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1DE1BE0-AEC9-4724-B8D0-F4934E462A61}" xr6:coauthVersionLast="47" xr6:coauthVersionMax="47" xr10:uidLastSave="{00000000-0000-0000-0000-000000000000}"/>
  <bookViews>
    <workbookView xWindow="13830" yWindow="780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7" i="1" l="1"/>
  <c r="F187" i="1" s="1"/>
  <c r="G187" i="1" s="1"/>
  <c r="K187" i="1" s="1"/>
  <c r="Q187" i="1"/>
  <c r="Q186" i="1"/>
  <c r="Q185" i="1"/>
  <c r="Q182" i="1"/>
  <c r="Q183" i="1"/>
  <c r="C7" i="1"/>
  <c r="E36" i="1" s="1"/>
  <c r="F36" i="1" s="1"/>
  <c r="E186" i="1"/>
  <c r="F186" i="1"/>
  <c r="C8" i="1"/>
  <c r="E83" i="1" s="1"/>
  <c r="F83" i="1" s="1"/>
  <c r="G83" i="1" s="1"/>
  <c r="I83" i="1" s="1"/>
  <c r="E81" i="1"/>
  <c r="F81" i="1" s="1"/>
  <c r="G81" i="1" s="1"/>
  <c r="I81" i="1" s="1"/>
  <c r="E84" i="1"/>
  <c r="F84" i="1" s="1"/>
  <c r="G84" i="1" s="1"/>
  <c r="I84" i="1" s="1"/>
  <c r="E90" i="1"/>
  <c r="F90" i="1" s="1"/>
  <c r="G90" i="1" s="1"/>
  <c r="I90" i="1" s="1"/>
  <c r="E93" i="1"/>
  <c r="F93" i="1" s="1"/>
  <c r="G93" i="1" s="1"/>
  <c r="I93" i="1" s="1"/>
  <c r="E96" i="1"/>
  <c r="F96" i="1" s="1"/>
  <c r="G96" i="1" s="1"/>
  <c r="I96" i="1" s="1"/>
  <c r="E98" i="1"/>
  <c r="F98" i="1" s="1"/>
  <c r="G98" i="1" s="1"/>
  <c r="I98" i="1" s="1"/>
  <c r="E100" i="1"/>
  <c r="F100" i="1" s="1"/>
  <c r="G100" i="1" s="1"/>
  <c r="I100" i="1" s="1"/>
  <c r="E102" i="1"/>
  <c r="F102" i="1" s="1"/>
  <c r="G102" i="1" s="1"/>
  <c r="I102" i="1" s="1"/>
  <c r="E104" i="1"/>
  <c r="F104" i="1" s="1"/>
  <c r="G104" i="1" s="1"/>
  <c r="I104" i="1" s="1"/>
  <c r="E106" i="1"/>
  <c r="F106" i="1" s="1"/>
  <c r="G106" i="1" s="1"/>
  <c r="I106" i="1" s="1"/>
  <c r="E107" i="1"/>
  <c r="F107" i="1" s="1"/>
  <c r="G107" i="1" s="1"/>
  <c r="I107" i="1" s="1"/>
  <c r="E108" i="1"/>
  <c r="F108" i="1" s="1"/>
  <c r="G108" i="1" s="1"/>
  <c r="I108" i="1" s="1"/>
  <c r="E109" i="1"/>
  <c r="F109" i="1" s="1"/>
  <c r="G109" i="1" s="1"/>
  <c r="I109" i="1" s="1"/>
  <c r="E110" i="1"/>
  <c r="F110" i="1" s="1"/>
  <c r="G110" i="1" s="1"/>
  <c r="I110" i="1" s="1"/>
  <c r="E111" i="1"/>
  <c r="F111" i="1" s="1"/>
  <c r="G111" i="1" s="1"/>
  <c r="I111" i="1" s="1"/>
  <c r="E112" i="1"/>
  <c r="F112" i="1" s="1"/>
  <c r="G112" i="1" s="1"/>
  <c r="I112" i="1" s="1"/>
  <c r="E113" i="1"/>
  <c r="F113" i="1" s="1"/>
  <c r="G113" i="1" s="1"/>
  <c r="I113" i="1" s="1"/>
  <c r="E136" i="1"/>
  <c r="F136" i="1" s="1"/>
  <c r="G136" i="1" s="1"/>
  <c r="I136" i="1" s="1"/>
  <c r="E155" i="1"/>
  <c r="F155" i="1" s="1"/>
  <c r="G155" i="1" s="1"/>
  <c r="J155" i="1" s="1"/>
  <c r="E156" i="1"/>
  <c r="F156" i="1" s="1"/>
  <c r="G156" i="1" s="1"/>
  <c r="J156" i="1" s="1"/>
  <c r="E157" i="1"/>
  <c r="F157" i="1" s="1"/>
  <c r="G157" i="1" s="1"/>
  <c r="J157" i="1" s="1"/>
  <c r="E158" i="1"/>
  <c r="F158" i="1" s="1"/>
  <c r="G158" i="1" s="1"/>
  <c r="J158" i="1" s="1"/>
  <c r="E159" i="1"/>
  <c r="F159" i="1" s="1"/>
  <c r="G159" i="1" s="1"/>
  <c r="J159" i="1" s="1"/>
  <c r="E160" i="1"/>
  <c r="F160" i="1" s="1"/>
  <c r="G160" i="1" s="1"/>
  <c r="J160" i="1" s="1"/>
  <c r="E161" i="1"/>
  <c r="F161" i="1" s="1"/>
  <c r="G161" i="1" s="1"/>
  <c r="J161" i="1" s="1"/>
  <c r="E162" i="1"/>
  <c r="F162" i="1" s="1"/>
  <c r="G162" i="1" s="1"/>
  <c r="J162" i="1" s="1"/>
  <c r="E163" i="1"/>
  <c r="F163" i="1" s="1"/>
  <c r="G163" i="1" s="1"/>
  <c r="J163" i="1" s="1"/>
  <c r="E164" i="1"/>
  <c r="F164" i="1" s="1"/>
  <c r="G164" i="1" s="1"/>
  <c r="J164" i="1" s="1"/>
  <c r="E165" i="1"/>
  <c r="F165" i="1" s="1"/>
  <c r="G165" i="1" s="1"/>
  <c r="J165" i="1" s="1"/>
  <c r="E166" i="1"/>
  <c r="F166" i="1" s="1"/>
  <c r="G166" i="1" s="1"/>
  <c r="J166" i="1" s="1"/>
  <c r="E167" i="1"/>
  <c r="F167" i="1" s="1"/>
  <c r="G167" i="1" s="1"/>
  <c r="J167" i="1" s="1"/>
  <c r="E168" i="1"/>
  <c r="F168" i="1" s="1"/>
  <c r="G168" i="1" s="1"/>
  <c r="J168" i="1" s="1"/>
  <c r="E169" i="1"/>
  <c r="F169" i="1" s="1"/>
  <c r="G169" i="1" s="1"/>
  <c r="J169" i="1" s="1"/>
  <c r="E170" i="1"/>
  <c r="F170" i="1" s="1"/>
  <c r="G170" i="1" s="1"/>
  <c r="J170" i="1" s="1"/>
  <c r="E171" i="1"/>
  <c r="F171" i="1" s="1"/>
  <c r="G171" i="1" s="1"/>
  <c r="J171" i="1" s="1"/>
  <c r="E172" i="1"/>
  <c r="F172" i="1" s="1"/>
  <c r="G172" i="1" s="1"/>
  <c r="J172" i="1" s="1"/>
  <c r="E173" i="1"/>
  <c r="F173" i="1" s="1"/>
  <c r="G173" i="1" s="1"/>
  <c r="J173" i="1" s="1"/>
  <c r="D9" i="1"/>
  <c r="C9" i="1"/>
  <c r="E116" i="1"/>
  <c r="F116" i="1"/>
  <c r="G116" i="1" s="1"/>
  <c r="E39" i="1"/>
  <c r="F39" i="1" s="1"/>
  <c r="G39" i="1" s="1"/>
  <c r="E76" i="1"/>
  <c r="F76" i="1" s="1"/>
  <c r="G76" i="1" s="1"/>
  <c r="E77" i="1"/>
  <c r="F77" i="1" s="1"/>
  <c r="G77" i="1" s="1"/>
  <c r="E80" i="1"/>
  <c r="F80" i="1"/>
  <c r="G80" i="1"/>
  <c r="E85" i="1"/>
  <c r="F85" i="1" s="1"/>
  <c r="G85" i="1" s="1"/>
  <c r="E86" i="1"/>
  <c r="F86" i="1" s="1"/>
  <c r="G86" i="1" s="1"/>
  <c r="E92" i="1"/>
  <c r="F92" i="1"/>
  <c r="G92" i="1" s="1"/>
  <c r="E118" i="1"/>
  <c r="F118" i="1"/>
  <c r="G118" i="1" s="1"/>
  <c r="E114" i="1"/>
  <c r="F114" i="1" s="1"/>
  <c r="G114" i="1" s="1"/>
  <c r="E115" i="1"/>
  <c r="F115" i="1" s="1"/>
  <c r="G115" i="1" s="1"/>
  <c r="E117" i="1"/>
  <c r="F117" i="1" s="1"/>
  <c r="G117" i="1" s="1"/>
  <c r="E119" i="1"/>
  <c r="F119" i="1"/>
  <c r="G119" i="1"/>
  <c r="E120" i="1"/>
  <c r="F120" i="1" s="1"/>
  <c r="G120" i="1" s="1"/>
  <c r="E121" i="1"/>
  <c r="F121" i="1" s="1"/>
  <c r="G121" i="1" s="1"/>
  <c r="E122" i="1"/>
  <c r="F122" i="1"/>
  <c r="G122" i="1" s="1"/>
  <c r="E123" i="1"/>
  <c r="F123" i="1"/>
  <c r="G123" i="1" s="1"/>
  <c r="E124" i="1"/>
  <c r="F124" i="1" s="1"/>
  <c r="G124" i="1" s="1"/>
  <c r="E125" i="1"/>
  <c r="F125" i="1" s="1"/>
  <c r="G125" i="1" s="1"/>
  <c r="E126" i="1"/>
  <c r="F126" i="1" s="1"/>
  <c r="G126" i="1" s="1"/>
  <c r="E127" i="1"/>
  <c r="F127" i="1"/>
  <c r="G127" i="1"/>
  <c r="E128" i="1"/>
  <c r="F128" i="1" s="1"/>
  <c r="G128" i="1" s="1"/>
  <c r="J128" i="1" s="1"/>
  <c r="E129" i="1"/>
  <c r="F129" i="1" s="1"/>
  <c r="G129" i="1" s="1"/>
  <c r="J129" i="1" s="1"/>
  <c r="E130" i="1"/>
  <c r="F130" i="1" s="1"/>
  <c r="G130" i="1" s="1"/>
  <c r="E131" i="1"/>
  <c r="F131" i="1" s="1"/>
  <c r="G131" i="1" s="1"/>
  <c r="E132" i="1"/>
  <c r="F132" i="1"/>
  <c r="G132" i="1"/>
  <c r="E133" i="1"/>
  <c r="F133" i="1" s="1"/>
  <c r="G133" i="1" s="1"/>
  <c r="J133" i="1" s="1"/>
  <c r="E134" i="1"/>
  <c r="F134" i="1" s="1"/>
  <c r="G134" i="1" s="1"/>
  <c r="E135" i="1"/>
  <c r="F135" i="1"/>
  <c r="G135" i="1" s="1"/>
  <c r="E137" i="1"/>
  <c r="F137" i="1"/>
  <c r="G137" i="1" s="1"/>
  <c r="E138" i="1"/>
  <c r="F138" i="1" s="1"/>
  <c r="G138" i="1" s="1"/>
  <c r="J138" i="1" s="1"/>
  <c r="E139" i="1"/>
  <c r="F139" i="1" s="1"/>
  <c r="G139" i="1" s="1"/>
  <c r="E140" i="1"/>
  <c r="F140" i="1" s="1"/>
  <c r="G140" i="1" s="1"/>
  <c r="J140" i="1" s="1"/>
  <c r="E141" i="1"/>
  <c r="F141" i="1"/>
  <c r="G141" i="1"/>
  <c r="E142" i="1"/>
  <c r="F142" i="1" s="1"/>
  <c r="G142" i="1" s="1"/>
  <c r="J142" i="1" s="1"/>
  <c r="E143" i="1"/>
  <c r="F143" i="1" s="1"/>
  <c r="G143" i="1" s="1"/>
  <c r="E144" i="1"/>
  <c r="F144" i="1"/>
  <c r="G144" i="1" s="1"/>
  <c r="E145" i="1"/>
  <c r="F145" i="1"/>
  <c r="G145" i="1" s="1"/>
  <c r="E146" i="1"/>
  <c r="F146" i="1" s="1"/>
  <c r="G146" i="1" s="1"/>
  <c r="J146" i="1" s="1"/>
  <c r="E147" i="1"/>
  <c r="F147" i="1" s="1"/>
  <c r="G147" i="1" s="1"/>
  <c r="E148" i="1"/>
  <c r="F148" i="1" s="1"/>
  <c r="G148" i="1" s="1"/>
  <c r="E149" i="1"/>
  <c r="F149" i="1"/>
  <c r="G149" i="1"/>
  <c r="E150" i="1"/>
  <c r="F150" i="1" s="1"/>
  <c r="G150" i="1" s="1"/>
  <c r="J150" i="1" s="1"/>
  <c r="E151" i="1"/>
  <c r="F151" i="1" s="1"/>
  <c r="G151" i="1" s="1"/>
  <c r="E152" i="1"/>
  <c r="F152" i="1"/>
  <c r="G152" i="1" s="1"/>
  <c r="E153" i="1"/>
  <c r="F153" i="1"/>
  <c r="G153" i="1" s="1"/>
  <c r="E154" i="1"/>
  <c r="F154" i="1" s="1"/>
  <c r="G154" i="1" s="1"/>
  <c r="J154" i="1" s="1"/>
  <c r="E42" i="1"/>
  <c r="F42" i="1" s="1"/>
  <c r="G42" i="1" s="1"/>
  <c r="E43" i="1"/>
  <c r="F43" i="1" s="1"/>
  <c r="G43" i="1" s="1"/>
  <c r="J43" i="1" s="1"/>
  <c r="E44" i="1"/>
  <c r="F44" i="1"/>
  <c r="G44" i="1"/>
  <c r="E46" i="1"/>
  <c r="F46" i="1" s="1"/>
  <c r="G46" i="1" s="1"/>
  <c r="E48" i="1"/>
  <c r="F48" i="1" s="1"/>
  <c r="G48" i="1" s="1"/>
  <c r="E50" i="1"/>
  <c r="F50" i="1"/>
  <c r="G50" i="1" s="1"/>
  <c r="E51" i="1"/>
  <c r="F51" i="1"/>
  <c r="G51" i="1" s="1"/>
  <c r="E54" i="1"/>
  <c r="F54" i="1" s="1"/>
  <c r="G54" i="1" s="1"/>
  <c r="E55" i="1"/>
  <c r="F55" i="1" s="1"/>
  <c r="G55" i="1" s="1"/>
  <c r="E69" i="1"/>
  <c r="F69" i="1" s="1"/>
  <c r="G69" i="1" s="1"/>
  <c r="J69" i="1" s="1"/>
  <c r="E72" i="1"/>
  <c r="F72" i="1"/>
  <c r="G72" i="1" s="1"/>
  <c r="E73" i="1"/>
  <c r="F73" i="1"/>
  <c r="G73" i="1" s="1"/>
  <c r="J73" i="1" s="1"/>
  <c r="E75" i="1"/>
  <c r="F75" i="1" s="1"/>
  <c r="G75" i="1" s="1"/>
  <c r="J75" i="1" s="1"/>
  <c r="E56" i="1"/>
  <c r="E58" i="1"/>
  <c r="F58" i="1" s="1"/>
  <c r="G58" i="1" s="1"/>
  <c r="E66" i="1"/>
  <c r="F66" i="1"/>
  <c r="G66" i="1"/>
  <c r="J66" i="1" s="1"/>
  <c r="E67" i="1"/>
  <c r="F67" i="1" s="1"/>
  <c r="G67" i="1" s="1"/>
  <c r="E68" i="1"/>
  <c r="F68" i="1"/>
  <c r="G68" i="1" s="1"/>
  <c r="J68" i="1" s="1"/>
  <c r="E65" i="1"/>
  <c r="F65" i="1"/>
  <c r="G65" i="1" s="1"/>
  <c r="E82" i="1"/>
  <c r="F82" i="1"/>
  <c r="G82" i="1" s="1"/>
  <c r="E33" i="1"/>
  <c r="F33" i="1" s="1"/>
  <c r="G33" i="1" s="1"/>
  <c r="E174" i="1"/>
  <c r="F174" i="1" s="1"/>
  <c r="G174" i="1" s="1"/>
  <c r="K174" i="1" s="1"/>
  <c r="E32" i="1"/>
  <c r="F32" i="1" s="1"/>
  <c r="Q177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36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3" i="1"/>
  <c r="Q91" i="1"/>
  <c r="Q90" i="1"/>
  <c r="Q89" i="1"/>
  <c r="Q88" i="1"/>
  <c r="Q87" i="1"/>
  <c r="Q84" i="1"/>
  <c r="Q83" i="1"/>
  <c r="Q81" i="1"/>
  <c r="Q79" i="1"/>
  <c r="Q78" i="1"/>
  <c r="Q74" i="1"/>
  <c r="Q60" i="1"/>
  <c r="Q59" i="1"/>
  <c r="Q57" i="1"/>
  <c r="Q41" i="1"/>
  <c r="Q38" i="1"/>
  <c r="Q37" i="1"/>
  <c r="Q36" i="1"/>
  <c r="Q35" i="1"/>
  <c r="Q30" i="1"/>
  <c r="G96" i="2"/>
  <c r="C96" i="2"/>
  <c r="G95" i="2"/>
  <c r="C95" i="2" s="1"/>
  <c r="E95" i="2" s="1"/>
  <c r="G94" i="2"/>
  <c r="C94" i="2"/>
  <c r="G93" i="2"/>
  <c r="C93" i="2" s="1"/>
  <c r="G159" i="2"/>
  <c r="C159" i="2"/>
  <c r="E159" i="2" s="1"/>
  <c r="G158" i="2"/>
  <c r="C158" i="2" s="1"/>
  <c r="G92" i="2"/>
  <c r="C92" i="2"/>
  <c r="E92" i="2" s="1"/>
  <c r="G157" i="2"/>
  <c r="C157" i="2"/>
  <c r="E157" i="2"/>
  <c r="G91" i="2"/>
  <c r="C91" i="2" s="1"/>
  <c r="E91" i="2" s="1"/>
  <c r="G156" i="2"/>
  <c r="C156" i="2"/>
  <c r="E156" i="2" s="1"/>
  <c r="G155" i="2"/>
  <c r="C155" i="2"/>
  <c r="E155" i="2" s="1"/>
  <c r="G154" i="2"/>
  <c r="C154" i="2" s="1"/>
  <c r="E154" i="2" s="1"/>
  <c r="G153" i="2"/>
  <c r="C153" i="2" s="1"/>
  <c r="E153" i="2" s="1"/>
  <c r="G152" i="2"/>
  <c r="C152" i="2" s="1"/>
  <c r="E152" i="2" s="1"/>
  <c r="G151" i="2"/>
  <c r="C151" i="2"/>
  <c r="E151" i="2"/>
  <c r="G150" i="2"/>
  <c r="C150" i="2"/>
  <c r="E150" i="2"/>
  <c r="G149" i="2"/>
  <c r="C149" i="2" s="1"/>
  <c r="E149" i="2" s="1"/>
  <c r="G148" i="2"/>
  <c r="C148" i="2"/>
  <c r="E148" i="2" s="1"/>
  <c r="G147" i="2"/>
  <c r="C147" i="2"/>
  <c r="E147" i="2" s="1"/>
  <c r="G146" i="2"/>
  <c r="C146" i="2" s="1"/>
  <c r="E146" i="2" s="1"/>
  <c r="G145" i="2"/>
  <c r="C145" i="2" s="1"/>
  <c r="E145" i="2" s="1"/>
  <c r="G144" i="2"/>
  <c r="C144" i="2" s="1"/>
  <c r="E144" i="2" s="1"/>
  <c r="G143" i="2"/>
  <c r="C143" i="2"/>
  <c r="E143" i="2"/>
  <c r="G142" i="2"/>
  <c r="C142" i="2"/>
  <c r="E142" i="2"/>
  <c r="G141" i="2"/>
  <c r="C141" i="2" s="1"/>
  <c r="E141" i="2" s="1"/>
  <c r="G140" i="2"/>
  <c r="C140" i="2"/>
  <c r="E140" i="2" s="1"/>
  <c r="G139" i="2"/>
  <c r="C139" i="2"/>
  <c r="E139" i="2" s="1"/>
  <c r="G138" i="2"/>
  <c r="C138" i="2" s="1"/>
  <c r="E138" i="2" s="1"/>
  <c r="G90" i="2"/>
  <c r="C90" i="2" s="1"/>
  <c r="E90" i="2" s="1"/>
  <c r="G89" i="2"/>
  <c r="C89" i="2" s="1"/>
  <c r="E89" i="2" s="1"/>
  <c r="G88" i="2"/>
  <c r="C88" i="2"/>
  <c r="E88" i="2"/>
  <c r="G87" i="2"/>
  <c r="C87" i="2"/>
  <c r="E87" i="2"/>
  <c r="G86" i="2"/>
  <c r="C86" i="2" s="1"/>
  <c r="E86" i="2" s="1"/>
  <c r="G85" i="2"/>
  <c r="C85" i="2"/>
  <c r="E85" i="2" s="1"/>
  <c r="G84" i="2"/>
  <c r="C84" i="2"/>
  <c r="E84" i="2" s="1"/>
  <c r="G83" i="2"/>
  <c r="C83" i="2" s="1"/>
  <c r="E83" i="2" s="1"/>
  <c r="G82" i="2"/>
  <c r="C82" i="2" s="1"/>
  <c r="E82" i="2" s="1"/>
  <c r="G81" i="2"/>
  <c r="C81" i="2" s="1"/>
  <c r="E81" i="2" s="1"/>
  <c r="G80" i="2"/>
  <c r="C80" i="2"/>
  <c r="E80" i="2"/>
  <c r="G79" i="2"/>
  <c r="C79" i="2"/>
  <c r="E79" i="2"/>
  <c r="G78" i="2"/>
  <c r="C78" i="2" s="1"/>
  <c r="E78" i="2" s="1"/>
  <c r="G77" i="2"/>
  <c r="C77" i="2"/>
  <c r="E77" i="2" s="1"/>
  <c r="G76" i="2"/>
  <c r="C76" i="2"/>
  <c r="E76" i="2" s="1"/>
  <c r="G75" i="2"/>
  <c r="C75" i="2" s="1"/>
  <c r="E75" i="2" s="1"/>
  <c r="G74" i="2"/>
  <c r="C74" i="2" s="1"/>
  <c r="E74" i="2" s="1"/>
  <c r="G73" i="2"/>
  <c r="C73" i="2" s="1"/>
  <c r="E73" i="2" s="1"/>
  <c r="G137" i="2"/>
  <c r="C137" i="2"/>
  <c r="E137" i="2"/>
  <c r="G72" i="2"/>
  <c r="C72" i="2"/>
  <c r="E72" i="2"/>
  <c r="G71" i="2"/>
  <c r="C71" i="2" s="1"/>
  <c r="E71" i="2" s="1"/>
  <c r="G70" i="2"/>
  <c r="C70" i="2"/>
  <c r="E70" i="2" s="1"/>
  <c r="G69" i="2"/>
  <c r="C69" i="2"/>
  <c r="E69" i="2" s="1"/>
  <c r="G68" i="2"/>
  <c r="C68" i="2" s="1"/>
  <c r="E68" i="2" s="1"/>
  <c r="G67" i="2"/>
  <c r="C67" i="2" s="1"/>
  <c r="E67" i="2" s="1"/>
  <c r="G66" i="2"/>
  <c r="C66" i="2" s="1"/>
  <c r="E66" i="2" s="1"/>
  <c r="G65" i="2"/>
  <c r="C65" i="2"/>
  <c r="E65" i="2"/>
  <c r="G64" i="2"/>
  <c r="C64" i="2"/>
  <c r="E64" i="2"/>
  <c r="G63" i="2"/>
  <c r="C63" i="2" s="1"/>
  <c r="E63" i="2" s="1"/>
  <c r="G62" i="2"/>
  <c r="C62" i="2"/>
  <c r="E62" i="2" s="1"/>
  <c r="G61" i="2"/>
  <c r="C61" i="2"/>
  <c r="E61" i="2" s="1"/>
  <c r="G60" i="2"/>
  <c r="C60" i="2" s="1"/>
  <c r="E60" i="2" s="1"/>
  <c r="G59" i="2"/>
  <c r="C59" i="2" s="1"/>
  <c r="E59" i="2" s="1"/>
  <c r="G58" i="2"/>
  <c r="C58" i="2" s="1"/>
  <c r="E58" i="2" s="1"/>
  <c r="G57" i="2"/>
  <c r="C57" i="2"/>
  <c r="E57" i="2"/>
  <c r="G56" i="2"/>
  <c r="C56" i="2"/>
  <c r="E56" i="2"/>
  <c r="G55" i="2"/>
  <c r="C55" i="2" s="1"/>
  <c r="E55" i="2" s="1"/>
  <c r="G54" i="2"/>
  <c r="C54" i="2"/>
  <c r="E54" i="2" s="1"/>
  <c r="G53" i="2"/>
  <c r="C53" i="2"/>
  <c r="E53" i="2" s="1"/>
  <c r="G52" i="2"/>
  <c r="C52" i="2" s="1"/>
  <c r="G51" i="2"/>
  <c r="C51" i="2" s="1"/>
  <c r="E51" i="2" s="1"/>
  <c r="G136" i="2"/>
  <c r="C136" i="2" s="1"/>
  <c r="E136" i="2" s="1"/>
  <c r="G135" i="2"/>
  <c r="C135" i="2"/>
  <c r="E135" i="2"/>
  <c r="G134" i="2"/>
  <c r="C134" i="2"/>
  <c r="E134" i="2"/>
  <c r="G133" i="2"/>
  <c r="C133" i="2" s="1"/>
  <c r="E133" i="2" s="1"/>
  <c r="G132" i="2"/>
  <c r="C132" i="2"/>
  <c r="E132" i="2" s="1"/>
  <c r="G131" i="2"/>
  <c r="C131" i="2"/>
  <c r="E131" i="2" s="1"/>
  <c r="G130" i="2"/>
  <c r="C130" i="2" s="1"/>
  <c r="E130" i="2" s="1"/>
  <c r="G129" i="2"/>
  <c r="C129" i="2" s="1"/>
  <c r="E129" i="2" s="1"/>
  <c r="G128" i="2"/>
  <c r="C128" i="2" s="1"/>
  <c r="E128" i="2" s="1"/>
  <c r="G127" i="2"/>
  <c r="C127" i="2"/>
  <c r="E127" i="2"/>
  <c r="G126" i="2"/>
  <c r="C126" i="2"/>
  <c r="G125" i="2"/>
  <c r="C125" i="2" s="1"/>
  <c r="E125" i="2" s="1"/>
  <c r="G124" i="2"/>
  <c r="C124" i="2"/>
  <c r="G123" i="2"/>
  <c r="C123" i="2"/>
  <c r="G122" i="2"/>
  <c r="C122" i="2" s="1"/>
  <c r="G121" i="2"/>
  <c r="C121" i="2" s="1"/>
  <c r="E121" i="2" s="1"/>
  <c r="G120" i="2"/>
  <c r="C120" i="2" s="1"/>
  <c r="G119" i="2"/>
  <c r="C119" i="2"/>
  <c r="E119" i="2"/>
  <c r="G118" i="2"/>
  <c r="C118" i="2"/>
  <c r="G50" i="2"/>
  <c r="C50" i="2" s="1"/>
  <c r="G117" i="2"/>
  <c r="C117" i="2"/>
  <c r="E117" i="2"/>
  <c r="G49" i="2"/>
  <c r="C49" i="2"/>
  <c r="E49" i="2"/>
  <c r="G116" i="2"/>
  <c r="C116" i="2" s="1"/>
  <c r="G115" i="2"/>
  <c r="C115" i="2"/>
  <c r="E115" i="2" s="1"/>
  <c r="G114" i="2"/>
  <c r="C114" i="2"/>
  <c r="G113" i="2"/>
  <c r="C113" i="2" s="1"/>
  <c r="E113" i="2" s="1"/>
  <c r="G112" i="2"/>
  <c r="C112" i="2"/>
  <c r="G48" i="2"/>
  <c r="C48" i="2"/>
  <c r="E48" i="2"/>
  <c r="G47" i="2"/>
  <c r="C47" i="2" s="1"/>
  <c r="E47" i="2" s="1"/>
  <c r="G111" i="2"/>
  <c r="C111" i="2"/>
  <c r="E111" i="2" s="1"/>
  <c r="G110" i="2"/>
  <c r="C110" i="2"/>
  <c r="E110" i="2" s="1"/>
  <c r="G46" i="2"/>
  <c r="C46" i="2"/>
  <c r="E46" i="2"/>
  <c r="G109" i="2"/>
  <c r="C109" i="2" s="1"/>
  <c r="E109" i="2" s="1"/>
  <c r="G45" i="2"/>
  <c r="C45" i="2" s="1"/>
  <c r="E45" i="2" s="1"/>
  <c r="G108" i="2"/>
  <c r="C108" i="2"/>
  <c r="G107" i="2"/>
  <c r="C107" i="2" s="1"/>
  <c r="G44" i="2"/>
  <c r="C44" i="2" s="1"/>
  <c r="E44" i="2" s="1"/>
  <c r="G43" i="2"/>
  <c r="C43" i="2"/>
  <c r="E43" i="2"/>
  <c r="G42" i="2"/>
  <c r="C42" i="2"/>
  <c r="E42" i="2"/>
  <c r="G106" i="2"/>
  <c r="C106" i="2" s="1"/>
  <c r="G41" i="2"/>
  <c r="C41" i="2"/>
  <c r="E41" i="2"/>
  <c r="G40" i="2"/>
  <c r="C40" i="2"/>
  <c r="G39" i="2"/>
  <c r="C39" i="2" s="1"/>
  <c r="G38" i="2"/>
  <c r="C38" i="2"/>
  <c r="E38" i="2"/>
  <c r="G37" i="2"/>
  <c r="C37" i="2" s="1"/>
  <c r="E37" i="2" s="1"/>
  <c r="G36" i="2"/>
  <c r="C36" i="2" s="1"/>
  <c r="E36" i="2" s="1"/>
  <c r="G35" i="2"/>
  <c r="C35" i="2"/>
  <c r="E35" i="2"/>
  <c r="G34" i="2"/>
  <c r="C34" i="2"/>
  <c r="E34" i="2"/>
  <c r="G33" i="2"/>
  <c r="C33" i="2" s="1"/>
  <c r="E33" i="2" s="1"/>
  <c r="G32" i="2"/>
  <c r="C32" i="2"/>
  <c r="G31" i="2"/>
  <c r="C31" i="2" s="1"/>
  <c r="E31" i="2" s="1"/>
  <c r="G30" i="2"/>
  <c r="C30" i="2"/>
  <c r="G105" i="2"/>
  <c r="C105" i="2" s="1"/>
  <c r="G104" i="2"/>
  <c r="C104" i="2"/>
  <c r="G29" i="2"/>
  <c r="C29" i="2" s="1"/>
  <c r="E29" i="2" s="1"/>
  <c r="G103" i="2"/>
  <c r="C103" i="2" s="1"/>
  <c r="G28" i="2"/>
  <c r="C28" i="2"/>
  <c r="G27" i="2"/>
  <c r="C27" i="2" s="1"/>
  <c r="E27" i="2" s="1"/>
  <c r="G26" i="2"/>
  <c r="C26" i="2" s="1"/>
  <c r="E26" i="2" s="1"/>
  <c r="G25" i="2"/>
  <c r="C25" i="2"/>
  <c r="E25" i="2"/>
  <c r="G24" i="2"/>
  <c r="C24" i="2"/>
  <c r="E24" i="2"/>
  <c r="G102" i="2"/>
  <c r="C102" i="2" s="1"/>
  <c r="G23" i="2"/>
  <c r="C23" i="2"/>
  <c r="E23" i="2" s="1"/>
  <c r="G101" i="2"/>
  <c r="C101" i="2"/>
  <c r="G100" i="2"/>
  <c r="C100" i="2" s="1"/>
  <c r="G99" i="2"/>
  <c r="C99" i="2"/>
  <c r="E99" i="2"/>
  <c r="G98" i="2"/>
  <c r="C98" i="2"/>
  <c r="G22" i="2"/>
  <c r="C22" i="2" s="1"/>
  <c r="G21" i="2"/>
  <c r="C21" i="2"/>
  <c r="E21" i="2"/>
  <c r="G20" i="2"/>
  <c r="C20" i="2" s="1"/>
  <c r="G97" i="2"/>
  <c r="C97" i="2"/>
  <c r="G19" i="2"/>
  <c r="C19" i="2" s="1"/>
  <c r="G18" i="2"/>
  <c r="C18" i="2"/>
  <c r="G17" i="2"/>
  <c r="C17" i="2" s="1"/>
  <c r="G16" i="2"/>
  <c r="C16" i="2"/>
  <c r="G15" i="2"/>
  <c r="C15" i="2" s="1"/>
  <c r="G14" i="2"/>
  <c r="C14" i="2"/>
  <c r="G13" i="2"/>
  <c r="C13" i="2" s="1"/>
  <c r="G12" i="2"/>
  <c r="C12" i="2"/>
  <c r="G11" i="2"/>
  <c r="C11" i="2" s="1"/>
  <c r="E11" i="2" s="1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159" i="2"/>
  <c r="B159" i="2"/>
  <c r="D159" i="2"/>
  <c r="A159" i="2"/>
  <c r="H158" i="2"/>
  <c r="B158" i="2"/>
  <c r="D158" i="2"/>
  <c r="A158" i="2"/>
  <c r="H92" i="2"/>
  <c r="B92" i="2"/>
  <c r="D92" i="2"/>
  <c r="A92" i="2"/>
  <c r="H157" i="2"/>
  <c r="B157" i="2"/>
  <c r="D157" i="2"/>
  <c r="A157" i="2"/>
  <c r="H91" i="2"/>
  <c r="B91" i="2"/>
  <c r="D91" i="2"/>
  <c r="A91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137" i="2"/>
  <c r="B137" i="2"/>
  <c r="D137" i="2"/>
  <c r="A137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F128" i="2"/>
  <c r="D128" i="2" s="1"/>
  <c r="A128" i="2"/>
  <c r="H127" i="2"/>
  <c r="B127" i="2" s="1"/>
  <c r="F127" i="2"/>
  <c r="D127" i="2" s="1"/>
  <c r="A127" i="2"/>
  <c r="H126" i="2"/>
  <c r="B126" i="2" s="1"/>
  <c r="F126" i="2"/>
  <c r="D126" i="2" s="1"/>
  <c r="A126" i="2"/>
  <c r="H125" i="2"/>
  <c r="F125" i="2"/>
  <c r="D125" i="2"/>
  <c r="B125" i="2"/>
  <c r="A125" i="2"/>
  <c r="H124" i="2"/>
  <c r="B124" i="2"/>
  <c r="F124" i="2"/>
  <c r="D124" i="2" s="1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50" i="2"/>
  <c r="B50" i="2"/>
  <c r="D50" i="2"/>
  <c r="A50" i="2"/>
  <c r="H117" i="2"/>
  <c r="B117" i="2"/>
  <c r="D117" i="2"/>
  <c r="A117" i="2"/>
  <c r="H49" i="2"/>
  <c r="B49" i="2"/>
  <c r="D49" i="2"/>
  <c r="A49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48" i="2"/>
  <c r="B48" i="2"/>
  <c r="D48" i="2"/>
  <c r="A48" i="2"/>
  <c r="H47" i="2"/>
  <c r="B47" i="2"/>
  <c r="D47" i="2"/>
  <c r="A47" i="2"/>
  <c r="H111" i="2"/>
  <c r="B111" i="2"/>
  <c r="D111" i="2"/>
  <c r="A111" i="2"/>
  <c r="H110" i="2"/>
  <c r="B110" i="2"/>
  <c r="D110" i="2"/>
  <c r="A110" i="2"/>
  <c r="H46" i="2"/>
  <c r="B46" i="2"/>
  <c r="D46" i="2"/>
  <c r="A46" i="2"/>
  <c r="H109" i="2"/>
  <c r="B109" i="2"/>
  <c r="D109" i="2"/>
  <c r="A109" i="2"/>
  <c r="H45" i="2"/>
  <c r="B45" i="2"/>
  <c r="D45" i="2"/>
  <c r="A45" i="2"/>
  <c r="H108" i="2"/>
  <c r="B108" i="2"/>
  <c r="D108" i="2"/>
  <c r="A108" i="2"/>
  <c r="H107" i="2"/>
  <c r="B107" i="2"/>
  <c r="D107" i="2"/>
  <c r="A107" i="2"/>
  <c r="H44" i="2"/>
  <c r="B44" i="2"/>
  <c r="D44" i="2"/>
  <c r="A44" i="2"/>
  <c r="H43" i="2"/>
  <c r="B43" i="2"/>
  <c r="D43" i="2"/>
  <c r="A43" i="2"/>
  <c r="H42" i="2"/>
  <c r="B42" i="2"/>
  <c r="D42" i="2"/>
  <c r="A42" i="2"/>
  <c r="H106" i="2"/>
  <c r="B106" i="2"/>
  <c r="D106" i="2"/>
  <c r="A106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105" i="2"/>
  <c r="B105" i="2"/>
  <c r="D105" i="2"/>
  <c r="A105" i="2"/>
  <c r="H104" i="2"/>
  <c r="B104" i="2"/>
  <c r="D104" i="2"/>
  <c r="A104" i="2"/>
  <c r="H29" i="2"/>
  <c r="B29" i="2"/>
  <c r="D29" i="2"/>
  <c r="A29" i="2"/>
  <c r="H103" i="2"/>
  <c r="B103" i="2"/>
  <c r="D103" i="2"/>
  <c r="A103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102" i="2"/>
  <c r="B102" i="2"/>
  <c r="D102" i="2"/>
  <c r="A102" i="2"/>
  <c r="H23" i="2"/>
  <c r="B23" i="2"/>
  <c r="D23" i="2"/>
  <c r="A23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22" i="2"/>
  <c r="B22" i="2"/>
  <c r="D22" i="2"/>
  <c r="A22" i="2"/>
  <c r="H21" i="2"/>
  <c r="B21" i="2"/>
  <c r="D21" i="2"/>
  <c r="A21" i="2"/>
  <c r="H20" i="2"/>
  <c r="B20" i="2"/>
  <c r="D20" i="2"/>
  <c r="A20" i="2"/>
  <c r="H97" i="2"/>
  <c r="B97" i="2"/>
  <c r="D97" i="2"/>
  <c r="A97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181" i="1"/>
  <c r="Q184" i="1"/>
  <c r="Q180" i="1"/>
  <c r="Q179" i="1"/>
  <c r="Q65" i="1"/>
  <c r="J65" i="1"/>
  <c r="Q68" i="1"/>
  <c r="Q67" i="1"/>
  <c r="J67" i="1"/>
  <c r="Q66" i="1"/>
  <c r="Q58" i="1"/>
  <c r="J58" i="1"/>
  <c r="Q56" i="1"/>
  <c r="Q178" i="1"/>
  <c r="F16" i="1"/>
  <c r="F17" i="1" s="1"/>
  <c r="C17" i="1"/>
  <c r="Q176" i="1"/>
  <c r="Q175" i="1"/>
  <c r="Q174" i="1"/>
  <c r="Q61" i="1"/>
  <c r="Q62" i="1"/>
  <c r="Q63" i="1"/>
  <c r="Q64" i="1"/>
  <c r="Q70" i="1"/>
  <c r="Q71" i="1"/>
  <c r="Q21" i="1"/>
  <c r="Q22" i="1"/>
  <c r="Q23" i="1"/>
  <c r="Q24" i="1"/>
  <c r="Q25" i="1"/>
  <c r="Q26" i="1"/>
  <c r="Q27" i="1"/>
  <c r="Q28" i="1"/>
  <c r="Q29" i="1"/>
  <c r="Q32" i="1"/>
  <c r="Q31" i="1"/>
  <c r="H33" i="1"/>
  <c r="Q33" i="1"/>
  <c r="Q34" i="1"/>
  <c r="Q40" i="1"/>
  <c r="Q45" i="1"/>
  <c r="Q47" i="1"/>
  <c r="Q49" i="1"/>
  <c r="Q52" i="1"/>
  <c r="Q53" i="1"/>
  <c r="Q43" i="1"/>
  <c r="J44" i="1"/>
  <c r="Q44" i="1"/>
  <c r="J46" i="1"/>
  <c r="Q46" i="1"/>
  <c r="J48" i="1"/>
  <c r="Q48" i="1"/>
  <c r="J50" i="1"/>
  <c r="Q50" i="1"/>
  <c r="J51" i="1"/>
  <c r="Q51" i="1"/>
  <c r="J54" i="1"/>
  <c r="Q54" i="1"/>
  <c r="J55" i="1"/>
  <c r="Q55" i="1"/>
  <c r="Q69" i="1"/>
  <c r="J72" i="1"/>
  <c r="Q72" i="1"/>
  <c r="Q73" i="1"/>
  <c r="Q75" i="1"/>
  <c r="H82" i="1"/>
  <c r="Q82" i="1"/>
  <c r="Q94" i="1"/>
  <c r="I39" i="1"/>
  <c r="Q39" i="1"/>
  <c r="I76" i="1"/>
  <c r="Q76" i="1"/>
  <c r="I77" i="1"/>
  <c r="Q77" i="1"/>
  <c r="I80" i="1"/>
  <c r="Q80" i="1"/>
  <c r="I85" i="1"/>
  <c r="Q85" i="1"/>
  <c r="I86" i="1"/>
  <c r="Q86" i="1"/>
  <c r="I92" i="1"/>
  <c r="Q92" i="1"/>
  <c r="J114" i="1"/>
  <c r="Q114" i="1"/>
  <c r="J115" i="1"/>
  <c r="Q115" i="1"/>
  <c r="J116" i="1"/>
  <c r="Q116" i="1"/>
  <c r="J117" i="1"/>
  <c r="Q117" i="1"/>
  <c r="I118" i="1"/>
  <c r="Q118" i="1"/>
  <c r="J119" i="1"/>
  <c r="Q119" i="1"/>
  <c r="J120" i="1"/>
  <c r="Q120" i="1"/>
  <c r="J121" i="1"/>
  <c r="Q121" i="1"/>
  <c r="J122" i="1"/>
  <c r="Q122" i="1"/>
  <c r="J123" i="1"/>
  <c r="Q123" i="1"/>
  <c r="J124" i="1"/>
  <c r="Q124" i="1"/>
  <c r="J125" i="1"/>
  <c r="Q125" i="1"/>
  <c r="J126" i="1"/>
  <c r="Q126" i="1"/>
  <c r="J127" i="1"/>
  <c r="Q127" i="1"/>
  <c r="Q128" i="1"/>
  <c r="Q129" i="1"/>
  <c r="J130" i="1"/>
  <c r="Q130" i="1"/>
  <c r="J131" i="1"/>
  <c r="Q131" i="1"/>
  <c r="J132" i="1"/>
  <c r="Q132" i="1"/>
  <c r="Q133" i="1"/>
  <c r="J134" i="1"/>
  <c r="Q134" i="1"/>
  <c r="J135" i="1"/>
  <c r="Q135" i="1"/>
  <c r="J137" i="1"/>
  <c r="Q137" i="1"/>
  <c r="Q138" i="1"/>
  <c r="J139" i="1"/>
  <c r="Q139" i="1"/>
  <c r="Q140" i="1"/>
  <c r="J141" i="1"/>
  <c r="Q141" i="1"/>
  <c r="Q142" i="1"/>
  <c r="J143" i="1"/>
  <c r="Q143" i="1"/>
  <c r="J144" i="1"/>
  <c r="Q144" i="1"/>
  <c r="J145" i="1"/>
  <c r="Q145" i="1"/>
  <c r="Q146" i="1"/>
  <c r="J147" i="1"/>
  <c r="Q147" i="1"/>
  <c r="J148" i="1"/>
  <c r="Q148" i="1"/>
  <c r="J149" i="1"/>
  <c r="Q149" i="1"/>
  <c r="Q150" i="1"/>
  <c r="J151" i="1"/>
  <c r="Q151" i="1"/>
  <c r="J152" i="1"/>
  <c r="Q152" i="1"/>
  <c r="J153" i="1"/>
  <c r="Q153" i="1"/>
  <c r="Q154" i="1"/>
  <c r="Q42" i="1"/>
  <c r="H42" i="1"/>
  <c r="E22" i="2"/>
  <c r="E108" i="2"/>
  <c r="E94" i="2"/>
  <c r="E182" i="1"/>
  <c r="F182" i="1"/>
  <c r="E176" i="1"/>
  <c r="F176" i="1" s="1"/>
  <c r="G176" i="1" s="1"/>
  <c r="J176" i="1" s="1"/>
  <c r="E29" i="1"/>
  <c r="F29" i="1" s="1"/>
  <c r="G29" i="1" s="1"/>
  <c r="H29" i="1" s="1"/>
  <c r="E27" i="1"/>
  <c r="F27" i="1" s="1"/>
  <c r="E25" i="1"/>
  <c r="F25" i="1" s="1"/>
  <c r="G25" i="1" s="1"/>
  <c r="H25" i="1" s="1"/>
  <c r="E23" i="1"/>
  <c r="E21" i="1"/>
  <c r="F21" i="1" s="1"/>
  <c r="G21" i="1" s="1"/>
  <c r="H21" i="1" s="1"/>
  <c r="E88" i="1"/>
  <c r="F88" i="1"/>
  <c r="G88" i="1" s="1"/>
  <c r="J88" i="1" s="1"/>
  <c r="E94" i="1"/>
  <c r="F94" i="1"/>
  <c r="E70" i="1"/>
  <c r="E39" i="2" s="1"/>
  <c r="E63" i="1"/>
  <c r="F63" i="1" s="1"/>
  <c r="G63" i="1" s="1"/>
  <c r="J63" i="1" s="1"/>
  <c r="E61" i="1"/>
  <c r="F61" i="1"/>
  <c r="G61" i="1" s="1"/>
  <c r="J61" i="1" s="1"/>
  <c r="E52" i="1"/>
  <c r="F52" i="1"/>
  <c r="E47" i="1"/>
  <c r="F47" i="1" s="1"/>
  <c r="G47" i="1" s="1"/>
  <c r="J47" i="1" s="1"/>
  <c r="E40" i="1"/>
  <c r="F40" i="1"/>
  <c r="G40" i="1" s="1"/>
  <c r="J40" i="1" s="1"/>
  <c r="E181" i="1"/>
  <c r="F181" i="1" s="1"/>
  <c r="G181" i="1" s="1"/>
  <c r="J181" i="1" s="1"/>
  <c r="G74" i="1"/>
  <c r="J74" i="1" s="1"/>
  <c r="E59" i="1"/>
  <c r="G180" i="1"/>
  <c r="J180" i="1" s="1"/>
  <c r="E178" i="1"/>
  <c r="F178" i="1"/>
  <c r="G178" i="1" s="1"/>
  <c r="K178" i="1" s="1"/>
  <c r="E38" i="1"/>
  <c r="F38" i="1" s="1"/>
  <c r="G38" i="1"/>
  <c r="I38" i="1"/>
  <c r="G34" i="1"/>
  <c r="H34" i="1" s="1"/>
  <c r="E183" i="1"/>
  <c r="F183" i="1"/>
  <c r="G183" i="1"/>
  <c r="K183" i="1" s="1"/>
  <c r="E175" i="1"/>
  <c r="F175" i="1"/>
  <c r="G175" i="1" s="1"/>
  <c r="K175" i="1" s="1"/>
  <c r="E74" i="1"/>
  <c r="F74" i="1"/>
  <c r="E35" i="1"/>
  <c r="F35" i="1"/>
  <c r="G35" i="1" s="1"/>
  <c r="I35" i="1" s="1"/>
  <c r="E180" i="1"/>
  <c r="F180" i="1"/>
  <c r="E57" i="1"/>
  <c r="E103" i="2" s="1"/>
  <c r="F57" i="1"/>
  <c r="G57" i="1" s="1"/>
  <c r="I57" i="1" s="1"/>
  <c r="E31" i="1"/>
  <c r="E28" i="1"/>
  <c r="F28" i="1" s="1"/>
  <c r="G28" i="1"/>
  <c r="H28" i="1" s="1"/>
  <c r="E26" i="1"/>
  <c r="F26" i="1"/>
  <c r="G26" i="1" s="1"/>
  <c r="H26" i="1" s="1"/>
  <c r="E24" i="1"/>
  <c r="F24" i="1" s="1"/>
  <c r="G24" i="1" s="1"/>
  <c r="H24" i="1" s="1"/>
  <c r="E22" i="1"/>
  <c r="F22" i="1"/>
  <c r="G22" i="1" s="1"/>
  <c r="H22" i="1" s="1"/>
  <c r="E89" i="1"/>
  <c r="F89" i="1" s="1"/>
  <c r="G89" i="1" s="1"/>
  <c r="J89" i="1" s="1"/>
  <c r="E71" i="1"/>
  <c r="F71" i="1" s="1"/>
  <c r="G71" i="1" s="1"/>
  <c r="J71" i="1" s="1"/>
  <c r="E64" i="1"/>
  <c r="F64" i="1"/>
  <c r="G64" i="1" s="1"/>
  <c r="J64" i="1" s="1"/>
  <c r="E62" i="1"/>
  <c r="F62" i="1" s="1"/>
  <c r="G62" i="1" s="1"/>
  <c r="J62" i="1" s="1"/>
  <c r="E53" i="1"/>
  <c r="F53" i="1" s="1"/>
  <c r="G53" i="1" s="1"/>
  <c r="J53" i="1" s="1"/>
  <c r="E49" i="1"/>
  <c r="F49" i="1"/>
  <c r="G49" i="1"/>
  <c r="J49" i="1" s="1"/>
  <c r="E45" i="1"/>
  <c r="F45" i="1" s="1"/>
  <c r="G45" i="1" s="1"/>
  <c r="J45" i="1" s="1"/>
  <c r="E34" i="1"/>
  <c r="F34" i="1"/>
  <c r="E177" i="1"/>
  <c r="F177" i="1" s="1"/>
  <c r="G177" i="1" s="1"/>
  <c r="J177" i="1" s="1"/>
  <c r="G186" i="1"/>
  <c r="K186" i="1"/>
  <c r="E79" i="1"/>
  <c r="F79" i="1"/>
  <c r="G79" i="1"/>
  <c r="I79" i="1" s="1"/>
  <c r="E37" i="1"/>
  <c r="E100" i="2" s="1"/>
  <c r="F37" i="1"/>
  <c r="G37" i="1" s="1"/>
  <c r="I37" i="1" s="1"/>
  <c r="G182" i="1"/>
  <c r="K182" i="1" s="1"/>
  <c r="E184" i="1"/>
  <c r="F184" i="1" s="1"/>
  <c r="G184" i="1" s="1"/>
  <c r="H184" i="1" s="1"/>
  <c r="E60" i="1"/>
  <c r="F60" i="1" s="1"/>
  <c r="G60" i="1" s="1"/>
  <c r="I60" i="1" s="1"/>
  <c r="G36" i="1"/>
  <c r="I36" i="1"/>
  <c r="E30" i="1"/>
  <c r="F30" i="1"/>
  <c r="G30" i="1"/>
  <c r="H30" i="1" s="1"/>
  <c r="G27" i="1"/>
  <c r="H27" i="1"/>
  <c r="G94" i="1"/>
  <c r="J94" i="1" s="1"/>
  <c r="G52" i="1"/>
  <c r="J52" i="1" s="1"/>
  <c r="E179" i="1"/>
  <c r="F179" i="1"/>
  <c r="G179" i="1"/>
  <c r="J179" i="1" s="1"/>
  <c r="E185" i="1"/>
  <c r="F185" i="1" s="1"/>
  <c r="G185" i="1" s="1"/>
  <c r="K185" i="1" s="1"/>
  <c r="E93" i="2"/>
  <c r="E105" i="2"/>
  <c r="F31" i="1"/>
  <c r="G31" i="1" s="1"/>
  <c r="H31" i="1" s="1"/>
  <c r="E20" i="2"/>
  <c r="F59" i="1"/>
  <c r="G59" i="1"/>
  <c r="I59" i="1"/>
  <c r="E104" i="2"/>
  <c r="E158" i="2"/>
  <c r="E106" i="2"/>
  <c r="F23" i="1"/>
  <c r="G23" i="1"/>
  <c r="H23" i="1" s="1"/>
  <c r="E13" i="2"/>
  <c r="E50" i="2"/>
  <c r="E101" i="2"/>
  <c r="E40" i="2"/>
  <c r="E18" i="2"/>
  <c r="E30" i="2"/>
  <c r="E98" i="2"/>
  <c r="E12" i="2"/>
  <c r="E16" i="2"/>
  <c r="E15" i="2"/>
  <c r="E97" i="2"/>
  <c r="C12" i="1"/>
  <c r="C11" i="1"/>
  <c r="O187" i="1" l="1"/>
  <c r="O107" i="1"/>
  <c r="O109" i="1"/>
  <c r="O162" i="1"/>
  <c r="O75" i="1"/>
  <c r="O40" i="1"/>
  <c r="O116" i="1"/>
  <c r="O130" i="1"/>
  <c r="O69" i="1"/>
  <c r="O43" i="1"/>
  <c r="O85" i="1"/>
  <c r="O100" i="1"/>
  <c r="O99" i="1"/>
  <c r="O136" i="1"/>
  <c r="O52" i="1"/>
  <c r="O24" i="1"/>
  <c r="O68" i="1"/>
  <c r="O55" i="1"/>
  <c r="O163" i="1"/>
  <c r="O49" i="1"/>
  <c r="O25" i="1"/>
  <c r="O96" i="1"/>
  <c r="O154" i="1"/>
  <c r="O65" i="1"/>
  <c r="O151" i="1"/>
  <c r="O118" i="1"/>
  <c r="O161" i="1"/>
  <c r="O50" i="1"/>
  <c r="O64" i="1"/>
  <c r="O90" i="1"/>
  <c r="O74" i="1"/>
  <c r="O93" i="1"/>
  <c r="O89" i="1"/>
  <c r="O60" i="1"/>
  <c r="O106" i="1"/>
  <c r="O115" i="1"/>
  <c r="O44" i="1"/>
  <c r="O176" i="1"/>
  <c r="O149" i="1"/>
  <c r="O28" i="1"/>
  <c r="O175" i="1"/>
  <c r="O142" i="1"/>
  <c r="O21" i="1"/>
  <c r="O63" i="1"/>
  <c r="O184" i="1"/>
  <c r="O143" i="1"/>
  <c r="O128" i="1"/>
  <c r="O31" i="1"/>
  <c r="O38" i="1"/>
  <c r="O37" i="1"/>
  <c r="O178" i="1"/>
  <c r="O124" i="1"/>
  <c r="O66" i="1"/>
  <c r="O137" i="1"/>
  <c r="O166" i="1"/>
  <c r="O114" i="1"/>
  <c r="O81" i="1"/>
  <c r="O35" i="1"/>
  <c r="O84" i="1"/>
  <c r="O79" i="1"/>
  <c r="O30" i="1"/>
  <c r="O88" i="1"/>
  <c r="O98" i="1"/>
  <c r="O123" i="1"/>
  <c r="O72" i="1"/>
  <c r="O61" i="1"/>
  <c r="O82" i="1"/>
  <c r="O46" i="1"/>
  <c r="O33" i="1"/>
  <c r="O150" i="1"/>
  <c r="O26" i="1"/>
  <c r="O22" i="1"/>
  <c r="O86" i="1"/>
  <c r="O126" i="1"/>
  <c r="O135" i="1"/>
  <c r="O23" i="1"/>
  <c r="O185" i="1"/>
  <c r="O182" i="1"/>
  <c r="O78" i="1"/>
  <c r="O131" i="1"/>
  <c r="O47" i="1"/>
  <c r="O53" i="1"/>
  <c r="O139" i="1"/>
  <c r="O186" i="1"/>
  <c r="O145" i="1"/>
  <c r="O183" i="1"/>
  <c r="O57" i="1"/>
  <c r="O83" i="1"/>
  <c r="O92" i="1"/>
  <c r="O73" i="1"/>
  <c r="O144" i="1"/>
  <c r="O153" i="1"/>
  <c r="O59" i="1"/>
  <c r="O167" i="1"/>
  <c r="O77" i="1"/>
  <c r="O45" i="1"/>
  <c r="O172" i="1"/>
  <c r="O169" i="1"/>
  <c r="O177" i="1"/>
  <c r="O171" i="1"/>
  <c r="O168" i="1"/>
  <c r="O173" i="1"/>
  <c r="O36" i="1"/>
  <c r="O34" i="1"/>
  <c r="O140" i="1"/>
  <c r="O121" i="1"/>
  <c r="O27" i="1"/>
  <c r="O132" i="1"/>
  <c r="O94" i="1"/>
  <c r="O51" i="1"/>
  <c r="O174" i="1"/>
  <c r="O147" i="1"/>
  <c r="O54" i="1"/>
  <c r="O67" i="1"/>
  <c r="O179" i="1"/>
  <c r="O152" i="1"/>
  <c r="O160" i="1"/>
  <c r="O148" i="1"/>
  <c r="O120" i="1"/>
  <c r="O156" i="1"/>
  <c r="O113" i="1"/>
  <c r="O158" i="1"/>
  <c r="O155" i="1"/>
  <c r="O112" i="1"/>
  <c r="O157" i="1"/>
  <c r="O170" i="1"/>
  <c r="O159" i="1"/>
  <c r="O48" i="1"/>
  <c r="O58" i="1"/>
  <c r="O138" i="1"/>
  <c r="O76" i="1"/>
  <c r="O62" i="1"/>
  <c r="O122" i="1"/>
  <c r="O117" i="1"/>
  <c r="O32" i="1"/>
  <c r="O80" i="1"/>
  <c r="O127" i="1"/>
  <c r="O42" i="1"/>
  <c r="O29" i="1"/>
  <c r="O108" i="1"/>
  <c r="O110" i="1"/>
  <c r="O104" i="1"/>
  <c r="O111" i="1"/>
  <c r="O146" i="1"/>
  <c r="O71" i="1"/>
  <c r="O125" i="1"/>
  <c r="O134" i="1"/>
  <c r="O181" i="1"/>
  <c r="O102" i="1"/>
  <c r="O39" i="1"/>
  <c r="O141" i="1"/>
  <c r="O133" i="1"/>
  <c r="O119" i="1"/>
  <c r="O164" i="1"/>
  <c r="O165" i="1"/>
  <c r="O129" i="1"/>
  <c r="O180" i="1"/>
  <c r="C16" i="1"/>
  <c r="D18" i="1" s="1"/>
  <c r="E14" i="2"/>
  <c r="E19" i="2"/>
  <c r="E32" i="2"/>
  <c r="E96" i="2"/>
  <c r="E17" i="2"/>
  <c r="E114" i="2"/>
  <c r="F70" i="1"/>
  <c r="G70" i="1" s="1"/>
  <c r="J70" i="1" s="1"/>
  <c r="E107" i="2"/>
  <c r="E123" i="2"/>
  <c r="E120" i="2"/>
  <c r="E52" i="2"/>
  <c r="E28" i="2"/>
  <c r="F56" i="1"/>
  <c r="G56" i="1" s="1"/>
  <c r="J56" i="1" s="1"/>
  <c r="E78" i="1"/>
  <c r="F78" i="1" s="1"/>
  <c r="G78" i="1" s="1"/>
  <c r="I78" i="1" s="1"/>
  <c r="E105" i="1"/>
  <c r="F105" i="1" s="1"/>
  <c r="G105" i="1" s="1"/>
  <c r="I105" i="1" s="1"/>
  <c r="E103" i="1"/>
  <c r="E101" i="1"/>
  <c r="F101" i="1" s="1"/>
  <c r="G101" i="1" s="1"/>
  <c r="I101" i="1" s="1"/>
  <c r="E99" i="1"/>
  <c r="F99" i="1" s="1"/>
  <c r="G99" i="1" s="1"/>
  <c r="I99" i="1" s="1"/>
  <c r="E97" i="1"/>
  <c r="F97" i="1" s="1"/>
  <c r="G97" i="1" s="1"/>
  <c r="I97" i="1" s="1"/>
  <c r="E95" i="1"/>
  <c r="E91" i="1"/>
  <c r="F91" i="1" s="1"/>
  <c r="G91" i="1" s="1"/>
  <c r="I91" i="1" s="1"/>
  <c r="E87" i="1"/>
  <c r="E41" i="1"/>
  <c r="F41" i="1" s="1"/>
  <c r="G41" i="1" s="1"/>
  <c r="I41" i="1" s="1"/>
  <c r="O101" i="1" l="1"/>
  <c r="O41" i="1"/>
  <c r="O70" i="1"/>
  <c r="F95" i="1"/>
  <c r="E118" i="2"/>
  <c r="E124" i="2"/>
  <c r="O91" i="1"/>
  <c r="O97" i="1"/>
  <c r="E126" i="2"/>
  <c r="F103" i="1"/>
  <c r="O56" i="1"/>
  <c r="E102" i="2"/>
  <c r="F87" i="1"/>
  <c r="E112" i="2"/>
  <c r="E122" i="2"/>
  <c r="E116" i="2"/>
  <c r="O105" i="1"/>
  <c r="G87" i="1" l="1"/>
  <c r="J87" i="1" s="1"/>
  <c r="C15" i="1"/>
  <c r="O87" i="1"/>
  <c r="G95" i="1"/>
  <c r="I95" i="1" s="1"/>
  <c r="O95" i="1"/>
  <c r="G103" i="1"/>
  <c r="I103" i="1" s="1"/>
  <c r="O103" i="1"/>
  <c r="F18" i="1" l="1"/>
  <c r="F19" i="1" s="1"/>
  <c r="C18" i="1"/>
</calcChain>
</file>

<file path=xl/sharedStrings.xml><?xml version="1.0" encoding="utf-8"?>
<sst xmlns="http://schemas.openxmlformats.org/spreadsheetml/2006/main" count="1581" uniqueCount="605">
  <si>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</si>
  <si>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</si>
  <si>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</si>
  <si>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</si>
  <si>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</si>
  <si>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</si>
  <si>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</si>
  <si>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</si>
  <si>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</si>
  <si>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</si>
  <si>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</si>
  <si>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</si>
  <si>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</si>
  <si>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</si>
  <si>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</si>
  <si>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</si>
  <si>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</si>
  <si>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</si>
  <si>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</si>
  <si>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</si>
  <si>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</si>
  <si>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</si>
  <si>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</si>
  <si>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</si>
  <si>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</si>
  <si>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</si>
  <si>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</si>
  <si>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</si>
  <si>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</si>
  <si>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</si>
  <si>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</si>
  <si>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Bull.2</t>
  </si>
  <si>
    <t>B</t>
  </si>
  <si>
    <t>Locher K</t>
  </si>
  <si>
    <t>BBSAG Bull.20</t>
  </si>
  <si>
    <t>BBSAG Bull.22</t>
  </si>
  <si>
    <t>Germann R</t>
  </si>
  <si>
    <t>BBSAG Bull.28</t>
  </si>
  <si>
    <t>BBSAG Bull.29</t>
  </si>
  <si>
    <t>BBSAG Bull.30</t>
  </si>
  <si>
    <t>BBSAG Bull.49</t>
  </si>
  <si>
    <t>v</t>
  </si>
  <si>
    <t>BRNO 28</t>
  </si>
  <si>
    <t>K</t>
  </si>
  <si>
    <t>phe</t>
  </si>
  <si>
    <t>BAAVSS 67,7</t>
  </si>
  <si>
    <t>BRNO 30</t>
  </si>
  <si>
    <t>Kohl M</t>
  </si>
  <si>
    <t>BBSAG Bull.89</t>
  </si>
  <si>
    <t>BRNO 31</t>
  </si>
  <si>
    <t>II</t>
  </si>
  <si>
    <t>IBVS 2385</t>
  </si>
  <si>
    <t>IBVS 0937</t>
  </si>
  <si>
    <t>IBVS 1053</t>
  </si>
  <si>
    <t/>
  </si>
  <si>
    <t>IBVS 1190</t>
  </si>
  <si>
    <t>EA/DM</t>
  </si>
  <si>
    <t>IBVS 1900</t>
  </si>
  <si>
    <t>pg</t>
  </si>
  <si>
    <t>vis</t>
  </si>
  <si>
    <t>pe</t>
  </si>
  <si>
    <t>IBVS 5694</t>
  </si>
  <si>
    <t>I</t>
  </si>
  <si>
    <t># of data points:</t>
  </si>
  <si>
    <t>BS Dra / GSC 04457-02347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</si>
  <si>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</si>
  <si>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</si>
  <si>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</si>
  <si>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</si>
  <si>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</si>
  <si>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</si>
  <si>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</si>
  <si>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Add cycle</t>
  </si>
  <si>
    <t>Old Cycle</t>
  </si>
  <si>
    <t>OEJV 0137</t>
  </si>
  <si>
    <t>IBVS 1079</t>
  </si>
  <si>
    <t>PE</t>
  </si>
  <si>
    <t>IBVS 1100</t>
  </si>
  <si>
    <t>IBVS 6010</t>
  </si>
  <si>
    <t>IBVS 6084</t>
  </si>
  <si>
    <t>IBVS 6149</t>
  </si>
  <si>
    <t>OEJV 0172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</si>
  <si>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</si>
  <si>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</si>
  <si>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</si>
  <si>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</si>
  <si>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</si>
  <si>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</si>
  <si>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</si>
  <si>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</si>
  <si>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</si>
  <si>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</si>
  <si>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2426444.467 </t>
  </si>
  <si>
    <t> 12.04.1931 23:12 </t>
  </si>
  <si>
    <t> -0.008 </t>
  </si>
  <si>
    <t>P </t>
  </si>
  <si>
    <t> W.Strohmeier et al </t>
  </si>
  <si>
    <t> VB 5.14 </t>
  </si>
  <si>
    <t>2426942.369 </t>
  </si>
  <si>
    <t> 22.08.1932 20:51 </t>
  </si>
  <si>
    <t> 0.021 </t>
  </si>
  <si>
    <t>2426942.390 </t>
  </si>
  <si>
    <t> 22.08.1932 21:21 </t>
  </si>
  <si>
    <t> 0.042 </t>
  </si>
  <si>
    <t>2426942.408 </t>
  </si>
  <si>
    <t> 22.08.1932 21:47 </t>
  </si>
  <si>
    <t> 0.060 </t>
  </si>
  <si>
    <t>2427216.522 </t>
  </si>
  <si>
    <t> 24.05.1933 00:31 </t>
  </si>
  <si>
    <t> 0.007 </t>
  </si>
  <si>
    <t>2427312.396 </t>
  </si>
  <si>
    <t> 27.08.1933 21:30 </t>
  </si>
  <si>
    <t> 0.006 </t>
  </si>
  <si>
    <t>2428020.522 </t>
  </si>
  <si>
    <t> 06.08.1935 00:31 </t>
  </si>
  <si>
    <t> 0.008 </t>
  </si>
  <si>
    <t>2428782.422 </t>
  </si>
  <si>
    <t> 05.09.1937 22:07 </t>
  </si>
  <si>
    <t> -0.041 </t>
  </si>
  <si>
    <t>2428809.373 </t>
  </si>
  <si>
    <t> 02.10.1937 20:57 </t>
  </si>
  <si>
    <t> -0.002 </t>
  </si>
  <si>
    <t>2429110.460 </t>
  </si>
  <si>
    <t> 30.07.1938 23:02 </t>
  </si>
  <si>
    <t>2429438.467 </t>
  </si>
  <si>
    <t> 23.06.1939 23:12 </t>
  </si>
  <si>
    <t> 0.022 </t>
  </si>
  <si>
    <t>2436420.422 </t>
  </si>
  <si>
    <t> 04.08.1958 22:07 </t>
  </si>
  <si>
    <t> -0.030 </t>
  </si>
  <si>
    <t>2436452.368 </t>
  </si>
  <si>
    <t> 05.09.1958 20:49 </t>
  </si>
  <si>
    <t> -0.042 </t>
  </si>
  <si>
    <t>2440514.435 </t>
  </si>
  <si>
    <t> 19.10.1969 22:26 </t>
  </si>
  <si>
    <t> -0.020 </t>
  </si>
  <si>
    <t>V </t>
  </si>
  <si>
    <t> J.Silhan </t>
  </si>
  <si>
    <t> BRNO 9 </t>
  </si>
  <si>
    <t>2440514.458 </t>
  </si>
  <si>
    <t> 19.10.1969 22:59 </t>
  </si>
  <si>
    <t> 0.003 </t>
  </si>
  <si>
    <t> K.Rausal </t>
  </si>
  <si>
    <t>2440773.485 </t>
  </si>
  <si>
    <t> 05.07.1970 23:38 </t>
  </si>
  <si>
    <t> 0.001 </t>
  </si>
  <si>
    <t> V.Velicka </t>
  </si>
  <si>
    <t> BRNO 12 </t>
  </si>
  <si>
    <t>2440773.499 </t>
  </si>
  <si>
    <t> 05.07.1970 23:58 </t>
  </si>
  <si>
    <t> 0.015 </t>
  </si>
  <si>
    <t>2441392.452 </t>
  </si>
  <si>
    <t> 15.03.1972 22:50 </t>
  </si>
  <si>
    <t> -0.010 </t>
  </si>
  <si>
    <t> R.Diethelm </t>
  </si>
  <si>
    <t> BBS 2 </t>
  </si>
  <si>
    <t>2441397.498 </t>
  </si>
  <si>
    <t> 20.03.1972 23:57 </t>
  </si>
  <si>
    <t> J.Mazanec </t>
  </si>
  <si>
    <t> BRNO 14 </t>
  </si>
  <si>
    <t>2441461.4252 </t>
  </si>
  <si>
    <t> 23.05.1972 22:12 </t>
  </si>
  <si>
    <t> 0.0010 </t>
  </si>
  <si>
    <t>E </t>
  </si>
  <si>
    <t>?</t>
  </si>
  <si>
    <t> O.Gülmen </t>
  </si>
  <si>
    <t>IBVS 937 </t>
  </si>
  <si>
    <t>2441471.5163 </t>
  </si>
  <si>
    <t> 03.06.1972 00:23 </t>
  </si>
  <si>
    <t> 0.0001 </t>
  </si>
  <si>
    <t> R.Akinci </t>
  </si>
  <si>
    <t>2441488.3319 </t>
  </si>
  <si>
    <t> 19.06.1972 19:57 </t>
  </si>
  <si>
    <t> -0.0044 </t>
  </si>
  <si>
    <t>2441493.3838 </t>
  </si>
  <si>
    <t> 24.06.1972 21:12 </t>
  </si>
  <si>
    <t> 0.0015 </t>
  </si>
  <si>
    <t>2441498.4290 </t>
  </si>
  <si>
    <t> 29.06.1972 22:17 </t>
  </si>
  <si>
    <t> 0.0007 </t>
  </si>
  <si>
    <t> I.Todoran </t>
  </si>
  <si>
    <t>IBVS 1079 </t>
  </si>
  <si>
    <t>2441508.517 </t>
  </si>
  <si>
    <t> 10.07.1972 00:24 </t>
  </si>
  <si>
    <t> BRNO 17 </t>
  </si>
  <si>
    <t>2441508.5199 </t>
  </si>
  <si>
    <t> 10.07.1972 00:28 </t>
  </si>
  <si>
    <t> -0.0005 </t>
  </si>
  <si>
    <t>2441508.520 </t>
  </si>
  <si>
    <t> -0.000 </t>
  </si>
  <si>
    <t> L.Kozina </t>
  </si>
  <si>
    <t>2441508.521 </t>
  </si>
  <si>
    <t> 10.07.1972 00:30 </t>
  </si>
  <si>
    <t>2441511.8842 </t>
  </si>
  <si>
    <t> 13.07.1972 09:13 </t>
  </si>
  <si>
    <t> -0.0002 </t>
  </si>
  <si>
    <t> Popper &amp; Dumont </t>
  </si>
  <si>
    <t>IBVS 1900 </t>
  </si>
  <si>
    <t>2441516.9311 </t>
  </si>
  <si>
    <t> 18.07.1972 10:20 </t>
  </si>
  <si>
    <t>2441543.8428 </t>
  </si>
  <si>
    <t> 14.08.1972 08:13 </t>
  </si>
  <si>
    <t> 0.0003 </t>
  </si>
  <si>
    <t>2441548.8891 </t>
  </si>
  <si>
    <t> 19.08.1972 09:20 </t>
  </si>
  <si>
    <t> 0.0006 </t>
  </si>
  <si>
    <t>2441594.304 </t>
  </si>
  <si>
    <t> 03.10.1972 19:17 </t>
  </si>
  <si>
    <t> C.Ibanoglu </t>
  </si>
  <si>
    <t>IBVS 1100 </t>
  </si>
  <si>
    <t>2441631.3123 </t>
  </si>
  <si>
    <t> 09.11.1972 19:29 </t>
  </si>
  <si>
    <t> 0.0055 </t>
  </si>
  <si>
    <t> V.Pop </t>
  </si>
  <si>
    <t>2441772.5934 </t>
  </si>
  <si>
    <t> 31.03.1973 02:14 </t>
  </si>
  <si>
    <t> -0.0019 </t>
  </si>
  <si>
    <t>2441794.4600 </t>
  </si>
  <si>
    <t> 21.04.1973 23:02 </t>
  </si>
  <si>
    <t> -0.0014 </t>
  </si>
  <si>
    <t>2441826.4196 </t>
  </si>
  <si>
    <t> 23.05.1973 22:04 </t>
  </si>
  <si>
    <t>2441834.8302 </t>
  </si>
  <si>
    <t> 01.06.1973 07:55 </t>
  </si>
  <si>
    <t>2441977.8009 </t>
  </si>
  <si>
    <t> 22.10.1973 07:13 </t>
  </si>
  <si>
    <t> 0.0009 </t>
  </si>
  <si>
    <t>2442302.4280 </t>
  </si>
  <si>
    <t> 11.09.1974 22:16 </t>
  </si>
  <si>
    <t> 0.0008 </t>
  </si>
  <si>
    <t> A.Y.Ertan </t>
  </si>
  <si>
    <t>IBVS 1053 </t>
  </si>
  <si>
    <t>2442329.3416 </t>
  </si>
  <si>
    <t> 08.10.1974 20:11 </t>
  </si>
  <si>
    <t> 0.0023 </t>
  </si>
  <si>
    <t> R.A.Botsula </t>
  </si>
  <si>
    <t> IKZ 48.15 </t>
  </si>
  <si>
    <t>2442371.3907 </t>
  </si>
  <si>
    <t> 19.11.1974 21:22 </t>
  </si>
  <si>
    <t> 0.0013 </t>
  </si>
  <si>
    <t> J.Ebersberger </t>
  </si>
  <si>
    <t>2442435.312 </t>
  </si>
  <si>
    <t> 22.01.1975 19:29 </t>
  </si>
  <si>
    <t> K.Locher </t>
  </si>
  <si>
    <t> BBS 20 </t>
  </si>
  <si>
    <t>2442529.491 </t>
  </si>
  <si>
    <t> 26.04.1975 23:47 </t>
  </si>
  <si>
    <t> -0.007 </t>
  </si>
  <si>
    <t> BBS 22 </t>
  </si>
  <si>
    <t>2442889.441 </t>
  </si>
  <si>
    <t> 20.04.1976 22:35 </t>
  </si>
  <si>
    <t> -0.006 </t>
  </si>
  <si>
    <t> O.Rehacek </t>
  </si>
  <si>
    <t> BRNO 21 </t>
  </si>
  <si>
    <t>2442899.531 </t>
  </si>
  <si>
    <t> 01.05.1976 00:44 </t>
  </si>
  <si>
    <t> V.Cech </t>
  </si>
  <si>
    <t>2442958.405 </t>
  </si>
  <si>
    <t> 28.06.1976 21:43 </t>
  </si>
  <si>
    <t> -0.005 </t>
  </si>
  <si>
    <t> R.Germann </t>
  </si>
  <si>
    <t> BBS 28 </t>
  </si>
  <si>
    <t>2442963.453 </t>
  </si>
  <si>
    <t> 03.07.1976 22:52 </t>
  </si>
  <si>
    <t> P.Novak </t>
  </si>
  <si>
    <t>2442963.456 </t>
  </si>
  <si>
    <t> 03.07.1976 22:56 </t>
  </si>
  <si>
    <t> 0.000 </t>
  </si>
  <si>
    <t> P.Ahnert </t>
  </si>
  <si>
    <t>IBVS 1190 </t>
  </si>
  <si>
    <t>2442963.460 </t>
  </si>
  <si>
    <t> 03.07.1976 23:02 </t>
  </si>
  <si>
    <t> 0.004 </t>
  </si>
  <si>
    <t> P.Simecek </t>
  </si>
  <si>
    <t>2442990.368 </t>
  </si>
  <si>
    <t> 30.07.1976 20:49 </t>
  </si>
  <si>
    <t> BBS 29 </t>
  </si>
  <si>
    <t>2443059.321 </t>
  </si>
  <si>
    <t> 07.10.1976 19:42 </t>
  </si>
  <si>
    <t> -0.009 </t>
  </si>
  <si>
    <t> BBS 30 </t>
  </si>
  <si>
    <t>2443074.4702 </t>
  </si>
  <si>
    <t> 22.10.1976 23:17 </t>
  </si>
  <si>
    <t> 0.0022 </t>
  </si>
  <si>
    <t>2443291.4469 </t>
  </si>
  <si>
    <t> 27.05.1977 22:43 </t>
  </si>
  <si>
    <t> 0.0002 </t>
  </si>
  <si>
    <t> G.Besold </t>
  </si>
  <si>
    <t>IBVS 1449 </t>
  </si>
  <si>
    <t>2443333.4971 </t>
  </si>
  <si>
    <t> 08.07.1977 23:55 </t>
  </si>
  <si>
    <t> R.Gröbel </t>
  </si>
  <si>
    <t>2443794.368 </t>
  </si>
  <si>
    <t> 12.10.1978 20:49 </t>
  </si>
  <si>
    <t> J.Hübscher </t>
  </si>
  <si>
    <t>BAVM 31 </t>
  </si>
  <si>
    <t>2443794.377 </t>
  </si>
  <si>
    <t> 12.10.1978 21:02 </t>
  </si>
  <si>
    <t> 0.010 </t>
  </si>
  <si>
    <t> W.Braune </t>
  </si>
  <si>
    <t>2444443.584 </t>
  </si>
  <si>
    <t> 23.07.1980 02:00 </t>
  </si>
  <si>
    <t> -0.037 </t>
  </si>
  <si>
    <t> BBS 49 </t>
  </si>
  <si>
    <t>2444788.434 </t>
  </si>
  <si>
    <t> 02.07.1981 22:24 </t>
  </si>
  <si>
    <t> 0.002 </t>
  </si>
  <si>
    <t> K.Carbol </t>
  </si>
  <si>
    <t> BRNO 26 </t>
  </si>
  <si>
    <t>2445121.4700 </t>
  </si>
  <si>
    <t> 31.05.1982 23:16 </t>
  </si>
  <si>
    <t> Buchler &amp; Gröbel </t>
  </si>
  <si>
    <t>IBVS 2385 </t>
  </si>
  <si>
    <t>2445565.498 </t>
  </si>
  <si>
    <t> 18.08.1983 23:57 </t>
  </si>
  <si>
    <t> -0.021 </t>
  </si>
  <si>
    <t> P.Svoboda </t>
  </si>
  <si>
    <t>2445646.257 </t>
  </si>
  <si>
    <t> 07.11.1983 18:10 </t>
  </si>
  <si>
    <t>2446036.474 </t>
  </si>
  <si>
    <t> 01.12.1984 23:22 </t>
  </si>
  <si>
    <t> BRNO 27 </t>
  </si>
  <si>
    <t>2446036.475 </t>
  </si>
  <si>
    <t> 01.12.1984 23:24 </t>
  </si>
  <si>
    <t> V.Kolar </t>
  </si>
  <si>
    <t>2446036.494 </t>
  </si>
  <si>
    <t> 01.12.1984 23:51 </t>
  </si>
  <si>
    <t> 0.013 </t>
  </si>
  <si>
    <t>2446258.504 </t>
  </si>
  <si>
    <t> 12.07.1985 00:05 </t>
  </si>
  <si>
    <t> -0.001 </t>
  </si>
  <si>
    <t> M.Lenz </t>
  </si>
  <si>
    <t>2446258.507 </t>
  </si>
  <si>
    <t> 12.07.1985 00:10 </t>
  </si>
  <si>
    <t> R.Sula </t>
  </si>
  <si>
    <t>2446258.512 </t>
  </si>
  <si>
    <t> 12.07.1985 00:17 </t>
  </si>
  <si>
    <t> R.Pleskac </t>
  </si>
  <si>
    <t>2446295.482 </t>
  </si>
  <si>
    <t> 17.08.1985 23:34 </t>
  </si>
  <si>
    <t> -0.027 </t>
  </si>
  <si>
    <t>2446295.483 </t>
  </si>
  <si>
    <t> 17.08.1985 23:35 </t>
  </si>
  <si>
    <t> -0.026 </t>
  </si>
  <si>
    <t> V.Cobirka </t>
  </si>
  <si>
    <t> S.Stefanisko </t>
  </si>
  <si>
    <t>2446295.488 </t>
  </si>
  <si>
    <t> 17.08.1985 23:42 </t>
  </si>
  <si>
    <t> V.Babic </t>
  </si>
  <si>
    <t> J.Kanalikova </t>
  </si>
  <si>
    <t>2446295.491 </t>
  </si>
  <si>
    <t> 17.08.1985 23:47 </t>
  </si>
  <si>
    <t> -0.018 </t>
  </si>
  <si>
    <t> M.Sipajda </t>
  </si>
  <si>
    <t>2446295.494 </t>
  </si>
  <si>
    <t> 17.08.1985 23:51 </t>
  </si>
  <si>
    <t> -0.015 </t>
  </si>
  <si>
    <t> P.Kanuk </t>
  </si>
  <si>
    <t>2446295.503 </t>
  </si>
  <si>
    <t> 18.08.1985 00:04 </t>
  </si>
  <si>
    <t> J.Ondovkin </t>
  </si>
  <si>
    <t>2446322.412 </t>
  </si>
  <si>
    <t> 13.09.1985 21:53 </t>
  </si>
  <si>
    <t> M.Zejda </t>
  </si>
  <si>
    <t>2446381.296 </t>
  </si>
  <si>
    <t> 11.11.1985 19:06 </t>
  </si>
  <si>
    <t> T.Cervinka </t>
  </si>
  <si>
    <t>2446650.423 </t>
  </si>
  <si>
    <t> 07.08.1986 22:09 </t>
  </si>
  <si>
    <t> M.Berka </t>
  </si>
  <si>
    <t> BRNO 28 </t>
  </si>
  <si>
    <t>2446709.292 </t>
  </si>
  <si>
    <t> 05.10.1986 19:00 </t>
  </si>
  <si>
    <t> 0.009 </t>
  </si>
  <si>
    <t> R.Polloczek </t>
  </si>
  <si>
    <t>2446714.336 </t>
  </si>
  <si>
    <t> 10.10.1986 20:03 </t>
  </si>
  <si>
    <t> P.Znojilova </t>
  </si>
  <si>
    <t>2446719.3726 </t>
  </si>
  <si>
    <t> 15.10.1986 20:56 </t>
  </si>
  <si>
    <t> -0.0024 </t>
  </si>
  <si>
    <t> J.Ells </t>
  </si>
  <si>
    <t> VSSC 67.9 </t>
  </si>
  <si>
    <t>2447348.444 </t>
  </si>
  <si>
    <t> 05.07.1988 22:39 </t>
  </si>
  <si>
    <t> A.Dedoch </t>
  </si>
  <si>
    <t> BRNO 30 </t>
  </si>
  <si>
    <t>2447353.489 </t>
  </si>
  <si>
    <t> 10.07.1988 23:44 </t>
  </si>
  <si>
    <t> M.Kohl </t>
  </si>
  <si>
    <t> BBS 89 </t>
  </si>
  <si>
    <t>2447380.419 </t>
  </si>
  <si>
    <t> 06.08.1988 22:03 </t>
  </si>
  <si>
    <t> 0.016 </t>
  </si>
  <si>
    <t> M.Vrastak </t>
  </si>
  <si>
    <t>2447385.453 </t>
  </si>
  <si>
    <t> 11.08.1988 22:52 </t>
  </si>
  <si>
    <t> P.Kucera </t>
  </si>
  <si>
    <t>2447385.465 </t>
  </si>
  <si>
    <t> 11.08.1988 23:09 </t>
  </si>
  <si>
    <t> P.Troubil </t>
  </si>
  <si>
    <t>2447449.378 </t>
  </si>
  <si>
    <t> 14.10.1988 21:04 </t>
  </si>
  <si>
    <t> 0.012 </t>
  </si>
  <si>
    <t> Z.Egyhazi </t>
  </si>
  <si>
    <t>2447713.438 </t>
  </si>
  <si>
    <t> 05.07.1989 22:30 </t>
  </si>
  <si>
    <t>2447713.441 </t>
  </si>
  <si>
    <t> 05.07.1989 22:35 </t>
  </si>
  <si>
    <t> F.Hroch </t>
  </si>
  <si>
    <t>2448115.434 </t>
  </si>
  <si>
    <t> 11.08.1990 22:24 </t>
  </si>
  <si>
    <t> M.Simecek </t>
  </si>
  <si>
    <t> BRNO 31 </t>
  </si>
  <si>
    <t>2448115.435 </t>
  </si>
  <si>
    <t> 11.08.1990 22:26 </t>
  </si>
  <si>
    <t> Ma.Kolarik </t>
  </si>
  <si>
    <t> R.Sychra </t>
  </si>
  <si>
    <t>2448115.439 </t>
  </si>
  <si>
    <t> 11.08.1990 22:32 </t>
  </si>
  <si>
    <t> M.Ruzicka </t>
  </si>
  <si>
    <t>2448115.444 </t>
  </si>
  <si>
    <t> 11.08.1990 22:39 </t>
  </si>
  <si>
    <t>2448120.478 </t>
  </si>
  <si>
    <t> 16.08.1990 23:28 </t>
  </si>
  <si>
    <t>2448120.482 </t>
  </si>
  <si>
    <t> 16.08.1990 23:34 </t>
  </si>
  <si>
    <t> -0.004 </t>
  </si>
  <si>
    <t>2448120.483 </t>
  </si>
  <si>
    <t> 16.08.1990 23:35 </t>
  </si>
  <si>
    <t> J.Merka </t>
  </si>
  <si>
    <t>2448120.488 </t>
  </si>
  <si>
    <t> 16.08.1990 23:42 </t>
  </si>
  <si>
    <t> J.Chlachula </t>
  </si>
  <si>
    <t>2448120.490 </t>
  </si>
  <si>
    <t> 16.08.1990 23:45 </t>
  </si>
  <si>
    <t> M.Copikova </t>
  </si>
  <si>
    <t>2448120.497 </t>
  </si>
  <si>
    <t> 16.08.1990 23:55 </t>
  </si>
  <si>
    <t> 0.011 </t>
  </si>
  <si>
    <t> E.Karrachova </t>
  </si>
  <si>
    <t>2448152.439 </t>
  </si>
  <si>
    <t> 17.09.1990 22:32 </t>
  </si>
  <si>
    <t>2448273.525 </t>
  </si>
  <si>
    <t> 17.01.1991 00:36 </t>
  </si>
  <si>
    <t> -0.024 </t>
  </si>
  <si>
    <t> J.Csipes </t>
  </si>
  <si>
    <t>2448448.492 </t>
  </si>
  <si>
    <t> 10.07.1991 23:48 </t>
  </si>
  <si>
    <t> K.Mica </t>
  </si>
  <si>
    <t>2448448.496 </t>
  </si>
  <si>
    <t> 10.07.1991 23:54 </t>
  </si>
  <si>
    <t> 0.019 </t>
  </si>
  <si>
    <t> L.Lubena </t>
  </si>
  <si>
    <t>2448485.470 </t>
  </si>
  <si>
    <t> 16.08.1991 23:16 </t>
  </si>
  <si>
    <t> -0.011 </t>
  </si>
  <si>
    <t> J.Zahajsky </t>
  </si>
  <si>
    <t>2448485.474 </t>
  </si>
  <si>
    <t> 16.08.1991 23:22 </t>
  </si>
  <si>
    <t>2448485.478 </t>
  </si>
  <si>
    <t> 16.08.1991 23:28 </t>
  </si>
  <si>
    <t> K.Prokes </t>
  </si>
  <si>
    <t>2448485.484 </t>
  </si>
  <si>
    <t> 16.08.1991 23:36 </t>
  </si>
  <si>
    <t>2449215.470 </t>
  </si>
  <si>
    <t> 15.08.1993 23:16 </t>
  </si>
  <si>
    <t> T.Singliar </t>
  </si>
  <si>
    <t>2449215.474 </t>
  </si>
  <si>
    <t> 15.08.1993 23:22 </t>
  </si>
  <si>
    <t>2449422.342 </t>
  </si>
  <si>
    <t> 10.03.1994 20:12 </t>
  </si>
  <si>
    <t> -0.017 </t>
  </si>
  <si>
    <t> P.Sobotka </t>
  </si>
  <si>
    <t>2449543.449 </t>
  </si>
  <si>
    <t> 09.07.1994 22:46 </t>
  </si>
  <si>
    <t> -0.014 </t>
  </si>
  <si>
    <t> M.Rottenborn </t>
  </si>
  <si>
    <t>2449543.464 </t>
  </si>
  <si>
    <t> 09.07.1994 23:08 </t>
  </si>
  <si>
    <t> P.Skalak </t>
  </si>
  <si>
    <t>2449543.470 </t>
  </si>
  <si>
    <t> 09.07.1994 23:16 </t>
  </si>
  <si>
    <t> J.Jirout </t>
  </si>
  <si>
    <t>2449548.499 </t>
  </si>
  <si>
    <t> 14.07.1994 23:58 </t>
  </si>
  <si>
    <t>2449548.504 </t>
  </si>
  <si>
    <t> 15.07.1994 00:05 </t>
  </si>
  <si>
    <t> L.Brat </t>
  </si>
  <si>
    <t>2449612.417 </t>
  </si>
  <si>
    <t> 16.09.1994 22:00 </t>
  </si>
  <si>
    <t>2449612.432 </t>
  </si>
  <si>
    <t> 16.09.1994 22:22 </t>
  </si>
  <si>
    <t> J.Polak </t>
  </si>
  <si>
    <t>2449612.436 </t>
  </si>
  <si>
    <t> 16.09.1994 22:27 </t>
  </si>
  <si>
    <t> M.Vetrovcova </t>
  </si>
  <si>
    <t>2449908.4487 </t>
  </si>
  <si>
    <t> 09.07.1995 22:46 </t>
  </si>
  <si>
    <t> -0.0096 </t>
  </si>
  <si>
    <t> M.Zibar </t>
  </si>
  <si>
    <t> BRNO 32 </t>
  </si>
  <si>
    <t>2449908.4549 </t>
  </si>
  <si>
    <t> 09.07.1995 22:55 </t>
  </si>
  <si>
    <t> -0.0034 </t>
  </si>
  <si>
    <t>2449908.4598 </t>
  </si>
  <si>
    <t> 09.07.1995 23:02 </t>
  </si>
  <si>
    <t>2449908.4626 </t>
  </si>
  <si>
    <t> 09.07.1995 23:06 </t>
  </si>
  <si>
    <t> 0.0043 </t>
  </si>
  <si>
    <t>2450194.3898 </t>
  </si>
  <si>
    <t> 20.04.1996 21:21 </t>
  </si>
  <si>
    <t>2450194.3905 </t>
  </si>
  <si>
    <t> 20.04.1996 21:22 </t>
  </si>
  <si>
    <t> -0.0089 </t>
  </si>
  <si>
    <t> M.Netolicky </t>
  </si>
  <si>
    <t>2450194.3933 </t>
  </si>
  <si>
    <t> 20.04.1996 21:26 </t>
  </si>
  <si>
    <t> -0.0061 </t>
  </si>
  <si>
    <t> J.Minar </t>
  </si>
  <si>
    <t>2450194.3968 </t>
  </si>
  <si>
    <t> 20.04.1996 21:31 </t>
  </si>
  <si>
    <t> -0.0026 </t>
  </si>
  <si>
    <t>2450194.3975 </t>
  </si>
  <si>
    <t> 20.04.1996 21:32 </t>
  </si>
  <si>
    <t> A.Kratochvil </t>
  </si>
  <si>
    <t>2450194.4030 </t>
  </si>
  <si>
    <t> 20.04.1996 21:40 </t>
  </si>
  <si>
    <t> 0.0036 </t>
  </si>
  <si>
    <t> L.Honzik </t>
  </si>
  <si>
    <t>2450305.4208 </t>
  </si>
  <si>
    <t> 09.08.1996 22:05 </t>
  </si>
  <si>
    <t> 0.0091 </t>
  </si>
  <si>
    <t>2450305.4263 </t>
  </si>
  <si>
    <t> 09.08.1996 22:13 </t>
  </si>
  <si>
    <t> 0.0146 </t>
  </si>
  <si>
    <t>2450315.4932 </t>
  </si>
  <si>
    <t> 19.08.1996 23:50 </t>
  </si>
  <si>
    <t> -0.0106 </t>
  </si>
  <si>
    <t> K.Koss </t>
  </si>
  <si>
    <t>2450480.3481 </t>
  </si>
  <si>
    <t> 31.01.1997 20:21 </t>
  </si>
  <si>
    <t> 0.0077 </t>
  </si>
  <si>
    <t>2450490.4326 </t>
  </si>
  <si>
    <t> 10.02.1997 22:22 </t>
  </si>
  <si>
    <t>2450606.4760 </t>
  </si>
  <si>
    <t> 06.06.1997 23:25 </t>
  </si>
  <si>
    <t> -0.0148 </t>
  </si>
  <si>
    <t>2450606.4823 </t>
  </si>
  <si>
    <t> 06.06.1997 23:34 </t>
  </si>
  <si>
    <t> -0.0085 </t>
  </si>
  <si>
    <t>2451040.4584 </t>
  </si>
  <si>
    <t> 14.08.1998 23:00 </t>
  </si>
  <si>
    <t> 0.0100 </t>
  </si>
  <si>
    <t>2451045.4863 </t>
  </si>
  <si>
    <t> 19.08.1998 23:40 </t>
  </si>
  <si>
    <t> -0.0081 </t>
  </si>
  <si>
    <t>2453333.0237 </t>
  </si>
  <si>
    <t> 23.11.2004 12:34 </t>
  </si>
  <si>
    <t> 0.0012 </t>
  </si>
  <si>
    <t> C.-H.Kim et al. </t>
  </si>
  <si>
    <t>IBVS 5694 </t>
  </si>
  <si>
    <t>2453692.9727 </t>
  </si>
  <si>
    <t> 18.11.2005 11:20 </t>
  </si>
  <si>
    <t>2454187.4820 </t>
  </si>
  <si>
    <t> 27.03.2007 23:34 </t>
  </si>
  <si>
    <t> 0.0004 </t>
  </si>
  <si>
    <t>C </t>
  </si>
  <si>
    <t>-I</t>
  </si>
  <si>
    <t> F.Agerer </t>
  </si>
  <si>
    <t>BAVM 186 </t>
  </si>
  <si>
    <t>2455028.4844 </t>
  </si>
  <si>
    <t> 15.07.2009 23:37 </t>
  </si>
  <si>
    <t>4033</t>
  </si>
  <si>
    <t>BAVM 212 </t>
  </si>
  <si>
    <t>2455060.4453 </t>
  </si>
  <si>
    <t> 16.08.2009 22:41 </t>
  </si>
  <si>
    <t>4042.5</t>
  </si>
  <si>
    <t> 0.0026 </t>
  </si>
  <si>
    <t> B.Hladik </t>
  </si>
  <si>
    <t>OEJV 0137 </t>
  </si>
  <si>
    <t>2455674.3770 </t>
  </si>
  <si>
    <t> 22.04.2011 21:02 </t>
  </si>
  <si>
    <t>4225</t>
  </si>
  <si>
    <t> 0.0021 </t>
  </si>
  <si>
    <t>BAVM 220 </t>
  </si>
  <si>
    <t>2456483.4179 </t>
  </si>
  <si>
    <t> 09.07.2013 22:01 </t>
  </si>
  <si>
    <t>4465.5</t>
  </si>
  <si>
    <t>BAVM 232 </t>
  </si>
  <si>
    <t>2456747.4964 </t>
  </si>
  <si>
    <t> 30.03.2014 23:54 </t>
  </si>
  <si>
    <t>4544</t>
  </si>
  <si>
    <t> 0.0017 </t>
  </si>
  <si>
    <t>BAVM 238 </t>
  </si>
  <si>
    <t>2457149.492 </t>
  </si>
  <si>
    <t> 06.05.2015 23:48 </t>
  </si>
  <si>
    <t>4663.5</t>
  </si>
  <si>
    <t>o</t>
  </si>
  <si>
    <t> A.Paschke </t>
  </si>
  <si>
    <t>OEJV 0172 </t>
  </si>
  <si>
    <t>BAD?</t>
  </si>
  <si>
    <t>IBVS 1449</t>
  </si>
  <si>
    <t>OEJV 0179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</si>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</sst>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"/>
    <numFmt numFmtId="177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NumberFormat="1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5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176" fontId="5" fillId="0" borderId="0" xfId="0" applyNumberFormat="1" applyFont="1" applyFill="1" applyBorder="1" applyAlignment="1" applyProtection="1">
      <alignment horizontal="left" vertical="top"/>
    </xf>
    <xf numFmtId="0" fontId="35" fillId="0" borderId="0" xfId="43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7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Dra - O-C Diagr.</a:t>
            </a:r>
          </a:p>
        </c:rich>
      </c:tx>
      <c:layout>
        <c:manualLayout>
          <c:xMode val="edge"/>
          <c:yMode val="edge"/>
          <c:x val="0.3702422145328719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6955017301038"/>
          <c:y val="0.14769252958613219"/>
          <c:w val="0.7923875432525951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-7.6320000043779146E-3</c:v>
                </c:pt>
                <c:pt idx="1">
                  <c:v>2.0591999997122912E-2</c:v>
                </c:pt>
                <c:pt idx="2">
                  <c:v>4.1591999997763196E-2</c:v>
                </c:pt>
                <c:pt idx="3">
                  <c:v>5.95919999977923E-2</c:v>
                </c:pt>
                <c:pt idx="4">
                  <c:v>6.6139999980805442E-3</c:v>
                </c:pt>
                <c:pt idx="5">
                  <c:v>6.2719999987166375E-3</c:v>
                </c:pt>
                <c:pt idx="6">
                  <c:v>7.7459999993152451E-3</c:v>
                </c:pt>
                <c:pt idx="7">
                  <c:v>-4.0972000002511777E-2</c:v>
                </c:pt>
                <c:pt idx="8">
                  <c:v>-2.0680000016000122E-3</c:v>
                </c:pt>
                <c:pt idx="9">
                  <c:v>5.8579999968060292E-3</c:v>
                </c:pt>
                <c:pt idx="10">
                  <c:v>2.1687999997084262E-2</c:v>
                </c:pt>
                <c:pt idx="12">
                  <c:v>-3.0217999999877065E-2</c:v>
                </c:pt>
                <c:pt idx="13">
                  <c:v>-4.2331999997259118E-2</c:v>
                </c:pt>
                <c:pt idx="21">
                  <c:v>0</c:v>
                </c:pt>
                <c:pt idx="61">
                  <c:v>4.419999968376942E-4</c:v>
                </c:pt>
                <c:pt idx="163">
                  <c:v>-2.1620000043185428E-3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61-4A48-9A9E-5E3F68FC25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115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2.0000000000000001E-4</c:v>
                  </c:pt>
                  <c:pt idx="154">
                    <c:v>8.0000000000000007E-5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5.0000000000000001E-4</c:v>
                  </c:pt>
                  <c:pt idx="158">
                    <c:v>2.5999999999999999E-3</c:v>
                  </c:pt>
                  <c:pt idx="159">
                    <c:v>4.4999999999999997E-3</c:v>
                  </c:pt>
                  <c:pt idx="160">
                    <c:v>1.8E-3</c:v>
                  </c:pt>
                  <c:pt idx="161">
                    <c:v>1E-4</c:v>
                  </c:pt>
                  <c:pt idx="162">
                    <c:v>1.2999999999999999E-3</c:v>
                  </c:pt>
                  <c:pt idx="163">
                    <c:v>5.0000000000000001E-3</c:v>
                  </c:pt>
                  <c:pt idx="164">
                    <c:v>2.9999999999999997E-4</c:v>
                  </c:pt>
                  <c:pt idx="165">
                    <c:v>5.9999999999999995E-4</c:v>
                  </c:pt>
                  <c:pt idx="166">
                    <c:v>1.4E-3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115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2.0000000000000001E-4</c:v>
                  </c:pt>
                  <c:pt idx="154">
                    <c:v>8.0000000000000007E-5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5.0000000000000001E-4</c:v>
                  </c:pt>
                  <c:pt idx="158">
                    <c:v>2.5999999999999999E-3</c:v>
                  </c:pt>
                  <c:pt idx="159">
                    <c:v>4.4999999999999997E-3</c:v>
                  </c:pt>
                  <c:pt idx="160">
                    <c:v>1.8E-3</c:v>
                  </c:pt>
                  <c:pt idx="161">
                    <c:v>1E-4</c:v>
                  </c:pt>
                  <c:pt idx="162">
                    <c:v>1.2999999999999999E-3</c:v>
                  </c:pt>
                  <c:pt idx="163">
                    <c:v>5.0000000000000001E-3</c:v>
                  </c:pt>
                  <c:pt idx="164">
                    <c:v>2.9999999999999997E-4</c:v>
                  </c:pt>
                  <c:pt idx="165">
                    <c:v>5.9999999999999995E-4</c:v>
                  </c:pt>
                  <c:pt idx="16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4">
                  <c:v>-1.9822000002022833E-2</c:v>
                </c:pt>
                <c:pt idx="15">
                  <c:v>3.1779999990249053E-3</c:v>
                </c:pt>
                <c:pt idx="16">
                  <c:v>1.2540000025182962E-3</c:v>
                </c:pt>
                <c:pt idx="17">
                  <c:v>1.5254000005370472E-2</c:v>
                </c:pt>
                <c:pt idx="18">
                  <c:v>-9.9540000010165386E-3</c:v>
                </c:pt>
                <c:pt idx="20">
                  <c:v>-9.9719999998342246E-3</c:v>
                </c:pt>
                <c:pt idx="36">
                  <c:v>-3.3679999978630804E-3</c:v>
                </c:pt>
                <c:pt idx="38">
                  <c:v>-3.6800000088987872E-4</c:v>
                </c:pt>
                <c:pt idx="39">
                  <c:v>6.320000029518269E-4</c:v>
                </c:pt>
                <c:pt idx="55">
                  <c:v>6.3259999951696955E-3</c:v>
                </c:pt>
                <c:pt idx="56">
                  <c:v>-7.0100000011734664E-3</c:v>
                </c:pt>
                <c:pt idx="57">
                  <c:v>-6.2939999988884665E-3</c:v>
                </c:pt>
                <c:pt idx="58">
                  <c:v>-8.3299999969312921E-3</c:v>
                </c:pt>
                <c:pt idx="59">
                  <c:v>-4.5400000017252751E-3</c:v>
                </c:pt>
                <c:pt idx="60">
                  <c:v>-2.5580000001355074E-3</c:v>
                </c:pt>
                <c:pt idx="62">
                  <c:v>4.4419999976526015E-3</c:v>
                </c:pt>
                <c:pt idx="63">
                  <c:v>4.4419999976526015E-3</c:v>
                </c:pt>
                <c:pt idx="64">
                  <c:v>3.4600000071804971E-4</c:v>
                </c:pt>
                <c:pt idx="65">
                  <c:v>-8.900000000721775E-3</c:v>
                </c:pt>
                <c:pt idx="69">
                  <c:v>1.4779999983147718E-3</c:v>
                </c:pt>
                <c:pt idx="70">
                  <c:v>1.0477999996510334E-2</c:v>
                </c:pt>
                <c:pt idx="71">
                  <c:v>-3.6837999999988824E-2</c:v>
                </c:pt>
                <c:pt idx="72">
                  <c:v>1.9319999992148951E-3</c:v>
                </c:pt>
                <c:pt idx="74">
                  <c:v>-2.0840000004682224E-2</c:v>
                </c:pt>
                <c:pt idx="75">
                  <c:v>1.8719999934546649E-3</c:v>
                </c:pt>
                <c:pt idx="76">
                  <c:v>-6.5199999953620136E-3</c:v>
                </c:pt>
                <c:pt idx="77">
                  <c:v>-5.5199999987962656E-3</c:v>
                </c:pt>
                <c:pt idx="78">
                  <c:v>1.3480000001436565E-2</c:v>
                </c:pt>
                <c:pt idx="79">
                  <c:v>-1.3120000003254972E-3</c:v>
                </c:pt>
                <c:pt idx="80">
                  <c:v>1.6879999966477044E-3</c:v>
                </c:pt>
                <c:pt idx="81">
                  <c:v>6.6880000013043173E-3</c:v>
                </c:pt>
                <c:pt idx="82">
                  <c:v>-2.7443999999377411E-2</c:v>
                </c:pt>
                <c:pt idx="83">
                  <c:v>-2.6444000002811663E-2</c:v>
                </c:pt>
                <c:pt idx="84">
                  <c:v>-2.6444000002811663E-2</c:v>
                </c:pt>
                <c:pt idx="85">
                  <c:v>-2.1444000005431008E-2</c:v>
                </c:pt>
                <c:pt idx="86">
                  <c:v>-2.1444000005431008E-2</c:v>
                </c:pt>
                <c:pt idx="87">
                  <c:v>-1.8444000001181848E-2</c:v>
                </c:pt>
                <c:pt idx="88">
                  <c:v>-1.5444000004208647E-2</c:v>
                </c:pt>
                <c:pt idx="89">
                  <c:v>-6.4440000060130842E-3</c:v>
                </c:pt>
                <c:pt idx="90">
                  <c:v>-9.5400000063818879E-3</c:v>
                </c:pt>
                <c:pt idx="91">
                  <c:v>4.2499999981373549E-3</c:v>
                </c:pt>
                <c:pt idx="92">
                  <c:v>1.0289999998349231E-2</c:v>
                </c:pt>
                <c:pt idx="97">
                  <c:v>-2.2180000014486723E-3</c:v>
                </c:pt>
                <c:pt idx="115">
                  <c:v>-5.0679999985732138E-3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61-4A48-9A9E-5E3F68FC25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9">
                  <c:v>-9.9540000010165386E-3</c:v>
                </c:pt>
                <c:pt idx="22">
                  <c:v>9.9999999656574801E-4</c:v>
                </c:pt>
                <c:pt idx="23">
                  <c:v>9.9999999656574801E-4</c:v>
                </c:pt>
                <c:pt idx="24">
                  <c:v>9.9999999656574801E-4</c:v>
                </c:pt>
                <c:pt idx="25">
                  <c:v>6.3999999838415533E-5</c:v>
                </c:pt>
                <c:pt idx="26">
                  <c:v>6.3999999838415533E-5</c:v>
                </c:pt>
                <c:pt idx="27">
                  <c:v>3.639999995357357E-4</c:v>
                </c:pt>
                <c:pt idx="28">
                  <c:v>3.639999995357357E-4</c:v>
                </c:pt>
                <c:pt idx="29">
                  <c:v>-4.3960000039078295E-3</c:v>
                </c:pt>
                <c:pt idx="30">
                  <c:v>-2.7960000006714836E-3</c:v>
                </c:pt>
                <c:pt idx="31">
                  <c:v>-2.7960000006714836E-3</c:v>
                </c:pt>
                <c:pt idx="32">
                  <c:v>-1.7960000041057356E-3</c:v>
                </c:pt>
                <c:pt idx="33">
                  <c:v>-6.1400000413414091E-4</c:v>
                </c:pt>
                <c:pt idx="34">
                  <c:v>1.4860000010230578E-3</c:v>
                </c:pt>
                <c:pt idx="35">
                  <c:v>6.6799999331124127E-4</c:v>
                </c:pt>
                <c:pt idx="37">
                  <c:v>-4.6799999836366624E-4</c:v>
                </c:pt>
                <c:pt idx="40">
                  <c:v>-1.8000000272877514E-4</c:v>
                </c:pt>
                <c:pt idx="41">
                  <c:v>7.0199999754549935E-4</c:v>
                </c:pt>
                <c:pt idx="42">
                  <c:v>3.0599999445257708E-4</c:v>
                </c:pt>
                <c:pt idx="43">
                  <c:v>5.8800000260816887E-4</c:v>
                </c:pt>
                <c:pt idx="44">
                  <c:v>1.3259999977890402E-3</c:v>
                </c:pt>
                <c:pt idx="45">
                  <c:v>5.4939999972702935E-3</c:v>
                </c:pt>
                <c:pt idx="46">
                  <c:v>-1.9100000063190237E-3</c:v>
                </c:pt>
                <c:pt idx="47">
                  <c:v>-1.3880000042263418E-3</c:v>
                </c:pt>
                <c:pt idx="48">
                  <c:v>9.7999996796716005E-5</c:v>
                </c:pt>
                <c:pt idx="49">
                  <c:v>6.6799999331124127E-4</c:v>
                </c:pt>
                <c:pt idx="50">
                  <c:v>8.5799999942537397E-4</c:v>
                </c:pt>
                <c:pt idx="51">
                  <c:v>5.0000000192085281E-4</c:v>
                </c:pt>
                <c:pt idx="52">
                  <c:v>8.0000000161817297E-4</c:v>
                </c:pt>
                <c:pt idx="53">
                  <c:v>2.3040000014589168E-3</c:v>
                </c:pt>
                <c:pt idx="54">
                  <c:v>1.2540000025182962E-3</c:v>
                </c:pt>
                <c:pt idx="66">
                  <c:v>2.2460000036517158E-3</c:v>
                </c:pt>
                <c:pt idx="67">
                  <c:v>1.720000000204891E-4</c:v>
                </c:pt>
                <c:pt idx="68">
                  <c:v>2.2200000239536166E-4</c:v>
                </c:pt>
                <c:pt idx="73">
                  <c:v>7.4399999721208587E-4</c:v>
                </c:pt>
                <c:pt idx="93">
                  <c:v>9.0800000034505501E-3</c:v>
                </c:pt>
                <c:pt idx="94">
                  <c:v>7.0620000042254105E-3</c:v>
                </c:pt>
                <c:pt idx="95">
                  <c:v>-2.3559999972349033E-3</c:v>
                </c:pt>
                <c:pt idx="96">
                  <c:v>-1.1999999987892807E-3</c:v>
                </c:pt>
                <c:pt idx="98">
                  <c:v>1.5685999998822808E-2</c:v>
                </c:pt>
                <c:pt idx="99">
                  <c:v>3.6679999975604005E-3</c:v>
                </c:pt>
                <c:pt idx="100">
                  <c:v>1.5667999992729165E-2</c:v>
                </c:pt>
                <c:pt idx="101">
                  <c:v>1.2439999998605344E-2</c:v>
                </c:pt>
                <c:pt idx="102">
                  <c:v>-2.5019999957294203E-3</c:v>
                </c:pt>
                <c:pt idx="103">
                  <c:v>4.980000012437813E-4</c:v>
                </c:pt>
                <c:pt idx="104">
                  <c:v>-5.9360000013839453E-3</c:v>
                </c:pt>
                <c:pt idx="105">
                  <c:v>-4.9360000048181973E-3</c:v>
                </c:pt>
                <c:pt idx="106">
                  <c:v>-4.9360000048181973E-3</c:v>
                </c:pt>
                <c:pt idx="107">
                  <c:v>-9.3600000400329009E-4</c:v>
                </c:pt>
                <c:pt idx="108">
                  <c:v>4.0640000006533228E-3</c:v>
                </c:pt>
                <c:pt idx="109">
                  <c:v>-7.954000000609085E-3</c:v>
                </c:pt>
                <c:pt idx="110">
                  <c:v>-3.9539999997941777E-3</c:v>
                </c:pt>
                <c:pt idx="111">
                  <c:v>-2.9540000032284297E-3</c:v>
                </c:pt>
                <c:pt idx="112">
                  <c:v>2.0459999941522256E-3</c:v>
                </c:pt>
                <c:pt idx="113">
                  <c:v>4.0459999945596792E-3</c:v>
                </c:pt>
                <c:pt idx="114">
                  <c:v>1.1045999999623746E-2</c:v>
                </c:pt>
                <c:pt idx="116">
                  <c:v>-2.3500000002968591E-2</c:v>
                </c:pt>
                <c:pt idx="117">
                  <c:v>1.4876000001095235E-2</c:v>
                </c:pt>
                <c:pt idx="118">
                  <c:v>1.8876000001910143E-2</c:v>
                </c:pt>
                <c:pt idx="119">
                  <c:v>-1.1255999997956678E-2</c:v>
                </c:pt>
                <c:pt idx="120">
                  <c:v>-7.255999997141771E-3</c:v>
                </c:pt>
                <c:pt idx="121">
                  <c:v>-3.2559999963268638E-3</c:v>
                </c:pt>
                <c:pt idx="122">
                  <c:v>2.7439999976195395E-3</c:v>
                </c:pt>
                <c:pt idx="123">
                  <c:v>-1.8599999966681935E-3</c:v>
                </c:pt>
                <c:pt idx="124">
                  <c:v>2.1400000041467138E-3</c:v>
                </c:pt>
                <c:pt idx="125">
                  <c:v>-1.6598000001977198E-2</c:v>
                </c:pt>
                <c:pt idx="126">
                  <c:v>-1.4029999998456333E-2</c:v>
                </c:pt>
                <c:pt idx="127">
                  <c:v>9.7000000096159056E-4</c:v>
                </c:pt>
                <c:pt idx="128">
                  <c:v>6.9700000021839514E-3</c:v>
                </c:pt>
                <c:pt idx="129">
                  <c:v>-1.0047999996459112E-2</c:v>
                </c:pt>
                <c:pt idx="130">
                  <c:v>-5.0479999990784563E-3</c:v>
                </c:pt>
                <c:pt idx="131">
                  <c:v>-8.2760000004782341E-3</c:v>
                </c:pt>
                <c:pt idx="132">
                  <c:v>6.7239999989396892E-3</c:v>
                </c:pt>
                <c:pt idx="133">
                  <c:v>1.0723999999754597E-2</c:v>
                </c:pt>
                <c:pt idx="134">
                  <c:v>-9.6320000011473894E-3</c:v>
                </c:pt>
                <c:pt idx="135">
                  <c:v>-3.4320000049774535E-3</c:v>
                </c:pt>
                <c:pt idx="136">
                  <c:v>1.4679999949294142E-3</c:v>
                </c:pt>
                <c:pt idx="137">
                  <c:v>4.2679999969550408E-3</c:v>
                </c:pt>
                <c:pt idx="138">
                  <c:v>-9.5520000031683594E-3</c:v>
                </c:pt>
                <c:pt idx="139">
                  <c:v>-8.8519999990239739E-3</c:v>
                </c:pt>
                <c:pt idx="140">
                  <c:v>-6.0519999969983473E-3</c:v>
                </c:pt>
                <c:pt idx="141">
                  <c:v>-2.5519999981042929E-3</c:v>
                </c:pt>
                <c:pt idx="142">
                  <c:v>-1.8520000012358651E-3</c:v>
                </c:pt>
                <c:pt idx="143">
                  <c:v>3.647999998065643E-3</c:v>
                </c:pt>
                <c:pt idx="144">
                  <c:v>9.0520000012475066E-3</c:v>
                </c:pt>
                <c:pt idx="145">
                  <c:v>1.4552000000549015E-2</c:v>
                </c:pt>
                <c:pt idx="146">
                  <c:v>-1.0584000003291294E-2</c:v>
                </c:pt>
                <c:pt idx="147">
                  <c:v>7.7280000041355379E-3</c:v>
                </c:pt>
                <c:pt idx="148">
                  <c:v>1.919999995152466E-4</c:v>
                </c:pt>
                <c:pt idx="149">
                  <c:v>-1.482199999736622E-2</c:v>
                </c:pt>
                <c:pt idx="150">
                  <c:v>-8.5219999964465387E-3</c:v>
                </c:pt>
                <c:pt idx="151">
                  <c:v>1.0030000004917383E-2</c:v>
                </c:pt>
                <c:pt idx="152">
                  <c:v>-8.0880000023171306E-3</c:v>
                </c:pt>
                <c:pt idx="155">
                  <c:v>4.0400000580120832E-4</c:v>
                </c:pt>
                <c:pt idx="156">
                  <c:v>-1.9600000086938962E-4</c:v>
                </c:pt>
                <c:pt idx="158">
                  <c:v>2.0999999978812411E-3</c:v>
                </c:pt>
                <c:pt idx="159">
                  <c:v>-1.8859999981941655E-3</c:v>
                </c:pt>
                <c:pt idx="160">
                  <c:v>1.6720000057830475E-3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61-4A48-9A9E-5E3F68FC25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53">
                  <c:v>1.1519999970914796E-3</c:v>
                </c:pt>
                <c:pt idx="154">
                  <c:v>8.1800000043585896E-4</c:v>
                </c:pt>
                <c:pt idx="157">
                  <c:v>2.6199999992968515E-3</c:v>
                </c:pt>
                <c:pt idx="161">
                  <c:v>1.0120000006281771E-3</c:v>
                </c:pt>
                <c:pt idx="162">
                  <c:v>3.0919999990146607E-3</c:v>
                </c:pt>
                <c:pt idx="164">
                  <c:v>5.1119999989168718E-3</c:v>
                </c:pt>
                <c:pt idx="165">
                  <c:v>2.0339999973657541E-3</c:v>
                </c:pt>
                <c:pt idx="166">
                  <c:v>1.3299999991431832E-3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61-4A48-9A9E-5E3F68FC25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61-4A48-9A9E-5E3F68FC25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61-4A48-9A9E-5E3F68FC25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61-4A48-9A9E-5E3F68FC25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-4.2636212737142305E-3</c:v>
                </c:pt>
                <c:pt idx="1">
                  <c:v>-4.1722522939728673E-3</c:v>
                </c:pt>
                <c:pt idx="2">
                  <c:v>-4.1722522939728673E-3</c:v>
                </c:pt>
                <c:pt idx="3">
                  <c:v>-4.1722522939728673E-3</c:v>
                </c:pt>
                <c:pt idx="4">
                  <c:v>-4.1219376193179953E-3</c:v>
                </c:pt>
                <c:pt idx="5">
                  <c:v>-4.1043429171380708E-3</c:v>
                </c:pt>
                <c:pt idx="6">
                  <c:v>-3.9743890641951198E-3</c:v>
                </c:pt>
                <c:pt idx="7">
                  <c:v>-3.834557483712561E-3</c:v>
                </c:pt>
                <c:pt idx="8">
                  <c:v>-3.8296186199427576E-3</c:v>
                </c:pt>
                <c:pt idx="9">
                  <c:v>-3.7743650815180822E-3</c:v>
                </c:pt>
                <c:pt idx="10">
                  <c:v>-3.7141726793236034E-3</c:v>
                </c:pt>
                <c:pt idx="11">
                  <c:v>-3.6274338843664319E-3</c:v>
                </c:pt>
                <c:pt idx="12">
                  <c:v>-2.4328462100452379E-3</c:v>
                </c:pt>
                <c:pt idx="13">
                  <c:v>-2.4269813093185963E-3</c:v>
                </c:pt>
                <c:pt idx="14">
                  <c:v>-1.6815215590638979E-3</c:v>
                </c:pt>
                <c:pt idx="15">
                  <c:v>-1.6815215590638979E-3</c:v>
                </c:pt>
                <c:pt idx="16">
                  <c:v>-1.6339849952795404E-3</c:v>
                </c:pt>
                <c:pt idx="17">
                  <c:v>-1.6339849952795404E-3</c:v>
                </c:pt>
                <c:pt idx="18">
                  <c:v>-1.5203911285740625E-3</c:v>
                </c:pt>
                <c:pt idx="19">
                  <c:v>-1.5203911285740625E-3</c:v>
                </c:pt>
                <c:pt idx="20">
                  <c:v>-1.5194650916172244E-3</c:v>
                </c:pt>
                <c:pt idx="21">
                  <c:v>-1.5077352901639413E-3</c:v>
                </c:pt>
                <c:pt idx="22">
                  <c:v>-1.5077352901639413E-3</c:v>
                </c:pt>
                <c:pt idx="23">
                  <c:v>-1.5077352901639413E-3</c:v>
                </c:pt>
                <c:pt idx="24">
                  <c:v>-1.5077352901639413E-3</c:v>
                </c:pt>
                <c:pt idx="25">
                  <c:v>-1.5058832162502651E-3</c:v>
                </c:pt>
                <c:pt idx="26">
                  <c:v>-1.5058832162502651E-3</c:v>
                </c:pt>
                <c:pt idx="27">
                  <c:v>-1.5058832162502651E-3</c:v>
                </c:pt>
                <c:pt idx="28">
                  <c:v>-1.5058832162502651E-3</c:v>
                </c:pt>
                <c:pt idx="29">
                  <c:v>-1.5027964263941379E-3</c:v>
                </c:pt>
                <c:pt idx="30">
                  <c:v>-1.5027964263941379E-3</c:v>
                </c:pt>
                <c:pt idx="31">
                  <c:v>-1.5027964263941379E-3</c:v>
                </c:pt>
                <c:pt idx="32">
                  <c:v>-1.5027964263941379E-3</c:v>
                </c:pt>
                <c:pt idx="33">
                  <c:v>-1.5018703894372999E-3</c:v>
                </c:pt>
                <c:pt idx="34">
                  <c:v>-1.5018703894372999E-3</c:v>
                </c:pt>
                <c:pt idx="35">
                  <c:v>-1.5009443524804616E-3</c:v>
                </c:pt>
                <c:pt idx="36">
                  <c:v>-1.4990922785667854E-3</c:v>
                </c:pt>
                <c:pt idx="37">
                  <c:v>-1.4990922785667854E-3</c:v>
                </c:pt>
                <c:pt idx="38">
                  <c:v>-1.4990922785667854E-3</c:v>
                </c:pt>
                <c:pt idx="39">
                  <c:v>-1.4990922785667854E-3</c:v>
                </c:pt>
                <c:pt idx="40">
                  <c:v>-1.4984749205955599E-3</c:v>
                </c:pt>
                <c:pt idx="41">
                  <c:v>-1.4975488836387219E-3</c:v>
                </c:pt>
                <c:pt idx="42">
                  <c:v>-1.4926100198689185E-3</c:v>
                </c:pt>
                <c:pt idx="43">
                  <c:v>-1.4916839829120802E-3</c:v>
                </c:pt>
                <c:pt idx="44">
                  <c:v>-1.4833496503005371E-3</c:v>
                </c:pt>
                <c:pt idx="45">
                  <c:v>-1.4765587126170574E-3</c:v>
                </c:pt>
                <c:pt idx="46">
                  <c:v>-1.4506296778255896E-3</c:v>
                </c:pt>
                <c:pt idx="47">
                  <c:v>-1.4466168510126245E-3</c:v>
                </c:pt>
                <c:pt idx="48">
                  <c:v>-1.4407519502859828E-3</c:v>
                </c:pt>
                <c:pt idx="49">
                  <c:v>-1.4392085553579194E-3</c:v>
                </c:pt>
                <c:pt idx="50">
                  <c:v>-1.4129708415808388E-3</c:v>
                </c:pt>
                <c:pt idx="51">
                  <c:v>-1.3533957973575856E-3</c:v>
                </c:pt>
                <c:pt idx="52">
                  <c:v>-1.3533957973575856E-3</c:v>
                </c:pt>
                <c:pt idx="53">
                  <c:v>-1.3484569335877822E-3</c:v>
                </c:pt>
                <c:pt idx="54">
                  <c:v>-1.3407399589474645E-3</c:v>
                </c:pt>
                <c:pt idx="55">
                  <c:v>-1.3290101574941814E-3</c:v>
                </c:pt>
                <c:pt idx="56">
                  <c:v>-1.3117241342998694E-3</c:v>
                </c:pt>
                <c:pt idx="57">
                  <c:v>-1.2456668313787491E-3</c:v>
                </c:pt>
                <c:pt idx="58">
                  <c:v>-1.2438147574650731E-3</c:v>
                </c:pt>
                <c:pt idx="59">
                  <c:v>-1.233010992968628E-3</c:v>
                </c:pt>
                <c:pt idx="60">
                  <c:v>-1.23208495601179E-3</c:v>
                </c:pt>
                <c:pt idx="61">
                  <c:v>-1.23208495601179E-3</c:v>
                </c:pt>
                <c:pt idx="62">
                  <c:v>-1.23208495601179E-3</c:v>
                </c:pt>
                <c:pt idx="63">
                  <c:v>-1.23208495601179E-3</c:v>
                </c:pt>
                <c:pt idx="64">
                  <c:v>-1.2271460922419865E-3</c:v>
                </c:pt>
                <c:pt idx="65">
                  <c:v>-1.2144902538318654E-3</c:v>
                </c:pt>
                <c:pt idx="66">
                  <c:v>-1.2117121429613509E-3</c:v>
                </c:pt>
                <c:pt idx="67">
                  <c:v>-1.1718925538173111E-3</c:v>
                </c:pt>
                <c:pt idx="68">
                  <c:v>-1.1641755791769934E-3</c:v>
                </c:pt>
                <c:pt idx="69">
                  <c:v>-1.0795975371191103E-3</c:v>
                </c:pt>
                <c:pt idx="70">
                  <c:v>-1.0795975371191103E-3</c:v>
                </c:pt>
                <c:pt idx="71">
                  <c:v>-9.6044744867260375E-4</c:v>
                </c:pt>
                <c:pt idx="72">
                  <c:v>-8.971682566219979E-4</c:v>
                </c:pt>
                <c:pt idx="73">
                  <c:v>-8.3604981747068094E-4</c:v>
                </c:pt>
                <c:pt idx="74">
                  <c:v>-7.545585652689251E-4</c:v>
                </c:pt>
                <c:pt idx="75">
                  <c:v>-7.3974197395951496E-4</c:v>
                </c:pt>
                <c:pt idx="76">
                  <c:v>-6.6812844929736584E-4</c:v>
                </c:pt>
                <c:pt idx="77">
                  <c:v>-6.6812844929736584E-4</c:v>
                </c:pt>
                <c:pt idx="78">
                  <c:v>-6.6812844929736584E-4</c:v>
                </c:pt>
                <c:pt idx="79">
                  <c:v>-6.2738282319648798E-4</c:v>
                </c:pt>
                <c:pt idx="80">
                  <c:v>-6.2738282319648798E-4</c:v>
                </c:pt>
                <c:pt idx="81">
                  <c:v>-6.2738282319648798E-4</c:v>
                </c:pt>
                <c:pt idx="82">
                  <c:v>-6.2059188551300828E-4</c:v>
                </c:pt>
                <c:pt idx="83">
                  <c:v>-6.2059188551300828E-4</c:v>
                </c:pt>
                <c:pt idx="84">
                  <c:v>-6.2059188551300828E-4</c:v>
                </c:pt>
                <c:pt idx="85">
                  <c:v>-6.2059188551300828E-4</c:v>
                </c:pt>
                <c:pt idx="86">
                  <c:v>-6.2059188551300828E-4</c:v>
                </c:pt>
                <c:pt idx="87">
                  <c:v>-6.2059188551300828E-4</c:v>
                </c:pt>
                <c:pt idx="88">
                  <c:v>-6.2059188551300828E-4</c:v>
                </c:pt>
                <c:pt idx="89">
                  <c:v>-6.2059188551300828E-4</c:v>
                </c:pt>
                <c:pt idx="90">
                  <c:v>-6.1565302174320497E-4</c:v>
                </c:pt>
                <c:pt idx="91">
                  <c:v>-6.0484925724675999E-4</c:v>
                </c:pt>
                <c:pt idx="92">
                  <c:v>-5.5546061954872615E-4</c:v>
                </c:pt>
                <c:pt idx="93">
                  <c:v>-5.4465685505228128E-4</c:v>
                </c:pt>
                <c:pt idx="94">
                  <c:v>-5.4373081809544314E-4</c:v>
                </c:pt>
                <c:pt idx="95">
                  <c:v>-5.42804781138605E-4</c:v>
                </c:pt>
                <c:pt idx="96">
                  <c:v>-4.2735884051945078E-4</c:v>
                </c:pt>
                <c:pt idx="97">
                  <c:v>-4.2643280356261274E-4</c:v>
                </c:pt>
                <c:pt idx="98">
                  <c:v>-4.2149393979280933E-4</c:v>
                </c:pt>
                <c:pt idx="99">
                  <c:v>-4.2056790283597129E-4</c:v>
                </c:pt>
                <c:pt idx="100">
                  <c:v>-4.2056790283597129E-4</c:v>
                </c:pt>
                <c:pt idx="101">
                  <c:v>-4.0883810138268818E-4</c:v>
                </c:pt>
                <c:pt idx="102">
                  <c:v>-3.6037550064149247E-4</c:v>
                </c:pt>
                <c:pt idx="103">
                  <c:v>-3.6037550064149247E-4</c:v>
                </c:pt>
                <c:pt idx="104">
                  <c:v>-2.8660122308005447E-4</c:v>
                </c:pt>
                <c:pt idx="105">
                  <c:v>-2.8660122308005447E-4</c:v>
                </c:pt>
                <c:pt idx="106">
                  <c:v>-2.8660122308005447E-4</c:v>
                </c:pt>
                <c:pt idx="107">
                  <c:v>-2.8660122308005447E-4</c:v>
                </c:pt>
                <c:pt idx="108">
                  <c:v>-2.8660122308005447E-4</c:v>
                </c:pt>
                <c:pt idx="109">
                  <c:v>-2.8567518612321622E-4</c:v>
                </c:pt>
                <c:pt idx="110">
                  <c:v>-2.8567518612321622E-4</c:v>
                </c:pt>
                <c:pt idx="111">
                  <c:v>-2.8567518612321622E-4</c:v>
                </c:pt>
                <c:pt idx="112">
                  <c:v>-2.8567518612321622E-4</c:v>
                </c:pt>
                <c:pt idx="113">
                  <c:v>-2.8567518612321622E-4</c:v>
                </c:pt>
                <c:pt idx="114">
                  <c:v>-2.8567518612321622E-4</c:v>
                </c:pt>
                <c:pt idx="115">
                  <c:v>-2.7981028539657477E-4</c:v>
                </c:pt>
                <c:pt idx="116">
                  <c:v>-2.5758539843245961E-4</c:v>
                </c:pt>
                <c:pt idx="117">
                  <c:v>-2.2548278392873762E-4</c:v>
                </c:pt>
                <c:pt idx="118">
                  <c:v>-2.2548278392873762E-4</c:v>
                </c:pt>
                <c:pt idx="119">
                  <c:v>-2.1869184624525792E-4</c:v>
                </c:pt>
                <c:pt idx="120">
                  <c:v>-2.1869184624525792E-4</c:v>
                </c:pt>
                <c:pt idx="121">
                  <c:v>-2.1869184624525792E-4</c:v>
                </c:pt>
                <c:pt idx="122">
                  <c:v>-2.1869184624525792E-4</c:v>
                </c:pt>
                <c:pt idx="123">
                  <c:v>-8.4725166489341098E-5</c:v>
                </c:pt>
                <c:pt idx="124">
                  <c:v>-8.4725166489341098E-5</c:v>
                </c:pt>
                <c:pt idx="125">
                  <c:v>-4.6757651258977437E-5</c:v>
                </c:pt>
                <c:pt idx="126">
                  <c:v>-2.4532764294862277E-5</c:v>
                </c:pt>
                <c:pt idx="127">
                  <c:v>-2.4532764294862277E-5</c:v>
                </c:pt>
                <c:pt idx="128">
                  <c:v>-2.4532764294862277E-5</c:v>
                </c:pt>
                <c:pt idx="129">
                  <c:v>-2.3606727338024245E-5</c:v>
                </c:pt>
                <c:pt idx="130">
                  <c:v>-2.3606727338024245E-5</c:v>
                </c:pt>
                <c:pt idx="131">
                  <c:v>-1.1876925884741129E-5</c:v>
                </c:pt>
                <c:pt idx="132">
                  <c:v>-1.1876925884741129E-5</c:v>
                </c:pt>
                <c:pt idx="133">
                  <c:v>-1.1876925884741129E-5</c:v>
                </c:pt>
                <c:pt idx="134">
                  <c:v>4.2450575583096025E-5</c:v>
                </c:pt>
                <c:pt idx="135">
                  <c:v>4.2450575583096025E-5</c:v>
                </c:pt>
                <c:pt idx="136">
                  <c:v>4.2450575583096025E-5</c:v>
                </c:pt>
                <c:pt idx="137">
                  <c:v>4.2450575583096025E-5</c:v>
                </c:pt>
                <c:pt idx="138">
                  <c:v>9.4926003137257116E-5</c:v>
                </c:pt>
                <c:pt idx="139">
                  <c:v>9.4926003137257116E-5</c:v>
                </c:pt>
                <c:pt idx="140">
                  <c:v>9.4926003137257116E-5</c:v>
                </c:pt>
                <c:pt idx="141">
                  <c:v>9.4926003137257116E-5</c:v>
                </c:pt>
                <c:pt idx="142">
                  <c:v>9.4926003137257116E-5</c:v>
                </c:pt>
                <c:pt idx="143">
                  <c:v>9.4926003137257116E-5</c:v>
                </c:pt>
                <c:pt idx="144">
                  <c:v>1.1529881618769599E-4</c:v>
                </c:pt>
                <c:pt idx="145">
                  <c:v>1.1529881618769599E-4</c:v>
                </c:pt>
                <c:pt idx="146">
                  <c:v>1.1715089010137228E-4</c:v>
                </c:pt>
                <c:pt idx="147">
                  <c:v>1.4740143069141799E-4</c:v>
                </c:pt>
                <c:pt idx="148">
                  <c:v>1.4925350460509427E-4</c:v>
                </c:pt>
                <c:pt idx="149">
                  <c:v>1.705523546123714E-4</c:v>
                </c:pt>
                <c:pt idx="150">
                  <c:v>1.705523546123714E-4</c:v>
                </c:pt>
                <c:pt idx="151">
                  <c:v>2.5019153290045107E-4</c:v>
                </c:pt>
                <c:pt idx="152">
                  <c:v>2.511175698572891E-4</c:v>
                </c:pt>
                <c:pt idx="153">
                  <c:v>6.7092099029057695E-4</c:v>
                </c:pt>
                <c:pt idx="154">
                  <c:v>7.36978293211697E-4</c:v>
                </c:pt>
                <c:pt idx="155">
                  <c:v>8.2772991498183414E-4</c:v>
                </c:pt>
                <c:pt idx="156">
                  <c:v>9.8206940778819006E-4</c:v>
                </c:pt>
                <c:pt idx="157">
                  <c:v>9.8793430851483173E-4</c:v>
                </c:pt>
                <c:pt idx="158">
                  <c:v>1.1006021382634712E-3</c:v>
                </c:pt>
                <c:pt idx="159">
                  <c:v>1.2490767303431855E-3</c:v>
                </c:pt>
                <c:pt idx="160">
                  <c:v>1.2975393310843814E-3</c:v>
                </c:pt>
                <c:pt idx="161">
                  <c:v>1.3685354977753048E-3</c:v>
                </c:pt>
                <c:pt idx="162">
                  <c:v>1.3685354977753048E-3</c:v>
                </c:pt>
                <c:pt idx="163">
                  <c:v>1.3713136086458192E-3</c:v>
                </c:pt>
                <c:pt idx="164">
                  <c:v>1.3762524724156226E-3</c:v>
                </c:pt>
                <c:pt idx="165">
                  <c:v>1.5052802884017362E-3</c:v>
                </c:pt>
                <c:pt idx="166">
                  <c:v>1.7781525116833733E-3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61-4A48-9A9E-5E3F68FC258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1">
                  <c:v>0.37100199999622419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61-4A48-9A9E-5E3F68FC2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473968"/>
        <c:axId val="1"/>
      </c:scatterChart>
      <c:valAx>
        <c:axId val="873473968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8719723183390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473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05882352941177"/>
          <c:y val="0.92000129214617399"/>
          <c:w val="0.8321799307958477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Dra - O-C Diagr.</a:t>
            </a:r>
          </a:p>
        </c:rich>
      </c:tx>
      <c:layout>
        <c:manualLayout>
          <c:xMode val="edge"/>
          <c:yMode val="edge"/>
          <c:x val="0.3713304230753539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3220216058494"/>
          <c:y val="0.14723926380368099"/>
          <c:w val="0.7996559255854747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-7.6320000043779146E-3</c:v>
                </c:pt>
                <c:pt idx="1">
                  <c:v>2.0591999997122912E-2</c:v>
                </c:pt>
                <c:pt idx="2">
                  <c:v>4.1591999997763196E-2</c:v>
                </c:pt>
                <c:pt idx="3">
                  <c:v>5.95919999977923E-2</c:v>
                </c:pt>
                <c:pt idx="4">
                  <c:v>6.6139999980805442E-3</c:v>
                </c:pt>
                <c:pt idx="5">
                  <c:v>6.2719999987166375E-3</c:v>
                </c:pt>
                <c:pt idx="6">
                  <c:v>7.7459999993152451E-3</c:v>
                </c:pt>
                <c:pt idx="7">
                  <c:v>-4.0972000002511777E-2</c:v>
                </c:pt>
                <c:pt idx="8">
                  <c:v>-2.0680000016000122E-3</c:v>
                </c:pt>
                <c:pt idx="9">
                  <c:v>5.8579999968060292E-3</c:v>
                </c:pt>
                <c:pt idx="10">
                  <c:v>2.1687999997084262E-2</c:v>
                </c:pt>
                <c:pt idx="12">
                  <c:v>-3.0217999999877065E-2</c:v>
                </c:pt>
                <c:pt idx="13">
                  <c:v>-4.2331999997259118E-2</c:v>
                </c:pt>
                <c:pt idx="21">
                  <c:v>0</c:v>
                </c:pt>
                <c:pt idx="61">
                  <c:v>4.419999968376942E-4</c:v>
                </c:pt>
                <c:pt idx="163">
                  <c:v>-2.1620000043185428E-3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79-4C1A-885D-9C19212538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115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2.0000000000000001E-4</c:v>
                  </c:pt>
                  <c:pt idx="154">
                    <c:v>8.0000000000000007E-5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5.0000000000000001E-4</c:v>
                  </c:pt>
                  <c:pt idx="158">
                    <c:v>2.5999999999999999E-3</c:v>
                  </c:pt>
                  <c:pt idx="159">
                    <c:v>4.4999999999999997E-3</c:v>
                  </c:pt>
                  <c:pt idx="160">
                    <c:v>1.8E-3</c:v>
                  </c:pt>
                  <c:pt idx="161">
                    <c:v>1E-4</c:v>
                  </c:pt>
                  <c:pt idx="162">
                    <c:v>1.2999999999999999E-3</c:v>
                  </c:pt>
                  <c:pt idx="163">
                    <c:v>5.0000000000000001E-3</c:v>
                  </c:pt>
                  <c:pt idx="164">
                    <c:v>2.9999999999999997E-4</c:v>
                  </c:pt>
                  <c:pt idx="165">
                    <c:v>5.9999999999999995E-4</c:v>
                  </c:pt>
                  <c:pt idx="166">
                    <c:v>1.4E-3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115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2.0000000000000001E-4</c:v>
                  </c:pt>
                  <c:pt idx="154">
                    <c:v>8.0000000000000007E-5</c:v>
                  </c:pt>
                  <c:pt idx="155">
                    <c:v>2.9999999999999997E-4</c:v>
                  </c:pt>
                  <c:pt idx="156">
                    <c:v>0</c:v>
                  </c:pt>
                  <c:pt idx="157">
                    <c:v>5.0000000000000001E-4</c:v>
                  </c:pt>
                  <c:pt idx="158">
                    <c:v>2.5999999999999999E-3</c:v>
                  </c:pt>
                  <c:pt idx="159">
                    <c:v>4.4999999999999997E-3</c:v>
                  </c:pt>
                  <c:pt idx="160">
                    <c:v>1.8E-3</c:v>
                  </c:pt>
                  <c:pt idx="161">
                    <c:v>1E-4</c:v>
                  </c:pt>
                  <c:pt idx="162">
                    <c:v>1.2999999999999999E-3</c:v>
                  </c:pt>
                  <c:pt idx="163">
                    <c:v>5.0000000000000001E-3</c:v>
                  </c:pt>
                  <c:pt idx="164">
                    <c:v>2.9999999999999997E-4</c:v>
                  </c:pt>
                  <c:pt idx="165">
                    <c:v>5.9999999999999995E-4</c:v>
                  </c:pt>
                  <c:pt idx="16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4">
                  <c:v>-1.9822000002022833E-2</c:v>
                </c:pt>
                <c:pt idx="15">
                  <c:v>3.1779999990249053E-3</c:v>
                </c:pt>
                <c:pt idx="16">
                  <c:v>1.2540000025182962E-3</c:v>
                </c:pt>
                <c:pt idx="17">
                  <c:v>1.5254000005370472E-2</c:v>
                </c:pt>
                <c:pt idx="18">
                  <c:v>-9.9540000010165386E-3</c:v>
                </c:pt>
                <c:pt idx="20">
                  <c:v>-9.9719999998342246E-3</c:v>
                </c:pt>
                <c:pt idx="36">
                  <c:v>-3.3679999978630804E-3</c:v>
                </c:pt>
                <c:pt idx="38">
                  <c:v>-3.6800000088987872E-4</c:v>
                </c:pt>
                <c:pt idx="39">
                  <c:v>6.320000029518269E-4</c:v>
                </c:pt>
                <c:pt idx="55">
                  <c:v>6.3259999951696955E-3</c:v>
                </c:pt>
                <c:pt idx="56">
                  <c:v>-7.0100000011734664E-3</c:v>
                </c:pt>
                <c:pt idx="57">
                  <c:v>-6.2939999988884665E-3</c:v>
                </c:pt>
                <c:pt idx="58">
                  <c:v>-8.3299999969312921E-3</c:v>
                </c:pt>
                <c:pt idx="59">
                  <c:v>-4.5400000017252751E-3</c:v>
                </c:pt>
                <c:pt idx="60">
                  <c:v>-2.5580000001355074E-3</c:v>
                </c:pt>
                <c:pt idx="62">
                  <c:v>4.4419999976526015E-3</c:v>
                </c:pt>
                <c:pt idx="63">
                  <c:v>4.4419999976526015E-3</c:v>
                </c:pt>
                <c:pt idx="64">
                  <c:v>3.4600000071804971E-4</c:v>
                </c:pt>
                <c:pt idx="65">
                  <c:v>-8.900000000721775E-3</c:v>
                </c:pt>
                <c:pt idx="69">
                  <c:v>1.4779999983147718E-3</c:v>
                </c:pt>
                <c:pt idx="70">
                  <c:v>1.0477999996510334E-2</c:v>
                </c:pt>
                <c:pt idx="71">
                  <c:v>-3.6837999999988824E-2</c:v>
                </c:pt>
                <c:pt idx="72">
                  <c:v>1.9319999992148951E-3</c:v>
                </c:pt>
                <c:pt idx="74">
                  <c:v>-2.0840000004682224E-2</c:v>
                </c:pt>
                <c:pt idx="75">
                  <c:v>1.8719999934546649E-3</c:v>
                </c:pt>
                <c:pt idx="76">
                  <c:v>-6.5199999953620136E-3</c:v>
                </c:pt>
                <c:pt idx="77">
                  <c:v>-5.5199999987962656E-3</c:v>
                </c:pt>
                <c:pt idx="78">
                  <c:v>1.3480000001436565E-2</c:v>
                </c:pt>
                <c:pt idx="79">
                  <c:v>-1.3120000003254972E-3</c:v>
                </c:pt>
                <c:pt idx="80">
                  <c:v>1.6879999966477044E-3</c:v>
                </c:pt>
                <c:pt idx="81">
                  <c:v>6.6880000013043173E-3</c:v>
                </c:pt>
                <c:pt idx="82">
                  <c:v>-2.7443999999377411E-2</c:v>
                </c:pt>
                <c:pt idx="83">
                  <c:v>-2.6444000002811663E-2</c:v>
                </c:pt>
                <c:pt idx="84">
                  <c:v>-2.6444000002811663E-2</c:v>
                </c:pt>
                <c:pt idx="85">
                  <c:v>-2.1444000005431008E-2</c:v>
                </c:pt>
                <c:pt idx="86">
                  <c:v>-2.1444000005431008E-2</c:v>
                </c:pt>
                <c:pt idx="87">
                  <c:v>-1.8444000001181848E-2</c:v>
                </c:pt>
                <c:pt idx="88">
                  <c:v>-1.5444000004208647E-2</c:v>
                </c:pt>
                <c:pt idx="89">
                  <c:v>-6.4440000060130842E-3</c:v>
                </c:pt>
                <c:pt idx="90">
                  <c:v>-9.5400000063818879E-3</c:v>
                </c:pt>
                <c:pt idx="91">
                  <c:v>4.2499999981373549E-3</c:v>
                </c:pt>
                <c:pt idx="92">
                  <c:v>1.0289999998349231E-2</c:v>
                </c:pt>
                <c:pt idx="97">
                  <c:v>-2.2180000014486723E-3</c:v>
                </c:pt>
                <c:pt idx="115">
                  <c:v>-5.0679999985732138E-3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79-4C1A-885D-9C19212538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9">
                  <c:v>-9.9540000010165386E-3</c:v>
                </c:pt>
                <c:pt idx="22">
                  <c:v>9.9999999656574801E-4</c:v>
                </c:pt>
                <c:pt idx="23">
                  <c:v>9.9999999656574801E-4</c:v>
                </c:pt>
                <c:pt idx="24">
                  <c:v>9.9999999656574801E-4</c:v>
                </c:pt>
                <c:pt idx="25">
                  <c:v>6.3999999838415533E-5</c:v>
                </c:pt>
                <c:pt idx="26">
                  <c:v>6.3999999838415533E-5</c:v>
                </c:pt>
                <c:pt idx="27">
                  <c:v>3.639999995357357E-4</c:v>
                </c:pt>
                <c:pt idx="28">
                  <c:v>3.639999995357357E-4</c:v>
                </c:pt>
                <c:pt idx="29">
                  <c:v>-4.3960000039078295E-3</c:v>
                </c:pt>
                <c:pt idx="30">
                  <c:v>-2.7960000006714836E-3</c:v>
                </c:pt>
                <c:pt idx="31">
                  <c:v>-2.7960000006714836E-3</c:v>
                </c:pt>
                <c:pt idx="32">
                  <c:v>-1.7960000041057356E-3</c:v>
                </c:pt>
                <c:pt idx="33">
                  <c:v>-6.1400000413414091E-4</c:v>
                </c:pt>
                <c:pt idx="34">
                  <c:v>1.4860000010230578E-3</c:v>
                </c:pt>
                <c:pt idx="35">
                  <c:v>6.6799999331124127E-4</c:v>
                </c:pt>
                <c:pt idx="37">
                  <c:v>-4.6799999836366624E-4</c:v>
                </c:pt>
                <c:pt idx="40">
                  <c:v>-1.8000000272877514E-4</c:v>
                </c:pt>
                <c:pt idx="41">
                  <c:v>7.0199999754549935E-4</c:v>
                </c:pt>
                <c:pt idx="42">
                  <c:v>3.0599999445257708E-4</c:v>
                </c:pt>
                <c:pt idx="43">
                  <c:v>5.8800000260816887E-4</c:v>
                </c:pt>
                <c:pt idx="44">
                  <c:v>1.3259999977890402E-3</c:v>
                </c:pt>
                <c:pt idx="45">
                  <c:v>5.4939999972702935E-3</c:v>
                </c:pt>
                <c:pt idx="46">
                  <c:v>-1.9100000063190237E-3</c:v>
                </c:pt>
                <c:pt idx="47">
                  <c:v>-1.3880000042263418E-3</c:v>
                </c:pt>
                <c:pt idx="48">
                  <c:v>9.7999996796716005E-5</c:v>
                </c:pt>
                <c:pt idx="49">
                  <c:v>6.6799999331124127E-4</c:v>
                </c:pt>
                <c:pt idx="50">
                  <c:v>8.5799999942537397E-4</c:v>
                </c:pt>
                <c:pt idx="51">
                  <c:v>5.0000000192085281E-4</c:v>
                </c:pt>
                <c:pt idx="52">
                  <c:v>8.0000000161817297E-4</c:v>
                </c:pt>
                <c:pt idx="53">
                  <c:v>2.3040000014589168E-3</c:v>
                </c:pt>
                <c:pt idx="54">
                  <c:v>1.2540000025182962E-3</c:v>
                </c:pt>
                <c:pt idx="66">
                  <c:v>2.2460000036517158E-3</c:v>
                </c:pt>
                <c:pt idx="67">
                  <c:v>1.720000000204891E-4</c:v>
                </c:pt>
                <c:pt idx="68">
                  <c:v>2.2200000239536166E-4</c:v>
                </c:pt>
                <c:pt idx="73">
                  <c:v>7.4399999721208587E-4</c:v>
                </c:pt>
                <c:pt idx="93">
                  <c:v>9.0800000034505501E-3</c:v>
                </c:pt>
                <c:pt idx="94">
                  <c:v>7.0620000042254105E-3</c:v>
                </c:pt>
                <c:pt idx="95">
                  <c:v>-2.3559999972349033E-3</c:v>
                </c:pt>
                <c:pt idx="96">
                  <c:v>-1.1999999987892807E-3</c:v>
                </c:pt>
                <c:pt idx="98">
                  <c:v>1.5685999998822808E-2</c:v>
                </c:pt>
                <c:pt idx="99">
                  <c:v>3.6679999975604005E-3</c:v>
                </c:pt>
                <c:pt idx="100">
                  <c:v>1.5667999992729165E-2</c:v>
                </c:pt>
                <c:pt idx="101">
                  <c:v>1.2439999998605344E-2</c:v>
                </c:pt>
                <c:pt idx="102">
                  <c:v>-2.5019999957294203E-3</c:v>
                </c:pt>
                <c:pt idx="103">
                  <c:v>4.980000012437813E-4</c:v>
                </c:pt>
                <c:pt idx="104">
                  <c:v>-5.9360000013839453E-3</c:v>
                </c:pt>
                <c:pt idx="105">
                  <c:v>-4.9360000048181973E-3</c:v>
                </c:pt>
                <c:pt idx="106">
                  <c:v>-4.9360000048181973E-3</c:v>
                </c:pt>
                <c:pt idx="107">
                  <c:v>-9.3600000400329009E-4</c:v>
                </c:pt>
                <c:pt idx="108">
                  <c:v>4.0640000006533228E-3</c:v>
                </c:pt>
                <c:pt idx="109">
                  <c:v>-7.954000000609085E-3</c:v>
                </c:pt>
                <c:pt idx="110">
                  <c:v>-3.9539999997941777E-3</c:v>
                </c:pt>
                <c:pt idx="111">
                  <c:v>-2.9540000032284297E-3</c:v>
                </c:pt>
                <c:pt idx="112">
                  <c:v>2.0459999941522256E-3</c:v>
                </c:pt>
                <c:pt idx="113">
                  <c:v>4.0459999945596792E-3</c:v>
                </c:pt>
                <c:pt idx="114">
                  <c:v>1.1045999999623746E-2</c:v>
                </c:pt>
                <c:pt idx="116">
                  <c:v>-2.3500000002968591E-2</c:v>
                </c:pt>
                <c:pt idx="117">
                  <c:v>1.4876000001095235E-2</c:v>
                </c:pt>
                <c:pt idx="118">
                  <c:v>1.8876000001910143E-2</c:v>
                </c:pt>
                <c:pt idx="119">
                  <c:v>-1.1255999997956678E-2</c:v>
                </c:pt>
                <c:pt idx="120">
                  <c:v>-7.255999997141771E-3</c:v>
                </c:pt>
                <c:pt idx="121">
                  <c:v>-3.2559999963268638E-3</c:v>
                </c:pt>
                <c:pt idx="122">
                  <c:v>2.7439999976195395E-3</c:v>
                </c:pt>
                <c:pt idx="123">
                  <c:v>-1.8599999966681935E-3</c:v>
                </c:pt>
                <c:pt idx="124">
                  <c:v>2.1400000041467138E-3</c:v>
                </c:pt>
                <c:pt idx="125">
                  <c:v>-1.6598000001977198E-2</c:v>
                </c:pt>
                <c:pt idx="126">
                  <c:v>-1.4029999998456333E-2</c:v>
                </c:pt>
                <c:pt idx="127">
                  <c:v>9.7000000096159056E-4</c:v>
                </c:pt>
                <c:pt idx="128">
                  <c:v>6.9700000021839514E-3</c:v>
                </c:pt>
                <c:pt idx="129">
                  <c:v>-1.0047999996459112E-2</c:v>
                </c:pt>
                <c:pt idx="130">
                  <c:v>-5.0479999990784563E-3</c:v>
                </c:pt>
                <c:pt idx="131">
                  <c:v>-8.2760000004782341E-3</c:v>
                </c:pt>
                <c:pt idx="132">
                  <c:v>6.7239999989396892E-3</c:v>
                </c:pt>
                <c:pt idx="133">
                  <c:v>1.0723999999754597E-2</c:v>
                </c:pt>
                <c:pt idx="134">
                  <c:v>-9.6320000011473894E-3</c:v>
                </c:pt>
                <c:pt idx="135">
                  <c:v>-3.4320000049774535E-3</c:v>
                </c:pt>
                <c:pt idx="136">
                  <c:v>1.4679999949294142E-3</c:v>
                </c:pt>
                <c:pt idx="137">
                  <c:v>4.2679999969550408E-3</c:v>
                </c:pt>
                <c:pt idx="138">
                  <c:v>-9.5520000031683594E-3</c:v>
                </c:pt>
                <c:pt idx="139">
                  <c:v>-8.8519999990239739E-3</c:v>
                </c:pt>
                <c:pt idx="140">
                  <c:v>-6.0519999969983473E-3</c:v>
                </c:pt>
                <c:pt idx="141">
                  <c:v>-2.5519999981042929E-3</c:v>
                </c:pt>
                <c:pt idx="142">
                  <c:v>-1.8520000012358651E-3</c:v>
                </c:pt>
                <c:pt idx="143">
                  <c:v>3.647999998065643E-3</c:v>
                </c:pt>
                <c:pt idx="144">
                  <c:v>9.0520000012475066E-3</c:v>
                </c:pt>
                <c:pt idx="145">
                  <c:v>1.4552000000549015E-2</c:v>
                </c:pt>
                <c:pt idx="146">
                  <c:v>-1.0584000003291294E-2</c:v>
                </c:pt>
                <c:pt idx="147">
                  <c:v>7.7280000041355379E-3</c:v>
                </c:pt>
                <c:pt idx="148">
                  <c:v>1.919999995152466E-4</c:v>
                </c:pt>
                <c:pt idx="149">
                  <c:v>-1.482199999736622E-2</c:v>
                </c:pt>
                <c:pt idx="150">
                  <c:v>-8.5219999964465387E-3</c:v>
                </c:pt>
                <c:pt idx="151">
                  <c:v>1.0030000004917383E-2</c:v>
                </c:pt>
                <c:pt idx="152">
                  <c:v>-8.0880000023171306E-3</c:v>
                </c:pt>
                <c:pt idx="155">
                  <c:v>4.0400000580120832E-4</c:v>
                </c:pt>
                <c:pt idx="156">
                  <c:v>-1.9600000086938962E-4</c:v>
                </c:pt>
                <c:pt idx="158">
                  <c:v>2.0999999978812411E-3</c:v>
                </c:pt>
                <c:pt idx="159">
                  <c:v>-1.8859999981941655E-3</c:v>
                </c:pt>
                <c:pt idx="160">
                  <c:v>1.6720000057830475E-3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79-4C1A-885D-9C19212538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53">
                  <c:v>1.1519999970914796E-3</c:v>
                </c:pt>
                <c:pt idx="154">
                  <c:v>8.1800000043585896E-4</c:v>
                </c:pt>
                <c:pt idx="157">
                  <c:v>2.6199999992968515E-3</c:v>
                </c:pt>
                <c:pt idx="161">
                  <c:v>1.0120000006281771E-3</c:v>
                </c:pt>
                <c:pt idx="162">
                  <c:v>3.0919999990146607E-3</c:v>
                </c:pt>
                <c:pt idx="164">
                  <c:v>5.1119999989168718E-3</c:v>
                </c:pt>
                <c:pt idx="165">
                  <c:v>2.0339999973657541E-3</c:v>
                </c:pt>
                <c:pt idx="166">
                  <c:v>1.3299999991431832E-3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79-4C1A-885D-9C19212538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79-4C1A-885D-9C19212538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79-4C1A-885D-9C19212538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5.9999999999999995E-4</c:v>
                  </c:pt>
                  <c:pt idx="41">
                    <c:v>6.9999999999999999E-4</c:v>
                  </c:pt>
                  <c:pt idx="42">
                    <c:v>5.0000000000000001E-4</c:v>
                  </c:pt>
                  <c:pt idx="43">
                    <c:v>5.0000000000000001E-4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9">
                    <c:v>4.0000000000000002E-4</c:v>
                  </c:pt>
                  <c:pt idx="50">
                    <c:v>5.9999999999999995E-4</c:v>
                  </c:pt>
                  <c:pt idx="53">
                    <c:v>0</c:v>
                  </c:pt>
                  <c:pt idx="57">
                    <c:v>0</c:v>
                  </c:pt>
                  <c:pt idx="58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6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79-4C1A-885D-9C19212538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-4.2636212737142305E-3</c:v>
                </c:pt>
                <c:pt idx="1">
                  <c:v>-4.1722522939728673E-3</c:v>
                </c:pt>
                <c:pt idx="2">
                  <c:v>-4.1722522939728673E-3</c:v>
                </c:pt>
                <c:pt idx="3">
                  <c:v>-4.1722522939728673E-3</c:v>
                </c:pt>
                <c:pt idx="4">
                  <c:v>-4.1219376193179953E-3</c:v>
                </c:pt>
                <c:pt idx="5">
                  <c:v>-4.1043429171380708E-3</c:v>
                </c:pt>
                <c:pt idx="6">
                  <c:v>-3.9743890641951198E-3</c:v>
                </c:pt>
                <c:pt idx="7">
                  <c:v>-3.834557483712561E-3</c:v>
                </c:pt>
                <c:pt idx="8">
                  <c:v>-3.8296186199427576E-3</c:v>
                </c:pt>
                <c:pt idx="9">
                  <c:v>-3.7743650815180822E-3</c:v>
                </c:pt>
                <c:pt idx="10">
                  <c:v>-3.7141726793236034E-3</c:v>
                </c:pt>
                <c:pt idx="11">
                  <c:v>-3.6274338843664319E-3</c:v>
                </c:pt>
                <c:pt idx="12">
                  <c:v>-2.4328462100452379E-3</c:v>
                </c:pt>
                <c:pt idx="13">
                  <c:v>-2.4269813093185963E-3</c:v>
                </c:pt>
                <c:pt idx="14">
                  <c:v>-1.6815215590638979E-3</c:v>
                </c:pt>
                <c:pt idx="15">
                  <c:v>-1.6815215590638979E-3</c:v>
                </c:pt>
                <c:pt idx="16">
                  <c:v>-1.6339849952795404E-3</c:v>
                </c:pt>
                <c:pt idx="17">
                  <c:v>-1.6339849952795404E-3</c:v>
                </c:pt>
                <c:pt idx="18">
                  <c:v>-1.5203911285740625E-3</c:v>
                </c:pt>
                <c:pt idx="19">
                  <c:v>-1.5203911285740625E-3</c:v>
                </c:pt>
                <c:pt idx="20">
                  <c:v>-1.5194650916172244E-3</c:v>
                </c:pt>
                <c:pt idx="21">
                  <c:v>-1.5077352901639413E-3</c:v>
                </c:pt>
                <c:pt idx="22">
                  <c:v>-1.5077352901639413E-3</c:v>
                </c:pt>
                <c:pt idx="23">
                  <c:v>-1.5077352901639413E-3</c:v>
                </c:pt>
                <c:pt idx="24">
                  <c:v>-1.5077352901639413E-3</c:v>
                </c:pt>
                <c:pt idx="25">
                  <c:v>-1.5058832162502651E-3</c:v>
                </c:pt>
                <c:pt idx="26">
                  <c:v>-1.5058832162502651E-3</c:v>
                </c:pt>
                <c:pt idx="27">
                  <c:v>-1.5058832162502651E-3</c:v>
                </c:pt>
                <c:pt idx="28">
                  <c:v>-1.5058832162502651E-3</c:v>
                </c:pt>
                <c:pt idx="29">
                  <c:v>-1.5027964263941379E-3</c:v>
                </c:pt>
                <c:pt idx="30">
                  <c:v>-1.5027964263941379E-3</c:v>
                </c:pt>
                <c:pt idx="31">
                  <c:v>-1.5027964263941379E-3</c:v>
                </c:pt>
                <c:pt idx="32">
                  <c:v>-1.5027964263941379E-3</c:v>
                </c:pt>
                <c:pt idx="33">
                  <c:v>-1.5018703894372999E-3</c:v>
                </c:pt>
                <c:pt idx="34">
                  <c:v>-1.5018703894372999E-3</c:v>
                </c:pt>
                <c:pt idx="35">
                  <c:v>-1.5009443524804616E-3</c:v>
                </c:pt>
                <c:pt idx="36">
                  <c:v>-1.4990922785667854E-3</c:v>
                </c:pt>
                <c:pt idx="37">
                  <c:v>-1.4990922785667854E-3</c:v>
                </c:pt>
                <c:pt idx="38">
                  <c:v>-1.4990922785667854E-3</c:v>
                </c:pt>
                <c:pt idx="39">
                  <c:v>-1.4990922785667854E-3</c:v>
                </c:pt>
                <c:pt idx="40">
                  <c:v>-1.4984749205955599E-3</c:v>
                </c:pt>
                <c:pt idx="41">
                  <c:v>-1.4975488836387219E-3</c:v>
                </c:pt>
                <c:pt idx="42">
                  <c:v>-1.4926100198689185E-3</c:v>
                </c:pt>
                <c:pt idx="43">
                  <c:v>-1.4916839829120802E-3</c:v>
                </c:pt>
                <c:pt idx="44">
                  <c:v>-1.4833496503005371E-3</c:v>
                </c:pt>
                <c:pt idx="45">
                  <c:v>-1.4765587126170574E-3</c:v>
                </c:pt>
                <c:pt idx="46">
                  <c:v>-1.4506296778255896E-3</c:v>
                </c:pt>
                <c:pt idx="47">
                  <c:v>-1.4466168510126245E-3</c:v>
                </c:pt>
                <c:pt idx="48">
                  <c:v>-1.4407519502859828E-3</c:v>
                </c:pt>
                <c:pt idx="49">
                  <c:v>-1.4392085553579194E-3</c:v>
                </c:pt>
                <c:pt idx="50">
                  <c:v>-1.4129708415808388E-3</c:v>
                </c:pt>
                <c:pt idx="51">
                  <c:v>-1.3533957973575856E-3</c:v>
                </c:pt>
                <c:pt idx="52">
                  <c:v>-1.3533957973575856E-3</c:v>
                </c:pt>
                <c:pt idx="53">
                  <c:v>-1.3484569335877822E-3</c:v>
                </c:pt>
                <c:pt idx="54">
                  <c:v>-1.3407399589474645E-3</c:v>
                </c:pt>
                <c:pt idx="55">
                  <c:v>-1.3290101574941814E-3</c:v>
                </c:pt>
                <c:pt idx="56">
                  <c:v>-1.3117241342998694E-3</c:v>
                </c:pt>
                <c:pt idx="57">
                  <c:v>-1.2456668313787491E-3</c:v>
                </c:pt>
                <c:pt idx="58">
                  <c:v>-1.2438147574650731E-3</c:v>
                </c:pt>
                <c:pt idx="59">
                  <c:v>-1.233010992968628E-3</c:v>
                </c:pt>
                <c:pt idx="60">
                  <c:v>-1.23208495601179E-3</c:v>
                </c:pt>
                <c:pt idx="61">
                  <c:v>-1.23208495601179E-3</c:v>
                </c:pt>
                <c:pt idx="62">
                  <c:v>-1.23208495601179E-3</c:v>
                </c:pt>
                <c:pt idx="63">
                  <c:v>-1.23208495601179E-3</c:v>
                </c:pt>
                <c:pt idx="64">
                  <c:v>-1.2271460922419865E-3</c:v>
                </c:pt>
                <c:pt idx="65">
                  <c:v>-1.2144902538318654E-3</c:v>
                </c:pt>
                <c:pt idx="66">
                  <c:v>-1.2117121429613509E-3</c:v>
                </c:pt>
                <c:pt idx="67">
                  <c:v>-1.1718925538173111E-3</c:v>
                </c:pt>
                <c:pt idx="68">
                  <c:v>-1.1641755791769934E-3</c:v>
                </c:pt>
                <c:pt idx="69">
                  <c:v>-1.0795975371191103E-3</c:v>
                </c:pt>
                <c:pt idx="70">
                  <c:v>-1.0795975371191103E-3</c:v>
                </c:pt>
                <c:pt idx="71">
                  <c:v>-9.6044744867260375E-4</c:v>
                </c:pt>
                <c:pt idx="72">
                  <c:v>-8.971682566219979E-4</c:v>
                </c:pt>
                <c:pt idx="73">
                  <c:v>-8.3604981747068094E-4</c:v>
                </c:pt>
                <c:pt idx="74">
                  <c:v>-7.545585652689251E-4</c:v>
                </c:pt>
                <c:pt idx="75">
                  <c:v>-7.3974197395951496E-4</c:v>
                </c:pt>
                <c:pt idx="76">
                  <c:v>-6.6812844929736584E-4</c:v>
                </c:pt>
                <c:pt idx="77">
                  <c:v>-6.6812844929736584E-4</c:v>
                </c:pt>
                <c:pt idx="78">
                  <c:v>-6.6812844929736584E-4</c:v>
                </c:pt>
                <c:pt idx="79">
                  <c:v>-6.2738282319648798E-4</c:v>
                </c:pt>
                <c:pt idx="80">
                  <c:v>-6.2738282319648798E-4</c:v>
                </c:pt>
                <c:pt idx="81">
                  <c:v>-6.2738282319648798E-4</c:v>
                </c:pt>
                <c:pt idx="82">
                  <c:v>-6.2059188551300828E-4</c:v>
                </c:pt>
                <c:pt idx="83">
                  <c:v>-6.2059188551300828E-4</c:v>
                </c:pt>
                <c:pt idx="84">
                  <c:v>-6.2059188551300828E-4</c:v>
                </c:pt>
                <c:pt idx="85">
                  <c:v>-6.2059188551300828E-4</c:v>
                </c:pt>
                <c:pt idx="86">
                  <c:v>-6.2059188551300828E-4</c:v>
                </c:pt>
                <c:pt idx="87">
                  <c:v>-6.2059188551300828E-4</c:v>
                </c:pt>
                <c:pt idx="88">
                  <c:v>-6.2059188551300828E-4</c:v>
                </c:pt>
                <c:pt idx="89">
                  <c:v>-6.2059188551300828E-4</c:v>
                </c:pt>
                <c:pt idx="90">
                  <c:v>-6.1565302174320497E-4</c:v>
                </c:pt>
                <c:pt idx="91">
                  <c:v>-6.0484925724675999E-4</c:v>
                </c:pt>
                <c:pt idx="92">
                  <c:v>-5.5546061954872615E-4</c:v>
                </c:pt>
                <c:pt idx="93">
                  <c:v>-5.4465685505228128E-4</c:v>
                </c:pt>
                <c:pt idx="94">
                  <c:v>-5.4373081809544314E-4</c:v>
                </c:pt>
                <c:pt idx="95">
                  <c:v>-5.42804781138605E-4</c:v>
                </c:pt>
                <c:pt idx="96">
                  <c:v>-4.2735884051945078E-4</c:v>
                </c:pt>
                <c:pt idx="97">
                  <c:v>-4.2643280356261274E-4</c:v>
                </c:pt>
                <c:pt idx="98">
                  <c:v>-4.2149393979280933E-4</c:v>
                </c:pt>
                <c:pt idx="99">
                  <c:v>-4.2056790283597129E-4</c:v>
                </c:pt>
                <c:pt idx="100">
                  <c:v>-4.2056790283597129E-4</c:v>
                </c:pt>
                <c:pt idx="101">
                  <c:v>-4.0883810138268818E-4</c:v>
                </c:pt>
                <c:pt idx="102">
                  <c:v>-3.6037550064149247E-4</c:v>
                </c:pt>
                <c:pt idx="103">
                  <c:v>-3.6037550064149247E-4</c:v>
                </c:pt>
                <c:pt idx="104">
                  <c:v>-2.8660122308005447E-4</c:v>
                </c:pt>
                <c:pt idx="105">
                  <c:v>-2.8660122308005447E-4</c:v>
                </c:pt>
                <c:pt idx="106">
                  <c:v>-2.8660122308005447E-4</c:v>
                </c:pt>
                <c:pt idx="107">
                  <c:v>-2.8660122308005447E-4</c:v>
                </c:pt>
                <c:pt idx="108">
                  <c:v>-2.8660122308005447E-4</c:v>
                </c:pt>
                <c:pt idx="109">
                  <c:v>-2.8567518612321622E-4</c:v>
                </c:pt>
                <c:pt idx="110">
                  <c:v>-2.8567518612321622E-4</c:v>
                </c:pt>
                <c:pt idx="111">
                  <c:v>-2.8567518612321622E-4</c:v>
                </c:pt>
                <c:pt idx="112">
                  <c:v>-2.8567518612321622E-4</c:v>
                </c:pt>
                <c:pt idx="113">
                  <c:v>-2.8567518612321622E-4</c:v>
                </c:pt>
                <c:pt idx="114">
                  <c:v>-2.8567518612321622E-4</c:v>
                </c:pt>
                <c:pt idx="115">
                  <c:v>-2.7981028539657477E-4</c:v>
                </c:pt>
                <c:pt idx="116">
                  <c:v>-2.5758539843245961E-4</c:v>
                </c:pt>
                <c:pt idx="117">
                  <c:v>-2.2548278392873762E-4</c:v>
                </c:pt>
                <c:pt idx="118">
                  <c:v>-2.2548278392873762E-4</c:v>
                </c:pt>
                <c:pt idx="119">
                  <c:v>-2.1869184624525792E-4</c:v>
                </c:pt>
                <c:pt idx="120">
                  <c:v>-2.1869184624525792E-4</c:v>
                </c:pt>
                <c:pt idx="121">
                  <c:v>-2.1869184624525792E-4</c:v>
                </c:pt>
                <c:pt idx="122">
                  <c:v>-2.1869184624525792E-4</c:v>
                </c:pt>
                <c:pt idx="123">
                  <c:v>-8.4725166489341098E-5</c:v>
                </c:pt>
                <c:pt idx="124">
                  <c:v>-8.4725166489341098E-5</c:v>
                </c:pt>
                <c:pt idx="125">
                  <c:v>-4.6757651258977437E-5</c:v>
                </c:pt>
                <c:pt idx="126">
                  <c:v>-2.4532764294862277E-5</c:v>
                </c:pt>
                <c:pt idx="127">
                  <c:v>-2.4532764294862277E-5</c:v>
                </c:pt>
                <c:pt idx="128">
                  <c:v>-2.4532764294862277E-5</c:v>
                </c:pt>
                <c:pt idx="129">
                  <c:v>-2.3606727338024245E-5</c:v>
                </c:pt>
                <c:pt idx="130">
                  <c:v>-2.3606727338024245E-5</c:v>
                </c:pt>
                <c:pt idx="131">
                  <c:v>-1.1876925884741129E-5</c:v>
                </c:pt>
                <c:pt idx="132">
                  <c:v>-1.1876925884741129E-5</c:v>
                </c:pt>
                <c:pt idx="133">
                  <c:v>-1.1876925884741129E-5</c:v>
                </c:pt>
                <c:pt idx="134">
                  <c:v>4.2450575583096025E-5</c:v>
                </c:pt>
                <c:pt idx="135">
                  <c:v>4.2450575583096025E-5</c:v>
                </c:pt>
                <c:pt idx="136">
                  <c:v>4.2450575583096025E-5</c:v>
                </c:pt>
                <c:pt idx="137">
                  <c:v>4.2450575583096025E-5</c:v>
                </c:pt>
                <c:pt idx="138">
                  <c:v>9.4926003137257116E-5</c:v>
                </c:pt>
                <c:pt idx="139">
                  <c:v>9.4926003137257116E-5</c:v>
                </c:pt>
                <c:pt idx="140">
                  <c:v>9.4926003137257116E-5</c:v>
                </c:pt>
                <c:pt idx="141">
                  <c:v>9.4926003137257116E-5</c:v>
                </c:pt>
                <c:pt idx="142">
                  <c:v>9.4926003137257116E-5</c:v>
                </c:pt>
                <c:pt idx="143">
                  <c:v>9.4926003137257116E-5</c:v>
                </c:pt>
                <c:pt idx="144">
                  <c:v>1.1529881618769599E-4</c:v>
                </c:pt>
                <c:pt idx="145">
                  <c:v>1.1529881618769599E-4</c:v>
                </c:pt>
                <c:pt idx="146">
                  <c:v>1.1715089010137228E-4</c:v>
                </c:pt>
                <c:pt idx="147">
                  <c:v>1.4740143069141799E-4</c:v>
                </c:pt>
                <c:pt idx="148">
                  <c:v>1.4925350460509427E-4</c:v>
                </c:pt>
                <c:pt idx="149">
                  <c:v>1.705523546123714E-4</c:v>
                </c:pt>
                <c:pt idx="150">
                  <c:v>1.705523546123714E-4</c:v>
                </c:pt>
                <c:pt idx="151">
                  <c:v>2.5019153290045107E-4</c:v>
                </c:pt>
                <c:pt idx="152">
                  <c:v>2.511175698572891E-4</c:v>
                </c:pt>
                <c:pt idx="153">
                  <c:v>6.7092099029057695E-4</c:v>
                </c:pt>
                <c:pt idx="154">
                  <c:v>7.36978293211697E-4</c:v>
                </c:pt>
                <c:pt idx="155">
                  <c:v>8.2772991498183414E-4</c:v>
                </c:pt>
                <c:pt idx="156">
                  <c:v>9.8206940778819006E-4</c:v>
                </c:pt>
                <c:pt idx="157">
                  <c:v>9.8793430851483173E-4</c:v>
                </c:pt>
                <c:pt idx="158">
                  <c:v>1.1006021382634712E-3</c:v>
                </c:pt>
                <c:pt idx="159">
                  <c:v>1.2490767303431855E-3</c:v>
                </c:pt>
                <c:pt idx="160">
                  <c:v>1.2975393310843814E-3</c:v>
                </c:pt>
                <c:pt idx="161">
                  <c:v>1.3685354977753048E-3</c:v>
                </c:pt>
                <c:pt idx="162">
                  <c:v>1.3685354977753048E-3</c:v>
                </c:pt>
                <c:pt idx="163">
                  <c:v>1.3713136086458192E-3</c:v>
                </c:pt>
                <c:pt idx="164">
                  <c:v>1.3762524724156226E-3</c:v>
                </c:pt>
                <c:pt idx="165">
                  <c:v>1.5052802884017362E-3</c:v>
                </c:pt>
                <c:pt idx="166">
                  <c:v>1.7781525116833733E-3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79-4C1A-885D-9C19212538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-4464</c:v>
                </c:pt>
                <c:pt idx="1">
                  <c:v>-4316</c:v>
                </c:pt>
                <c:pt idx="2">
                  <c:v>-4316</c:v>
                </c:pt>
                <c:pt idx="3">
                  <c:v>-4316</c:v>
                </c:pt>
                <c:pt idx="4">
                  <c:v>-4234.5</c:v>
                </c:pt>
                <c:pt idx="5">
                  <c:v>-4206</c:v>
                </c:pt>
                <c:pt idx="6">
                  <c:v>-3995.5</c:v>
                </c:pt>
                <c:pt idx="7">
                  <c:v>-3769</c:v>
                </c:pt>
                <c:pt idx="8">
                  <c:v>-3761</c:v>
                </c:pt>
                <c:pt idx="9">
                  <c:v>-3671.5</c:v>
                </c:pt>
                <c:pt idx="10">
                  <c:v>-3574</c:v>
                </c:pt>
                <c:pt idx="11">
                  <c:v>-3433.5</c:v>
                </c:pt>
                <c:pt idx="12">
                  <c:v>-1498.5</c:v>
                </c:pt>
                <c:pt idx="13">
                  <c:v>-1489</c:v>
                </c:pt>
                <c:pt idx="14">
                  <c:v>-281.5</c:v>
                </c:pt>
                <c:pt idx="15">
                  <c:v>-281.5</c:v>
                </c:pt>
                <c:pt idx="16">
                  <c:v>-204.5</c:v>
                </c:pt>
                <c:pt idx="17">
                  <c:v>-204.5</c:v>
                </c:pt>
                <c:pt idx="18">
                  <c:v>-20.5</c:v>
                </c:pt>
                <c:pt idx="19">
                  <c:v>-20.5</c:v>
                </c:pt>
                <c:pt idx="20">
                  <c:v>-19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9.5</c:v>
                </c:pt>
                <c:pt idx="34">
                  <c:v>9.5</c:v>
                </c:pt>
                <c:pt idx="35">
                  <c:v>11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16.5</c:v>
                </c:pt>
                <c:pt idx="42">
                  <c:v>24.5</c:v>
                </c:pt>
                <c:pt idx="43">
                  <c:v>26</c:v>
                </c:pt>
                <c:pt idx="44">
                  <c:v>39.5</c:v>
                </c:pt>
                <c:pt idx="45">
                  <c:v>50.5</c:v>
                </c:pt>
                <c:pt idx="46">
                  <c:v>92.5</c:v>
                </c:pt>
                <c:pt idx="47">
                  <c:v>99</c:v>
                </c:pt>
                <c:pt idx="48">
                  <c:v>108.5</c:v>
                </c:pt>
                <c:pt idx="49">
                  <c:v>111</c:v>
                </c:pt>
                <c:pt idx="50">
                  <c:v>153.5</c:v>
                </c:pt>
                <c:pt idx="51">
                  <c:v>250</c:v>
                </c:pt>
                <c:pt idx="52">
                  <c:v>250</c:v>
                </c:pt>
                <c:pt idx="53">
                  <c:v>258</c:v>
                </c:pt>
                <c:pt idx="54">
                  <c:v>270.5</c:v>
                </c:pt>
                <c:pt idx="55">
                  <c:v>289.5</c:v>
                </c:pt>
                <c:pt idx="56">
                  <c:v>317.5</c:v>
                </c:pt>
                <c:pt idx="57">
                  <c:v>424.5</c:v>
                </c:pt>
                <c:pt idx="58">
                  <c:v>427.5</c:v>
                </c:pt>
                <c:pt idx="59">
                  <c:v>445</c:v>
                </c:pt>
                <c:pt idx="60">
                  <c:v>446.5</c:v>
                </c:pt>
                <c:pt idx="61">
                  <c:v>446.5</c:v>
                </c:pt>
                <c:pt idx="62">
                  <c:v>446.5</c:v>
                </c:pt>
                <c:pt idx="63">
                  <c:v>446.5</c:v>
                </c:pt>
                <c:pt idx="64">
                  <c:v>454.5</c:v>
                </c:pt>
                <c:pt idx="65">
                  <c:v>475</c:v>
                </c:pt>
                <c:pt idx="66">
                  <c:v>479.5</c:v>
                </c:pt>
                <c:pt idx="67">
                  <c:v>544</c:v>
                </c:pt>
                <c:pt idx="68">
                  <c:v>556.5</c:v>
                </c:pt>
                <c:pt idx="69">
                  <c:v>693.5</c:v>
                </c:pt>
                <c:pt idx="70">
                  <c:v>693.5</c:v>
                </c:pt>
                <c:pt idx="71">
                  <c:v>886.5</c:v>
                </c:pt>
                <c:pt idx="72">
                  <c:v>989</c:v>
                </c:pt>
                <c:pt idx="73">
                  <c:v>1088</c:v>
                </c:pt>
                <c:pt idx="74">
                  <c:v>1220</c:v>
                </c:pt>
                <c:pt idx="75">
                  <c:v>1244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1426</c:v>
                </c:pt>
                <c:pt idx="80">
                  <c:v>1426</c:v>
                </c:pt>
                <c:pt idx="81">
                  <c:v>1426</c:v>
                </c:pt>
                <c:pt idx="82">
                  <c:v>1437</c:v>
                </c:pt>
                <c:pt idx="83">
                  <c:v>1437</c:v>
                </c:pt>
                <c:pt idx="84">
                  <c:v>1437</c:v>
                </c:pt>
                <c:pt idx="85">
                  <c:v>1437</c:v>
                </c:pt>
                <c:pt idx="86">
                  <c:v>1437</c:v>
                </c:pt>
                <c:pt idx="87">
                  <c:v>1437</c:v>
                </c:pt>
                <c:pt idx="88">
                  <c:v>1437</c:v>
                </c:pt>
                <c:pt idx="89">
                  <c:v>1437</c:v>
                </c:pt>
                <c:pt idx="90">
                  <c:v>1445</c:v>
                </c:pt>
                <c:pt idx="91">
                  <c:v>1462.5</c:v>
                </c:pt>
                <c:pt idx="92">
                  <c:v>1542.5</c:v>
                </c:pt>
                <c:pt idx="93">
                  <c:v>1560</c:v>
                </c:pt>
                <c:pt idx="94">
                  <c:v>1561.5</c:v>
                </c:pt>
                <c:pt idx="95">
                  <c:v>1563</c:v>
                </c:pt>
                <c:pt idx="96">
                  <c:v>1750</c:v>
                </c:pt>
                <c:pt idx="97">
                  <c:v>1751.5</c:v>
                </c:pt>
                <c:pt idx="98">
                  <c:v>1759.5</c:v>
                </c:pt>
                <c:pt idx="99">
                  <c:v>1761</c:v>
                </c:pt>
                <c:pt idx="100">
                  <c:v>1761</c:v>
                </c:pt>
                <c:pt idx="101">
                  <c:v>1780</c:v>
                </c:pt>
                <c:pt idx="102">
                  <c:v>1858.5</c:v>
                </c:pt>
                <c:pt idx="103">
                  <c:v>1858.5</c:v>
                </c:pt>
                <c:pt idx="104">
                  <c:v>1978</c:v>
                </c:pt>
                <c:pt idx="105">
                  <c:v>1978</c:v>
                </c:pt>
                <c:pt idx="106">
                  <c:v>1978</c:v>
                </c:pt>
                <c:pt idx="107">
                  <c:v>1978</c:v>
                </c:pt>
                <c:pt idx="108">
                  <c:v>1978</c:v>
                </c:pt>
                <c:pt idx="109">
                  <c:v>1979.5</c:v>
                </c:pt>
                <c:pt idx="110">
                  <c:v>1979.5</c:v>
                </c:pt>
                <c:pt idx="111">
                  <c:v>1979.5</c:v>
                </c:pt>
                <c:pt idx="112">
                  <c:v>1979.5</c:v>
                </c:pt>
                <c:pt idx="113">
                  <c:v>1979.5</c:v>
                </c:pt>
                <c:pt idx="114">
                  <c:v>1979.5</c:v>
                </c:pt>
                <c:pt idx="115">
                  <c:v>1989</c:v>
                </c:pt>
                <c:pt idx="116">
                  <c:v>2025</c:v>
                </c:pt>
                <c:pt idx="117">
                  <c:v>2077</c:v>
                </c:pt>
                <c:pt idx="118">
                  <c:v>2077</c:v>
                </c:pt>
                <c:pt idx="119">
                  <c:v>2088</c:v>
                </c:pt>
                <c:pt idx="120">
                  <c:v>2088</c:v>
                </c:pt>
                <c:pt idx="121">
                  <c:v>2088</c:v>
                </c:pt>
                <c:pt idx="122">
                  <c:v>2088</c:v>
                </c:pt>
                <c:pt idx="123">
                  <c:v>2305</c:v>
                </c:pt>
                <c:pt idx="124">
                  <c:v>2305</c:v>
                </c:pt>
                <c:pt idx="125">
                  <c:v>2366.5</c:v>
                </c:pt>
                <c:pt idx="126">
                  <c:v>2402.5</c:v>
                </c:pt>
                <c:pt idx="127">
                  <c:v>2402.5</c:v>
                </c:pt>
                <c:pt idx="128">
                  <c:v>2402.5</c:v>
                </c:pt>
                <c:pt idx="129">
                  <c:v>2404</c:v>
                </c:pt>
                <c:pt idx="130">
                  <c:v>2404</c:v>
                </c:pt>
                <c:pt idx="131">
                  <c:v>2423</c:v>
                </c:pt>
                <c:pt idx="132">
                  <c:v>2423</c:v>
                </c:pt>
                <c:pt idx="133">
                  <c:v>2423</c:v>
                </c:pt>
                <c:pt idx="134">
                  <c:v>2511</c:v>
                </c:pt>
                <c:pt idx="135">
                  <c:v>2511</c:v>
                </c:pt>
                <c:pt idx="136">
                  <c:v>2511</c:v>
                </c:pt>
                <c:pt idx="137">
                  <c:v>2511</c:v>
                </c:pt>
                <c:pt idx="138">
                  <c:v>2596</c:v>
                </c:pt>
                <c:pt idx="139">
                  <c:v>2596</c:v>
                </c:pt>
                <c:pt idx="140">
                  <c:v>2596</c:v>
                </c:pt>
                <c:pt idx="141">
                  <c:v>2596</c:v>
                </c:pt>
                <c:pt idx="142">
                  <c:v>2596</c:v>
                </c:pt>
                <c:pt idx="143">
                  <c:v>2596</c:v>
                </c:pt>
                <c:pt idx="144">
                  <c:v>2629</c:v>
                </c:pt>
                <c:pt idx="145">
                  <c:v>2629</c:v>
                </c:pt>
                <c:pt idx="146">
                  <c:v>2632</c:v>
                </c:pt>
                <c:pt idx="147">
                  <c:v>2681</c:v>
                </c:pt>
                <c:pt idx="148">
                  <c:v>2684</c:v>
                </c:pt>
                <c:pt idx="149">
                  <c:v>2718.5</c:v>
                </c:pt>
                <c:pt idx="150">
                  <c:v>2718.5</c:v>
                </c:pt>
                <c:pt idx="151">
                  <c:v>2847.5</c:v>
                </c:pt>
                <c:pt idx="152">
                  <c:v>2849</c:v>
                </c:pt>
                <c:pt idx="153">
                  <c:v>3529</c:v>
                </c:pt>
                <c:pt idx="154">
                  <c:v>3636</c:v>
                </c:pt>
                <c:pt idx="155">
                  <c:v>3783</c:v>
                </c:pt>
                <c:pt idx="156">
                  <c:v>4033</c:v>
                </c:pt>
                <c:pt idx="157">
                  <c:v>4042.5</c:v>
                </c:pt>
                <c:pt idx="158">
                  <c:v>4225</c:v>
                </c:pt>
                <c:pt idx="159">
                  <c:v>4465.5</c:v>
                </c:pt>
                <c:pt idx="160">
                  <c:v>4544</c:v>
                </c:pt>
                <c:pt idx="161">
                  <c:v>4659</c:v>
                </c:pt>
                <c:pt idx="162">
                  <c:v>4659</c:v>
                </c:pt>
                <c:pt idx="163">
                  <c:v>4663.5</c:v>
                </c:pt>
                <c:pt idx="164">
                  <c:v>4671.5</c:v>
                </c:pt>
                <c:pt idx="165">
                  <c:v>4880.5</c:v>
                </c:pt>
                <c:pt idx="166">
                  <c:v>5322.5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1">
                  <c:v>0.37100199999622419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79-4C1A-885D-9C1921253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473312"/>
        <c:axId val="1"/>
      </c:scatterChart>
      <c:valAx>
        <c:axId val="873473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40845153423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473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89655438147952"/>
          <c:y val="0.92024539877300615"/>
          <c:w val="0.8307441103540813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15</xdr:col>
      <xdr:colOff>476250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C70C86C5-0577-09C7-0B47-0373755EC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190500</xdr:colOff>
      <xdr:row>0</xdr:row>
      <xdr:rowOff>47625</xdr:rowOff>
    </xdr:from>
    <xdr:to>
      <xdr:col>24</xdr:col>
      <xdr:colOff>247650</xdr:colOff>
      <xdr:row>18</xdr:row>
      <xdr:rowOff>76200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C392887D-745C-1006-E62B-0BEA5C82D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900" TargetMode="External"/><Relationship Id="rId13" Type="http://schemas.openxmlformats.org/officeDocument/2006/relationships/hyperlink" Target="http://www.konkoly.hu/cgi-bin/IBVS?1079" TargetMode="External"/><Relationship Id="rId18" Type="http://schemas.openxmlformats.org/officeDocument/2006/relationships/hyperlink" Target="http://www.konkoly.hu/cgi-bin/IBVS?1053" TargetMode="External"/><Relationship Id="rId26" Type="http://schemas.openxmlformats.org/officeDocument/2006/relationships/hyperlink" Target="http://www.konkoly.hu/cgi-bin/IBVS?5694" TargetMode="External"/><Relationship Id="rId3" Type="http://schemas.openxmlformats.org/officeDocument/2006/relationships/hyperlink" Target="http://www.konkoly.hu/cgi-bin/IBVS?937" TargetMode="External"/><Relationship Id="rId21" Type="http://schemas.openxmlformats.org/officeDocument/2006/relationships/hyperlink" Target="http://www.konkoly.hu/cgi-bin/IBVS?1449" TargetMode="External"/><Relationship Id="rId34" Type="http://schemas.openxmlformats.org/officeDocument/2006/relationships/hyperlink" Target="http://var.astro.cz/oejv/issues/oejv0172.pdf" TargetMode="External"/><Relationship Id="rId7" Type="http://schemas.openxmlformats.org/officeDocument/2006/relationships/hyperlink" Target="http://www.konkoly.hu/cgi-bin/IBVS?1900" TargetMode="External"/><Relationship Id="rId12" Type="http://schemas.openxmlformats.org/officeDocument/2006/relationships/hyperlink" Target="http://www.konkoly.hu/cgi-bin/IBVS?1079" TargetMode="External"/><Relationship Id="rId17" Type="http://schemas.openxmlformats.org/officeDocument/2006/relationships/hyperlink" Target="http://www.konkoly.hu/cgi-bin/IBVS?1900" TargetMode="External"/><Relationship Id="rId25" Type="http://schemas.openxmlformats.org/officeDocument/2006/relationships/hyperlink" Target="http://www.konkoly.hu/cgi-bin/IBVS?2385" TargetMode="External"/><Relationship Id="rId33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937" TargetMode="External"/><Relationship Id="rId16" Type="http://schemas.openxmlformats.org/officeDocument/2006/relationships/hyperlink" Target="http://www.konkoly.hu/cgi-bin/IBVS?1900" TargetMode="External"/><Relationship Id="rId20" Type="http://schemas.openxmlformats.org/officeDocument/2006/relationships/hyperlink" Target="http://www.konkoly.hu/cgi-bin/IBVS?1190" TargetMode="External"/><Relationship Id="rId29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konkoly.hu/cgi-bin/IBVS?937" TargetMode="External"/><Relationship Id="rId6" Type="http://schemas.openxmlformats.org/officeDocument/2006/relationships/hyperlink" Target="http://www.konkoly.hu/cgi-bin/IBVS?1079" TargetMode="External"/><Relationship Id="rId11" Type="http://schemas.openxmlformats.org/officeDocument/2006/relationships/hyperlink" Target="http://www.konkoly.hu/cgi-bin/IBVS?1100" TargetMode="External"/><Relationship Id="rId24" Type="http://schemas.openxmlformats.org/officeDocument/2006/relationships/hyperlink" Target="http://www.bav-astro.de/sfs/BAVM_link.php?BAVMnr=31" TargetMode="External"/><Relationship Id="rId32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konkoly.hu/cgi-bin/IBVS?1079" TargetMode="External"/><Relationship Id="rId15" Type="http://schemas.openxmlformats.org/officeDocument/2006/relationships/hyperlink" Target="http://www.konkoly.hu/cgi-bin/IBVS?937" TargetMode="External"/><Relationship Id="rId23" Type="http://schemas.openxmlformats.org/officeDocument/2006/relationships/hyperlink" Target="http://www.bav-astro.de/sfs/BAVM_link.php?BAVMnr=31" TargetMode="External"/><Relationship Id="rId28" Type="http://schemas.openxmlformats.org/officeDocument/2006/relationships/hyperlink" Target="http://www.bav-astro.de/sfs/BAVM_link.php?BAVMnr=186" TargetMode="External"/><Relationship Id="rId10" Type="http://schemas.openxmlformats.org/officeDocument/2006/relationships/hyperlink" Target="http://www.konkoly.hu/cgi-bin/IBVS?1900" TargetMode="External"/><Relationship Id="rId19" Type="http://schemas.openxmlformats.org/officeDocument/2006/relationships/hyperlink" Target="http://www.konkoly.hu/cgi-bin/IBVS?1053" TargetMode="External"/><Relationship Id="rId31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937" TargetMode="External"/><Relationship Id="rId9" Type="http://schemas.openxmlformats.org/officeDocument/2006/relationships/hyperlink" Target="http://www.konkoly.hu/cgi-bin/IBVS?1900" TargetMode="External"/><Relationship Id="rId14" Type="http://schemas.openxmlformats.org/officeDocument/2006/relationships/hyperlink" Target="http://www.konkoly.hu/cgi-bin/IBVS?1079" TargetMode="External"/><Relationship Id="rId22" Type="http://schemas.openxmlformats.org/officeDocument/2006/relationships/hyperlink" Target="http://www.konkoly.hu/cgi-bin/IBVS?1449" TargetMode="External"/><Relationship Id="rId27" Type="http://schemas.openxmlformats.org/officeDocument/2006/relationships/hyperlink" Target="http://www.konkoly.hu/cgi-bin/IBVS?5694" TargetMode="External"/><Relationship Id="rId30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038"/>
  <sheetViews>
    <sheetView tabSelected="1" workbookViewId="0">
      <pane xSplit="14" ySplit="22" topLeftCell="O174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64</v>
      </c>
    </row>
    <row r="2" spans="1:6" x14ac:dyDescent="0.2">
      <c r="A2" t="s">
        <v>26</v>
      </c>
      <c r="B2" s="60" t="s">
        <v>56</v>
      </c>
    </row>
    <row r="4" spans="1:6" ht="14.25" thickTop="1" thickBot="1" x14ac:dyDescent="0.25">
      <c r="A4" s="7" t="s">
        <v>2</v>
      </c>
      <c r="C4" s="3">
        <v>41461.424200000001</v>
      </c>
      <c r="D4" s="4">
        <v>3.3640119999999998</v>
      </c>
    </row>
    <row r="5" spans="1:6" ht="13.5" thickTop="1" x14ac:dyDescent="0.2">
      <c r="A5" s="17" t="s">
        <v>65</v>
      </c>
      <c r="B5" s="61"/>
      <c r="C5" s="19">
        <v>-9.5</v>
      </c>
      <c r="D5" s="18" t="s">
        <v>66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41461.424200000001</v>
      </c>
    </row>
    <row r="8" spans="1:6" x14ac:dyDescent="0.2">
      <c r="A8" t="s">
        <v>5</v>
      </c>
      <c r="C8">
        <f>+D4</f>
        <v>3.3640119999999998</v>
      </c>
    </row>
    <row r="9" spans="1:6" x14ac:dyDescent="0.2">
      <c r="A9" s="31" t="s">
        <v>71</v>
      </c>
      <c r="B9" s="32">
        <v>175</v>
      </c>
      <c r="C9" s="30" t="str">
        <f>"F"&amp;B9</f>
        <v>F175</v>
      </c>
      <c r="D9" s="11" t="str">
        <f>"G"&amp;B9</f>
        <v>G175</v>
      </c>
    </row>
    <row r="10" spans="1:6" ht="13.5" thickBot="1" x14ac:dyDescent="0.25">
      <c r="A10" s="18"/>
      <c r="B10" s="61"/>
      <c r="C10" s="6" t="s">
        <v>22</v>
      </c>
      <c r="D10" s="6" t="s">
        <v>23</v>
      </c>
      <c r="E10" s="18"/>
    </row>
    <row r="11" spans="1:6" x14ac:dyDescent="0.2">
      <c r="A11" s="18" t="s">
        <v>18</v>
      </c>
      <c r="B11" s="61"/>
      <c r="C11" s="29">
        <f ca="1">INTERCEPT(INDIRECT($D$9):G990,INDIRECT($C$9):F990)</f>
        <v>-1.5077352901639413E-3</v>
      </c>
      <c r="D11" s="5"/>
      <c r="E11" s="18"/>
    </row>
    <row r="12" spans="1:6" x14ac:dyDescent="0.2">
      <c r="A12" s="18" t="s">
        <v>19</v>
      </c>
      <c r="B12" s="61"/>
      <c r="C12" s="29">
        <f ca="1">SLOPE(INDIRECT($D$9):G990,INDIRECT($C$9):F990)</f>
        <v>6.1735797122542312E-7</v>
      </c>
      <c r="D12" s="5"/>
      <c r="E12" s="18"/>
    </row>
    <row r="13" spans="1:6" x14ac:dyDescent="0.2">
      <c r="A13" s="18" t="s">
        <v>21</v>
      </c>
      <c r="B13" s="61"/>
      <c r="C13" s="5" t="s">
        <v>16</v>
      </c>
    </row>
    <row r="14" spans="1:6" x14ac:dyDescent="0.2">
      <c r="A14" s="18"/>
      <c r="B14" s="61"/>
      <c r="C14" s="18"/>
    </row>
    <row r="15" spans="1:6" x14ac:dyDescent="0.2">
      <c r="A15" s="20" t="s">
        <v>20</v>
      </c>
      <c r="B15" s="61"/>
      <c r="C15" s="21">
        <f ca="1">(C7+C11)+(C8+C12)*INT(MAX(F21:F3531))</f>
        <v>59364.697841843838</v>
      </c>
      <c r="E15" s="22" t="s">
        <v>72</v>
      </c>
      <c r="F15" s="19">
        <v>1</v>
      </c>
    </row>
    <row r="16" spans="1:6" x14ac:dyDescent="0.2">
      <c r="A16" s="24" t="s">
        <v>6</v>
      </c>
      <c r="B16" s="61"/>
      <c r="C16" s="25">
        <f ca="1">+C8+C12</f>
        <v>3.3640126173579712</v>
      </c>
      <c r="E16" s="22" t="s">
        <v>67</v>
      </c>
      <c r="F16" s="23">
        <f ca="1">NOW()+15018.5+$C$5/24</f>
        <v>59957.83831446759</v>
      </c>
    </row>
    <row r="17" spans="1:21" ht="13.5" thickBot="1" x14ac:dyDescent="0.25">
      <c r="A17" s="22" t="s">
        <v>63</v>
      </c>
      <c r="B17" s="61"/>
      <c r="C17" s="18">
        <f>COUNT(C21:C2189)</f>
        <v>167</v>
      </c>
      <c r="E17" s="22" t="s">
        <v>73</v>
      </c>
      <c r="F17" s="23">
        <f ca="1">ROUND(2*(F16-$C$7)/$C$8,0)/2+F15</f>
        <v>5499.5</v>
      </c>
    </row>
    <row r="18" spans="1:21" ht="14.25" thickTop="1" thickBot="1" x14ac:dyDescent="0.25">
      <c r="A18" s="24" t="s">
        <v>7</v>
      </c>
      <c r="B18" s="61"/>
      <c r="C18" s="27">
        <f ca="1">+C15</f>
        <v>59364.697841843838</v>
      </c>
      <c r="D18" s="28">
        <f ca="1">+C16</f>
        <v>3.3640126173579712</v>
      </c>
      <c r="E18" s="22" t="s">
        <v>68</v>
      </c>
      <c r="F18" s="11">
        <f ca="1">ROUND(2*(F16-$C$15)/$C$16,0)/2+F15</f>
        <v>177.5</v>
      </c>
    </row>
    <row r="19" spans="1:21" ht="13.5" thickTop="1" x14ac:dyDescent="0.2">
      <c r="E19" s="22" t="s">
        <v>69</v>
      </c>
      <c r="F19" s="26">
        <f ca="1">+$C$15+$C$16*F18-15018.5-$C$5/24</f>
        <v>44943.705914758211</v>
      </c>
    </row>
    <row r="20" spans="1:21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58</v>
      </c>
      <c r="I20" s="9" t="s">
        <v>59</v>
      </c>
      <c r="J20" s="9" t="s">
        <v>76</v>
      </c>
      <c r="K20" s="9" t="s">
        <v>84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  <c r="U20" s="64" t="s">
        <v>601</v>
      </c>
    </row>
    <row r="21" spans="1:21" x14ac:dyDescent="0.2">
      <c r="A21" s="12" t="s">
        <v>57</v>
      </c>
      <c r="C21" s="16">
        <v>26444.467000000001</v>
      </c>
      <c r="D21" s="16" t="s">
        <v>58</v>
      </c>
      <c r="E21">
        <f t="shared" ref="E21:E52" si="0">+(C21-C$7)/C$8</f>
        <v>-4464.0022687196124</v>
      </c>
      <c r="F21">
        <f t="shared" ref="F21:F52" si="1">ROUND(2*E21,0)/2</f>
        <v>-4464</v>
      </c>
      <c r="G21">
        <f t="shared" ref="G21:G31" si="2">+C21-(C$7+F21*C$8)</f>
        <v>-7.6320000043779146E-3</v>
      </c>
      <c r="H21">
        <f t="shared" ref="H21:H31" si="3">+G21</f>
        <v>-7.6320000043779146E-3</v>
      </c>
      <c r="O21">
        <f t="shared" ref="O21:O52" ca="1" si="4">+C$11+C$12*$F21</f>
        <v>-4.2636212737142305E-3</v>
      </c>
      <c r="Q21" s="2">
        <f t="shared" ref="Q21:Q52" si="5">+C21-15018.5</f>
        <v>11425.967000000001</v>
      </c>
    </row>
    <row r="22" spans="1:21" x14ac:dyDescent="0.2">
      <c r="A22" s="12" t="s">
        <v>57</v>
      </c>
      <c r="C22" s="16">
        <v>26942.368999999999</v>
      </c>
      <c r="D22" s="16" t="s">
        <v>58</v>
      </c>
      <c r="E22">
        <f t="shared" si="0"/>
        <v>-4315.9938787376514</v>
      </c>
      <c r="F22">
        <f t="shared" si="1"/>
        <v>-4316</v>
      </c>
      <c r="G22">
        <f t="shared" si="2"/>
        <v>2.0591999997122912E-2</v>
      </c>
      <c r="H22">
        <f t="shared" si="3"/>
        <v>2.0591999997122912E-2</v>
      </c>
      <c r="O22">
        <f t="shared" ca="1" si="4"/>
        <v>-4.1722522939728673E-3</v>
      </c>
      <c r="Q22" s="2">
        <f t="shared" si="5"/>
        <v>11923.868999999999</v>
      </c>
    </row>
    <row r="23" spans="1:21" x14ac:dyDescent="0.2">
      <c r="A23" s="12" t="s">
        <v>57</v>
      </c>
      <c r="C23" s="16">
        <v>26942.39</v>
      </c>
      <c r="D23" s="16" t="s">
        <v>58</v>
      </c>
      <c r="E23">
        <f t="shared" si="0"/>
        <v>-4315.9876361915485</v>
      </c>
      <c r="F23">
        <f t="shared" si="1"/>
        <v>-4316</v>
      </c>
      <c r="G23">
        <f t="shared" si="2"/>
        <v>4.1591999997763196E-2</v>
      </c>
      <c r="H23">
        <f t="shared" si="3"/>
        <v>4.1591999997763196E-2</v>
      </c>
      <c r="O23">
        <f t="shared" ca="1" si="4"/>
        <v>-4.1722522939728673E-3</v>
      </c>
      <c r="Q23" s="2">
        <f t="shared" si="5"/>
        <v>11923.89</v>
      </c>
    </row>
    <row r="24" spans="1:21" x14ac:dyDescent="0.2">
      <c r="A24" s="12" t="s">
        <v>57</v>
      </c>
      <c r="C24" s="16">
        <v>26942.407999999999</v>
      </c>
      <c r="D24" s="16" t="s">
        <v>58</v>
      </c>
      <c r="E24">
        <f t="shared" si="0"/>
        <v>-4315.9822854377462</v>
      </c>
      <c r="F24">
        <f t="shared" si="1"/>
        <v>-4316</v>
      </c>
      <c r="G24">
        <f t="shared" si="2"/>
        <v>5.95919999977923E-2</v>
      </c>
      <c r="H24">
        <f t="shared" si="3"/>
        <v>5.95919999977923E-2</v>
      </c>
      <c r="O24">
        <f t="shared" ca="1" si="4"/>
        <v>-4.1722522939728673E-3</v>
      </c>
      <c r="Q24" s="2">
        <f t="shared" si="5"/>
        <v>11923.907999999999</v>
      </c>
    </row>
    <row r="25" spans="1:21" x14ac:dyDescent="0.2">
      <c r="A25" s="12" t="s">
        <v>57</v>
      </c>
      <c r="C25" s="16">
        <v>27216.522000000001</v>
      </c>
      <c r="D25" s="16" t="s">
        <v>58</v>
      </c>
      <c r="E25">
        <f t="shared" si="0"/>
        <v>-4234.4980338952419</v>
      </c>
      <c r="F25">
        <f t="shared" si="1"/>
        <v>-4234.5</v>
      </c>
      <c r="G25">
        <f t="shared" si="2"/>
        <v>6.6139999980805442E-3</v>
      </c>
      <c r="H25">
        <f t="shared" si="3"/>
        <v>6.6139999980805442E-3</v>
      </c>
      <c r="O25">
        <f t="shared" ca="1" si="4"/>
        <v>-4.1219376193179953E-3</v>
      </c>
      <c r="Q25" s="2">
        <f t="shared" si="5"/>
        <v>12198.022000000001</v>
      </c>
    </row>
    <row r="26" spans="1:21" x14ac:dyDescent="0.2">
      <c r="A26" s="12" t="s">
        <v>57</v>
      </c>
      <c r="C26" s="16">
        <v>27312.396000000001</v>
      </c>
      <c r="D26" s="16" t="s">
        <v>58</v>
      </c>
      <c r="E26">
        <f t="shared" si="0"/>
        <v>-4205.9981355595646</v>
      </c>
      <c r="F26">
        <f t="shared" si="1"/>
        <v>-4206</v>
      </c>
      <c r="G26">
        <f t="shared" si="2"/>
        <v>6.2719999987166375E-3</v>
      </c>
      <c r="H26">
        <f t="shared" si="3"/>
        <v>6.2719999987166375E-3</v>
      </c>
      <c r="O26">
        <f t="shared" ca="1" si="4"/>
        <v>-4.1043429171380708E-3</v>
      </c>
      <c r="Q26" s="2">
        <f t="shared" si="5"/>
        <v>12293.896000000001</v>
      </c>
    </row>
    <row r="27" spans="1:21" x14ac:dyDescent="0.2">
      <c r="A27" s="12" t="s">
        <v>57</v>
      </c>
      <c r="C27" s="16">
        <v>28020.522000000001</v>
      </c>
      <c r="D27" s="16" t="s">
        <v>58</v>
      </c>
      <c r="E27">
        <f t="shared" si="0"/>
        <v>-3995.4976973922808</v>
      </c>
      <c r="F27">
        <f t="shared" si="1"/>
        <v>-3995.5</v>
      </c>
      <c r="G27">
        <f t="shared" si="2"/>
        <v>7.7459999993152451E-3</v>
      </c>
      <c r="H27">
        <f t="shared" si="3"/>
        <v>7.7459999993152451E-3</v>
      </c>
      <c r="O27">
        <f t="shared" ca="1" si="4"/>
        <v>-3.9743890641951198E-3</v>
      </c>
      <c r="Q27" s="2">
        <f t="shared" si="5"/>
        <v>13002.022000000001</v>
      </c>
    </row>
    <row r="28" spans="1:21" x14ac:dyDescent="0.2">
      <c r="A28" s="12" t="s">
        <v>57</v>
      </c>
      <c r="C28" s="16">
        <v>28782.421999999999</v>
      </c>
      <c r="D28" s="16" t="s">
        <v>58</v>
      </c>
      <c r="E28">
        <f t="shared" si="0"/>
        <v>-3769.0121795047116</v>
      </c>
      <c r="F28">
        <f t="shared" si="1"/>
        <v>-3769</v>
      </c>
      <c r="G28">
        <f t="shared" si="2"/>
        <v>-4.0972000002511777E-2</v>
      </c>
      <c r="H28">
        <f t="shared" si="3"/>
        <v>-4.0972000002511777E-2</v>
      </c>
      <c r="O28">
        <f t="shared" ca="1" si="4"/>
        <v>-3.834557483712561E-3</v>
      </c>
      <c r="Q28" s="2">
        <f t="shared" si="5"/>
        <v>13763.921999999999</v>
      </c>
    </row>
    <row r="29" spans="1:21" x14ac:dyDescent="0.2">
      <c r="A29" s="12" t="s">
        <v>57</v>
      </c>
      <c r="C29" s="16">
        <v>28809.373</v>
      </c>
      <c r="D29" s="16" t="s">
        <v>58</v>
      </c>
      <c r="E29">
        <f t="shared" si="0"/>
        <v>-3761.00061474216</v>
      </c>
      <c r="F29">
        <f t="shared" si="1"/>
        <v>-3761</v>
      </c>
      <c r="G29">
        <f t="shared" si="2"/>
        <v>-2.0680000016000122E-3</v>
      </c>
      <c r="H29">
        <f t="shared" si="3"/>
        <v>-2.0680000016000122E-3</v>
      </c>
      <c r="O29">
        <f t="shared" ca="1" si="4"/>
        <v>-3.8296186199427576E-3</v>
      </c>
      <c r="Q29" s="2">
        <f t="shared" si="5"/>
        <v>13790.873</v>
      </c>
    </row>
    <row r="30" spans="1:21" x14ac:dyDescent="0.2">
      <c r="A30" s="58" t="s">
        <v>97</v>
      </c>
      <c r="B30" s="63" t="s">
        <v>50</v>
      </c>
      <c r="C30" s="59">
        <v>29110.46</v>
      </c>
      <c r="D30" s="59" t="s">
        <v>59</v>
      </c>
      <c r="E30">
        <f t="shared" si="0"/>
        <v>-3671.4982586269025</v>
      </c>
      <c r="F30">
        <f t="shared" si="1"/>
        <v>-3671.5</v>
      </c>
      <c r="G30">
        <f t="shared" si="2"/>
        <v>5.8579999968060292E-3</v>
      </c>
      <c r="H30">
        <f t="shared" si="3"/>
        <v>5.8579999968060292E-3</v>
      </c>
      <c r="O30">
        <f t="shared" ca="1" si="4"/>
        <v>-3.7743650815180822E-3</v>
      </c>
      <c r="Q30" s="2">
        <f t="shared" si="5"/>
        <v>14091.96</v>
      </c>
    </row>
    <row r="31" spans="1:21" x14ac:dyDescent="0.2">
      <c r="A31" s="12" t="s">
        <v>57</v>
      </c>
      <c r="C31" s="16">
        <v>29438.467000000001</v>
      </c>
      <c r="D31" s="16" t="s">
        <v>58</v>
      </c>
      <c r="E31">
        <f t="shared" si="0"/>
        <v>-3573.9935529361969</v>
      </c>
      <c r="F31">
        <f t="shared" si="1"/>
        <v>-3574</v>
      </c>
      <c r="G31">
        <f t="shared" si="2"/>
        <v>2.1687999997084262E-2</v>
      </c>
      <c r="H31">
        <f t="shared" si="3"/>
        <v>2.1687999997084262E-2</v>
      </c>
      <c r="O31">
        <f t="shared" ca="1" si="4"/>
        <v>-3.7141726793236034E-3</v>
      </c>
      <c r="Q31" s="2">
        <f t="shared" si="5"/>
        <v>14419.967000000001</v>
      </c>
    </row>
    <row r="32" spans="1:21" x14ac:dyDescent="0.2">
      <c r="A32" s="12" t="s">
        <v>57</v>
      </c>
      <c r="C32" s="16">
        <v>29911.46</v>
      </c>
      <c r="D32" s="16" t="s">
        <v>58</v>
      </c>
      <c r="E32">
        <f t="shared" si="0"/>
        <v>-3433.3897144243251</v>
      </c>
      <c r="F32">
        <f t="shared" si="1"/>
        <v>-3433.5</v>
      </c>
      <c r="O32">
        <f t="shared" ca="1" si="4"/>
        <v>-3.6274338843664319E-3</v>
      </c>
      <c r="Q32" s="2">
        <f t="shared" si="5"/>
        <v>14892.96</v>
      </c>
      <c r="U32" s="11">
        <v>0.37100199999622419</v>
      </c>
    </row>
    <row r="33" spans="1:32" x14ac:dyDescent="0.2">
      <c r="A33" s="12" t="s">
        <v>57</v>
      </c>
      <c r="C33" s="16">
        <v>36420.421999999999</v>
      </c>
      <c r="D33" s="16" t="s">
        <v>58</v>
      </c>
      <c r="E33">
        <f t="shared" si="0"/>
        <v>-1498.5089827265786</v>
      </c>
      <c r="F33">
        <f t="shared" si="1"/>
        <v>-1498.5</v>
      </c>
      <c r="G33">
        <f t="shared" ref="G33:G64" si="6">+C33-(C$7+F33*C$8)</f>
        <v>-3.0217999999877065E-2</v>
      </c>
      <c r="H33">
        <f>+G33</f>
        <v>-3.0217999999877065E-2</v>
      </c>
      <c r="O33">
        <f t="shared" ca="1" si="4"/>
        <v>-2.4328462100452379E-3</v>
      </c>
      <c r="Q33" s="2">
        <f t="shared" si="5"/>
        <v>21401.921999999999</v>
      </c>
    </row>
    <row r="34" spans="1:32" x14ac:dyDescent="0.2">
      <c r="A34" s="12" t="s">
        <v>57</v>
      </c>
      <c r="C34" s="16">
        <v>36452.368000000002</v>
      </c>
      <c r="D34" s="16" t="s">
        <v>58</v>
      </c>
      <c r="E34">
        <f t="shared" si="0"/>
        <v>-1489.0125837838864</v>
      </c>
      <c r="F34">
        <f t="shared" si="1"/>
        <v>-1489</v>
      </c>
      <c r="G34">
        <f t="shared" si="6"/>
        <v>-4.2331999997259118E-2</v>
      </c>
      <c r="H34">
        <f>+G34</f>
        <v>-4.2331999997259118E-2</v>
      </c>
      <c r="O34">
        <f t="shared" ca="1" si="4"/>
        <v>-2.4269813093185963E-3</v>
      </c>
      <c r="Q34" s="2">
        <f t="shared" si="5"/>
        <v>21433.868000000002</v>
      </c>
    </row>
    <row r="35" spans="1:32" x14ac:dyDescent="0.2">
      <c r="A35" s="58" t="s">
        <v>138</v>
      </c>
      <c r="B35" s="63" t="s">
        <v>50</v>
      </c>
      <c r="C35" s="59">
        <v>40514.434999999998</v>
      </c>
      <c r="D35" s="59" t="s">
        <v>59</v>
      </c>
      <c r="E35">
        <f t="shared" si="0"/>
        <v>-281.50589236899384</v>
      </c>
      <c r="F35">
        <f t="shared" si="1"/>
        <v>-281.5</v>
      </c>
      <c r="G35">
        <f t="shared" si="6"/>
        <v>-1.9822000002022833E-2</v>
      </c>
      <c r="I35">
        <f>+G35</f>
        <v>-1.9822000002022833E-2</v>
      </c>
      <c r="O35">
        <f t="shared" ca="1" si="4"/>
        <v>-1.6815215590638979E-3</v>
      </c>
      <c r="Q35" s="2">
        <f t="shared" si="5"/>
        <v>25495.934999999998</v>
      </c>
    </row>
    <row r="36" spans="1:32" x14ac:dyDescent="0.2">
      <c r="A36" s="58" t="s">
        <v>138</v>
      </c>
      <c r="B36" s="63" t="s">
        <v>50</v>
      </c>
      <c r="C36" s="59">
        <v>40514.457999999999</v>
      </c>
      <c r="D36" s="59" t="s">
        <v>59</v>
      </c>
      <c r="E36">
        <f t="shared" si="0"/>
        <v>-281.49905529469055</v>
      </c>
      <c r="F36">
        <f t="shared" si="1"/>
        <v>-281.5</v>
      </c>
      <c r="G36">
        <f t="shared" si="6"/>
        <v>3.1779999990249053E-3</v>
      </c>
      <c r="I36">
        <f>+G36</f>
        <v>3.1779999990249053E-3</v>
      </c>
      <c r="O36">
        <f t="shared" ca="1" si="4"/>
        <v>-1.6815215590638979E-3</v>
      </c>
      <c r="Q36" s="2">
        <f t="shared" si="5"/>
        <v>25495.957999999999</v>
      </c>
    </row>
    <row r="37" spans="1:32" x14ac:dyDescent="0.2">
      <c r="A37" s="58" t="s">
        <v>147</v>
      </c>
      <c r="B37" s="63" t="s">
        <v>50</v>
      </c>
      <c r="C37" s="59">
        <v>40773.485000000001</v>
      </c>
      <c r="D37" s="59" t="s">
        <v>59</v>
      </c>
      <c r="E37">
        <f t="shared" si="0"/>
        <v>-204.49962723081867</v>
      </c>
      <c r="F37">
        <f t="shared" si="1"/>
        <v>-204.5</v>
      </c>
      <c r="G37">
        <f t="shared" si="6"/>
        <v>1.2540000025182962E-3</v>
      </c>
      <c r="I37">
        <f>+G37</f>
        <v>1.2540000025182962E-3</v>
      </c>
      <c r="O37">
        <f t="shared" ca="1" si="4"/>
        <v>-1.6339849952795404E-3</v>
      </c>
      <c r="Q37" s="2">
        <f t="shared" si="5"/>
        <v>25754.985000000001</v>
      </c>
    </row>
    <row r="38" spans="1:32" x14ac:dyDescent="0.2">
      <c r="A38" s="58" t="s">
        <v>147</v>
      </c>
      <c r="B38" s="63" t="s">
        <v>50</v>
      </c>
      <c r="C38" s="59">
        <v>40773.499000000003</v>
      </c>
      <c r="D38" s="59" t="s">
        <v>59</v>
      </c>
      <c r="E38">
        <f t="shared" si="0"/>
        <v>-204.49546553341602</v>
      </c>
      <c r="F38">
        <f t="shared" si="1"/>
        <v>-204.5</v>
      </c>
      <c r="G38">
        <f t="shared" si="6"/>
        <v>1.5254000005370472E-2</v>
      </c>
      <c r="I38">
        <f>+G38</f>
        <v>1.5254000005370472E-2</v>
      </c>
      <c r="O38">
        <f t="shared" ca="1" si="4"/>
        <v>-1.6339849952795404E-3</v>
      </c>
      <c r="Q38" s="2">
        <f t="shared" si="5"/>
        <v>25754.999000000003</v>
      </c>
    </row>
    <row r="39" spans="1:32" x14ac:dyDescent="0.2">
      <c r="A39" s="13" t="s">
        <v>31</v>
      </c>
      <c r="C39" s="16">
        <v>41392.451999999997</v>
      </c>
      <c r="D39" s="16"/>
      <c r="E39">
        <f t="shared" si="0"/>
        <v>-20.502958966853804</v>
      </c>
      <c r="F39">
        <f t="shared" si="1"/>
        <v>-20.5</v>
      </c>
      <c r="G39">
        <f t="shared" si="6"/>
        <v>-9.9540000010165386E-3</v>
      </c>
      <c r="I39">
        <f>+G39</f>
        <v>-9.9540000010165386E-3</v>
      </c>
      <c r="O39">
        <f t="shared" ca="1" si="4"/>
        <v>-1.5203911285740625E-3</v>
      </c>
      <c r="Q39" s="2">
        <f t="shared" si="5"/>
        <v>26373.951999999997</v>
      </c>
      <c r="AC39">
        <v>13</v>
      </c>
      <c r="AD39" t="s">
        <v>30</v>
      </c>
      <c r="AF39" t="s">
        <v>32</v>
      </c>
    </row>
    <row r="40" spans="1:32" x14ac:dyDescent="0.2">
      <c r="A40" s="12" t="s">
        <v>57</v>
      </c>
      <c r="C40" s="16">
        <v>41392.451999999997</v>
      </c>
      <c r="D40" s="16" t="s">
        <v>59</v>
      </c>
      <c r="E40">
        <f t="shared" si="0"/>
        <v>-20.502958966853804</v>
      </c>
      <c r="F40">
        <f t="shared" si="1"/>
        <v>-20.5</v>
      </c>
      <c r="G40">
        <f t="shared" si="6"/>
        <v>-9.9540000010165386E-3</v>
      </c>
      <c r="J40">
        <f>+G40</f>
        <v>-9.9540000010165386E-3</v>
      </c>
      <c r="O40">
        <f t="shared" ca="1" si="4"/>
        <v>-1.5203911285740625E-3</v>
      </c>
      <c r="Q40" s="2">
        <f t="shared" si="5"/>
        <v>26373.951999999997</v>
      </c>
    </row>
    <row r="41" spans="1:32" x14ac:dyDescent="0.2">
      <c r="A41" s="58" t="s">
        <v>159</v>
      </c>
      <c r="B41" s="63" t="s">
        <v>62</v>
      </c>
      <c r="C41" s="59">
        <v>41397.498</v>
      </c>
      <c r="D41" s="59" t="s">
        <v>59</v>
      </c>
      <c r="E41">
        <f t="shared" si="0"/>
        <v>-19.002964317606985</v>
      </c>
      <c r="F41">
        <f t="shared" si="1"/>
        <v>-19</v>
      </c>
      <c r="G41">
        <f t="shared" si="6"/>
        <v>-9.9719999998342246E-3</v>
      </c>
      <c r="I41">
        <f>+G41</f>
        <v>-9.9719999998342246E-3</v>
      </c>
      <c r="O41">
        <f t="shared" ca="1" si="4"/>
        <v>-1.5194650916172244E-3</v>
      </c>
      <c r="Q41" s="2">
        <f t="shared" si="5"/>
        <v>26378.998</v>
      </c>
    </row>
    <row r="42" spans="1:32" x14ac:dyDescent="0.2">
      <c r="A42" s="13" t="s">
        <v>14</v>
      </c>
      <c r="C42" s="16">
        <v>41461.424200000001</v>
      </c>
      <c r="D42" s="16" t="s">
        <v>16</v>
      </c>
      <c r="E42">
        <f t="shared" si="0"/>
        <v>0</v>
      </c>
      <c r="F42">
        <f t="shared" si="1"/>
        <v>0</v>
      </c>
      <c r="G42">
        <f t="shared" si="6"/>
        <v>0</v>
      </c>
      <c r="H42">
        <f>+G42</f>
        <v>0</v>
      </c>
      <c r="O42">
        <f t="shared" ca="1" si="4"/>
        <v>-1.5077352901639413E-3</v>
      </c>
      <c r="Q42" s="2">
        <f t="shared" si="5"/>
        <v>26442.924200000001</v>
      </c>
    </row>
    <row r="43" spans="1:32" x14ac:dyDescent="0.2">
      <c r="A43" s="12" t="s">
        <v>52</v>
      </c>
      <c r="B43" s="10"/>
      <c r="C43" s="15">
        <v>41461.425199999998</v>
      </c>
      <c r="D43" s="16"/>
      <c r="E43">
        <f t="shared" si="0"/>
        <v>2.9726409910718155E-4</v>
      </c>
      <c r="F43">
        <f t="shared" si="1"/>
        <v>0</v>
      </c>
      <c r="G43">
        <f t="shared" si="6"/>
        <v>9.9999999656574801E-4</v>
      </c>
      <c r="J43">
        <f t="shared" ref="J43:J56" si="7">+G43</f>
        <v>9.9999999656574801E-4</v>
      </c>
      <c r="O43">
        <f t="shared" ca="1" si="4"/>
        <v>-1.5077352901639413E-3</v>
      </c>
      <c r="Q43" s="2">
        <f t="shared" si="5"/>
        <v>26442.925199999998</v>
      </c>
    </row>
    <row r="44" spans="1:32" x14ac:dyDescent="0.2">
      <c r="A44" s="12" t="s">
        <v>52</v>
      </c>
      <c r="B44" s="10"/>
      <c r="C44" s="15">
        <v>41461.425199999998</v>
      </c>
      <c r="D44" s="16"/>
      <c r="E44">
        <f t="shared" si="0"/>
        <v>2.9726409910718155E-4</v>
      </c>
      <c r="F44">
        <f t="shared" si="1"/>
        <v>0</v>
      </c>
      <c r="G44">
        <f t="shared" si="6"/>
        <v>9.9999999656574801E-4</v>
      </c>
      <c r="J44">
        <f t="shared" si="7"/>
        <v>9.9999999656574801E-4</v>
      </c>
      <c r="O44">
        <f t="shared" ca="1" si="4"/>
        <v>-1.5077352901639413E-3</v>
      </c>
      <c r="Q44" s="2">
        <f t="shared" si="5"/>
        <v>26442.925199999998</v>
      </c>
    </row>
    <row r="45" spans="1:32" x14ac:dyDescent="0.2">
      <c r="A45" s="12" t="s">
        <v>57</v>
      </c>
      <c r="C45" s="16">
        <v>41461.425199999998</v>
      </c>
      <c r="D45" s="16" t="s">
        <v>60</v>
      </c>
      <c r="E45">
        <f t="shared" si="0"/>
        <v>2.9726409910718155E-4</v>
      </c>
      <c r="F45">
        <f t="shared" si="1"/>
        <v>0</v>
      </c>
      <c r="G45">
        <f t="shared" si="6"/>
        <v>9.9999999656574801E-4</v>
      </c>
      <c r="J45">
        <f t="shared" si="7"/>
        <v>9.9999999656574801E-4</v>
      </c>
      <c r="O45">
        <f t="shared" ca="1" si="4"/>
        <v>-1.5077352901639413E-3</v>
      </c>
      <c r="Q45" s="2">
        <f t="shared" si="5"/>
        <v>26442.925199999998</v>
      </c>
    </row>
    <row r="46" spans="1:32" x14ac:dyDescent="0.2">
      <c r="A46" s="12" t="s">
        <v>52</v>
      </c>
      <c r="B46" s="10"/>
      <c r="C46" s="15">
        <v>41471.516300000003</v>
      </c>
      <c r="D46" s="16"/>
      <c r="E46">
        <f t="shared" si="0"/>
        <v>3.0000190249029033</v>
      </c>
      <c r="F46">
        <f t="shared" si="1"/>
        <v>3</v>
      </c>
      <c r="G46">
        <f t="shared" si="6"/>
        <v>6.3999999838415533E-5</v>
      </c>
      <c r="J46">
        <f t="shared" si="7"/>
        <v>6.3999999838415533E-5</v>
      </c>
      <c r="O46">
        <f t="shared" ca="1" si="4"/>
        <v>-1.5058832162502651E-3</v>
      </c>
      <c r="Q46" s="2">
        <f t="shared" si="5"/>
        <v>26453.016300000003</v>
      </c>
    </row>
    <row r="47" spans="1:32" x14ac:dyDescent="0.2">
      <c r="A47" s="12" t="s">
        <v>57</v>
      </c>
      <c r="C47" s="16">
        <v>41471.516300000003</v>
      </c>
      <c r="D47" s="16" t="s">
        <v>60</v>
      </c>
      <c r="E47">
        <f t="shared" si="0"/>
        <v>3.0000190249029033</v>
      </c>
      <c r="F47">
        <f t="shared" si="1"/>
        <v>3</v>
      </c>
      <c r="G47">
        <f t="shared" si="6"/>
        <v>6.3999999838415533E-5</v>
      </c>
      <c r="J47">
        <f t="shared" si="7"/>
        <v>6.3999999838415533E-5</v>
      </c>
      <c r="O47">
        <f t="shared" ca="1" si="4"/>
        <v>-1.5058832162502651E-3</v>
      </c>
      <c r="Q47" s="2">
        <f t="shared" si="5"/>
        <v>26453.016300000003</v>
      </c>
    </row>
    <row r="48" spans="1:32" x14ac:dyDescent="0.2">
      <c r="A48" s="12" t="s">
        <v>52</v>
      </c>
      <c r="B48" s="10"/>
      <c r="C48" s="15">
        <v>41471.516600000003</v>
      </c>
      <c r="D48" s="16"/>
      <c r="E48">
        <f t="shared" si="0"/>
        <v>3.0001082041328515</v>
      </c>
      <c r="F48">
        <f t="shared" si="1"/>
        <v>3</v>
      </c>
      <c r="G48">
        <f t="shared" si="6"/>
        <v>3.639999995357357E-4</v>
      </c>
      <c r="J48">
        <f t="shared" si="7"/>
        <v>3.639999995357357E-4</v>
      </c>
      <c r="O48">
        <f t="shared" ca="1" si="4"/>
        <v>-1.5058832162502651E-3</v>
      </c>
      <c r="Q48" s="2">
        <f t="shared" si="5"/>
        <v>26453.016600000003</v>
      </c>
    </row>
    <row r="49" spans="1:17" x14ac:dyDescent="0.2">
      <c r="A49" s="12" t="s">
        <v>57</v>
      </c>
      <c r="C49" s="16">
        <v>41471.516600000003</v>
      </c>
      <c r="D49" s="16" t="s">
        <v>60</v>
      </c>
      <c r="E49">
        <f t="shared" si="0"/>
        <v>3.0001082041328515</v>
      </c>
      <c r="F49">
        <f t="shared" si="1"/>
        <v>3</v>
      </c>
      <c r="G49">
        <f t="shared" si="6"/>
        <v>3.639999995357357E-4</v>
      </c>
      <c r="J49">
        <f t="shared" si="7"/>
        <v>3.639999995357357E-4</v>
      </c>
      <c r="O49">
        <f t="shared" ca="1" si="4"/>
        <v>-1.5058832162502651E-3</v>
      </c>
      <c r="Q49" s="2">
        <f t="shared" si="5"/>
        <v>26453.016600000003</v>
      </c>
    </row>
    <row r="50" spans="1:17" x14ac:dyDescent="0.2">
      <c r="A50" s="12" t="s">
        <v>52</v>
      </c>
      <c r="B50" s="10"/>
      <c r="C50" s="15">
        <v>41488.331899999997</v>
      </c>
      <c r="D50" s="16"/>
      <c r="E50">
        <f t="shared" si="0"/>
        <v>7.998693227014682</v>
      </c>
      <c r="F50">
        <f t="shared" si="1"/>
        <v>8</v>
      </c>
      <c r="G50">
        <f t="shared" si="6"/>
        <v>-4.3960000039078295E-3</v>
      </c>
      <c r="J50">
        <f t="shared" si="7"/>
        <v>-4.3960000039078295E-3</v>
      </c>
      <c r="O50">
        <f t="shared" ca="1" si="4"/>
        <v>-1.5027964263941379E-3</v>
      </c>
      <c r="Q50" s="2">
        <f t="shared" si="5"/>
        <v>26469.831899999997</v>
      </c>
    </row>
    <row r="51" spans="1:17" x14ac:dyDescent="0.2">
      <c r="A51" s="12" t="s">
        <v>52</v>
      </c>
      <c r="B51" s="10"/>
      <c r="C51" s="15">
        <v>41488.333500000001</v>
      </c>
      <c r="D51" s="16"/>
      <c r="E51">
        <f t="shared" si="0"/>
        <v>7.9991688495758488</v>
      </c>
      <c r="F51">
        <f t="shared" si="1"/>
        <v>8</v>
      </c>
      <c r="G51">
        <f t="shared" si="6"/>
        <v>-2.7960000006714836E-3</v>
      </c>
      <c r="J51">
        <f t="shared" si="7"/>
        <v>-2.7960000006714836E-3</v>
      </c>
      <c r="O51">
        <f t="shared" ca="1" si="4"/>
        <v>-1.5027964263941379E-3</v>
      </c>
      <c r="Q51" s="2">
        <f t="shared" si="5"/>
        <v>26469.833500000001</v>
      </c>
    </row>
    <row r="52" spans="1:17" x14ac:dyDescent="0.2">
      <c r="A52" s="12" t="s">
        <v>57</v>
      </c>
      <c r="C52" s="16">
        <v>41488.333500000001</v>
      </c>
      <c r="D52" s="16" t="s">
        <v>60</v>
      </c>
      <c r="E52">
        <f t="shared" si="0"/>
        <v>7.9991688495758488</v>
      </c>
      <c r="F52">
        <f t="shared" si="1"/>
        <v>8</v>
      </c>
      <c r="G52">
        <f t="shared" si="6"/>
        <v>-2.7960000006714836E-3</v>
      </c>
      <c r="J52">
        <f t="shared" si="7"/>
        <v>-2.7960000006714836E-3</v>
      </c>
      <c r="O52">
        <f t="shared" ca="1" si="4"/>
        <v>-1.5027964263941379E-3</v>
      </c>
      <c r="Q52" s="2">
        <f t="shared" si="5"/>
        <v>26469.833500000001</v>
      </c>
    </row>
    <row r="53" spans="1:17" x14ac:dyDescent="0.2">
      <c r="A53" s="12" t="s">
        <v>57</v>
      </c>
      <c r="B53" s="62"/>
      <c r="C53" s="33">
        <v>41488.334499999997</v>
      </c>
      <c r="D53" s="33" t="s">
        <v>60</v>
      </c>
      <c r="E53" s="13">
        <f t="shared" ref="E53:E84" si="8">+(C53-C$7)/C$8</f>
        <v>7.9994661136749556</v>
      </c>
      <c r="F53">
        <f t="shared" ref="F53:F84" si="9">ROUND(2*E53,0)/2</f>
        <v>8</v>
      </c>
      <c r="G53">
        <f t="shared" si="6"/>
        <v>-1.7960000041057356E-3</v>
      </c>
      <c r="J53">
        <f t="shared" si="7"/>
        <v>-1.7960000041057356E-3</v>
      </c>
      <c r="O53">
        <f t="shared" ref="O53:O84" ca="1" si="10">+C$11+C$12*$F53</f>
        <v>-1.5027964263941379E-3</v>
      </c>
      <c r="Q53" s="2">
        <f t="shared" ref="Q53:Q84" si="11">+C53-15018.5</f>
        <v>26469.834499999997</v>
      </c>
    </row>
    <row r="54" spans="1:17" x14ac:dyDescent="0.2">
      <c r="A54" s="12" t="s">
        <v>52</v>
      </c>
      <c r="B54" s="34" t="s">
        <v>50</v>
      </c>
      <c r="C54" s="12">
        <v>41493.381699999998</v>
      </c>
      <c r="D54" s="33"/>
      <c r="E54" s="13">
        <f t="shared" si="8"/>
        <v>9.4998174798415711</v>
      </c>
      <c r="F54">
        <f t="shared" si="9"/>
        <v>9.5</v>
      </c>
      <c r="G54">
        <f t="shared" si="6"/>
        <v>-6.1400000413414091E-4</v>
      </c>
      <c r="J54">
        <f t="shared" si="7"/>
        <v>-6.1400000413414091E-4</v>
      </c>
      <c r="O54">
        <f t="shared" ca="1" si="10"/>
        <v>-1.5018703894372999E-3</v>
      </c>
      <c r="Q54" s="2">
        <f t="shared" si="11"/>
        <v>26474.881699999998</v>
      </c>
    </row>
    <row r="55" spans="1:17" x14ac:dyDescent="0.2">
      <c r="A55" s="12" t="s">
        <v>52</v>
      </c>
      <c r="B55" s="34" t="s">
        <v>50</v>
      </c>
      <c r="C55" s="12">
        <v>41493.383800000003</v>
      </c>
      <c r="D55" s="33"/>
      <c r="E55" s="13">
        <f t="shared" si="8"/>
        <v>9.5004417344533731</v>
      </c>
      <c r="F55">
        <f t="shared" si="9"/>
        <v>9.5</v>
      </c>
      <c r="G55">
        <f t="shared" si="6"/>
        <v>1.4860000010230578E-3</v>
      </c>
      <c r="J55">
        <f t="shared" si="7"/>
        <v>1.4860000010230578E-3</v>
      </c>
      <c r="O55">
        <f t="shared" ca="1" si="10"/>
        <v>-1.5018703894372999E-3</v>
      </c>
      <c r="Q55" s="2">
        <f t="shared" si="11"/>
        <v>26474.883800000003</v>
      </c>
    </row>
    <row r="56" spans="1:17" x14ac:dyDescent="0.2">
      <c r="A56" s="12" t="s">
        <v>75</v>
      </c>
      <c r="B56" s="34" t="s">
        <v>62</v>
      </c>
      <c r="C56" s="12">
        <v>41498.428999999996</v>
      </c>
      <c r="D56" s="12" t="s">
        <v>76</v>
      </c>
      <c r="E56" s="13">
        <f t="shared" si="8"/>
        <v>11.000198572417446</v>
      </c>
      <c r="F56">
        <f t="shared" si="9"/>
        <v>11</v>
      </c>
      <c r="G56">
        <f t="shared" si="6"/>
        <v>6.6799999331124127E-4</v>
      </c>
      <c r="J56">
        <f t="shared" si="7"/>
        <v>6.6799999331124127E-4</v>
      </c>
      <c r="O56">
        <f t="shared" ca="1" si="10"/>
        <v>-1.5009443524804616E-3</v>
      </c>
      <c r="Q56" s="2">
        <f t="shared" si="11"/>
        <v>26479.928999999996</v>
      </c>
    </row>
    <row r="57" spans="1:17" x14ac:dyDescent="0.2">
      <c r="A57" s="58" t="s">
        <v>184</v>
      </c>
      <c r="B57" s="63" t="s">
        <v>62</v>
      </c>
      <c r="C57" s="59">
        <v>41508.517</v>
      </c>
      <c r="D57" s="59" t="s">
        <v>59</v>
      </c>
      <c r="E57">
        <f t="shared" si="8"/>
        <v>13.998998814510333</v>
      </c>
      <c r="F57">
        <f t="shared" si="9"/>
        <v>14</v>
      </c>
      <c r="G57">
        <f t="shared" si="6"/>
        <v>-3.3679999978630804E-3</v>
      </c>
      <c r="I57">
        <f>+G57</f>
        <v>-3.3679999978630804E-3</v>
      </c>
      <c r="O57">
        <f t="shared" ca="1" si="10"/>
        <v>-1.4990922785667854E-3</v>
      </c>
      <c r="Q57" s="2">
        <f t="shared" si="11"/>
        <v>26490.017</v>
      </c>
    </row>
    <row r="58" spans="1:17" x14ac:dyDescent="0.2">
      <c r="A58" s="12" t="s">
        <v>75</v>
      </c>
      <c r="B58" s="34" t="s">
        <v>62</v>
      </c>
      <c r="C58" s="12">
        <v>41508.519899999999</v>
      </c>
      <c r="D58" s="12" t="s">
        <v>76</v>
      </c>
      <c r="E58" s="13">
        <f t="shared" si="8"/>
        <v>13.999860880400556</v>
      </c>
      <c r="F58">
        <f t="shared" si="9"/>
        <v>14</v>
      </c>
      <c r="G58">
        <f t="shared" si="6"/>
        <v>-4.6799999836366624E-4</v>
      </c>
      <c r="J58">
        <f>+G58</f>
        <v>-4.6799999836366624E-4</v>
      </c>
      <c r="O58">
        <f t="shared" ca="1" si="10"/>
        <v>-1.4990922785667854E-3</v>
      </c>
      <c r="Q58" s="2">
        <f t="shared" si="11"/>
        <v>26490.019899999999</v>
      </c>
    </row>
    <row r="59" spans="1:17" x14ac:dyDescent="0.2">
      <c r="A59" s="58" t="s">
        <v>184</v>
      </c>
      <c r="B59" s="63" t="s">
        <v>62</v>
      </c>
      <c r="C59" s="59">
        <v>41508.519999999997</v>
      </c>
      <c r="D59" s="59" t="s">
        <v>59</v>
      </c>
      <c r="E59">
        <f t="shared" si="8"/>
        <v>13.999890606809817</v>
      </c>
      <c r="F59">
        <f t="shared" si="9"/>
        <v>14</v>
      </c>
      <c r="G59">
        <f t="shared" si="6"/>
        <v>-3.6800000088987872E-4</v>
      </c>
      <c r="I59">
        <f>+G59</f>
        <v>-3.6800000088987872E-4</v>
      </c>
      <c r="O59">
        <f t="shared" ca="1" si="10"/>
        <v>-1.4990922785667854E-3</v>
      </c>
      <c r="Q59" s="2">
        <f t="shared" si="11"/>
        <v>26490.019999999997</v>
      </c>
    </row>
    <row r="60" spans="1:17" x14ac:dyDescent="0.2">
      <c r="A60" s="58" t="s">
        <v>184</v>
      </c>
      <c r="B60" s="63" t="s">
        <v>62</v>
      </c>
      <c r="C60" s="59">
        <v>41508.521000000001</v>
      </c>
      <c r="D60" s="59" t="s">
        <v>59</v>
      </c>
      <c r="E60">
        <f t="shared" si="8"/>
        <v>14.000187870911088</v>
      </c>
      <c r="F60">
        <f t="shared" si="9"/>
        <v>14</v>
      </c>
      <c r="G60">
        <f t="shared" si="6"/>
        <v>6.320000029518269E-4</v>
      </c>
      <c r="I60">
        <f>+G60</f>
        <v>6.320000029518269E-4</v>
      </c>
      <c r="O60">
        <f t="shared" ca="1" si="10"/>
        <v>-1.4990922785667854E-3</v>
      </c>
      <c r="Q60" s="2">
        <f t="shared" si="11"/>
        <v>26490.021000000001</v>
      </c>
    </row>
    <row r="61" spans="1:17" x14ac:dyDescent="0.2">
      <c r="A61" s="12" t="s">
        <v>57</v>
      </c>
      <c r="B61" s="34"/>
      <c r="C61" s="33">
        <v>41511.8842</v>
      </c>
      <c r="D61" s="33">
        <v>5.9999999999999995E-4</v>
      </c>
      <c r="E61" s="13">
        <f t="shared" si="8"/>
        <v>14.999946492461719</v>
      </c>
      <c r="F61">
        <f t="shared" si="9"/>
        <v>15</v>
      </c>
      <c r="G61">
        <f t="shared" si="6"/>
        <v>-1.8000000272877514E-4</v>
      </c>
      <c r="J61">
        <f t="shared" ref="J61:J75" si="12">+G61</f>
        <v>-1.8000000272877514E-4</v>
      </c>
      <c r="O61">
        <f t="shared" ca="1" si="10"/>
        <v>-1.4984749205955599E-3</v>
      </c>
      <c r="Q61" s="2">
        <f t="shared" si="11"/>
        <v>26493.3842</v>
      </c>
    </row>
    <row r="62" spans="1:17" x14ac:dyDescent="0.2">
      <c r="A62" s="12" t="s">
        <v>57</v>
      </c>
      <c r="B62" s="62"/>
      <c r="C62" s="33">
        <v>41516.931100000002</v>
      </c>
      <c r="D62" s="33">
        <v>6.9999999999999999E-4</v>
      </c>
      <c r="E62" s="13">
        <f t="shared" si="8"/>
        <v>16.500208679398384</v>
      </c>
      <c r="F62">
        <f t="shared" si="9"/>
        <v>16.5</v>
      </c>
      <c r="G62">
        <f t="shared" si="6"/>
        <v>7.0199999754549935E-4</v>
      </c>
      <c r="J62">
        <f t="shared" si="12"/>
        <v>7.0199999754549935E-4</v>
      </c>
      <c r="O62">
        <f t="shared" ca="1" si="10"/>
        <v>-1.4975488836387219E-3</v>
      </c>
      <c r="Q62" s="2">
        <f t="shared" si="11"/>
        <v>26498.431100000002</v>
      </c>
    </row>
    <row r="63" spans="1:17" x14ac:dyDescent="0.2">
      <c r="A63" s="12" t="s">
        <v>57</v>
      </c>
      <c r="B63" s="62"/>
      <c r="C63" s="33">
        <v>41543.842799999999</v>
      </c>
      <c r="D63" s="33">
        <v>5.0000000000000001E-4</v>
      </c>
      <c r="E63" s="13">
        <f t="shared" si="8"/>
        <v>24.500090962813822</v>
      </c>
      <c r="F63">
        <f t="shared" si="9"/>
        <v>24.5</v>
      </c>
      <c r="G63">
        <f t="shared" si="6"/>
        <v>3.0599999445257708E-4</v>
      </c>
      <c r="J63">
        <f t="shared" si="12"/>
        <v>3.0599999445257708E-4</v>
      </c>
      <c r="O63">
        <f t="shared" ca="1" si="10"/>
        <v>-1.4926100198689185E-3</v>
      </c>
      <c r="Q63" s="2">
        <f t="shared" si="11"/>
        <v>26525.342799999999</v>
      </c>
    </row>
    <row r="64" spans="1:17" x14ac:dyDescent="0.2">
      <c r="A64" s="12" t="s">
        <v>57</v>
      </c>
      <c r="B64" s="62"/>
      <c r="C64" s="33">
        <v>41548.8891</v>
      </c>
      <c r="D64" s="33">
        <v>5.0000000000000001E-4</v>
      </c>
      <c r="E64" s="13">
        <f t="shared" si="8"/>
        <v>26.00017479129059</v>
      </c>
      <c r="F64">
        <f t="shared" si="9"/>
        <v>26</v>
      </c>
      <c r="G64">
        <f t="shared" si="6"/>
        <v>5.8800000260816887E-4</v>
      </c>
      <c r="J64">
        <f t="shared" si="12"/>
        <v>5.8800000260816887E-4</v>
      </c>
      <c r="O64">
        <f t="shared" ca="1" si="10"/>
        <v>-1.4916839829120802E-3</v>
      </c>
      <c r="Q64" s="2">
        <f t="shared" si="11"/>
        <v>26530.3891</v>
      </c>
    </row>
    <row r="65" spans="1:32" x14ac:dyDescent="0.2">
      <c r="A65" s="12" t="s">
        <v>77</v>
      </c>
      <c r="B65" s="34" t="s">
        <v>50</v>
      </c>
      <c r="C65" s="12">
        <v>41594.303999999996</v>
      </c>
      <c r="D65" s="12" t="s">
        <v>76</v>
      </c>
      <c r="E65" s="13">
        <f t="shared" si="8"/>
        <v>39.500394172195335</v>
      </c>
      <c r="F65">
        <f t="shared" si="9"/>
        <v>39.5</v>
      </c>
      <c r="G65">
        <f t="shared" ref="G65:G96" si="13">+C65-(C$7+F65*C$8)</f>
        <v>1.3259999977890402E-3</v>
      </c>
      <c r="J65">
        <f t="shared" si="12"/>
        <v>1.3259999977890402E-3</v>
      </c>
      <c r="O65">
        <f t="shared" ca="1" si="10"/>
        <v>-1.4833496503005371E-3</v>
      </c>
      <c r="Q65" s="2">
        <f t="shared" si="11"/>
        <v>26575.803999999996</v>
      </c>
    </row>
    <row r="66" spans="1:32" x14ac:dyDescent="0.2">
      <c r="A66" s="12" t="s">
        <v>75</v>
      </c>
      <c r="B66" s="34" t="s">
        <v>62</v>
      </c>
      <c r="C66" s="12">
        <v>41631.312299999998</v>
      </c>
      <c r="D66" s="12" t="s">
        <v>76</v>
      </c>
      <c r="E66" s="13">
        <f t="shared" si="8"/>
        <v>50.501633168965064</v>
      </c>
      <c r="F66">
        <f t="shared" si="9"/>
        <v>50.5</v>
      </c>
      <c r="G66">
        <f t="shared" si="13"/>
        <v>5.4939999972702935E-3</v>
      </c>
      <c r="J66">
        <f t="shared" si="12"/>
        <v>5.4939999972702935E-3</v>
      </c>
      <c r="O66">
        <f t="shared" ca="1" si="10"/>
        <v>-1.4765587126170574E-3</v>
      </c>
      <c r="Q66" s="2">
        <f t="shared" si="11"/>
        <v>26612.812299999998</v>
      </c>
    </row>
    <row r="67" spans="1:32" x14ac:dyDescent="0.2">
      <c r="A67" s="12" t="s">
        <v>75</v>
      </c>
      <c r="B67" s="34" t="s">
        <v>62</v>
      </c>
      <c r="C67" s="12">
        <v>41772.593399999998</v>
      </c>
      <c r="D67" s="12" t="s">
        <v>76</v>
      </c>
      <c r="E67" s="13">
        <f t="shared" si="8"/>
        <v>92.499432225567759</v>
      </c>
      <c r="F67">
        <f t="shared" si="9"/>
        <v>92.5</v>
      </c>
      <c r="G67">
        <f t="shared" si="13"/>
        <v>-1.9100000063190237E-3</v>
      </c>
      <c r="J67">
        <f t="shared" si="12"/>
        <v>-1.9100000063190237E-3</v>
      </c>
      <c r="O67">
        <f t="shared" ca="1" si="10"/>
        <v>-1.4506296778255896E-3</v>
      </c>
      <c r="Q67" s="2">
        <f t="shared" si="11"/>
        <v>26754.093399999998</v>
      </c>
    </row>
    <row r="68" spans="1:32" x14ac:dyDescent="0.2">
      <c r="A68" s="12" t="s">
        <v>75</v>
      </c>
      <c r="B68" s="34" t="s">
        <v>62</v>
      </c>
      <c r="C68" s="12">
        <v>41794.46</v>
      </c>
      <c r="D68" s="12" t="s">
        <v>76</v>
      </c>
      <c r="E68" s="13">
        <f t="shared" si="8"/>
        <v>98.999587397428385</v>
      </c>
      <c r="F68">
        <f t="shared" si="9"/>
        <v>99</v>
      </c>
      <c r="G68">
        <f t="shared" si="13"/>
        <v>-1.3880000042263418E-3</v>
      </c>
      <c r="J68">
        <f t="shared" si="12"/>
        <v>-1.3880000042263418E-3</v>
      </c>
      <c r="O68">
        <f t="shared" ca="1" si="10"/>
        <v>-1.4466168510126245E-3</v>
      </c>
      <c r="Q68" s="2">
        <f t="shared" si="11"/>
        <v>26775.96</v>
      </c>
    </row>
    <row r="69" spans="1:32" x14ac:dyDescent="0.2">
      <c r="A69" s="12" t="s">
        <v>52</v>
      </c>
      <c r="B69" s="34"/>
      <c r="C69" s="12">
        <v>41826.419600000001</v>
      </c>
      <c r="D69" s="33"/>
      <c r="E69" s="13">
        <f t="shared" si="8"/>
        <v>108.50002913188176</v>
      </c>
      <c r="F69">
        <f t="shared" si="9"/>
        <v>108.5</v>
      </c>
      <c r="G69">
        <f t="shared" si="13"/>
        <v>9.7999996796716005E-5</v>
      </c>
      <c r="J69">
        <f t="shared" si="12"/>
        <v>9.7999996796716005E-5</v>
      </c>
      <c r="O69">
        <f t="shared" ca="1" si="10"/>
        <v>-1.4407519502859828E-3</v>
      </c>
      <c r="Q69" s="2">
        <f t="shared" si="11"/>
        <v>26807.919600000001</v>
      </c>
    </row>
    <row r="70" spans="1:32" x14ac:dyDescent="0.2">
      <c r="A70" s="12" t="s">
        <v>57</v>
      </c>
      <c r="B70" s="62"/>
      <c r="C70" s="33">
        <v>41834.830199999997</v>
      </c>
      <c r="D70" s="33">
        <v>4.0000000000000002E-4</v>
      </c>
      <c r="E70" s="13">
        <f t="shared" si="8"/>
        <v>111.00019857241753</v>
      </c>
      <c r="F70">
        <f t="shared" si="9"/>
        <v>111</v>
      </c>
      <c r="G70">
        <f t="shared" si="13"/>
        <v>6.6799999331124127E-4</v>
      </c>
      <c r="J70">
        <f t="shared" si="12"/>
        <v>6.6799999331124127E-4</v>
      </c>
      <c r="O70">
        <f t="shared" ca="1" si="10"/>
        <v>-1.4392085553579194E-3</v>
      </c>
      <c r="Q70" s="2">
        <f t="shared" si="11"/>
        <v>26816.330199999997</v>
      </c>
    </row>
    <row r="71" spans="1:32" x14ac:dyDescent="0.2">
      <c r="A71" s="12" t="s">
        <v>57</v>
      </c>
      <c r="B71" s="62"/>
      <c r="C71" s="33">
        <v>41977.800900000002</v>
      </c>
      <c r="D71" s="33">
        <v>5.9999999999999995E-4</v>
      </c>
      <c r="E71" s="13">
        <f t="shared" si="8"/>
        <v>153.50025505259813</v>
      </c>
      <c r="F71">
        <f t="shared" si="9"/>
        <v>153.5</v>
      </c>
      <c r="G71">
        <f t="shared" si="13"/>
        <v>8.5799999942537397E-4</v>
      </c>
      <c r="J71">
        <f t="shared" si="12"/>
        <v>8.5799999942537397E-4</v>
      </c>
      <c r="O71">
        <f t="shared" ca="1" si="10"/>
        <v>-1.4129708415808388E-3</v>
      </c>
      <c r="Q71" s="2">
        <f t="shared" si="11"/>
        <v>26959.300900000002</v>
      </c>
    </row>
    <row r="72" spans="1:32" x14ac:dyDescent="0.2">
      <c r="A72" s="12" t="s">
        <v>53</v>
      </c>
      <c r="B72" s="34" t="s">
        <v>54</v>
      </c>
      <c r="C72" s="12">
        <v>42302.4277</v>
      </c>
      <c r="D72" s="33"/>
      <c r="E72" s="13">
        <f t="shared" si="8"/>
        <v>250.00014863204976</v>
      </c>
      <c r="F72">
        <f t="shared" si="9"/>
        <v>250</v>
      </c>
      <c r="G72">
        <f t="shared" si="13"/>
        <v>5.0000000192085281E-4</v>
      </c>
      <c r="J72">
        <f t="shared" si="12"/>
        <v>5.0000000192085281E-4</v>
      </c>
      <c r="O72">
        <f t="shared" ca="1" si="10"/>
        <v>-1.3533957973575856E-3</v>
      </c>
      <c r="Q72" s="2">
        <f t="shared" si="11"/>
        <v>27283.9277</v>
      </c>
    </row>
    <row r="73" spans="1:32" x14ac:dyDescent="0.2">
      <c r="A73" s="12" t="s">
        <v>53</v>
      </c>
      <c r="B73" s="34" t="s">
        <v>54</v>
      </c>
      <c r="C73" s="12">
        <v>42302.428</v>
      </c>
      <c r="D73" s="33"/>
      <c r="E73" s="13">
        <f t="shared" si="8"/>
        <v>250.0002378112797</v>
      </c>
      <c r="F73">
        <f t="shared" si="9"/>
        <v>250</v>
      </c>
      <c r="G73">
        <f t="shared" si="13"/>
        <v>8.0000000161817297E-4</v>
      </c>
      <c r="J73">
        <f t="shared" si="12"/>
        <v>8.0000000161817297E-4</v>
      </c>
      <c r="O73">
        <f t="shared" ca="1" si="10"/>
        <v>-1.3533957973575856E-3</v>
      </c>
      <c r="Q73" s="2">
        <f t="shared" si="11"/>
        <v>27283.928</v>
      </c>
    </row>
    <row r="74" spans="1:32" x14ac:dyDescent="0.2">
      <c r="A74" s="58" t="s">
        <v>236</v>
      </c>
      <c r="B74" s="63" t="s">
        <v>62</v>
      </c>
      <c r="C74" s="59">
        <v>42329.3416</v>
      </c>
      <c r="D74" s="59" t="s">
        <v>59</v>
      </c>
      <c r="E74">
        <f t="shared" si="8"/>
        <v>258.00068489648623</v>
      </c>
      <c r="F74">
        <f t="shared" si="9"/>
        <v>258</v>
      </c>
      <c r="G74">
        <f t="shared" si="13"/>
        <v>2.3040000014589168E-3</v>
      </c>
      <c r="J74">
        <f t="shared" si="12"/>
        <v>2.3040000014589168E-3</v>
      </c>
      <c r="O74">
        <f t="shared" ca="1" si="10"/>
        <v>-1.3484569335877822E-3</v>
      </c>
      <c r="Q74" s="2">
        <f t="shared" si="11"/>
        <v>27310.8416</v>
      </c>
    </row>
    <row r="75" spans="1:32" x14ac:dyDescent="0.2">
      <c r="A75" s="12" t="s">
        <v>53</v>
      </c>
      <c r="B75" s="10" t="s">
        <v>54</v>
      </c>
      <c r="C75" s="15">
        <v>42371.390700000004</v>
      </c>
      <c r="D75" s="16"/>
      <c r="E75">
        <f t="shared" si="8"/>
        <v>270.50037276918226</v>
      </c>
      <c r="F75">
        <f t="shared" si="9"/>
        <v>270.5</v>
      </c>
      <c r="G75">
        <f t="shared" si="13"/>
        <v>1.2540000025182962E-3</v>
      </c>
      <c r="J75">
        <f t="shared" si="12"/>
        <v>1.2540000025182962E-3</v>
      </c>
      <c r="O75">
        <f t="shared" ca="1" si="10"/>
        <v>-1.3407399589474645E-3</v>
      </c>
      <c r="Q75" s="2">
        <f t="shared" si="11"/>
        <v>27352.890700000004</v>
      </c>
    </row>
    <row r="76" spans="1:32" x14ac:dyDescent="0.2">
      <c r="A76" s="13" t="s">
        <v>34</v>
      </c>
      <c r="C76" s="16">
        <v>42435.311999999998</v>
      </c>
      <c r="D76" s="16"/>
      <c r="E76">
        <f t="shared" si="8"/>
        <v>289.5018804926965</v>
      </c>
      <c r="F76">
        <f t="shared" si="9"/>
        <v>289.5</v>
      </c>
      <c r="G76">
        <f t="shared" si="13"/>
        <v>6.3259999951696955E-3</v>
      </c>
      <c r="I76">
        <f t="shared" ref="I76:I81" si="14">+G76</f>
        <v>6.3259999951696955E-3</v>
      </c>
      <c r="O76">
        <f t="shared" ca="1" si="10"/>
        <v>-1.3290101574941814E-3</v>
      </c>
      <c r="Q76" s="2">
        <f t="shared" si="11"/>
        <v>27416.811999999998</v>
      </c>
      <c r="AC76">
        <v>7</v>
      </c>
      <c r="AD76" t="s">
        <v>33</v>
      </c>
      <c r="AF76" t="s">
        <v>32</v>
      </c>
    </row>
    <row r="77" spans="1:32" x14ac:dyDescent="0.2">
      <c r="A77" s="13" t="s">
        <v>35</v>
      </c>
      <c r="B77" s="5" t="s">
        <v>50</v>
      </c>
      <c r="C77" s="16">
        <v>42529.491000000002</v>
      </c>
      <c r="D77" s="16"/>
      <c r="E77">
        <f t="shared" si="8"/>
        <v>317.49791617865827</v>
      </c>
      <c r="F77">
        <f t="shared" si="9"/>
        <v>317.5</v>
      </c>
      <c r="G77">
        <f t="shared" si="13"/>
        <v>-7.0100000011734664E-3</v>
      </c>
      <c r="I77">
        <f t="shared" si="14"/>
        <v>-7.0100000011734664E-3</v>
      </c>
      <c r="O77">
        <f t="shared" ca="1" si="10"/>
        <v>-1.3117241342998694E-3</v>
      </c>
      <c r="Q77" s="2">
        <f t="shared" si="11"/>
        <v>27510.991000000002</v>
      </c>
      <c r="AC77">
        <v>6</v>
      </c>
      <c r="AD77" t="s">
        <v>30</v>
      </c>
      <c r="AF77" t="s">
        <v>32</v>
      </c>
    </row>
    <row r="78" spans="1:32" x14ac:dyDescent="0.2">
      <c r="A78" s="58" t="s">
        <v>253</v>
      </c>
      <c r="B78" s="63" t="s">
        <v>50</v>
      </c>
      <c r="C78" s="59">
        <v>42889.440999999999</v>
      </c>
      <c r="D78" s="59" t="s">
        <v>59</v>
      </c>
      <c r="E78">
        <f t="shared" si="8"/>
        <v>424.49812901975309</v>
      </c>
      <c r="F78">
        <f t="shared" si="9"/>
        <v>424.5</v>
      </c>
      <c r="G78">
        <f t="shared" si="13"/>
        <v>-6.2939999988884665E-3</v>
      </c>
      <c r="I78">
        <f t="shared" si="14"/>
        <v>-6.2939999988884665E-3</v>
      </c>
      <c r="O78">
        <f t="shared" ca="1" si="10"/>
        <v>-1.2456668313787491E-3</v>
      </c>
      <c r="Q78" s="2">
        <f t="shared" si="11"/>
        <v>27870.940999999999</v>
      </c>
    </row>
    <row r="79" spans="1:32" x14ac:dyDescent="0.2">
      <c r="A79" s="58" t="s">
        <v>253</v>
      </c>
      <c r="B79" s="63" t="s">
        <v>50</v>
      </c>
      <c r="C79" s="59">
        <v>42899.531000000003</v>
      </c>
      <c r="D79" s="59" t="s">
        <v>59</v>
      </c>
      <c r="E79">
        <f t="shared" si="8"/>
        <v>427.49752379004639</v>
      </c>
      <c r="F79">
        <f t="shared" si="9"/>
        <v>427.5</v>
      </c>
      <c r="G79">
        <f t="shared" si="13"/>
        <v>-8.3299999969312921E-3</v>
      </c>
      <c r="I79">
        <f t="shared" si="14"/>
        <v>-8.3299999969312921E-3</v>
      </c>
      <c r="O79">
        <f t="shared" ca="1" si="10"/>
        <v>-1.2438147574650731E-3</v>
      </c>
      <c r="Q79" s="2">
        <f t="shared" si="11"/>
        <v>27881.031000000003</v>
      </c>
    </row>
    <row r="80" spans="1:32" x14ac:dyDescent="0.2">
      <c r="A80" s="13" t="s">
        <v>37</v>
      </c>
      <c r="C80" s="16">
        <v>42958.404999999999</v>
      </c>
      <c r="D80" s="16"/>
      <c r="E80">
        <f t="shared" si="8"/>
        <v>444.99865042098475</v>
      </c>
      <c r="F80">
        <f t="shared" si="9"/>
        <v>445</v>
      </c>
      <c r="G80">
        <f t="shared" si="13"/>
        <v>-4.5400000017252751E-3</v>
      </c>
      <c r="I80">
        <f t="shared" si="14"/>
        <v>-4.5400000017252751E-3</v>
      </c>
      <c r="O80">
        <f t="shared" ca="1" si="10"/>
        <v>-1.233010992968628E-3</v>
      </c>
      <c r="Q80" s="2">
        <f t="shared" si="11"/>
        <v>27939.904999999999</v>
      </c>
      <c r="AC80">
        <v>12</v>
      </c>
      <c r="AD80" t="s">
        <v>36</v>
      </c>
      <c r="AF80" t="s">
        <v>32</v>
      </c>
    </row>
    <row r="81" spans="1:32" x14ac:dyDescent="0.2">
      <c r="A81" s="58" t="s">
        <v>253</v>
      </c>
      <c r="B81" s="63" t="s">
        <v>50</v>
      </c>
      <c r="C81" s="59">
        <v>42963.453000000001</v>
      </c>
      <c r="D81" s="59" t="s">
        <v>59</v>
      </c>
      <c r="E81">
        <f t="shared" si="8"/>
        <v>446.49923959843193</v>
      </c>
      <c r="F81">
        <f t="shared" si="9"/>
        <v>446.5</v>
      </c>
      <c r="G81">
        <f t="shared" si="13"/>
        <v>-2.5580000001355074E-3</v>
      </c>
      <c r="I81">
        <f t="shared" si="14"/>
        <v>-2.5580000001355074E-3</v>
      </c>
      <c r="O81">
        <f t="shared" ca="1" si="10"/>
        <v>-1.23208495601179E-3</v>
      </c>
      <c r="Q81" s="2">
        <f t="shared" si="11"/>
        <v>27944.953000000001</v>
      </c>
    </row>
    <row r="82" spans="1:32" x14ac:dyDescent="0.2">
      <c r="A82" s="12" t="s">
        <v>55</v>
      </c>
      <c r="B82" s="10"/>
      <c r="C82" s="15">
        <v>42963.455999999998</v>
      </c>
      <c r="D82" s="16"/>
      <c r="E82">
        <f t="shared" si="8"/>
        <v>446.50013139073138</v>
      </c>
      <c r="F82">
        <f t="shared" si="9"/>
        <v>446.5</v>
      </c>
      <c r="G82">
        <f t="shared" si="13"/>
        <v>4.419999968376942E-4</v>
      </c>
      <c r="H82">
        <f>+G82</f>
        <v>4.419999968376942E-4</v>
      </c>
      <c r="O82">
        <f t="shared" ca="1" si="10"/>
        <v>-1.23208495601179E-3</v>
      </c>
      <c r="Q82" s="2">
        <f t="shared" si="11"/>
        <v>27944.955999999998</v>
      </c>
    </row>
    <row r="83" spans="1:32" x14ac:dyDescent="0.2">
      <c r="A83" s="58" t="s">
        <v>253</v>
      </c>
      <c r="B83" s="63" t="s">
        <v>50</v>
      </c>
      <c r="C83" s="59">
        <v>42963.46</v>
      </c>
      <c r="D83" s="59" t="s">
        <v>59</v>
      </c>
      <c r="E83">
        <f t="shared" si="8"/>
        <v>446.50132044713217</v>
      </c>
      <c r="F83">
        <f t="shared" si="9"/>
        <v>446.5</v>
      </c>
      <c r="G83">
        <f t="shared" si="13"/>
        <v>4.4419999976526015E-3</v>
      </c>
      <c r="I83">
        <f>+G83</f>
        <v>4.4419999976526015E-3</v>
      </c>
      <c r="O83">
        <f t="shared" ca="1" si="10"/>
        <v>-1.23208495601179E-3</v>
      </c>
      <c r="Q83" s="2">
        <f t="shared" si="11"/>
        <v>27944.959999999999</v>
      </c>
    </row>
    <row r="84" spans="1:32" x14ac:dyDescent="0.2">
      <c r="A84" s="58" t="s">
        <v>253</v>
      </c>
      <c r="B84" s="63" t="s">
        <v>50</v>
      </c>
      <c r="C84" s="59">
        <v>42963.46</v>
      </c>
      <c r="D84" s="59" t="s">
        <v>59</v>
      </c>
      <c r="E84">
        <f t="shared" si="8"/>
        <v>446.50132044713217</v>
      </c>
      <c r="F84">
        <f t="shared" si="9"/>
        <v>446.5</v>
      </c>
      <c r="G84">
        <f t="shared" si="13"/>
        <v>4.4419999976526015E-3</v>
      </c>
      <c r="I84">
        <f>+G84</f>
        <v>4.4419999976526015E-3</v>
      </c>
      <c r="O84">
        <f t="shared" ca="1" si="10"/>
        <v>-1.23208495601179E-3</v>
      </c>
      <c r="Q84" s="2">
        <f t="shared" si="11"/>
        <v>27944.959999999999</v>
      </c>
    </row>
    <row r="85" spans="1:32" x14ac:dyDescent="0.2">
      <c r="A85" s="13" t="s">
        <v>38</v>
      </c>
      <c r="C85" s="16">
        <v>42990.368000000002</v>
      </c>
      <c r="D85" s="16"/>
      <c r="E85">
        <f t="shared" ref="E85:E116" si="15">+(C85-C$7)/C$8</f>
        <v>454.50010285337896</v>
      </c>
      <c r="F85">
        <f t="shared" ref="F85:F116" si="16">ROUND(2*E85,0)/2</f>
        <v>454.5</v>
      </c>
      <c r="G85">
        <f t="shared" si="13"/>
        <v>3.4600000071804971E-4</v>
      </c>
      <c r="I85">
        <f>+G85</f>
        <v>3.4600000071804971E-4</v>
      </c>
      <c r="O85">
        <f t="shared" ref="O85:O116" ca="1" si="17">+C$11+C$12*$F85</f>
        <v>-1.2271460922419865E-3</v>
      </c>
      <c r="Q85" s="2">
        <f t="shared" ref="Q85:Q116" si="18">+C85-15018.5</f>
        <v>27971.868000000002</v>
      </c>
      <c r="AC85">
        <v>10</v>
      </c>
      <c r="AD85" t="s">
        <v>36</v>
      </c>
      <c r="AF85" t="s">
        <v>32</v>
      </c>
    </row>
    <row r="86" spans="1:32" x14ac:dyDescent="0.2">
      <c r="A86" s="13" t="s">
        <v>39</v>
      </c>
      <c r="C86" s="16">
        <v>43059.321000000004</v>
      </c>
      <c r="D86" s="16"/>
      <c r="E86">
        <f t="shared" si="15"/>
        <v>474.99735434950958</v>
      </c>
      <c r="F86">
        <f t="shared" si="16"/>
        <v>475</v>
      </c>
      <c r="G86">
        <f t="shared" si="13"/>
        <v>-8.900000000721775E-3</v>
      </c>
      <c r="I86">
        <f>+G86</f>
        <v>-8.900000000721775E-3</v>
      </c>
      <c r="O86">
        <f t="shared" ca="1" si="17"/>
        <v>-1.2144902538318654E-3</v>
      </c>
      <c r="Q86" s="2">
        <f t="shared" si="18"/>
        <v>28040.821000000004</v>
      </c>
      <c r="AC86">
        <v>10</v>
      </c>
      <c r="AD86" t="s">
        <v>36</v>
      </c>
      <c r="AF86" t="s">
        <v>32</v>
      </c>
    </row>
    <row r="87" spans="1:32" x14ac:dyDescent="0.2">
      <c r="A87" s="58" t="s">
        <v>236</v>
      </c>
      <c r="B87" s="63" t="s">
        <v>50</v>
      </c>
      <c r="C87" s="59">
        <v>43074.470200000003</v>
      </c>
      <c r="D87" s="59" t="s">
        <v>59</v>
      </c>
      <c r="E87">
        <f t="shared" si="15"/>
        <v>479.50066765516954</v>
      </c>
      <c r="F87">
        <f t="shared" si="16"/>
        <v>479.5</v>
      </c>
      <c r="G87">
        <f t="shared" si="13"/>
        <v>2.2460000036517158E-3</v>
      </c>
      <c r="J87">
        <f>+G87</f>
        <v>2.2460000036517158E-3</v>
      </c>
      <c r="O87">
        <f t="shared" ca="1" si="17"/>
        <v>-1.2117121429613509E-3</v>
      </c>
      <c r="Q87" s="2">
        <f t="shared" si="18"/>
        <v>28055.970200000003</v>
      </c>
    </row>
    <row r="88" spans="1:32" x14ac:dyDescent="0.2">
      <c r="A88" s="58" t="s">
        <v>602</v>
      </c>
      <c r="B88" s="63" t="s">
        <v>62</v>
      </c>
      <c r="C88" s="59">
        <v>43291.446900000003</v>
      </c>
      <c r="D88" s="59" t="s">
        <v>59</v>
      </c>
      <c r="E88">
        <f t="shared" si="15"/>
        <v>544.00005112942563</v>
      </c>
      <c r="F88">
        <f t="shared" si="16"/>
        <v>544</v>
      </c>
      <c r="G88">
        <f t="shared" si="13"/>
        <v>1.720000000204891E-4</v>
      </c>
      <c r="J88">
        <f>+G88</f>
        <v>1.720000000204891E-4</v>
      </c>
      <c r="O88">
        <f t="shared" ca="1" si="17"/>
        <v>-1.1718925538173111E-3</v>
      </c>
      <c r="Q88" s="2">
        <f t="shared" si="18"/>
        <v>28272.946900000003</v>
      </c>
    </row>
    <row r="89" spans="1:32" x14ac:dyDescent="0.2">
      <c r="A89" s="58" t="s">
        <v>602</v>
      </c>
      <c r="B89" s="63" t="s">
        <v>50</v>
      </c>
      <c r="C89" s="59">
        <v>43333.497100000001</v>
      </c>
      <c r="D89" s="59" t="s">
        <v>59</v>
      </c>
      <c r="E89">
        <f t="shared" si="15"/>
        <v>556.50006599263008</v>
      </c>
      <c r="F89">
        <f t="shared" si="16"/>
        <v>556.5</v>
      </c>
      <c r="G89">
        <f t="shared" si="13"/>
        <v>2.2200000239536166E-4</v>
      </c>
      <c r="J89">
        <f>+G89</f>
        <v>2.2200000239536166E-4</v>
      </c>
      <c r="O89">
        <f t="shared" ca="1" si="17"/>
        <v>-1.1641755791769934E-3</v>
      </c>
      <c r="Q89" s="2">
        <f t="shared" si="18"/>
        <v>28314.997100000001</v>
      </c>
    </row>
    <row r="90" spans="1:32" x14ac:dyDescent="0.2">
      <c r="A90" s="58" t="s">
        <v>295</v>
      </c>
      <c r="B90" s="63" t="s">
        <v>50</v>
      </c>
      <c r="C90" s="59">
        <v>43794.368000000002</v>
      </c>
      <c r="D90" s="59" t="s">
        <v>59</v>
      </c>
      <c r="E90">
        <f t="shared" si="15"/>
        <v>693.50043935634028</v>
      </c>
      <c r="F90">
        <f t="shared" si="16"/>
        <v>693.5</v>
      </c>
      <c r="G90">
        <f t="shared" si="13"/>
        <v>1.4779999983147718E-3</v>
      </c>
      <c r="I90">
        <f>+G90</f>
        <v>1.4779999983147718E-3</v>
      </c>
      <c r="O90">
        <f t="shared" ca="1" si="17"/>
        <v>-1.0795975371191103E-3</v>
      </c>
      <c r="Q90" s="2">
        <f t="shared" si="18"/>
        <v>28775.868000000002</v>
      </c>
    </row>
    <row r="91" spans="1:32" x14ac:dyDescent="0.2">
      <c r="A91" s="58" t="s">
        <v>295</v>
      </c>
      <c r="B91" s="63" t="s">
        <v>50</v>
      </c>
      <c r="C91" s="59">
        <v>43794.377</v>
      </c>
      <c r="D91" s="59" t="s">
        <v>59</v>
      </c>
      <c r="E91">
        <f t="shared" si="15"/>
        <v>693.50311473324098</v>
      </c>
      <c r="F91">
        <f t="shared" si="16"/>
        <v>693.5</v>
      </c>
      <c r="G91">
        <f t="shared" si="13"/>
        <v>1.0477999996510334E-2</v>
      </c>
      <c r="I91">
        <f>+G91</f>
        <v>1.0477999996510334E-2</v>
      </c>
      <c r="O91">
        <f t="shared" ca="1" si="17"/>
        <v>-1.0795975371191103E-3</v>
      </c>
      <c r="Q91" s="2">
        <f t="shared" si="18"/>
        <v>28775.877</v>
      </c>
    </row>
    <row r="92" spans="1:32" x14ac:dyDescent="0.2">
      <c r="A92" s="13" t="s">
        <v>40</v>
      </c>
      <c r="B92" s="5" t="s">
        <v>50</v>
      </c>
      <c r="C92" s="16">
        <v>44443.584000000003</v>
      </c>
      <c r="D92" s="16"/>
      <c r="E92">
        <f t="shared" si="15"/>
        <v>886.48904938507997</v>
      </c>
      <c r="F92">
        <f t="shared" si="16"/>
        <v>886.5</v>
      </c>
      <c r="G92">
        <f t="shared" si="13"/>
        <v>-3.6837999999988824E-2</v>
      </c>
      <c r="I92">
        <f>+G92</f>
        <v>-3.6837999999988824E-2</v>
      </c>
      <c r="O92">
        <f t="shared" ca="1" si="17"/>
        <v>-9.6044744867260375E-4</v>
      </c>
      <c r="Q92" s="2">
        <f t="shared" si="18"/>
        <v>29425.084000000003</v>
      </c>
      <c r="AC92">
        <v>10</v>
      </c>
      <c r="AD92" t="s">
        <v>33</v>
      </c>
      <c r="AF92" t="s">
        <v>32</v>
      </c>
    </row>
    <row r="93" spans="1:32" x14ac:dyDescent="0.2">
      <c r="A93" s="58" t="s">
        <v>308</v>
      </c>
      <c r="B93" s="63" t="s">
        <v>62</v>
      </c>
      <c r="C93" s="59">
        <v>44788.434000000001</v>
      </c>
      <c r="D93" s="59" t="s">
        <v>59</v>
      </c>
      <c r="E93">
        <f t="shared" si="15"/>
        <v>989.00057431424148</v>
      </c>
      <c r="F93">
        <f t="shared" si="16"/>
        <v>989</v>
      </c>
      <c r="G93">
        <f t="shared" si="13"/>
        <v>1.9319999992148951E-3</v>
      </c>
      <c r="I93">
        <f>+G93</f>
        <v>1.9319999992148951E-3</v>
      </c>
      <c r="O93">
        <f t="shared" ca="1" si="17"/>
        <v>-8.971682566219979E-4</v>
      </c>
      <c r="Q93" s="2">
        <f t="shared" si="18"/>
        <v>29769.934000000001</v>
      </c>
    </row>
    <row r="94" spans="1:32" x14ac:dyDescent="0.2">
      <c r="A94" s="13" t="s">
        <v>51</v>
      </c>
      <c r="C94" s="16">
        <v>45121.47</v>
      </c>
      <c r="D94" s="16"/>
      <c r="E94">
        <f t="shared" si="15"/>
        <v>1088.0002211644905</v>
      </c>
      <c r="F94">
        <f t="shared" si="16"/>
        <v>1088</v>
      </c>
      <c r="G94">
        <f t="shared" si="13"/>
        <v>7.4399999721208587E-4</v>
      </c>
      <c r="J94">
        <f>+G94</f>
        <v>7.4399999721208587E-4</v>
      </c>
      <c r="O94">
        <f t="shared" ca="1" si="17"/>
        <v>-8.3604981747068094E-4</v>
      </c>
      <c r="Q94" s="2">
        <f t="shared" si="18"/>
        <v>30102.97</v>
      </c>
    </row>
    <row r="95" spans="1:32" x14ac:dyDescent="0.2">
      <c r="A95" s="58" t="s">
        <v>308</v>
      </c>
      <c r="B95" s="63" t="s">
        <v>62</v>
      </c>
      <c r="C95" s="59">
        <v>45565.498</v>
      </c>
      <c r="D95" s="59" t="s">
        <v>59</v>
      </c>
      <c r="E95">
        <f t="shared" si="15"/>
        <v>1219.9938050161529</v>
      </c>
      <c r="F95">
        <f t="shared" si="16"/>
        <v>1220</v>
      </c>
      <c r="G95">
        <f t="shared" si="13"/>
        <v>-2.0840000004682224E-2</v>
      </c>
      <c r="I95">
        <f t="shared" ref="I95:I113" si="19">+G95</f>
        <v>-2.0840000004682224E-2</v>
      </c>
      <c r="O95">
        <f t="shared" ca="1" si="17"/>
        <v>-7.545585652689251E-4</v>
      </c>
      <c r="Q95" s="2">
        <f t="shared" si="18"/>
        <v>30546.998</v>
      </c>
    </row>
    <row r="96" spans="1:32" x14ac:dyDescent="0.2">
      <c r="A96" s="58" t="s">
        <v>308</v>
      </c>
      <c r="B96" s="63" t="s">
        <v>62</v>
      </c>
      <c r="C96" s="59">
        <v>45646.256999999998</v>
      </c>
      <c r="D96" s="59" t="s">
        <v>59</v>
      </c>
      <c r="E96">
        <f t="shared" si="15"/>
        <v>1244.0005564783944</v>
      </c>
      <c r="F96">
        <f t="shared" si="16"/>
        <v>1244</v>
      </c>
      <c r="G96">
        <f t="shared" si="13"/>
        <v>1.8719999934546649E-3</v>
      </c>
      <c r="I96">
        <f t="shared" si="19"/>
        <v>1.8719999934546649E-3</v>
      </c>
      <c r="O96">
        <f t="shared" ca="1" si="17"/>
        <v>-7.3974197395951496E-4</v>
      </c>
      <c r="Q96" s="2">
        <f t="shared" si="18"/>
        <v>30627.756999999998</v>
      </c>
    </row>
    <row r="97" spans="1:17" x14ac:dyDescent="0.2">
      <c r="A97" s="58" t="s">
        <v>321</v>
      </c>
      <c r="B97" s="63" t="s">
        <v>62</v>
      </c>
      <c r="C97" s="59">
        <v>46036.474000000002</v>
      </c>
      <c r="D97" s="59" t="s">
        <v>59</v>
      </c>
      <c r="E97">
        <f t="shared" si="15"/>
        <v>1359.9980618380675</v>
      </c>
      <c r="F97">
        <f t="shared" si="16"/>
        <v>1360</v>
      </c>
      <c r="G97">
        <f t="shared" ref="G97:G128" si="20">+C97-(C$7+F97*C$8)</f>
        <v>-6.5199999953620136E-3</v>
      </c>
      <c r="I97">
        <f t="shared" si="19"/>
        <v>-6.5199999953620136E-3</v>
      </c>
      <c r="O97">
        <f t="shared" ca="1" si="17"/>
        <v>-6.6812844929736584E-4</v>
      </c>
      <c r="Q97" s="2">
        <f t="shared" si="18"/>
        <v>31017.974000000002</v>
      </c>
    </row>
    <row r="98" spans="1:17" x14ac:dyDescent="0.2">
      <c r="A98" s="58" t="s">
        <v>321</v>
      </c>
      <c r="B98" s="63" t="s">
        <v>62</v>
      </c>
      <c r="C98" s="59">
        <v>46036.474999999999</v>
      </c>
      <c r="D98" s="59" t="s">
        <v>59</v>
      </c>
      <c r="E98">
        <f t="shared" si="15"/>
        <v>1359.9983591021667</v>
      </c>
      <c r="F98">
        <f t="shared" si="16"/>
        <v>1360</v>
      </c>
      <c r="G98">
        <f t="shared" si="20"/>
        <v>-5.5199999987962656E-3</v>
      </c>
      <c r="I98">
        <f t="shared" si="19"/>
        <v>-5.5199999987962656E-3</v>
      </c>
      <c r="O98">
        <f t="shared" ca="1" si="17"/>
        <v>-6.6812844929736584E-4</v>
      </c>
      <c r="Q98" s="2">
        <f t="shared" si="18"/>
        <v>31017.974999999999</v>
      </c>
    </row>
    <row r="99" spans="1:17" x14ac:dyDescent="0.2">
      <c r="A99" s="58" t="s">
        <v>321</v>
      </c>
      <c r="B99" s="63" t="s">
        <v>62</v>
      </c>
      <c r="C99" s="59">
        <v>46036.493999999999</v>
      </c>
      <c r="D99" s="59" t="s">
        <v>59</v>
      </c>
      <c r="E99">
        <f t="shared" si="15"/>
        <v>1360.004007120069</v>
      </c>
      <c r="F99">
        <f t="shared" si="16"/>
        <v>1360</v>
      </c>
      <c r="G99">
        <f t="shared" si="20"/>
        <v>1.3480000001436565E-2</v>
      </c>
      <c r="I99">
        <f t="shared" si="19"/>
        <v>1.3480000001436565E-2</v>
      </c>
      <c r="O99">
        <f t="shared" ca="1" si="17"/>
        <v>-6.6812844929736584E-4</v>
      </c>
      <c r="Q99" s="2">
        <f t="shared" si="18"/>
        <v>31017.993999999999</v>
      </c>
    </row>
    <row r="100" spans="1:17" x14ac:dyDescent="0.2">
      <c r="A100" s="58" t="s">
        <v>321</v>
      </c>
      <c r="B100" s="63" t="s">
        <v>62</v>
      </c>
      <c r="C100" s="59">
        <v>46258.504000000001</v>
      </c>
      <c r="D100" s="59" t="s">
        <v>59</v>
      </c>
      <c r="E100">
        <f t="shared" si="15"/>
        <v>1425.9996099895006</v>
      </c>
      <c r="F100">
        <f t="shared" si="16"/>
        <v>1426</v>
      </c>
      <c r="G100">
        <f t="shared" si="20"/>
        <v>-1.3120000003254972E-3</v>
      </c>
      <c r="I100">
        <f t="shared" si="19"/>
        <v>-1.3120000003254972E-3</v>
      </c>
      <c r="O100">
        <f t="shared" ca="1" si="17"/>
        <v>-6.2738282319648798E-4</v>
      </c>
      <c r="Q100" s="2">
        <f t="shared" si="18"/>
        <v>31240.004000000001</v>
      </c>
    </row>
    <row r="101" spans="1:17" x14ac:dyDescent="0.2">
      <c r="A101" s="58" t="s">
        <v>321</v>
      </c>
      <c r="B101" s="63" t="s">
        <v>62</v>
      </c>
      <c r="C101" s="59">
        <v>46258.506999999998</v>
      </c>
      <c r="D101" s="59" t="s">
        <v>59</v>
      </c>
      <c r="E101">
        <f t="shared" si="15"/>
        <v>1426.0005017818</v>
      </c>
      <c r="F101">
        <f t="shared" si="16"/>
        <v>1426</v>
      </c>
      <c r="G101">
        <f t="shared" si="20"/>
        <v>1.6879999966477044E-3</v>
      </c>
      <c r="I101">
        <f t="shared" si="19"/>
        <v>1.6879999966477044E-3</v>
      </c>
      <c r="O101">
        <f t="shared" ca="1" si="17"/>
        <v>-6.2738282319648798E-4</v>
      </c>
      <c r="Q101" s="2">
        <f t="shared" si="18"/>
        <v>31240.006999999998</v>
      </c>
    </row>
    <row r="102" spans="1:17" x14ac:dyDescent="0.2">
      <c r="A102" s="58" t="s">
        <v>321</v>
      </c>
      <c r="B102" s="63" t="s">
        <v>62</v>
      </c>
      <c r="C102" s="59">
        <v>46258.512000000002</v>
      </c>
      <c r="D102" s="59" t="s">
        <v>59</v>
      </c>
      <c r="E102">
        <f t="shared" si="15"/>
        <v>1426.001988102302</v>
      </c>
      <c r="F102">
        <f t="shared" si="16"/>
        <v>1426</v>
      </c>
      <c r="G102">
        <f t="shared" si="20"/>
        <v>6.6880000013043173E-3</v>
      </c>
      <c r="I102">
        <f t="shared" si="19"/>
        <v>6.6880000013043173E-3</v>
      </c>
      <c r="O102">
        <f t="shared" ca="1" si="17"/>
        <v>-6.2738282319648798E-4</v>
      </c>
      <c r="Q102" s="2">
        <f t="shared" si="18"/>
        <v>31240.012000000002</v>
      </c>
    </row>
    <row r="103" spans="1:17" x14ac:dyDescent="0.2">
      <c r="A103" s="58" t="s">
        <v>321</v>
      </c>
      <c r="B103" s="63" t="s">
        <v>62</v>
      </c>
      <c r="C103" s="59">
        <v>46295.482000000004</v>
      </c>
      <c r="D103" s="59" t="s">
        <v>59</v>
      </c>
      <c r="E103">
        <f t="shared" si="15"/>
        <v>1436.9918418840368</v>
      </c>
      <c r="F103">
        <f t="shared" si="16"/>
        <v>1437</v>
      </c>
      <c r="G103">
        <f t="shared" si="20"/>
        <v>-2.7443999999377411E-2</v>
      </c>
      <c r="I103">
        <f t="shared" si="19"/>
        <v>-2.7443999999377411E-2</v>
      </c>
      <c r="O103">
        <f t="shared" ca="1" si="17"/>
        <v>-6.2059188551300828E-4</v>
      </c>
      <c r="Q103" s="2">
        <f t="shared" si="18"/>
        <v>31276.982000000004</v>
      </c>
    </row>
    <row r="104" spans="1:17" x14ac:dyDescent="0.2">
      <c r="A104" s="58" t="s">
        <v>321</v>
      </c>
      <c r="B104" s="63" t="s">
        <v>62</v>
      </c>
      <c r="C104" s="59">
        <v>46295.483</v>
      </c>
      <c r="D104" s="59" t="s">
        <v>59</v>
      </c>
      <c r="E104">
        <f t="shared" si="15"/>
        <v>1436.9921391481359</v>
      </c>
      <c r="F104">
        <f t="shared" si="16"/>
        <v>1437</v>
      </c>
      <c r="G104">
        <f t="shared" si="20"/>
        <v>-2.6444000002811663E-2</v>
      </c>
      <c r="I104">
        <f t="shared" si="19"/>
        <v>-2.6444000002811663E-2</v>
      </c>
      <c r="O104">
        <f t="shared" ca="1" si="17"/>
        <v>-6.2059188551300828E-4</v>
      </c>
      <c r="Q104" s="2">
        <f t="shared" si="18"/>
        <v>31276.983</v>
      </c>
    </row>
    <row r="105" spans="1:17" x14ac:dyDescent="0.2">
      <c r="A105" s="58" t="s">
        <v>321</v>
      </c>
      <c r="B105" s="63" t="s">
        <v>62</v>
      </c>
      <c r="C105" s="59">
        <v>46295.483</v>
      </c>
      <c r="D105" s="59" t="s">
        <v>59</v>
      </c>
      <c r="E105">
        <f t="shared" si="15"/>
        <v>1436.9921391481359</v>
      </c>
      <c r="F105">
        <f t="shared" si="16"/>
        <v>1437</v>
      </c>
      <c r="G105">
        <f t="shared" si="20"/>
        <v>-2.6444000002811663E-2</v>
      </c>
      <c r="I105">
        <f t="shared" si="19"/>
        <v>-2.6444000002811663E-2</v>
      </c>
      <c r="O105">
        <f t="shared" ca="1" si="17"/>
        <v>-6.2059188551300828E-4</v>
      </c>
      <c r="Q105" s="2">
        <f t="shared" si="18"/>
        <v>31276.983</v>
      </c>
    </row>
    <row r="106" spans="1:17" x14ac:dyDescent="0.2">
      <c r="A106" s="58" t="s">
        <v>321</v>
      </c>
      <c r="B106" s="63" t="s">
        <v>62</v>
      </c>
      <c r="C106" s="59">
        <v>46295.487999999998</v>
      </c>
      <c r="D106" s="59" t="s">
        <v>59</v>
      </c>
      <c r="E106">
        <f t="shared" si="15"/>
        <v>1436.9936254686359</v>
      </c>
      <c r="F106">
        <f t="shared" si="16"/>
        <v>1437</v>
      </c>
      <c r="G106">
        <f t="shared" si="20"/>
        <v>-2.1444000005431008E-2</v>
      </c>
      <c r="I106">
        <f t="shared" si="19"/>
        <v>-2.1444000005431008E-2</v>
      </c>
      <c r="O106">
        <f t="shared" ca="1" si="17"/>
        <v>-6.2059188551300828E-4</v>
      </c>
      <c r="Q106" s="2">
        <f t="shared" si="18"/>
        <v>31276.987999999998</v>
      </c>
    </row>
    <row r="107" spans="1:17" x14ac:dyDescent="0.2">
      <c r="A107" s="58" t="s">
        <v>321</v>
      </c>
      <c r="B107" s="63" t="s">
        <v>62</v>
      </c>
      <c r="C107" s="59">
        <v>46295.487999999998</v>
      </c>
      <c r="D107" s="59" t="s">
        <v>59</v>
      </c>
      <c r="E107">
        <f t="shared" si="15"/>
        <v>1436.9936254686359</v>
      </c>
      <c r="F107">
        <f t="shared" si="16"/>
        <v>1437</v>
      </c>
      <c r="G107">
        <f t="shared" si="20"/>
        <v>-2.1444000005431008E-2</v>
      </c>
      <c r="I107">
        <f t="shared" si="19"/>
        <v>-2.1444000005431008E-2</v>
      </c>
      <c r="O107">
        <f t="shared" ca="1" si="17"/>
        <v>-6.2059188551300828E-4</v>
      </c>
      <c r="Q107" s="2">
        <f t="shared" si="18"/>
        <v>31276.987999999998</v>
      </c>
    </row>
    <row r="108" spans="1:17" x14ac:dyDescent="0.2">
      <c r="A108" s="58" t="s">
        <v>321</v>
      </c>
      <c r="B108" s="63" t="s">
        <v>62</v>
      </c>
      <c r="C108" s="59">
        <v>46295.491000000002</v>
      </c>
      <c r="D108" s="59" t="s">
        <v>59</v>
      </c>
      <c r="E108">
        <f t="shared" si="15"/>
        <v>1436.9945172609375</v>
      </c>
      <c r="F108">
        <f t="shared" si="16"/>
        <v>1437</v>
      </c>
      <c r="G108">
        <f t="shared" si="20"/>
        <v>-1.8444000001181848E-2</v>
      </c>
      <c r="I108">
        <f t="shared" si="19"/>
        <v>-1.8444000001181848E-2</v>
      </c>
      <c r="O108">
        <f t="shared" ca="1" si="17"/>
        <v>-6.2059188551300828E-4</v>
      </c>
      <c r="Q108" s="2">
        <f t="shared" si="18"/>
        <v>31276.991000000002</v>
      </c>
    </row>
    <row r="109" spans="1:17" x14ac:dyDescent="0.2">
      <c r="A109" s="58" t="s">
        <v>321</v>
      </c>
      <c r="B109" s="63" t="s">
        <v>62</v>
      </c>
      <c r="C109" s="59">
        <v>46295.493999999999</v>
      </c>
      <c r="D109" s="59" t="s">
        <v>59</v>
      </c>
      <c r="E109">
        <f t="shared" si="15"/>
        <v>1436.9954090532369</v>
      </c>
      <c r="F109">
        <f t="shared" si="16"/>
        <v>1437</v>
      </c>
      <c r="G109">
        <f t="shared" si="20"/>
        <v>-1.5444000004208647E-2</v>
      </c>
      <c r="I109">
        <f t="shared" si="19"/>
        <v>-1.5444000004208647E-2</v>
      </c>
      <c r="O109">
        <f t="shared" ca="1" si="17"/>
        <v>-6.2059188551300828E-4</v>
      </c>
      <c r="Q109" s="2">
        <f t="shared" si="18"/>
        <v>31276.993999999999</v>
      </c>
    </row>
    <row r="110" spans="1:17" x14ac:dyDescent="0.2">
      <c r="A110" s="58" t="s">
        <v>321</v>
      </c>
      <c r="B110" s="63" t="s">
        <v>62</v>
      </c>
      <c r="C110" s="59">
        <v>46295.502999999997</v>
      </c>
      <c r="D110" s="59" t="s">
        <v>59</v>
      </c>
      <c r="E110">
        <f t="shared" si="15"/>
        <v>1436.9980844301376</v>
      </c>
      <c r="F110">
        <f t="shared" si="16"/>
        <v>1437</v>
      </c>
      <c r="G110">
        <f t="shared" si="20"/>
        <v>-6.4440000060130842E-3</v>
      </c>
      <c r="I110">
        <f t="shared" si="19"/>
        <v>-6.4440000060130842E-3</v>
      </c>
      <c r="O110">
        <f t="shared" ca="1" si="17"/>
        <v>-6.2059188551300828E-4</v>
      </c>
      <c r="Q110" s="2">
        <f t="shared" si="18"/>
        <v>31277.002999999997</v>
      </c>
    </row>
    <row r="111" spans="1:17" x14ac:dyDescent="0.2">
      <c r="A111" s="58" t="s">
        <v>321</v>
      </c>
      <c r="B111" s="63" t="s">
        <v>62</v>
      </c>
      <c r="C111" s="59">
        <v>46322.411999999997</v>
      </c>
      <c r="D111" s="59" t="s">
        <v>59</v>
      </c>
      <c r="E111">
        <f t="shared" si="15"/>
        <v>1444.9971641004836</v>
      </c>
      <c r="F111">
        <f t="shared" si="16"/>
        <v>1445</v>
      </c>
      <c r="G111">
        <f t="shared" si="20"/>
        <v>-9.5400000063818879E-3</v>
      </c>
      <c r="I111">
        <f t="shared" si="19"/>
        <v>-9.5400000063818879E-3</v>
      </c>
      <c r="O111">
        <f t="shared" ca="1" si="17"/>
        <v>-6.1565302174320497E-4</v>
      </c>
      <c r="Q111" s="2">
        <f t="shared" si="18"/>
        <v>31303.911999999997</v>
      </c>
    </row>
    <row r="112" spans="1:17" x14ac:dyDescent="0.2">
      <c r="A112" s="58" t="s">
        <v>321</v>
      </c>
      <c r="B112" s="63" t="s">
        <v>50</v>
      </c>
      <c r="C112" s="59">
        <v>46381.296000000002</v>
      </c>
      <c r="D112" s="59" t="s">
        <v>59</v>
      </c>
      <c r="E112">
        <f t="shared" si="15"/>
        <v>1462.5012633724259</v>
      </c>
      <c r="F112">
        <f t="shared" si="16"/>
        <v>1462.5</v>
      </c>
      <c r="G112">
        <f t="shared" si="20"/>
        <v>4.2499999981373549E-3</v>
      </c>
      <c r="I112">
        <f t="shared" si="19"/>
        <v>4.2499999981373549E-3</v>
      </c>
      <c r="O112">
        <f t="shared" ca="1" si="17"/>
        <v>-6.0484925724675999E-4</v>
      </c>
      <c r="Q112" s="2">
        <f t="shared" si="18"/>
        <v>31362.796000000002</v>
      </c>
    </row>
    <row r="113" spans="1:32" x14ac:dyDescent="0.2">
      <c r="A113" s="58" t="s">
        <v>370</v>
      </c>
      <c r="B113" s="63" t="s">
        <v>50</v>
      </c>
      <c r="C113" s="59">
        <v>46650.423000000003</v>
      </c>
      <c r="D113" s="59" t="s">
        <v>59</v>
      </c>
      <c r="E113">
        <f t="shared" si="15"/>
        <v>1542.5030588475909</v>
      </c>
      <c r="F113">
        <f t="shared" si="16"/>
        <v>1542.5</v>
      </c>
      <c r="G113">
        <f t="shared" si="20"/>
        <v>1.0289999998349231E-2</v>
      </c>
      <c r="I113">
        <f t="shared" si="19"/>
        <v>1.0289999998349231E-2</v>
      </c>
      <c r="O113">
        <f t="shared" ca="1" si="17"/>
        <v>-5.5546061954872615E-4</v>
      </c>
      <c r="Q113" s="2">
        <f t="shared" si="18"/>
        <v>31631.923000000003</v>
      </c>
    </row>
    <row r="114" spans="1:32" x14ac:dyDescent="0.2">
      <c r="A114" s="13" t="s">
        <v>42</v>
      </c>
      <c r="C114" s="16">
        <v>46709.292000000001</v>
      </c>
      <c r="D114" s="16"/>
      <c r="E114">
        <f t="shared" si="15"/>
        <v>1560.0026991580294</v>
      </c>
      <c r="F114">
        <f t="shared" si="16"/>
        <v>1560</v>
      </c>
      <c r="G114">
        <f t="shared" si="20"/>
        <v>9.0800000034505501E-3</v>
      </c>
      <c r="J114">
        <f>+G114</f>
        <v>9.0800000034505501E-3</v>
      </c>
      <c r="O114">
        <f t="shared" ca="1" si="17"/>
        <v>-5.4465685505228128E-4</v>
      </c>
      <c r="Q114" s="2">
        <f t="shared" si="18"/>
        <v>31690.792000000001</v>
      </c>
      <c r="AB114" t="s">
        <v>41</v>
      </c>
      <c r="AF114" t="s">
        <v>43</v>
      </c>
    </row>
    <row r="115" spans="1:32" x14ac:dyDescent="0.2">
      <c r="A115" s="13" t="s">
        <v>42</v>
      </c>
      <c r="C115" s="16">
        <v>46714.336000000003</v>
      </c>
      <c r="D115" s="16"/>
      <c r="E115">
        <f t="shared" si="15"/>
        <v>1561.5020992790758</v>
      </c>
      <c r="F115">
        <f t="shared" si="16"/>
        <v>1561.5</v>
      </c>
      <c r="G115">
        <f t="shared" si="20"/>
        <v>7.0620000042254105E-3</v>
      </c>
      <c r="J115">
        <f>+G115</f>
        <v>7.0620000042254105E-3</v>
      </c>
      <c r="O115">
        <f t="shared" ca="1" si="17"/>
        <v>-5.4373081809544314E-4</v>
      </c>
      <c r="Q115" s="2">
        <f t="shared" si="18"/>
        <v>31695.836000000003</v>
      </c>
      <c r="AB115" t="s">
        <v>41</v>
      </c>
      <c r="AF115" t="s">
        <v>43</v>
      </c>
    </row>
    <row r="116" spans="1:32" x14ac:dyDescent="0.2">
      <c r="A116" s="13" t="s">
        <v>45</v>
      </c>
      <c r="C116" s="16">
        <v>46719.372600000002</v>
      </c>
      <c r="D116" s="16"/>
      <c r="E116">
        <f t="shared" si="15"/>
        <v>1562.9992996457806</v>
      </c>
      <c r="F116">
        <f t="shared" si="16"/>
        <v>1563</v>
      </c>
      <c r="G116">
        <f t="shared" si="20"/>
        <v>-2.3559999972349033E-3</v>
      </c>
      <c r="J116">
        <f>+G116</f>
        <v>-2.3559999972349033E-3</v>
      </c>
      <c r="O116">
        <f t="shared" ca="1" si="17"/>
        <v>-5.42804781138605E-4</v>
      </c>
      <c r="Q116" s="2">
        <f t="shared" si="18"/>
        <v>31700.872600000002</v>
      </c>
      <c r="AB116" t="s">
        <v>44</v>
      </c>
      <c r="AF116" t="s">
        <v>43</v>
      </c>
    </row>
    <row r="117" spans="1:32" x14ac:dyDescent="0.2">
      <c r="A117" s="13" t="s">
        <v>46</v>
      </c>
      <c r="C117" s="16">
        <v>47348.444000000003</v>
      </c>
      <c r="D117" s="16"/>
      <c r="E117">
        <f t="shared" ref="E117:E148" si="21">+(C117-C$7)/C$8</f>
        <v>1749.9996432830806</v>
      </c>
      <c r="F117">
        <f t="shared" ref="F117:F148" si="22">ROUND(2*E117,0)/2</f>
        <v>1750</v>
      </c>
      <c r="G117">
        <f t="shared" si="20"/>
        <v>-1.1999999987892807E-3</v>
      </c>
      <c r="J117">
        <f>+G117</f>
        <v>-1.1999999987892807E-3</v>
      </c>
      <c r="O117">
        <f t="shared" ref="O117:O148" ca="1" si="23">+C$11+C$12*$F117</f>
        <v>-4.2735884051945078E-4</v>
      </c>
      <c r="Q117" s="2">
        <f t="shared" ref="Q117:Q148" si="24">+C117-15018.5</f>
        <v>32329.944000000003</v>
      </c>
      <c r="AB117" t="s">
        <v>41</v>
      </c>
      <c r="AF117" t="s">
        <v>43</v>
      </c>
    </row>
    <row r="118" spans="1:32" x14ac:dyDescent="0.2">
      <c r="A118" s="13" t="s">
        <v>48</v>
      </c>
      <c r="B118" s="5" t="s">
        <v>50</v>
      </c>
      <c r="C118" s="16">
        <v>47353.489000000001</v>
      </c>
      <c r="D118" s="16"/>
      <c r="E118">
        <f t="shared" si="21"/>
        <v>1751.4993406682261</v>
      </c>
      <c r="F118">
        <f t="shared" si="22"/>
        <v>1751.5</v>
      </c>
      <c r="G118">
        <f t="shared" si="20"/>
        <v>-2.2180000014486723E-3</v>
      </c>
      <c r="I118">
        <f>+G118</f>
        <v>-2.2180000014486723E-3</v>
      </c>
      <c r="O118">
        <f t="shared" ca="1" si="23"/>
        <v>-4.2643280356261274E-4</v>
      </c>
      <c r="Q118" s="2">
        <f t="shared" si="24"/>
        <v>32334.989000000001</v>
      </c>
      <c r="AB118" t="s">
        <v>41</v>
      </c>
      <c r="AC118">
        <v>6</v>
      </c>
      <c r="AD118" t="s">
        <v>47</v>
      </c>
      <c r="AF118" t="s">
        <v>32</v>
      </c>
    </row>
    <row r="119" spans="1:32" x14ac:dyDescent="0.2">
      <c r="A119" s="13" t="s">
        <v>46</v>
      </c>
      <c r="C119" s="16">
        <v>47380.419000000002</v>
      </c>
      <c r="D119" s="16"/>
      <c r="E119">
        <f t="shared" si="21"/>
        <v>1759.5046628846749</v>
      </c>
      <c r="F119">
        <f t="shared" si="22"/>
        <v>1759.5</v>
      </c>
      <c r="G119">
        <f t="shared" si="20"/>
        <v>1.5685999998822808E-2</v>
      </c>
      <c r="J119">
        <f t="shared" ref="J119:J135" si="25">+G119</f>
        <v>1.5685999998822808E-2</v>
      </c>
      <c r="O119">
        <f t="shared" ca="1" si="23"/>
        <v>-4.2149393979280933E-4</v>
      </c>
      <c r="Q119" s="2">
        <f t="shared" si="24"/>
        <v>32361.919000000002</v>
      </c>
      <c r="AB119" t="s">
        <v>41</v>
      </c>
      <c r="AF119" t="s">
        <v>43</v>
      </c>
    </row>
    <row r="120" spans="1:32" x14ac:dyDescent="0.2">
      <c r="A120" s="13" t="s">
        <v>46</v>
      </c>
      <c r="C120" s="16">
        <v>47385.453000000001</v>
      </c>
      <c r="D120" s="16"/>
      <c r="E120">
        <f t="shared" si="21"/>
        <v>1761.0010903647194</v>
      </c>
      <c r="F120">
        <f t="shared" si="22"/>
        <v>1761</v>
      </c>
      <c r="G120">
        <f t="shared" si="20"/>
        <v>3.6679999975604005E-3</v>
      </c>
      <c r="J120">
        <f t="shared" si="25"/>
        <v>3.6679999975604005E-3</v>
      </c>
      <c r="O120">
        <f t="shared" ca="1" si="23"/>
        <v>-4.2056790283597129E-4</v>
      </c>
      <c r="Q120" s="2">
        <f t="shared" si="24"/>
        <v>32366.953000000001</v>
      </c>
      <c r="AB120" t="s">
        <v>41</v>
      </c>
      <c r="AF120" t="s">
        <v>43</v>
      </c>
    </row>
    <row r="121" spans="1:32" x14ac:dyDescent="0.2">
      <c r="A121" s="13" t="s">
        <v>46</v>
      </c>
      <c r="C121" s="16">
        <v>47385.464999999997</v>
      </c>
      <c r="D121" s="16"/>
      <c r="E121">
        <f t="shared" si="21"/>
        <v>1761.0046575339195</v>
      </c>
      <c r="F121">
        <f t="shared" si="22"/>
        <v>1761</v>
      </c>
      <c r="G121">
        <f t="shared" si="20"/>
        <v>1.5667999992729165E-2</v>
      </c>
      <c r="J121">
        <f t="shared" si="25"/>
        <v>1.5667999992729165E-2</v>
      </c>
      <c r="O121">
        <f t="shared" ca="1" si="23"/>
        <v>-4.2056790283597129E-4</v>
      </c>
      <c r="Q121" s="2">
        <f t="shared" si="24"/>
        <v>32366.964999999997</v>
      </c>
      <c r="AB121" t="s">
        <v>41</v>
      </c>
      <c r="AF121" t="s">
        <v>43</v>
      </c>
    </row>
    <row r="122" spans="1:32" x14ac:dyDescent="0.2">
      <c r="A122" s="13" t="s">
        <v>46</v>
      </c>
      <c r="C122" s="16">
        <v>47449.377999999997</v>
      </c>
      <c r="D122" s="16"/>
      <c r="E122">
        <f t="shared" si="21"/>
        <v>1780.0036979654044</v>
      </c>
      <c r="F122">
        <f t="shared" si="22"/>
        <v>1780</v>
      </c>
      <c r="G122">
        <f t="shared" si="20"/>
        <v>1.2439999998605344E-2</v>
      </c>
      <c r="J122">
        <f t="shared" si="25"/>
        <v>1.2439999998605344E-2</v>
      </c>
      <c r="O122">
        <f t="shared" ca="1" si="23"/>
        <v>-4.0883810138268818E-4</v>
      </c>
      <c r="Q122" s="2">
        <f t="shared" si="24"/>
        <v>32430.877999999997</v>
      </c>
      <c r="AB122" t="s">
        <v>41</v>
      </c>
      <c r="AF122" t="s">
        <v>43</v>
      </c>
    </row>
    <row r="123" spans="1:32" x14ac:dyDescent="0.2">
      <c r="A123" s="13" t="s">
        <v>46</v>
      </c>
      <c r="B123" s="5" t="s">
        <v>50</v>
      </c>
      <c r="C123" s="16">
        <v>47713.438000000002</v>
      </c>
      <c r="D123" s="16"/>
      <c r="E123">
        <f t="shared" si="21"/>
        <v>1858.4992562452219</v>
      </c>
      <c r="F123">
        <f t="shared" si="22"/>
        <v>1858.5</v>
      </c>
      <c r="G123">
        <f t="shared" si="20"/>
        <v>-2.5019999957294203E-3</v>
      </c>
      <c r="J123">
        <f t="shared" si="25"/>
        <v>-2.5019999957294203E-3</v>
      </c>
      <c r="O123">
        <f t="shared" ca="1" si="23"/>
        <v>-3.6037550064149247E-4</v>
      </c>
      <c r="Q123" s="2">
        <f t="shared" si="24"/>
        <v>32694.938000000002</v>
      </c>
      <c r="AB123" t="s">
        <v>41</v>
      </c>
      <c r="AF123" t="s">
        <v>43</v>
      </c>
    </row>
    <row r="124" spans="1:32" x14ac:dyDescent="0.2">
      <c r="A124" s="13" t="s">
        <v>46</v>
      </c>
      <c r="B124" s="5" t="s">
        <v>50</v>
      </c>
      <c r="C124" s="16">
        <v>47713.440999999999</v>
      </c>
      <c r="D124" s="16"/>
      <c r="E124">
        <f t="shared" si="21"/>
        <v>1858.5001480375213</v>
      </c>
      <c r="F124">
        <f t="shared" si="22"/>
        <v>1858.5</v>
      </c>
      <c r="G124">
        <f t="shared" si="20"/>
        <v>4.980000012437813E-4</v>
      </c>
      <c r="J124">
        <f t="shared" si="25"/>
        <v>4.980000012437813E-4</v>
      </c>
      <c r="O124">
        <f t="shared" ca="1" si="23"/>
        <v>-3.6037550064149247E-4</v>
      </c>
      <c r="Q124" s="2">
        <f t="shared" si="24"/>
        <v>32694.940999999999</v>
      </c>
      <c r="AB124" t="s">
        <v>41</v>
      </c>
      <c r="AF124" t="s">
        <v>43</v>
      </c>
    </row>
    <row r="125" spans="1:32" x14ac:dyDescent="0.2">
      <c r="A125" s="13" t="s">
        <v>49</v>
      </c>
      <c r="C125" s="16">
        <v>48115.434000000001</v>
      </c>
      <c r="D125" s="16"/>
      <c r="E125">
        <f t="shared" si="21"/>
        <v>1977.9982354403016</v>
      </c>
      <c r="F125">
        <f t="shared" si="22"/>
        <v>1978</v>
      </c>
      <c r="G125">
        <f t="shared" si="20"/>
        <v>-5.9360000013839453E-3</v>
      </c>
      <c r="J125">
        <f t="shared" si="25"/>
        <v>-5.9360000013839453E-3</v>
      </c>
      <c r="O125">
        <f t="shared" ca="1" si="23"/>
        <v>-2.8660122308005447E-4</v>
      </c>
      <c r="Q125" s="2">
        <f t="shared" si="24"/>
        <v>33096.934000000001</v>
      </c>
      <c r="AB125" t="s">
        <v>41</v>
      </c>
      <c r="AF125" t="s">
        <v>43</v>
      </c>
    </row>
    <row r="126" spans="1:32" x14ac:dyDescent="0.2">
      <c r="A126" s="13" t="s">
        <v>49</v>
      </c>
      <c r="C126" s="16">
        <v>48115.434999999998</v>
      </c>
      <c r="D126" s="16"/>
      <c r="E126">
        <f t="shared" si="21"/>
        <v>1977.9985327044008</v>
      </c>
      <c r="F126">
        <f t="shared" si="22"/>
        <v>1978</v>
      </c>
      <c r="G126">
        <f t="shared" si="20"/>
        <v>-4.9360000048181973E-3</v>
      </c>
      <c r="J126">
        <f t="shared" si="25"/>
        <v>-4.9360000048181973E-3</v>
      </c>
      <c r="O126">
        <f t="shared" ca="1" si="23"/>
        <v>-2.8660122308005447E-4</v>
      </c>
      <c r="Q126" s="2">
        <f t="shared" si="24"/>
        <v>33096.934999999998</v>
      </c>
      <c r="AB126" t="s">
        <v>41</v>
      </c>
      <c r="AF126" t="s">
        <v>43</v>
      </c>
    </row>
    <row r="127" spans="1:32" x14ac:dyDescent="0.2">
      <c r="A127" s="13" t="s">
        <v>49</v>
      </c>
      <c r="C127" s="16">
        <v>48115.434999999998</v>
      </c>
      <c r="D127" s="16"/>
      <c r="E127">
        <f t="shared" si="21"/>
        <v>1977.9985327044008</v>
      </c>
      <c r="F127">
        <f t="shared" si="22"/>
        <v>1978</v>
      </c>
      <c r="G127">
        <f t="shared" si="20"/>
        <v>-4.9360000048181973E-3</v>
      </c>
      <c r="J127">
        <f t="shared" si="25"/>
        <v>-4.9360000048181973E-3</v>
      </c>
      <c r="O127">
        <f t="shared" ca="1" si="23"/>
        <v>-2.8660122308005447E-4</v>
      </c>
      <c r="Q127" s="2">
        <f t="shared" si="24"/>
        <v>33096.934999999998</v>
      </c>
      <c r="AB127" t="s">
        <v>41</v>
      </c>
      <c r="AF127" t="s">
        <v>43</v>
      </c>
    </row>
    <row r="128" spans="1:32" x14ac:dyDescent="0.2">
      <c r="A128" s="13" t="s">
        <v>49</v>
      </c>
      <c r="C128" s="16">
        <v>48115.438999999998</v>
      </c>
      <c r="D128" s="16"/>
      <c r="E128">
        <f t="shared" si="21"/>
        <v>1977.9997217608015</v>
      </c>
      <c r="F128">
        <f t="shared" si="22"/>
        <v>1978</v>
      </c>
      <c r="G128">
        <f t="shared" si="20"/>
        <v>-9.3600000400329009E-4</v>
      </c>
      <c r="J128">
        <f t="shared" si="25"/>
        <v>-9.3600000400329009E-4</v>
      </c>
      <c r="O128">
        <f t="shared" ca="1" si="23"/>
        <v>-2.8660122308005447E-4</v>
      </c>
      <c r="Q128" s="2">
        <f t="shared" si="24"/>
        <v>33096.938999999998</v>
      </c>
      <c r="AB128" t="s">
        <v>41</v>
      </c>
      <c r="AF128" t="s">
        <v>43</v>
      </c>
    </row>
    <row r="129" spans="1:32" x14ac:dyDescent="0.2">
      <c r="A129" s="13" t="s">
        <v>49</v>
      </c>
      <c r="C129" s="16">
        <v>48115.444000000003</v>
      </c>
      <c r="D129" s="16"/>
      <c r="E129">
        <f t="shared" si="21"/>
        <v>1978.0012080813035</v>
      </c>
      <c r="F129">
        <f t="shared" si="22"/>
        <v>1978</v>
      </c>
      <c r="G129">
        <f t="shared" ref="G129:G158" si="26">+C129-(C$7+F129*C$8)</f>
        <v>4.0640000006533228E-3</v>
      </c>
      <c r="J129">
        <f t="shared" si="25"/>
        <v>4.0640000006533228E-3</v>
      </c>
      <c r="O129">
        <f t="shared" ca="1" si="23"/>
        <v>-2.8660122308005447E-4</v>
      </c>
      <c r="Q129" s="2">
        <f t="shared" si="24"/>
        <v>33096.944000000003</v>
      </c>
      <c r="AB129" t="s">
        <v>41</v>
      </c>
      <c r="AF129" t="s">
        <v>43</v>
      </c>
    </row>
    <row r="130" spans="1:32" x14ac:dyDescent="0.2">
      <c r="A130" s="13" t="s">
        <v>49</v>
      </c>
      <c r="B130" s="5" t="s">
        <v>50</v>
      </c>
      <c r="C130" s="16">
        <v>48120.478000000003</v>
      </c>
      <c r="D130" s="16"/>
      <c r="E130">
        <f t="shared" si="21"/>
        <v>1979.4976355613483</v>
      </c>
      <c r="F130">
        <f t="shared" si="22"/>
        <v>1979.5</v>
      </c>
      <c r="G130">
        <f t="shared" si="26"/>
        <v>-7.954000000609085E-3</v>
      </c>
      <c r="J130">
        <f t="shared" si="25"/>
        <v>-7.954000000609085E-3</v>
      </c>
      <c r="O130">
        <f t="shared" ca="1" si="23"/>
        <v>-2.8567518612321622E-4</v>
      </c>
      <c r="Q130" s="2">
        <f t="shared" si="24"/>
        <v>33101.978000000003</v>
      </c>
      <c r="AB130" t="s">
        <v>41</v>
      </c>
      <c r="AF130" t="s">
        <v>43</v>
      </c>
    </row>
    <row r="131" spans="1:32" x14ac:dyDescent="0.2">
      <c r="A131" s="13" t="s">
        <v>49</v>
      </c>
      <c r="B131" s="5" t="s">
        <v>50</v>
      </c>
      <c r="C131" s="16">
        <v>48120.482000000004</v>
      </c>
      <c r="D131" s="16"/>
      <c r="E131">
        <f t="shared" si="21"/>
        <v>1979.4988246177488</v>
      </c>
      <c r="F131">
        <f t="shared" si="22"/>
        <v>1979.5</v>
      </c>
      <c r="G131">
        <f t="shared" si="26"/>
        <v>-3.9539999997941777E-3</v>
      </c>
      <c r="J131">
        <f t="shared" si="25"/>
        <v>-3.9539999997941777E-3</v>
      </c>
      <c r="O131">
        <f t="shared" ca="1" si="23"/>
        <v>-2.8567518612321622E-4</v>
      </c>
      <c r="Q131" s="2">
        <f t="shared" si="24"/>
        <v>33101.982000000004</v>
      </c>
      <c r="AB131" t="s">
        <v>41</v>
      </c>
      <c r="AF131" t="s">
        <v>43</v>
      </c>
    </row>
    <row r="132" spans="1:32" x14ac:dyDescent="0.2">
      <c r="A132" s="13" t="s">
        <v>49</v>
      </c>
      <c r="B132" s="5" t="s">
        <v>50</v>
      </c>
      <c r="C132" s="16">
        <v>48120.483</v>
      </c>
      <c r="D132" s="16"/>
      <c r="E132">
        <f t="shared" si="21"/>
        <v>1979.4991218818479</v>
      </c>
      <c r="F132">
        <f t="shared" si="22"/>
        <v>1979.5</v>
      </c>
      <c r="G132">
        <f t="shared" si="26"/>
        <v>-2.9540000032284297E-3</v>
      </c>
      <c r="J132">
        <f t="shared" si="25"/>
        <v>-2.9540000032284297E-3</v>
      </c>
      <c r="O132">
        <f t="shared" ca="1" si="23"/>
        <v>-2.8567518612321622E-4</v>
      </c>
      <c r="Q132" s="2">
        <f t="shared" si="24"/>
        <v>33101.983</v>
      </c>
      <c r="AB132" t="s">
        <v>41</v>
      </c>
      <c r="AF132" t="s">
        <v>43</v>
      </c>
    </row>
    <row r="133" spans="1:32" x14ac:dyDescent="0.2">
      <c r="A133" s="13" t="s">
        <v>49</v>
      </c>
      <c r="B133" s="5" t="s">
        <v>50</v>
      </c>
      <c r="C133" s="16">
        <v>48120.487999999998</v>
      </c>
      <c r="D133" s="16"/>
      <c r="E133">
        <f t="shared" si="21"/>
        <v>1979.5006082023478</v>
      </c>
      <c r="F133">
        <f t="shared" si="22"/>
        <v>1979.5</v>
      </c>
      <c r="G133">
        <f t="shared" si="26"/>
        <v>2.0459999941522256E-3</v>
      </c>
      <c r="J133">
        <f t="shared" si="25"/>
        <v>2.0459999941522256E-3</v>
      </c>
      <c r="O133">
        <f t="shared" ca="1" si="23"/>
        <v>-2.8567518612321622E-4</v>
      </c>
      <c r="Q133" s="2">
        <f t="shared" si="24"/>
        <v>33101.987999999998</v>
      </c>
      <c r="AB133" t="s">
        <v>41</v>
      </c>
      <c r="AF133" t="s">
        <v>43</v>
      </c>
    </row>
    <row r="134" spans="1:32" x14ac:dyDescent="0.2">
      <c r="A134" s="13" t="s">
        <v>49</v>
      </c>
      <c r="B134" s="5" t="s">
        <v>50</v>
      </c>
      <c r="C134" s="16">
        <v>48120.49</v>
      </c>
      <c r="D134" s="16"/>
      <c r="E134">
        <f t="shared" si="21"/>
        <v>1979.5012027305484</v>
      </c>
      <c r="F134">
        <f t="shared" si="22"/>
        <v>1979.5</v>
      </c>
      <c r="G134">
        <f t="shared" si="26"/>
        <v>4.0459999945596792E-3</v>
      </c>
      <c r="J134">
        <f t="shared" si="25"/>
        <v>4.0459999945596792E-3</v>
      </c>
      <c r="O134">
        <f t="shared" ca="1" si="23"/>
        <v>-2.8567518612321622E-4</v>
      </c>
      <c r="Q134" s="2">
        <f t="shared" si="24"/>
        <v>33101.99</v>
      </c>
      <c r="AB134" t="s">
        <v>41</v>
      </c>
      <c r="AF134" t="s">
        <v>43</v>
      </c>
    </row>
    <row r="135" spans="1:32" x14ac:dyDescent="0.2">
      <c r="A135" s="13" t="s">
        <v>49</v>
      </c>
      <c r="B135" s="5" t="s">
        <v>50</v>
      </c>
      <c r="C135" s="16">
        <v>48120.497000000003</v>
      </c>
      <c r="D135" s="16"/>
      <c r="E135">
        <f t="shared" si="21"/>
        <v>1979.5032835792506</v>
      </c>
      <c r="F135">
        <f t="shared" si="22"/>
        <v>1979.5</v>
      </c>
      <c r="G135">
        <f t="shared" si="26"/>
        <v>1.1045999999623746E-2</v>
      </c>
      <c r="J135">
        <f t="shared" si="25"/>
        <v>1.1045999999623746E-2</v>
      </c>
      <c r="O135">
        <f t="shared" ca="1" si="23"/>
        <v>-2.8567518612321622E-4</v>
      </c>
      <c r="Q135" s="2">
        <f t="shared" si="24"/>
        <v>33101.997000000003</v>
      </c>
      <c r="AB135" t="s">
        <v>41</v>
      </c>
      <c r="AF135" t="s">
        <v>43</v>
      </c>
    </row>
    <row r="136" spans="1:32" x14ac:dyDescent="0.2">
      <c r="A136" s="58" t="s">
        <v>413</v>
      </c>
      <c r="B136" s="63" t="s">
        <v>62</v>
      </c>
      <c r="C136" s="59">
        <v>48152.438999999998</v>
      </c>
      <c r="D136" s="59" t="s">
        <v>59</v>
      </c>
      <c r="E136">
        <f t="shared" si="21"/>
        <v>1988.9984934655399</v>
      </c>
      <c r="F136">
        <f t="shared" si="22"/>
        <v>1989</v>
      </c>
      <c r="G136">
        <f t="shared" si="26"/>
        <v>-5.0679999985732138E-3</v>
      </c>
      <c r="I136">
        <f>+G136</f>
        <v>-5.0679999985732138E-3</v>
      </c>
      <c r="O136">
        <f t="shared" ca="1" si="23"/>
        <v>-2.7981028539657477E-4</v>
      </c>
      <c r="Q136" s="2">
        <f t="shared" si="24"/>
        <v>33133.938999999998</v>
      </c>
    </row>
    <row r="137" spans="1:32" x14ac:dyDescent="0.2">
      <c r="A137" s="13" t="s">
        <v>49</v>
      </c>
      <c r="C137" s="16">
        <v>48273.525000000001</v>
      </c>
      <c r="D137" s="16"/>
      <c r="E137">
        <f t="shared" si="21"/>
        <v>2024.9930142936471</v>
      </c>
      <c r="F137">
        <f t="shared" si="22"/>
        <v>2025</v>
      </c>
      <c r="G137">
        <f t="shared" si="26"/>
        <v>-2.3500000002968591E-2</v>
      </c>
      <c r="J137">
        <f t="shared" ref="J137:J158" si="27">+G137</f>
        <v>-2.3500000002968591E-2</v>
      </c>
      <c r="O137">
        <f t="shared" ca="1" si="23"/>
        <v>-2.5758539843245961E-4</v>
      </c>
      <c r="Q137" s="2">
        <f t="shared" si="24"/>
        <v>33255.025000000001</v>
      </c>
      <c r="AB137" t="s">
        <v>41</v>
      </c>
      <c r="AF137" t="s">
        <v>43</v>
      </c>
    </row>
    <row r="138" spans="1:32" x14ac:dyDescent="0.2">
      <c r="A138" s="13" t="s">
        <v>49</v>
      </c>
      <c r="C138" s="16">
        <v>48448.491999999998</v>
      </c>
      <c r="D138" s="16"/>
      <c r="E138">
        <f t="shared" si="21"/>
        <v>2077.0044221007529</v>
      </c>
      <c r="F138">
        <f t="shared" si="22"/>
        <v>2077</v>
      </c>
      <c r="G138">
        <f t="shared" si="26"/>
        <v>1.4876000001095235E-2</v>
      </c>
      <c r="J138">
        <f t="shared" si="27"/>
        <v>1.4876000001095235E-2</v>
      </c>
      <c r="O138">
        <f t="shared" ca="1" si="23"/>
        <v>-2.2548278392873762E-4</v>
      </c>
      <c r="Q138" s="2">
        <f t="shared" si="24"/>
        <v>33429.991999999998</v>
      </c>
      <c r="AB138" t="s">
        <v>41</v>
      </c>
      <c r="AF138" t="s">
        <v>43</v>
      </c>
    </row>
    <row r="139" spans="1:32" x14ac:dyDescent="0.2">
      <c r="A139" s="13" t="s">
        <v>49</v>
      </c>
      <c r="C139" s="16">
        <v>48448.495999999999</v>
      </c>
      <c r="D139" s="16"/>
      <c r="E139">
        <f t="shared" si="21"/>
        <v>2077.0056111571535</v>
      </c>
      <c r="F139">
        <f t="shared" si="22"/>
        <v>2077</v>
      </c>
      <c r="G139">
        <f t="shared" si="26"/>
        <v>1.8876000001910143E-2</v>
      </c>
      <c r="J139">
        <f t="shared" si="27"/>
        <v>1.8876000001910143E-2</v>
      </c>
      <c r="O139">
        <f t="shared" ca="1" si="23"/>
        <v>-2.2548278392873762E-4</v>
      </c>
      <c r="Q139" s="2">
        <f t="shared" si="24"/>
        <v>33429.995999999999</v>
      </c>
      <c r="AB139" t="s">
        <v>41</v>
      </c>
      <c r="AF139" t="s">
        <v>43</v>
      </c>
    </row>
    <row r="140" spans="1:32" x14ac:dyDescent="0.2">
      <c r="A140" s="13" t="s">
        <v>49</v>
      </c>
      <c r="C140" s="16">
        <v>48485.47</v>
      </c>
      <c r="D140" s="16"/>
      <c r="E140">
        <f t="shared" si="21"/>
        <v>2087.9966539952889</v>
      </c>
      <c r="F140">
        <f t="shared" si="22"/>
        <v>2088</v>
      </c>
      <c r="G140">
        <f t="shared" si="26"/>
        <v>-1.1255999997956678E-2</v>
      </c>
      <c r="J140">
        <f t="shared" si="27"/>
        <v>-1.1255999997956678E-2</v>
      </c>
      <c r="O140">
        <f t="shared" ca="1" si="23"/>
        <v>-2.1869184624525792E-4</v>
      </c>
      <c r="Q140" s="2">
        <f t="shared" si="24"/>
        <v>33466.97</v>
      </c>
      <c r="AB140" t="s">
        <v>41</v>
      </c>
      <c r="AF140" t="s">
        <v>43</v>
      </c>
    </row>
    <row r="141" spans="1:32" x14ac:dyDescent="0.2">
      <c r="A141" s="13" t="s">
        <v>49</v>
      </c>
      <c r="C141" s="16">
        <v>48485.474000000002</v>
      </c>
      <c r="D141" s="16"/>
      <c r="E141">
        <f t="shared" si="21"/>
        <v>2087.9978430516899</v>
      </c>
      <c r="F141">
        <f t="shared" si="22"/>
        <v>2088</v>
      </c>
      <c r="G141">
        <f t="shared" si="26"/>
        <v>-7.255999997141771E-3</v>
      </c>
      <c r="J141">
        <f t="shared" si="27"/>
        <v>-7.255999997141771E-3</v>
      </c>
      <c r="O141">
        <f t="shared" ca="1" si="23"/>
        <v>-2.1869184624525792E-4</v>
      </c>
      <c r="Q141" s="2">
        <f t="shared" si="24"/>
        <v>33466.974000000002</v>
      </c>
      <c r="AB141" t="s">
        <v>41</v>
      </c>
      <c r="AF141" t="s">
        <v>43</v>
      </c>
    </row>
    <row r="142" spans="1:32" x14ac:dyDescent="0.2">
      <c r="A142" s="13" t="s">
        <v>49</v>
      </c>
      <c r="C142" s="16">
        <v>48485.478000000003</v>
      </c>
      <c r="D142" s="16"/>
      <c r="E142">
        <f t="shared" si="21"/>
        <v>2087.9990321080904</v>
      </c>
      <c r="F142">
        <f t="shared" si="22"/>
        <v>2088</v>
      </c>
      <c r="G142">
        <f t="shared" si="26"/>
        <v>-3.2559999963268638E-3</v>
      </c>
      <c r="J142">
        <f t="shared" si="27"/>
        <v>-3.2559999963268638E-3</v>
      </c>
      <c r="O142">
        <f t="shared" ca="1" si="23"/>
        <v>-2.1869184624525792E-4</v>
      </c>
      <c r="Q142" s="2">
        <f t="shared" si="24"/>
        <v>33466.978000000003</v>
      </c>
      <c r="AB142" t="s">
        <v>41</v>
      </c>
      <c r="AF142" t="s">
        <v>43</v>
      </c>
    </row>
    <row r="143" spans="1:32" x14ac:dyDescent="0.2">
      <c r="A143" s="13" t="s">
        <v>49</v>
      </c>
      <c r="C143" s="16">
        <v>48485.483999999997</v>
      </c>
      <c r="D143" s="16"/>
      <c r="E143">
        <f t="shared" si="21"/>
        <v>2088.0008156926897</v>
      </c>
      <c r="F143">
        <f t="shared" si="22"/>
        <v>2088</v>
      </c>
      <c r="G143">
        <f t="shared" si="26"/>
        <v>2.7439999976195395E-3</v>
      </c>
      <c r="J143">
        <f t="shared" si="27"/>
        <v>2.7439999976195395E-3</v>
      </c>
      <c r="O143">
        <f t="shared" ca="1" si="23"/>
        <v>-2.1869184624525792E-4</v>
      </c>
      <c r="Q143" s="2">
        <f t="shared" si="24"/>
        <v>33466.983999999997</v>
      </c>
      <c r="AB143" t="s">
        <v>41</v>
      </c>
      <c r="AF143" t="s">
        <v>43</v>
      </c>
    </row>
    <row r="144" spans="1:32" x14ac:dyDescent="0.2">
      <c r="A144" s="13" t="s">
        <v>49</v>
      </c>
      <c r="C144" s="16">
        <v>49215.47</v>
      </c>
      <c r="D144" s="16"/>
      <c r="E144">
        <f t="shared" si="21"/>
        <v>2304.9994470887736</v>
      </c>
      <c r="F144">
        <f t="shared" si="22"/>
        <v>2305</v>
      </c>
      <c r="G144">
        <f t="shared" si="26"/>
        <v>-1.8599999966681935E-3</v>
      </c>
      <c r="J144">
        <f t="shared" si="27"/>
        <v>-1.8599999966681935E-3</v>
      </c>
      <c r="O144">
        <f t="shared" ca="1" si="23"/>
        <v>-8.4725166489341098E-5</v>
      </c>
      <c r="Q144" s="2">
        <f t="shared" si="24"/>
        <v>34196.97</v>
      </c>
      <c r="AB144" t="s">
        <v>41</v>
      </c>
      <c r="AF144" t="s">
        <v>43</v>
      </c>
    </row>
    <row r="145" spans="1:32" x14ac:dyDescent="0.2">
      <c r="A145" s="13" t="s">
        <v>49</v>
      </c>
      <c r="C145" s="16">
        <v>49215.474000000002</v>
      </c>
      <c r="D145" s="16"/>
      <c r="E145">
        <f t="shared" si="21"/>
        <v>2305.0006361451747</v>
      </c>
      <c r="F145">
        <f t="shared" si="22"/>
        <v>2305</v>
      </c>
      <c r="G145">
        <f t="shared" si="26"/>
        <v>2.1400000041467138E-3</v>
      </c>
      <c r="J145">
        <f t="shared" si="27"/>
        <v>2.1400000041467138E-3</v>
      </c>
      <c r="O145">
        <f t="shared" ca="1" si="23"/>
        <v>-8.4725166489341098E-5</v>
      </c>
      <c r="Q145" s="2">
        <f t="shared" si="24"/>
        <v>34196.974000000002</v>
      </c>
      <c r="AB145" t="s">
        <v>41</v>
      </c>
      <c r="AF145" t="s">
        <v>43</v>
      </c>
    </row>
    <row r="146" spans="1:32" x14ac:dyDescent="0.2">
      <c r="A146" s="13" t="s">
        <v>49</v>
      </c>
      <c r="B146" s="5" t="s">
        <v>50</v>
      </c>
      <c r="C146" s="16">
        <v>49422.341999999997</v>
      </c>
      <c r="D146" s="16"/>
      <c r="E146">
        <f t="shared" si="21"/>
        <v>2366.4950660104651</v>
      </c>
      <c r="F146">
        <f t="shared" si="22"/>
        <v>2366.5</v>
      </c>
      <c r="G146">
        <f t="shared" si="26"/>
        <v>-1.6598000001977198E-2</v>
      </c>
      <c r="J146">
        <f t="shared" si="27"/>
        <v>-1.6598000001977198E-2</v>
      </c>
      <c r="O146">
        <f t="shared" ca="1" si="23"/>
        <v>-4.6757651258977437E-5</v>
      </c>
      <c r="Q146" s="2">
        <f t="shared" si="24"/>
        <v>34403.841999999997</v>
      </c>
      <c r="AB146" t="s">
        <v>41</v>
      </c>
      <c r="AF146" t="s">
        <v>43</v>
      </c>
    </row>
    <row r="147" spans="1:32" x14ac:dyDescent="0.2">
      <c r="A147" s="13" t="s">
        <v>49</v>
      </c>
      <c r="B147" s="5" t="s">
        <v>50</v>
      </c>
      <c r="C147" s="16">
        <v>49543.449000000001</v>
      </c>
      <c r="D147" s="16"/>
      <c r="E147">
        <f t="shared" si="21"/>
        <v>2402.4958293846753</v>
      </c>
      <c r="F147">
        <f t="shared" si="22"/>
        <v>2402.5</v>
      </c>
      <c r="G147">
        <f t="shared" si="26"/>
        <v>-1.4029999998456333E-2</v>
      </c>
      <c r="J147">
        <f t="shared" si="27"/>
        <v>-1.4029999998456333E-2</v>
      </c>
      <c r="O147">
        <f t="shared" ca="1" si="23"/>
        <v>-2.4532764294862277E-5</v>
      </c>
      <c r="Q147" s="2">
        <f t="shared" si="24"/>
        <v>34524.949000000001</v>
      </c>
      <c r="AB147" t="s">
        <v>41</v>
      </c>
      <c r="AF147" t="s">
        <v>43</v>
      </c>
    </row>
    <row r="148" spans="1:32" x14ac:dyDescent="0.2">
      <c r="A148" s="13" t="s">
        <v>49</v>
      </c>
      <c r="B148" s="5" t="s">
        <v>50</v>
      </c>
      <c r="C148" s="16">
        <v>49543.464</v>
      </c>
      <c r="D148" s="16"/>
      <c r="E148">
        <f t="shared" si="21"/>
        <v>2402.5002883461771</v>
      </c>
      <c r="F148">
        <f t="shared" si="22"/>
        <v>2402.5</v>
      </c>
      <c r="G148">
        <f t="shared" si="26"/>
        <v>9.7000000096159056E-4</v>
      </c>
      <c r="J148">
        <f t="shared" si="27"/>
        <v>9.7000000096159056E-4</v>
      </c>
      <c r="O148">
        <f t="shared" ca="1" si="23"/>
        <v>-2.4532764294862277E-5</v>
      </c>
      <c r="Q148" s="2">
        <f t="shared" si="24"/>
        <v>34524.964</v>
      </c>
      <c r="AB148" t="s">
        <v>41</v>
      </c>
      <c r="AF148" t="s">
        <v>43</v>
      </c>
    </row>
    <row r="149" spans="1:32" x14ac:dyDescent="0.2">
      <c r="A149" s="13" t="s">
        <v>49</v>
      </c>
      <c r="B149" s="5" t="s">
        <v>50</v>
      </c>
      <c r="C149" s="16">
        <v>49543.47</v>
      </c>
      <c r="D149" s="16"/>
      <c r="E149">
        <f t="shared" ref="E149:E185" si="28">+(C149-C$7)/C$8</f>
        <v>2402.5020719307781</v>
      </c>
      <c r="F149">
        <f t="shared" ref="F149:F186" si="29">ROUND(2*E149,0)/2</f>
        <v>2402.5</v>
      </c>
      <c r="G149">
        <f t="shared" si="26"/>
        <v>6.9700000021839514E-3</v>
      </c>
      <c r="J149">
        <f t="shared" si="27"/>
        <v>6.9700000021839514E-3</v>
      </c>
      <c r="O149">
        <f t="shared" ref="O149:O185" ca="1" si="30">+C$11+C$12*$F149</f>
        <v>-2.4532764294862277E-5</v>
      </c>
      <c r="Q149" s="2">
        <f t="shared" ref="Q149:Q185" si="31">+C149-15018.5</f>
        <v>34524.97</v>
      </c>
      <c r="AB149" t="s">
        <v>41</v>
      </c>
      <c r="AF149" t="s">
        <v>43</v>
      </c>
    </row>
    <row r="150" spans="1:32" x14ac:dyDescent="0.2">
      <c r="A150" t="s">
        <v>49</v>
      </c>
      <c r="C150" s="16">
        <v>49548.499000000003</v>
      </c>
      <c r="D150" s="16"/>
      <c r="E150">
        <f t="shared" si="28"/>
        <v>2403.9970130903225</v>
      </c>
      <c r="F150">
        <f t="shared" si="29"/>
        <v>2404</v>
      </c>
      <c r="G150">
        <f t="shared" si="26"/>
        <v>-1.0047999996459112E-2</v>
      </c>
      <c r="J150">
        <f t="shared" si="27"/>
        <v>-1.0047999996459112E-2</v>
      </c>
      <c r="O150">
        <f t="shared" ca="1" si="30"/>
        <v>-2.3606727338024245E-5</v>
      </c>
      <c r="Q150" s="2">
        <f t="shared" si="31"/>
        <v>34529.999000000003</v>
      </c>
      <c r="AB150" t="s">
        <v>41</v>
      </c>
      <c r="AF150" t="s">
        <v>43</v>
      </c>
    </row>
    <row r="151" spans="1:32" x14ac:dyDescent="0.2">
      <c r="A151" t="s">
        <v>49</v>
      </c>
      <c r="C151" s="16">
        <v>49548.504000000001</v>
      </c>
      <c r="D151" s="16"/>
      <c r="E151">
        <f t="shared" si="28"/>
        <v>2403.9984994108227</v>
      </c>
      <c r="F151">
        <f t="shared" si="29"/>
        <v>2404</v>
      </c>
      <c r="G151">
        <f t="shared" si="26"/>
        <v>-5.0479999990784563E-3</v>
      </c>
      <c r="J151">
        <f t="shared" si="27"/>
        <v>-5.0479999990784563E-3</v>
      </c>
      <c r="O151">
        <f t="shared" ca="1" si="30"/>
        <v>-2.3606727338024245E-5</v>
      </c>
      <c r="Q151" s="2">
        <f t="shared" si="31"/>
        <v>34530.004000000001</v>
      </c>
      <c r="AB151" t="s">
        <v>41</v>
      </c>
      <c r="AF151" t="s">
        <v>43</v>
      </c>
    </row>
    <row r="152" spans="1:32" x14ac:dyDescent="0.2">
      <c r="A152" t="s">
        <v>49</v>
      </c>
      <c r="C152" s="16">
        <v>49612.417000000001</v>
      </c>
      <c r="D152" s="16"/>
      <c r="E152">
        <f t="shared" si="28"/>
        <v>2422.9975398423076</v>
      </c>
      <c r="F152">
        <f t="shared" si="29"/>
        <v>2423</v>
      </c>
      <c r="G152">
        <f t="shared" si="26"/>
        <v>-8.2760000004782341E-3</v>
      </c>
      <c r="J152">
        <f t="shared" si="27"/>
        <v>-8.2760000004782341E-3</v>
      </c>
      <c r="O152">
        <f t="shared" ca="1" si="30"/>
        <v>-1.1876925884741129E-5</v>
      </c>
      <c r="Q152" s="2">
        <f t="shared" si="31"/>
        <v>34593.917000000001</v>
      </c>
      <c r="AB152" t="s">
        <v>41</v>
      </c>
      <c r="AF152" t="s">
        <v>43</v>
      </c>
    </row>
    <row r="153" spans="1:32" x14ac:dyDescent="0.2">
      <c r="A153" s="35" t="s">
        <v>49</v>
      </c>
      <c r="B153" s="36"/>
      <c r="C153" s="37">
        <v>49612.432000000001</v>
      </c>
      <c r="D153" s="37"/>
      <c r="E153">
        <f t="shared" si="28"/>
        <v>2423.0019988038093</v>
      </c>
      <c r="F153">
        <f t="shared" si="29"/>
        <v>2423</v>
      </c>
      <c r="G153">
        <f t="shared" si="26"/>
        <v>6.7239999989396892E-3</v>
      </c>
      <c r="J153">
        <f t="shared" si="27"/>
        <v>6.7239999989396892E-3</v>
      </c>
      <c r="O153">
        <f t="shared" ca="1" si="30"/>
        <v>-1.1876925884741129E-5</v>
      </c>
      <c r="Q153" s="2">
        <f t="shared" si="31"/>
        <v>34593.932000000001</v>
      </c>
      <c r="AB153" t="s">
        <v>41</v>
      </c>
      <c r="AF153" t="s">
        <v>43</v>
      </c>
    </row>
    <row r="154" spans="1:32" x14ac:dyDescent="0.2">
      <c r="A154" s="35" t="s">
        <v>49</v>
      </c>
      <c r="B154" s="36"/>
      <c r="C154" s="37">
        <v>49612.436000000002</v>
      </c>
      <c r="D154" s="37"/>
      <c r="E154">
        <f t="shared" si="28"/>
        <v>2423.0031878602099</v>
      </c>
      <c r="F154">
        <f t="shared" si="29"/>
        <v>2423</v>
      </c>
      <c r="G154">
        <f t="shared" si="26"/>
        <v>1.0723999999754597E-2</v>
      </c>
      <c r="J154">
        <f t="shared" si="27"/>
        <v>1.0723999999754597E-2</v>
      </c>
      <c r="O154">
        <f t="shared" ca="1" si="30"/>
        <v>-1.1876925884741129E-5</v>
      </c>
      <c r="Q154" s="2">
        <f t="shared" si="31"/>
        <v>34593.936000000002</v>
      </c>
      <c r="AB154" t="s">
        <v>41</v>
      </c>
      <c r="AF154" t="s">
        <v>43</v>
      </c>
    </row>
    <row r="155" spans="1:32" x14ac:dyDescent="0.2">
      <c r="A155" s="58" t="s">
        <v>501</v>
      </c>
      <c r="B155" s="63" t="s">
        <v>62</v>
      </c>
      <c r="C155" s="59">
        <v>49908.448700000001</v>
      </c>
      <c r="D155" s="59" t="s">
        <v>59</v>
      </c>
      <c r="E155">
        <f t="shared" si="28"/>
        <v>2510.9971367521875</v>
      </c>
      <c r="F155">
        <f t="shared" si="29"/>
        <v>2511</v>
      </c>
      <c r="G155">
        <f t="shared" si="26"/>
        <v>-9.6320000011473894E-3</v>
      </c>
      <c r="J155">
        <f t="shared" si="27"/>
        <v>-9.6320000011473894E-3</v>
      </c>
      <c r="O155">
        <f t="shared" ca="1" si="30"/>
        <v>4.2450575583096025E-5</v>
      </c>
      <c r="Q155" s="2">
        <f t="shared" si="31"/>
        <v>34889.948700000001</v>
      </c>
    </row>
    <row r="156" spans="1:32" x14ac:dyDescent="0.2">
      <c r="A156" s="58" t="s">
        <v>501</v>
      </c>
      <c r="B156" s="63" t="s">
        <v>62</v>
      </c>
      <c r="C156" s="59">
        <v>49908.454899999997</v>
      </c>
      <c r="D156" s="59" t="s">
        <v>59</v>
      </c>
      <c r="E156">
        <f t="shared" si="28"/>
        <v>2510.9989797896073</v>
      </c>
      <c r="F156">
        <f t="shared" si="29"/>
        <v>2511</v>
      </c>
      <c r="G156">
        <f t="shared" si="26"/>
        <v>-3.4320000049774535E-3</v>
      </c>
      <c r="J156">
        <f t="shared" si="27"/>
        <v>-3.4320000049774535E-3</v>
      </c>
      <c r="O156">
        <f t="shared" ca="1" si="30"/>
        <v>4.2450575583096025E-5</v>
      </c>
      <c r="Q156" s="2">
        <f t="shared" si="31"/>
        <v>34889.954899999997</v>
      </c>
    </row>
    <row r="157" spans="1:32" x14ac:dyDescent="0.2">
      <c r="A157" s="58" t="s">
        <v>501</v>
      </c>
      <c r="B157" s="63" t="s">
        <v>62</v>
      </c>
      <c r="C157" s="59">
        <v>49908.459799999997</v>
      </c>
      <c r="D157" s="59" t="s">
        <v>59</v>
      </c>
      <c r="E157">
        <f t="shared" si="28"/>
        <v>2511.0004363836979</v>
      </c>
      <c r="F157">
        <f t="shared" si="29"/>
        <v>2511</v>
      </c>
      <c r="G157">
        <f t="shared" si="26"/>
        <v>1.4679999949294142E-3</v>
      </c>
      <c r="J157">
        <f t="shared" si="27"/>
        <v>1.4679999949294142E-3</v>
      </c>
      <c r="O157">
        <f t="shared" ca="1" si="30"/>
        <v>4.2450575583096025E-5</v>
      </c>
      <c r="Q157" s="2">
        <f t="shared" si="31"/>
        <v>34889.959799999997</v>
      </c>
    </row>
    <row r="158" spans="1:32" x14ac:dyDescent="0.2">
      <c r="A158" s="58" t="s">
        <v>501</v>
      </c>
      <c r="B158" s="63" t="s">
        <v>62</v>
      </c>
      <c r="C158" s="59">
        <v>49908.462599999999</v>
      </c>
      <c r="D158" s="59" t="s">
        <v>59</v>
      </c>
      <c r="E158">
        <f t="shared" si="28"/>
        <v>2511.0012687231788</v>
      </c>
      <c r="F158">
        <f t="shared" si="29"/>
        <v>2511</v>
      </c>
      <c r="G158">
        <f t="shared" si="26"/>
        <v>4.2679999969550408E-3</v>
      </c>
      <c r="J158">
        <f t="shared" si="27"/>
        <v>4.2679999969550408E-3</v>
      </c>
      <c r="O158">
        <f t="shared" ca="1" si="30"/>
        <v>4.2450575583096025E-5</v>
      </c>
      <c r="Q158" s="2">
        <f t="shared" si="31"/>
        <v>34889.962599999999</v>
      </c>
    </row>
    <row r="159" spans="1:32" x14ac:dyDescent="0.2">
      <c r="A159" s="58" t="s">
        <v>501</v>
      </c>
      <c r="B159" s="63" t="s">
        <v>62</v>
      </c>
      <c r="C159" s="59">
        <v>50194.389799999997</v>
      </c>
      <c r="D159" s="59" t="s">
        <v>59</v>
      </c>
      <c r="E159">
        <f t="shared" si="28"/>
        <v>2595.9971605333144</v>
      </c>
      <c r="F159">
        <f t="shared" si="29"/>
        <v>2596</v>
      </c>
      <c r="G159">
        <f t="shared" ref="G159:G185" si="32">+C159-(C$7+F159*C$8)</f>
        <v>-9.5520000031683594E-3</v>
      </c>
      <c r="J159">
        <f t="shared" ref="J159:J173" si="33">+G159</f>
        <v>-9.5520000031683594E-3</v>
      </c>
      <c r="O159">
        <f t="shared" ca="1" si="30"/>
        <v>9.4926003137257116E-5</v>
      </c>
      <c r="Q159" s="2">
        <f t="shared" si="31"/>
        <v>35175.889799999997</v>
      </c>
    </row>
    <row r="160" spans="1:32" x14ac:dyDescent="0.2">
      <c r="A160" s="58" t="s">
        <v>501</v>
      </c>
      <c r="B160" s="63" t="s">
        <v>62</v>
      </c>
      <c r="C160" s="59">
        <v>50194.390500000001</v>
      </c>
      <c r="D160" s="59" t="s">
        <v>59</v>
      </c>
      <c r="E160">
        <f t="shared" si="28"/>
        <v>2595.9973686181856</v>
      </c>
      <c r="F160">
        <f t="shared" si="29"/>
        <v>2596</v>
      </c>
      <c r="G160">
        <f t="shared" si="32"/>
        <v>-8.8519999990239739E-3</v>
      </c>
      <c r="J160">
        <f t="shared" si="33"/>
        <v>-8.8519999990239739E-3</v>
      </c>
      <c r="O160">
        <f t="shared" ca="1" si="30"/>
        <v>9.4926003137257116E-5</v>
      </c>
      <c r="Q160" s="2">
        <f t="shared" si="31"/>
        <v>35175.890500000001</v>
      </c>
    </row>
    <row r="161" spans="1:17" x14ac:dyDescent="0.2">
      <c r="A161" s="58" t="s">
        <v>501</v>
      </c>
      <c r="B161" s="63" t="s">
        <v>62</v>
      </c>
      <c r="C161" s="59">
        <v>50194.393300000003</v>
      </c>
      <c r="D161" s="59" t="s">
        <v>59</v>
      </c>
      <c r="E161">
        <f t="shared" si="28"/>
        <v>2595.998200957667</v>
      </c>
      <c r="F161">
        <f t="shared" si="29"/>
        <v>2596</v>
      </c>
      <c r="G161">
        <f t="shared" si="32"/>
        <v>-6.0519999969983473E-3</v>
      </c>
      <c r="J161">
        <f t="shared" si="33"/>
        <v>-6.0519999969983473E-3</v>
      </c>
      <c r="O161">
        <f t="shared" ca="1" si="30"/>
        <v>9.4926003137257116E-5</v>
      </c>
      <c r="Q161" s="2">
        <f t="shared" si="31"/>
        <v>35175.893300000003</v>
      </c>
    </row>
    <row r="162" spans="1:17" x14ac:dyDescent="0.2">
      <c r="A162" s="58" t="s">
        <v>501</v>
      </c>
      <c r="B162" s="63" t="s">
        <v>62</v>
      </c>
      <c r="C162" s="59">
        <v>50194.396800000002</v>
      </c>
      <c r="D162" s="59" t="s">
        <v>59</v>
      </c>
      <c r="E162">
        <f t="shared" si="28"/>
        <v>2595.9992413820169</v>
      </c>
      <c r="F162">
        <f t="shared" si="29"/>
        <v>2596</v>
      </c>
      <c r="G162">
        <f t="shared" si="32"/>
        <v>-2.5519999981042929E-3</v>
      </c>
      <c r="J162">
        <f t="shared" si="33"/>
        <v>-2.5519999981042929E-3</v>
      </c>
      <c r="O162">
        <f t="shared" ca="1" si="30"/>
        <v>9.4926003137257116E-5</v>
      </c>
      <c r="Q162" s="2">
        <f t="shared" si="31"/>
        <v>35175.896800000002</v>
      </c>
    </row>
    <row r="163" spans="1:17" x14ac:dyDescent="0.2">
      <c r="A163" s="58" t="s">
        <v>501</v>
      </c>
      <c r="B163" s="63" t="s">
        <v>62</v>
      </c>
      <c r="C163" s="59">
        <v>50194.397499999999</v>
      </c>
      <c r="D163" s="59" t="s">
        <v>59</v>
      </c>
      <c r="E163">
        <f t="shared" si="28"/>
        <v>2595.9994494668863</v>
      </c>
      <c r="F163">
        <f t="shared" si="29"/>
        <v>2596</v>
      </c>
      <c r="G163">
        <f t="shared" si="32"/>
        <v>-1.8520000012358651E-3</v>
      </c>
      <c r="J163">
        <f t="shared" si="33"/>
        <v>-1.8520000012358651E-3</v>
      </c>
      <c r="O163">
        <f t="shared" ca="1" si="30"/>
        <v>9.4926003137257116E-5</v>
      </c>
      <c r="Q163" s="2">
        <f t="shared" si="31"/>
        <v>35175.897499999999</v>
      </c>
    </row>
    <row r="164" spans="1:17" x14ac:dyDescent="0.2">
      <c r="A164" s="58" t="s">
        <v>501</v>
      </c>
      <c r="B164" s="63" t="s">
        <v>62</v>
      </c>
      <c r="C164" s="59">
        <v>50194.402999999998</v>
      </c>
      <c r="D164" s="59" t="s">
        <v>59</v>
      </c>
      <c r="E164">
        <f t="shared" si="28"/>
        <v>2596.0010844194367</v>
      </c>
      <c r="F164">
        <f t="shared" si="29"/>
        <v>2596</v>
      </c>
      <c r="G164">
        <f t="shared" si="32"/>
        <v>3.647999998065643E-3</v>
      </c>
      <c r="J164">
        <f t="shared" si="33"/>
        <v>3.647999998065643E-3</v>
      </c>
      <c r="O164">
        <f t="shared" ca="1" si="30"/>
        <v>9.4926003137257116E-5</v>
      </c>
      <c r="Q164" s="2">
        <f t="shared" si="31"/>
        <v>35175.902999999998</v>
      </c>
    </row>
    <row r="165" spans="1:17" x14ac:dyDescent="0.2">
      <c r="A165" s="58" t="s">
        <v>501</v>
      </c>
      <c r="B165" s="63" t="s">
        <v>62</v>
      </c>
      <c r="C165" s="59">
        <v>50305.4208</v>
      </c>
      <c r="D165" s="59" t="s">
        <v>59</v>
      </c>
      <c r="E165">
        <f t="shared" si="28"/>
        <v>2629.002690834634</v>
      </c>
      <c r="F165">
        <f t="shared" si="29"/>
        <v>2629</v>
      </c>
      <c r="G165">
        <f t="shared" si="32"/>
        <v>9.0520000012475066E-3</v>
      </c>
      <c r="J165">
        <f t="shared" si="33"/>
        <v>9.0520000012475066E-3</v>
      </c>
      <c r="O165">
        <f t="shared" ca="1" si="30"/>
        <v>1.1529881618769599E-4</v>
      </c>
      <c r="Q165" s="2">
        <f t="shared" si="31"/>
        <v>35286.9208</v>
      </c>
    </row>
    <row r="166" spans="1:17" x14ac:dyDescent="0.2">
      <c r="A166" s="58" t="s">
        <v>501</v>
      </c>
      <c r="B166" s="63" t="s">
        <v>62</v>
      </c>
      <c r="C166" s="59">
        <v>50305.426299999999</v>
      </c>
      <c r="D166" s="59" t="s">
        <v>59</v>
      </c>
      <c r="E166">
        <f t="shared" si="28"/>
        <v>2629.0043257871848</v>
      </c>
      <c r="F166">
        <f t="shared" si="29"/>
        <v>2629</v>
      </c>
      <c r="G166">
        <f t="shared" si="32"/>
        <v>1.4552000000549015E-2</v>
      </c>
      <c r="J166">
        <f t="shared" si="33"/>
        <v>1.4552000000549015E-2</v>
      </c>
      <c r="O166">
        <f t="shared" ca="1" si="30"/>
        <v>1.1529881618769599E-4</v>
      </c>
      <c r="Q166" s="2">
        <f t="shared" si="31"/>
        <v>35286.926299999999</v>
      </c>
    </row>
    <row r="167" spans="1:17" x14ac:dyDescent="0.2">
      <c r="A167" s="58" t="s">
        <v>501</v>
      </c>
      <c r="B167" s="63" t="s">
        <v>62</v>
      </c>
      <c r="C167" s="59">
        <v>50315.493199999997</v>
      </c>
      <c r="D167" s="59" t="s">
        <v>59</v>
      </c>
      <c r="E167">
        <f t="shared" si="28"/>
        <v>2631.9968537567634</v>
      </c>
      <c r="F167">
        <f t="shared" si="29"/>
        <v>2632</v>
      </c>
      <c r="G167">
        <f t="shared" si="32"/>
        <v>-1.0584000003291294E-2</v>
      </c>
      <c r="J167">
        <f t="shared" si="33"/>
        <v>-1.0584000003291294E-2</v>
      </c>
      <c r="O167">
        <f t="shared" ca="1" si="30"/>
        <v>1.1715089010137228E-4</v>
      </c>
      <c r="Q167" s="2">
        <f t="shared" si="31"/>
        <v>35296.993199999997</v>
      </c>
    </row>
    <row r="168" spans="1:17" x14ac:dyDescent="0.2">
      <c r="A168" s="58" t="s">
        <v>501</v>
      </c>
      <c r="B168" s="63" t="s">
        <v>62</v>
      </c>
      <c r="C168" s="59">
        <v>50480.348100000003</v>
      </c>
      <c r="D168" s="59" t="s">
        <v>59</v>
      </c>
      <c r="E168">
        <f t="shared" si="28"/>
        <v>2681.0022972569664</v>
      </c>
      <c r="F168">
        <f t="shared" si="29"/>
        <v>2681</v>
      </c>
      <c r="G168">
        <f t="shared" si="32"/>
        <v>7.7280000041355379E-3</v>
      </c>
      <c r="J168">
        <f t="shared" si="33"/>
        <v>7.7280000041355379E-3</v>
      </c>
      <c r="O168">
        <f t="shared" ca="1" si="30"/>
        <v>1.4740143069141799E-4</v>
      </c>
      <c r="Q168" s="2">
        <f t="shared" si="31"/>
        <v>35461.848100000003</v>
      </c>
    </row>
    <row r="169" spans="1:17" x14ac:dyDescent="0.2">
      <c r="A169" s="58" t="s">
        <v>501</v>
      </c>
      <c r="B169" s="63" t="s">
        <v>62</v>
      </c>
      <c r="C169" s="59">
        <v>50490.4326</v>
      </c>
      <c r="D169" s="59" t="s">
        <v>59</v>
      </c>
      <c r="E169">
        <f t="shared" si="28"/>
        <v>2684.000057074707</v>
      </c>
      <c r="F169">
        <f t="shared" si="29"/>
        <v>2684</v>
      </c>
      <c r="G169">
        <f t="shared" si="32"/>
        <v>1.919999995152466E-4</v>
      </c>
      <c r="J169">
        <f t="shared" si="33"/>
        <v>1.919999995152466E-4</v>
      </c>
      <c r="O169">
        <f t="shared" ca="1" si="30"/>
        <v>1.4925350460509427E-4</v>
      </c>
      <c r="Q169" s="2">
        <f t="shared" si="31"/>
        <v>35471.9326</v>
      </c>
    </row>
    <row r="170" spans="1:17" x14ac:dyDescent="0.2">
      <c r="A170" s="58" t="s">
        <v>501</v>
      </c>
      <c r="B170" s="63" t="s">
        <v>50</v>
      </c>
      <c r="C170" s="59">
        <v>50606.476000000002</v>
      </c>
      <c r="D170" s="59" t="s">
        <v>59</v>
      </c>
      <c r="E170">
        <f t="shared" si="28"/>
        <v>2718.4955939515085</v>
      </c>
      <c r="F170">
        <f t="shared" si="29"/>
        <v>2718.5</v>
      </c>
      <c r="G170">
        <f t="shared" si="32"/>
        <v>-1.482199999736622E-2</v>
      </c>
      <c r="J170">
        <f t="shared" si="33"/>
        <v>-1.482199999736622E-2</v>
      </c>
      <c r="O170">
        <f t="shared" ca="1" si="30"/>
        <v>1.705523546123714E-4</v>
      </c>
      <c r="Q170" s="2">
        <f t="shared" si="31"/>
        <v>35587.976000000002</v>
      </c>
    </row>
    <row r="171" spans="1:17" x14ac:dyDescent="0.2">
      <c r="A171" s="58" t="s">
        <v>501</v>
      </c>
      <c r="B171" s="63" t="s">
        <v>50</v>
      </c>
      <c r="C171" s="59">
        <v>50606.482300000003</v>
      </c>
      <c r="D171" s="59" t="s">
        <v>59</v>
      </c>
      <c r="E171">
        <f t="shared" si="28"/>
        <v>2718.4974667153397</v>
      </c>
      <c r="F171">
        <f t="shared" si="29"/>
        <v>2718.5</v>
      </c>
      <c r="G171">
        <f t="shared" si="32"/>
        <v>-8.5219999964465387E-3</v>
      </c>
      <c r="J171">
        <f t="shared" si="33"/>
        <v>-8.5219999964465387E-3</v>
      </c>
      <c r="O171">
        <f t="shared" ca="1" si="30"/>
        <v>1.705523546123714E-4</v>
      </c>
      <c r="Q171" s="2">
        <f t="shared" si="31"/>
        <v>35587.982300000003</v>
      </c>
    </row>
    <row r="172" spans="1:17" x14ac:dyDescent="0.2">
      <c r="A172" s="58" t="s">
        <v>501</v>
      </c>
      <c r="B172" s="63" t="s">
        <v>50</v>
      </c>
      <c r="C172" s="59">
        <v>51040.458400000003</v>
      </c>
      <c r="D172" s="59" t="s">
        <v>59</v>
      </c>
      <c r="E172">
        <f t="shared" si="28"/>
        <v>2847.5029815589251</v>
      </c>
      <c r="F172">
        <f t="shared" si="29"/>
        <v>2847.5</v>
      </c>
      <c r="G172">
        <f t="shared" si="32"/>
        <v>1.0030000004917383E-2</v>
      </c>
      <c r="J172">
        <f t="shared" si="33"/>
        <v>1.0030000004917383E-2</v>
      </c>
      <c r="O172">
        <f t="shared" ca="1" si="30"/>
        <v>2.5019153290045107E-4</v>
      </c>
      <c r="Q172" s="2">
        <f t="shared" si="31"/>
        <v>36021.958400000003</v>
      </c>
    </row>
    <row r="173" spans="1:17" x14ac:dyDescent="0.2">
      <c r="A173" s="58" t="s">
        <v>501</v>
      </c>
      <c r="B173" s="63" t="s">
        <v>62</v>
      </c>
      <c r="C173" s="59">
        <v>51045.486299999997</v>
      </c>
      <c r="D173" s="59" t="s">
        <v>59</v>
      </c>
      <c r="E173">
        <f t="shared" si="28"/>
        <v>2848.9975957279571</v>
      </c>
      <c r="F173">
        <f t="shared" si="29"/>
        <v>2849</v>
      </c>
      <c r="G173">
        <f t="shared" si="32"/>
        <v>-8.0880000023171306E-3</v>
      </c>
      <c r="J173">
        <f t="shared" si="33"/>
        <v>-8.0880000023171306E-3</v>
      </c>
      <c r="O173">
        <f t="shared" ca="1" si="30"/>
        <v>2.511175698572891E-4</v>
      </c>
      <c r="Q173" s="2">
        <f t="shared" si="31"/>
        <v>36026.986299999997</v>
      </c>
    </row>
    <row r="174" spans="1:17" x14ac:dyDescent="0.2">
      <c r="A174" s="38" t="s">
        <v>61</v>
      </c>
      <c r="B174" s="39" t="s">
        <v>62</v>
      </c>
      <c r="C174" s="40">
        <v>53333.023699999998</v>
      </c>
      <c r="D174" s="41">
        <v>2.0000000000000001E-4</v>
      </c>
      <c r="E174">
        <f t="shared" si="28"/>
        <v>3529.0003424482425</v>
      </c>
      <c r="F174">
        <f t="shared" si="29"/>
        <v>3529</v>
      </c>
      <c r="G174">
        <f t="shared" si="32"/>
        <v>1.1519999970914796E-3</v>
      </c>
      <c r="K174">
        <f>+G174</f>
        <v>1.1519999970914796E-3</v>
      </c>
      <c r="O174">
        <f t="shared" ca="1" si="30"/>
        <v>6.7092099029057695E-4</v>
      </c>
      <c r="Q174" s="2">
        <f t="shared" si="31"/>
        <v>38314.523699999998</v>
      </c>
    </row>
    <row r="175" spans="1:17" x14ac:dyDescent="0.2">
      <c r="A175" s="38" t="s">
        <v>61</v>
      </c>
      <c r="B175" s="39" t="s">
        <v>62</v>
      </c>
      <c r="C175" s="40">
        <v>53692.972650000003</v>
      </c>
      <c r="D175" s="41">
        <v>8.0000000000000007E-5</v>
      </c>
      <c r="E175">
        <f t="shared" si="28"/>
        <v>3636.0002431620346</v>
      </c>
      <c r="F175">
        <f t="shared" si="29"/>
        <v>3636</v>
      </c>
      <c r="G175">
        <f t="shared" si="32"/>
        <v>8.1800000043585896E-4</v>
      </c>
      <c r="K175">
        <f>+G175</f>
        <v>8.1800000043585896E-4</v>
      </c>
      <c r="O175">
        <f t="shared" ca="1" si="30"/>
        <v>7.36978293211697E-4</v>
      </c>
      <c r="Q175" s="2">
        <f t="shared" si="31"/>
        <v>38674.472650000003</v>
      </c>
    </row>
    <row r="176" spans="1:17" x14ac:dyDescent="0.2">
      <c r="A176" s="37" t="s">
        <v>70</v>
      </c>
      <c r="B176" s="39"/>
      <c r="C176" s="37">
        <v>54187.482000000004</v>
      </c>
      <c r="D176" s="37">
        <v>2.9999999999999997E-4</v>
      </c>
      <c r="E176">
        <f t="shared" si="28"/>
        <v>3783.0001200946972</v>
      </c>
      <c r="F176">
        <f t="shared" si="29"/>
        <v>3783</v>
      </c>
      <c r="G176">
        <f t="shared" si="32"/>
        <v>4.0400000580120832E-4</v>
      </c>
      <c r="J176">
        <f>+G176</f>
        <v>4.0400000580120832E-4</v>
      </c>
      <c r="O176">
        <f t="shared" ca="1" si="30"/>
        <v>8.2772991498183414E-4</v>
      </c>
      <c r="Q176" s="2">
        <f t="shared" si="31"/>
        <v>39168.982000000004</v>
      </c>
    </row>
    <row r="177" spans="1:17" x14ac:dyDescent="0.2">
      <c r="A177" s="58" t="s">
        <v>574</v>
      </c>
      <c r="B177" s="63" t="s">
        <v>62</v>
      </c>
      <c r="C177" s="59">
        <v>55028.484400000001</v>
      </c>
      <c r="D177" s="59" t="s">
        <v>59</v>
      </c>
      <c r="E177">
        <f t="shared" si="28"/>
        <v>4032.9999417362365</v>
      </c>
      <c r="F177">
        <f t="shared" si="29"/>
        <v>4033</v>
      </c>
      <c r="G177">
        <f t="shared" si="32"/>
        <v>-1.9600000086938962E-4</v>
      </c>
      <c r="J177">
        <f>+G177</f>
        <v>-1.9600000086938962E-4</v>
      </c>
      <c r="O177">
        <f t="shared" ca="1" si="30"/>
        <v>9.8206940778819006E-4</v>
      </c>
      <c r="Q177" s="2">
        <f t="shared" si="31"/>
        <v>40009.984400000001</v>
      </c>
    </row>
    <row r="178" spans="1:17" x14ac:dyDescent="0.2">
      <c r="A178" s="42" t="s">
        <v>74</v>
      </c>
      <c r="B178" s="36" t="s">
        <v>50</v>
      </c>
      <c r="C178" s="37">
        <v>55060.445330000002</v>
      </c>
      <c r="D178" s="37">
        <v>5.0000000000000001E-4</v>
      </c>
      <c r="E178">
        <f t="shared" si="28"/>
        <v>4042.5007788319431</v>
      </c>
      <c r="F178">
        <f t="shared" si="29"/>
        <v>4042.5</v>
      </c>
      <c r="G178">
        <f t="shared" si="32"/>
        <v>2.6199999992968515E-3</v>
      </c>
      <c r="K178">
        <f>+G178</f>
        <v>2.6199999992968515E-3</v>
      </c>
      <c r="O178">
        <f t="shared" ca="1" si="30"/>
        <v>9.8793430851483173E-4</v>
      </c>
      <c r="Q178" s="2">
        <f t="shared" si="31"/>
        <v>40041.945330000002</v>
      </c>
    </row>
    <row r="179" spans="1:17" x14ac:dyDescent="0.2">
      <c r="A179" s="43" t="s">
        <v>78</v>
      </c>
      <c r="B179" s="44" t="s">
        <v>62</v>
      </c>
      <c r="C179" s="43">
        <v>55674.377</v>
      </c>
      <c r="D179" s="43">
        <v>2.5999999999999999E-3</v>
      </c>
      <c r="E179">
        <f t="shared" si="28"/>
        <v>4225.0006242546106</v>
      </c>
      <c r="F179">
        <f t="shared" si="29"/>
        <v>4225</v>
      </c>
      <c r="G179">
        <f t="shared" si="32"/>
        <v>2.0999999978812411E-3</v>
      </c>
      <c r="J179">
        <f>+G179</f>
        <v>2.0999999978812411E-3</v>
      </c>
      <c r="O179">
        <f t="shared" ca="1" si="30"/>
        <v>1.1006021382634712E-3</v>
      </c>
      <c r="Q179" s="2">
        <f t="shared" si="31"/>
        <v>40655.877</v>
      </c>
    </row>
    <row r="180" spans="1:17" x14ac:dyDescent="0.2">
      <c r="A180" s="37" t="s">
        <v>79</v>
      </c>
      <c r="B180" s="36" t="s">
        <v>62</v>
      </c>
      <c r="C180" s="37">
        <v>56483.4179</v>
      </c>
      <c r="D180" s="37">
        <v>4.4999999999999997E-3</v>
      </c>
      <c r="E180">
        <f t="shared" si="28"/>
        <v>4465.4994393599072</v>
      </c>
      <c r="F180">
        <f t="shared" si="29"/>
        <v>4465.5</v>
      </c>
      <c r="G180">
        <f t="shared" si="32"/>
        <v>-1.8859999981941655E-3</v>
      </c>
      <c r="J180">
        <f>+G180</f>
        <v>-1.8859999981941655E-3</v>
      </c>
      <c r="O180">
        <f t="shared" ca="1" si="30"/>
        <v>1.2490767303431855E-3</v>
      </c>
      <c r="Q180" s="2">
        <f t="shared" si="31"/>
        <v>41464.9179</v>
      </c>
    </row>
    <row r="181" spans="1:17" x14ac:dyDescent="0.2">
      <c r="A181" s="40" t="s">
        <v>80</v>
      </c>
      <c r="B181" s="39" t="s">
        <v>62</v>
      </c>
      <c r="C181" s="40">
        <v>56747.496400000004</v>
      </c>
      <c r="D181" s="40">
        <v>1.8E-3</v>
      </c>
      <c r="E181">
        <f t="shared" si="28"/>
        <v>4544.0004970255768</v>
      </c>
      <c r="F181">
        <f t="shared" si="29"/>
        <v>4544</v>
      </c>
      <c r="G181">
        <f t="shared" si="32"/>
        <v>1.6720000057830475E-3</v>
      </c>
      <c r="J181">
        <f>+G181</f>
        <v>1.6720000057830475E-3</v>
      </c>
      <c r="O181">
        <f t="shared" ca="1" si="30"/>
        <v>1.2975393310843814E-3</v>
      </c>
      <c r="Q181" s="2">
        <f t="shared" si="31"/>
        <v>41728.996400000004</v>
      </c>
    </row>
    <row r="182" spans="1:17" x14ac:dyDescent="0.2">
      <c r="A182" s="66" t="s">
        <v>603</v>
      </c>
      <c r="B182" s="67" t="s">
        <v>62</v>
      </c>
      <c r="C182" s="68">
        <v>57134.357120000001</v>
      </c>
      <c r="D182" s="68">
        <v>1E-4</v>
      </c>
      <c r="E182">
        <f t="shared" si="28"/>
        <v>4659.0003008312697</v>
      </c>
      <c r="F182">
        <f t="shared" si="29"/>
        <v>4659</v>
      </c>
      <c r="G182">
        <f t="shared" si="32"/>
        <v>1.0120000006281771E-3</v>
      </c>
      <c r="K182">
        <f>+G182</f>
        <v>1.0120000006281771E-3</v>
      </c>
      <c r="O182">
        <f t="shared" ca="1" si="30"/>
        <v>1.3685354977753048E-3</v>
      </c>
      <c r="Q182" s="2">
        <f t="shared" si="31"/>
        <v>42115.857120000001</v>
      </c>
    </row>
    <row r="183" spans="1:17" x14ac:dyDescent="0.2">
      <c r="A183" s="69" t="s">
        <v>1</v>
      </c>
      <c r="B183" s="70" t="s">
        <v>62</v>
      </c>
      <c r="C183" s="71">
        <v>57134.359199999999</v>
      </c>
      <c r="D183" s="71">
        <v>1.2999999999999999E-3</v>
      </c>
      <c r="E183">
        <f t="shared" si="28"/>
        <v>4659.000919140597</v>
      </c>
      <c r="F183">
        <f t="shared" si="29"/>
        <v>4659</v>
      </c>
      <c r="G183">
        <f t="shared" si="32"/>
        <v>3.0919999990146607E-3</v>
      </c>
      <c r="K183">
        <f>+G183</f>
        <v>3.0919999990146607E-3</v>
      </c>
      <c r="O183">
        <f t="shared" ca="1" si="30"/>
        <v>1.3685354977753048E-3</v>
      </c>
      <c r="Q183" s="2">
        <f t="shared" si="31"/>
        <v>42115.859199999999</v>
      </c>
    </row>
    <row r="184" spans="1:17" x14ac:dyDescent="0.2">
      <c r="A184" s="72" t="s">
        <v>81</v>
      </c>
      <c r="B184" s="73" t="s">
        <v>50</v>
      </c>
      <c r="C184" s="74">
        <v>57149.491999999998</v>
      </c>
      <c r="D184" s="74">
        <v>5.0000000000000001E-3</v>
      </c>
      <c r="E184">
        <f t="shared" si="28"/>
        <v>4663.499357315015</v>
      </c>
      <c r="F184">
        <f t="shared" si="29"/>
        <v>4663.5</v>
      </c>
      <c r="G184">
        <f t="shared" si="32"/>
        <v>-2.1620000043185428E-3</v>
      </c>
      <c r="H184">
        <f>+G184</f>
        <v>-2.1620000043185428E-3</v>
      </c>
      <c r="O184">
        <f t="shared" ca="1" si="30"/>
        <v>1.3713136086458192E-3</v>
      </c>
      <c r="Q184" s="2">
        <f t="shared" si="31"/>
        <v>42130.991999999998</v>
      </c>
    </row>
    <row r="185" spans="1:17" x14ac:dyDescent="0.2">
      <c r="A185" s="66" t="s">
        <v>603</v>
      </c>
      <c r="B185" s="67" t="s">
        <v>50</v>
      </c>
      <c r="C185" s="68">
        <v>57176.411370000002</v>
      </c>
      <c r="D185" s="68">
        <v>2.9999999999999997E-4</v>
      </c>
      <c r="E185">
        <f t="shared" si="28"/>
        <v>4671.5015196140803</v>
      </c>
      <c r="F185">
        <f t="shared" si="29"/>
        <v>4671.5</v>
      </c>
      <c r="G185">
        <f t="shared" si="32"/>
        <v>5.1119999989168718E-3</v>
      </c>
      <c r="K185">
        <f>+G185</f>
        <v>5.1119999989168718E-3</v>
      </c>
      <c r="O185">
        <f t="shared" ca="1" si="30"/>
        <v>1.3762524724156226E-3</v>
      </c>
      <c r="Q185" s="2">
        <f t="shared" si="31"/>
        <v>42157.911370000002</v>
      </c>
    </row>
    <row r="186" spans="1:17" x14ac:dyDescent="0.2">
      <c r="A186" s="65" t="s">
        <v>0</v>
      </c>
      <c r="B186" s="75" t="s">
        <v>62</v>
      </c>
      <c r="C186" s="75">
        <v>57879.486799999999</v>
      </c>
      <c r="D186" s="75">
        <v>5.9999999999999995E-4</v>
      </c>
      <c r="E186">
        <f>+(C186-C$7)/C$8</f>
        <v>4880.5006046351791</v>
      </c>
      <c r="F186">
        <f t="shared" si="29"/>
        <v>4880.5</v>
      </c>
      <c r="G186">
        <f>+C186-(C$7+F186*C$8)</f>
        <v>2.0339999973657541E-3</v>
      </c>
      <c r="K186">
        <f>+G186</f>
        <v>2.0339999973657541E-3</v>
      </c>
      <c r="O186">
        <f ca="1">+C$11+C$12*$F186</f>
        <v>1.5052802884017362E-3</v>
      </c>
      <c r="Q186" s="2">
        <f>+C186-15018.5</f>
        <v>42860.986799999999</v>
      </c>
    </row>
    <row r="187" spans="1:17" x14ac:dyDescent="0.2">
      <c r="A187" s="76" t="s">
        <v>604</v>
      </c>
      <c r="B187" s="77" t="s">
        <v>62</v>
      </c>
      <c r="C187" s="78">
        <v>59366.379399999998</v>
      </c>
      <c r="D187" s="76">
        <v>1.4E-3</v>
      </c>
      <c r="E187">
        <f>+(C187-C$7)/C$8</f>
        <v>5322.5003953612522</v>
      </c>
      <c r="F187">
        <f t="shared" ref="F187" si="34">ROUND(2*E187,0)/2</f>
        <v>5322.5</v>
      </c>
      <c r="G187">
        <f>+C187-(C$7+F187*C$8)</f>
        <v>1.3299999991431832E-3</v>
      </c>
      <c r="K187">
        <f>+G187</f>
        <v>1.3299999991431832E-3</v>
      </c>
      <c r="O187">
        <f ca="1">+C$11+C$12*$F187</f>
        <v>1.7781525116833733E-3</v>
      </c>
      <c r="Q187" s="2">
        <f>+C187-15018.5</f>
        <v>44347.879399999998</v>
      </c>
    </row>
    <row r="188" spans="1:17" x14ac:dyDescent="0.2">
      <c r="C188" s="16"/>
      <c r="D188" s="16"/>
    </row>
    <row r="189" spans="1:17" x14ac:dyDescent="0.2">
      <c r="C189" s="16"/>
      <c r="D189" s="16"/>
    </row>
    <row r="190" spans="1:17" x14ac:dyDescent="0.2">
      <c r="C190" s="16"/>
      <c r="D190" s="16"/>
    </row>
    <row r="191" spans="1:17" x14ac:dyDescent="0.2">
      <c r="C191" s="16"/>
      <c r="D191" s="16"/>
    </row>
    <row r="192" spans="1:17" x14ac:dyDescent="0.2">
      <c r="C192" s="16"/>
      <c r="D192" s="16"/>
    </row>
    <row r="193" spans="3:4" x14ac:dyDescent="0.2">
      <c r="C193" s="16"/>
      <c r="D193" s="16"/>
    </row>
    <row r="194" spans="3:4" x14ac:dyDescent="0.2">
      <c r="C194" s="16"/>
      <c r="D194" s="16"/>
    </row>
    <row r="195" spans="3:4" x14ac:dyDescent="0.2">
      <c r="C195" s="16"/>
      <c r="D195" s="16"/>
    </row>
    <row r="196" spans="3:4" x14ac:dyDescent="0.2">
      <c r="C196" s="16"/>
      <c r="D196" s="16"/>
    </row>
    <row r="197" spans="3:4" x14ac:dyDescent="0.2">
      <c r="C197" s="16"/>
      <c r="D197" s="16"/>
    </row>
    <row r="198" spans="3:4" x14ac:dyDescent="0.2">
      <c r="C198" s="16"/>
      <c r="D198" s="16"/>
    </row>
    <row r="199" spans="3:4" x14ac:dyDescent="0.2">
      <c r="C199" s="16"/>
      <c r="D199" s="16"/>
    </row>
    <row r="200" spans="3:4" x14ac:dyDescent="0.2">
      <c r="C200" s="16"/>
      <c r="D200" s="16"/>
    </row>
    <row r="201" spans="3:4" x14ac:dyDescent="0.2">
      <c r="C201" s="16"/>
      <c r="D201" s="16"/>
    </row>
    <row r="202" spans="3:4" x14ac:dyDescent="0.2">
      <c r="C202" s="16"/>
      <c r="D202" s="16"/>
    </row>
    <row r="203" spans="3:4" x14ac:dyDescent="0.2">
      <c r="C203" s="16"/>
      <c r="D203" s="16"/>
    </row>
    <row r="204" spans="3:4" x14ac:dyDescent="0.2">
      <c r="C204" s="16"/>
      <c r="D204" s="16"/>
    </row>
    <row r="205" spans="3:4" x14ac:dyDescent="0.2">
      <c r="C205" s="16"/>
      <c r="D205" s="16"/>
    </row>
    <row r="206" spans="3:4" x14ac:dyDescent="0.2">
      <c r="C206" s="16"/>
      <c r="D206" s="16"/>
    </row>
    <row r="207" spans="3:4" x14ac:dyDescent="0.2">
      <c r="C207" s="16"/>
      <c r="D207" s="16"/>
    </row>
    <row r="208" spans="3:4" x14ac:dyDescent="0.2">
      <c r="C208" s="16"/>
      <c r="D208" s="16"/>
    </row>
    <row r="209" spans="3:4" x14ac:dyDescent="0.2">
      <c r="C209" s="16"/>
      <c r="D209" s="16"/>
    </row>
    <row r="210" spans="3:4" x14ac:dyDescent="0.2">
      <c r="C210" s="16"/>
      <c r="D210" s="16"/>
    </row>
    <row r="211" spans="3:4" x14ac:dyDescent="0.2">
      <c r="C211" s="16"/>
      <c r="D211" s="16"/>
    </row>
    <row r="212" spans="3:4" x14ac:dyDescent="0.2">
      <c r="C212" s="16"/>
      <c r="D212" s="16"/>
    </row>
    <row r="213" spans="3:4" x14ac:dyDescent="0.2">
      <c r="C213" s="16"/>
      <c r="D213" s="16"/>
    </row>
    <row r="214" spans="3:4" x14ac:dyDescent="0.2">
      <c r="C214" s="16"/>
      <c r="D214" s="16"/>
    </row>
    <row r="215" spans="3:4" x14ac:dyDescent="0.2">
      <c r="C215" s="16"/>
      <c r="D215" s="16"/>
    </row>
    <row r="216" spans="3:4" x14ac:dyDescent="0.2">
      <c r="C216" s="16"/>
      <c r="D216" s="16"/>
    </row>
    <row r="217" spans="3:4" x14ac:dyDescent="0.2">
      <c r="C217" s="16"/>
      <c r="D217" s="16"/>
    </row>
    <row r="218" spans="3:4" x14ac:dyDescent="0.2">
      <c r="C218" s="16"/>
      <c r="D218" s="16"/>
    </row>
    <row r="219" spans="3:4" x14ac:dyDescent="0.2">
      <c r="C219" s="16"/>
      <c r="D219" s="16"/>
    </row>
    <row r="220" spans="3:4" x14ac:dyDescent="0.2">
      <c r="C220" s="16"/>
      <c r="D220" s="16"/>
    </row>
    <row r="221" spans="3:4" x14ac:dyDescent="0.2">
      <c r="C221" s="16"/>
      <c r="D221" s="16"/>
    </row>
    <row r="222" spans="3:4" x14ac:dyDescent="0.2">
      <c r="C222" s="16"/>
      <c r="D222" s="16"/>
    </row>
    <row r="223" spans="3:4" x14ac:dyDescent="0.2">
      <c r="C223" s="16"/>
      <c r="D223" s="16"/>
    </row>
    <row r="224" spans="3:4" x14ac:dyDescent="0.2">
      <c r="C224" s="16"/>
      <c r="D224" s="16"/>
    </row>
    <row r="225" spans="3:4" x14ac:dyDescent="0.2">
      <c r="C225" s="16"/>
      <c r="D225" s="16"/>
    </row>
    <row r="226" spans="3:4" x14ac:dyDescent="0.2">
      <c r="C226" s="16"/>
      <c r="D226" s="16"/>
    </row>
    <row r="227" spans="3:4" x14ac:dyDescent="0.2">
      <c r="C227" s="16"/>
      <c r="D227" s="16"/>
    </row>
    <row r="228" spans="3:4" x14ac:dyDescent="0.2">
      <c r="C228" s="16"/>
      <c r="D228" s="16"/>
    </row>
    <row r="229" spans="3:4" x14ac:dyDescent="0.2">
      <c r="C229" s="16"/>
      <c r="D229" s="16"/>
    </row>
    <row r="230" spans="3:4" x14ac:dyDescent="0.2">
      <c r="C230" s="16"/>
      <c r="D230" s="16"/>
    </row>
    <row r="231" spans="3:4" x14ac:dyDescent="0.2">
      <c r="C231" s="16"/>
      <c r="D231" s="16"/>
    </row>
    <row r="232" spans="3:4" x14ac:dyDescent="0.2">
      <c r="C232" s="16"/>
      <c r="D232" s="16"/>
    </row>
    <row r="233" spans="3:4" x14ac:dyDescent="0.2">
      <c r="C233" s="16"/>
      <c r="D233" s="16"/>
    </row>
    <row r="234" spans="3:4" x14ac:dyDescent="0.2">
      <c r="C234" s="16"/>
      <c r="D234" s="16"/>
    </row>
    <row r="235" spans="3:4" x14ac:dyDescent="0.2">
      <c r="C235" s="16"/>
      <c r="D235" s="16"/>
    </row>
    <row r="236" spans="3:4" x14ac:dyDescent="0.2">
      <c r="C236" s="16"/>
      <c r="D236" s="16"/>
    </row>
    <row r="237" spans="3:4" x14ac:dyDescent="0.2">
      <c r="C237" s="16"/>
      <c r="D237" s="16"/>
    </row>
    <row r="238" spans="3:4" x14ac:dyDescent="0.2">
      <c r="C238" s="16"/>
      <c r="D238" s="16"/>
    </row>
    <row r="239" spans="3:4" x14ac:dyDescent="0.2">
      <c r="C239" s="16"/>
      <c r="D239" s="16"/>
    </row>
    <row r="240" spans="3:4" x14ac:dyDescent="0.2">
      <c r="C240" s="16"/>
      <c r="D240" s="16"/>
    </row>
    <row r="241" spans="3:4" x14ac:dyDescent="0.2">
      <c r="C241" s="16"/>
      <c r="D241" s="16"/>
    </row>
    <row r="242" spans="3:4" x14ac:dyDescent="0.2">
      <c r="C242" s="16"/>
      <c r="D242" s="16"/>
    </row>
    <row r="243" spans="3:4" x14ac:dyDescent="0.2">
      <c r="C243" s="16"/>
      <c r="D243" s="16"/>
    </row>
    <row r="244" spans="3:4" x14ac:dyDescent="0.2">
      <c r="C244" s="16"/>
      <c r="D244" s="16"/>
    </row>
    <row r="245" spans="3:4" x14ac:dyDescent="0.2">
      <c r="C245" s="16"/>
      <c r="D245" s="16"/>
    </row>
    <row r="246" spans="3:4" x14ac:dyDescent="0.2">
      <c r="C246" s="16"/>
      <c r="D246" s="16"/>
    </row>
    <row r="247" spans="3:4" x14ac:dyDescent="0.2">
      <c r="C247" s="16"/>
      <c r="D247" s="16"/>
    </row>
    <row r="248" spans="3:4" x14ac:dyDescent="0.2">
      <c r="C248" s="16"/>
      <c r="D248" s="16"/>
    </row>
    <row r="249" spans="3:4" x14ac:dyDescent="0.2">
      <c r="C249" s="16"/>
      <c r="D249" s="16"/>
    </row>
    <row r="250" spans="3:4" x14ac:dyDescent="0.2">
      <c r="C250" s="16"/>
      <c r="D250" s="16"/>
    </row>
    <row r="251" spans="3:4" x14ac:dyDescent="0.2">
      <c r="C251" s="16"/>
      <c r="D251" s="16"/>
    </row>
    <row r="252" spans="3:4" x14ac:dyDescent="0.2">
      <c r="C252" s="16"/>
      <c r="D252" s="16"/>
    </row>
    <row r="253" spans="3:4" x14ac:dyDescent="0.2">
      <c r="C253" s="16"/>
      <c r="D253" s="16"/>
    </row>
    <row r="254" spans="3:4" x14ac:dyDescent="0.2">
      <c r="C254" s="16"/>
      <c r="D254" s="16"/>
    </row>
    <row r="255" spans="3:4" x14ac:dyDescent="0.2">
      <c r="C255" s="16"/>
      <c r="D255" s="16"/>
    </row>
    <row r="256" spans="3:4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  <row r="261" spans="3:4" x14ac:dyDescent="0.2">
      <c r="C261" s="16"/>
      <c r="D261" s="16"/>
    </row>
    <row r="262" spans="3:4" x14ac:dyDescent="0.2">
      <c r="C262" s="16"/>
      <c r="D262" s="16"/>
    </row>
    <row r="263" spans="3:4" x14ac:dyDescent="0.2">
      <c r="C263" s="16"/>
      <c r="D263" s="16"/>
    </row>
    <row r="264" spans="3:4" x14ac:dyDescent="0.2">
      <c r="C264" s="16"/>
      <c r="D264" s="16"/>
    </row>
    <row r="265" spans="3:4" x14ac:dyDescent="0.2">
      <c r="C265" s="16"/>
      <c r="D265" s="16"/>
    </row>
    <row r="266" spans="3:4" x14ac:dyDescent="0.2">
      <c r="C266" s="16"/>
      <c r="D266" s="16"/>
    </row>
    <row r="267" spans="3:4" x14ac:dyDescent="0.2">
      <c r="C267" s="16"/>
      <c r="D267" s="16"/>
    </row>
    <row r="268" spans="3:4" x14ac:dyDescent="0.2">
      <c r="C268" s="16"/>
      <c r="D268" s="16"/>
    </row>
    <row r="269" spans="3:4" x14ac:dyDescent="0.2">
      <c r="C269" s="16"/>
      <c r="D269" s="16"/>
    </row>
    <row r="270" spans="3:4" x14ac:dyDescent="0.2">
      <c r="C270" s="16"/>
      <c r="D270" s="16"/>
    </row>
    <row r="271" spans="3:4" x14ac:dyDescent="0.2">
      <c r="C271" s="16"/>
      <c r="D271" s="16"/>
    </row>
    <row r="272" spans="3:4" x14ac:dyDescent="0.2">
      <c r="C272" s="16"/>
      <c r="D272" s="16"/>
    </row>
    <row r="273" spans="3:4" x14ac:dyDescent="0.2">
      <c r="C273" s="16"/>
      <c r="D273" s="16"/>
    </row>
    <row r="274" spans="3:4" x14ac:dyDescent="0.2">
      <c r="C274" s="16"/>
      <c r="D274" s="16"/>
    </row>
    <row r="275" spans="3:4" x14ac:dyDescent="0.2">
      <c r="C275" s="16"/>
      <c r="D275" s="16"/>
    </row>
    <row r="276" spans="3:4" x14ac:dyDescent="0.2">
      <c r="C276" s="16"/>
      <c r="D276" s="16"/>
    </row>
    <row r="277" spans="3:4" x14ac:dyDescent="0.2">
      <c r="C277" s="16"/>
      <c r="D277" s="16"/>
    </row>
    <row r="278" spans="3:4" x14ac:dyDescent="0.2">
      <c r="C278" s="16"/>
      <c r="D278" s="16"/>
    </row>
    <row r="279" spans="3:4" x14ac:dyDescent="0.2">
      <c r="C279" s="16"/>
      <c r="D279" s="16"/>
    </row>
    <row r="280" spans="3:4" x14ac:dyDescent="0.2">
      <c r="C280" s="16"/>
      <c r="D280" s="16"/>
    </row>
    <row r="281" spans="3:4" x14ac:dyDescent="0.2">
      <c r="C281" s="16"/>
      <c r="D281" s="16"/>
    </row>
    <row r="282" spans="3:4" x14ac:dyDescent="0.2">
      <c r="C282" s="16"/>
      <c r="D282" s="16"/>
    </row>
    <row r="283" spans="3:4" x14ac:dyDescent="0.2">
      <c r="C283" s="16"/>
      <c r="D283" s="16"/>
    </row>
    <row r="284" spans="3:4" x14ac:dyDescent="0.2">
      <c r="C284" s="16"/>
      <c r="D284" s="16"/>
    </row>
    <row r="285" spans="3:4" x14ac:dyDescent="0.2">
      <c r="C285" s="16"/>
      <c r="D285" s="16"/>
    </row>
    <row r="286" spans="3:4" x14ac:dyDescent="0.2">
      <c r="C286" s="16"/>
      <c r="D286" s="16"/>
    </row>
    <row r="287" spans="3:4" x14ac:dyDescent="0.2">
      <c r="C287" s="16"/>
      <c r="D287" s="16"/>
    </row>
    <row r="288" spans="3:4" x14ac:dyDescent="0.2">
      <c r="C288" s="16"/>
      <c r="D288" s="16"/>
    </row>
    <row r="289" spans="3:4" x14ac:dyDescent="0.2">
      <c r="C289" s="16"/>
      <c r="D289" s="16"/>
    </row>
    <row r="290" spans="3:4" x14ac:dyDescent="0.2">
      <c r="C290" s="16"/>
      <c r="D290" s="16"/>
    </row>
    <row r="291" spans="3:4" x14ac:dyDescent="0.2">
      <c r="C291" s="16"/>
      <c r="D291" s="16"/>
    </row>
    <row r="292" spans="3:4" x14ac:dyDescent="0.2">
      <c r="C292" s="16"/>
      <c r="D292" s="16"/>
    </row>
    <row r="293" spans="3:4" x14ac:dyDescent="0.2">
      <c r="C293" s="16"/>
      <c r="D293" s="16"/>
    </row>
    <row r="294" spans="3:4" x14ac:dyDescent="0.2">
      <c r="C294" s="16"/>
      <c r="D294" s="16"/>
    </row>
    <row r="295" spans="3:4" x14ac:dyDescent="0.2">
      <c r="C295" s="16"/>
      <c r="D295" s="16"/>
    </row>
    <row r="296" spans="3:4" x14ac:dyDescent="0.2">
      <c r="C296" s="16"/>
      <c r="D296" s="16"/>
    </row>
    <row r="297" spans="3:4" x14ac:dyDescent="0.2">
      <c r="C297" s="16"/>
      <c r="D297" s="16"/>
    </row>
    <row r="298" spans="3:4" x14ac:dyDescent="0.2">
      <c r="C298" s="16"/>
      <c r="D298" s="16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  <row r="676" spans="3:4" x14ac:dyDescent="0.2">
      <c r="C676" s="14"/>
      <c r="D676" s="14"/>
    </row>
    <row r="677" spans="3:4" x14ac:dyDescent="0.2">
      <c r="C677" s="14"/>
      <c r="D677" s="14"/>
    </row>
    <row r="678" spans="3:4" x14ac:dyDescent="0.2">
      <c r="C678" s="14"/>
      <c r="D678" s="14"/>
    </row>
    <row r="679" spans="3:4" x14ac:dyDescent="0.2">
      <c r="C679" s="14"/>
      <c r="D679" s="14"/>
    </row>
    <row r="680" spans="3:4" x14ac:dyDescent="0.2">
      <c r="C680" s="14"/>
      <c r="D680" s="14"/>
    </row>
    <row r="681" spans="3:4" x14ac:dyDescent="0.2">
      <c r="C681" s="14"/>
      <c r="D681" s="14"/>
    </row>
    <row r="682" spans="3:4" x14ac:dyDescent="0.2">
      <c r="C682" s="14"/>
      <c r="D682" s="14"/>
    </row>
    <row r="683" spans="3:4" x14ac:dyDescent="0.2">
      <c r="C683" s="14"/>
      <c r="D683" s="14"/>
    </row>
    <row r="684" spans="3:4" x14ac:dyDescent="0.2">
      <c r="C684" s="14"/>
      <c r="D684" s="14"/>
    </row>
    <row r="685" spans="3:4" x14ac:dyDescent="0.2">
      <c r="C685" s="14"/>
      <c r="D685" s="14"/>
    </row>
    <row r="686" spans="3:4" x14ac:dyDescent="0.2">
      <c r="C686" s="14"/>
      <c r="D686" s="14"/>
    </row>
    <row r="687" spans="3:4" x14ac:dyDescent="0.2">
      <c r="C687" s="14"/>
      <c r="D687" s="14"/>
    </row>
    <row r="688" spans="3:4" x14ac:dyDescent="0.2">
      <c r="C688" s="14"/>
      <c r="D688" s="14"/>
    </row>
    <row r="689" spans="3:4" x14ac:dyDescent="0.2">
      <c r="C689" s="14"/>
      <c r="D689" s="14"/>
    </row>
    <row r="690" spans="3:4" x14ac:dyDescent="0.2">
      <c r="C690" s="14"/>
      <c r="D690" s="14"/>
    </row>
    <row r="691" spans="3:4" x14ac:dyDescent="0.2">
      <c r="C691" s="14"/>
      <c r="D691" s="14"/>
    </row>
    <row r="692" spans="3:4" x14ac:dyDescent="0.2">
      <c r="C692" s="14"/>
      <c r="D692" s="14"/>
    </row>
    <row r="693" spans="3:4" x14ac:dyDescent="0.2">
      <c r="C693" s="14"/>
      <c r="D693" s="14"/>
    </row>
    <row r="694" spans="3:4" x14ac:dyDescent="0.2">
      <c r="C694" s="14"/>
      <c r="D694" s="14"/>
    </row>
    <row r="695" spans="3:4" x14ac:dyDescent="0.2">
      <c r="C695" s="14"/>
      <c r="D695" s="14"/>
    </row>
    <row r="696" spans="3:4" x14ac:dyDescent="0.2">
      <c r="C696" s="14"/>
      <c r="D696" s="14"/>
    </row>
    <row r="697" spans="3:4" x14ac:dyDescent="0.2">
      <c r="C697" s="14"/>
      <c r="D697" s="14"/>
    </row>
    <row r="698" spans="3:4" x14ac:dyDescent="0.2">
      <c r="C698" s="14"/>
      <c r="D698" s="14"/>
    </row>
    <row r="699" spans="3:4" x14ac:dyDescent="0.2">
      <c r="C699" s="14"/>
      <c r="D699" s="14"/>
    </row>
    <row r="700" spans="3:4" x14ac:dyDescent="0.2">
      <c r="C700" s="14"/>
      <c r="D700" s="14"/>
    </row>
    <row r="701" spans="3:4" x14ac:dyDescent="0.2">
      <c r="C701" s="14"/>
      <c r="D701" s="14"/>
    </row>
    <row r="702" spans="3:4" x14ac:dyDescent="0.2">
      <c r="C702" s="14"/>
      <c r="D702" s="14"/>
    </row>
    <row r="703" spans="3:4" x14ac:dyDescent="0.2">
      <c r="C703" s="14"/>
      <c r="D703" s="14"/>
    </row>
    <row r="704" spans="3:4" x14ac:dyDescent="0.2">
      <c r="C704" s="14"/>
      <c r="D704" s="14"/>
    </row>
    <row r="705" spans="3:4" x14ac:dyDescent="0.2">
      <c r="C705" s="14"/>
      <c r="D705" s="14"/>
    </row>
    <row r="706" spans="3:4" x14ac:dyDescent="0.2">
      <c r="C706" s="14"/>
      <c r="D706" s="14"/>
    </row>
    <row r="707" spans="3:4" x14ac:dyDescent="0.2">
      <c r="C707" s="14"/>
      <c r="D707" s="14"/>
    </row>
    <row r="708" spans="3:4" x14ac:dyDescent="0.2">
      <c r="C708" s="14"/>
      <c r="D708" s="14"/>
    </row>
    <row r="709" spans="3:4" x14ac:dyDescent="0.2">
      <c r="C709" s="14"/>
      <c r="D709" s="14"/>
    </row>
    <row r="710" spans="3:4" x14ac:dyDescent="0.2">
      <c r="C710" s="14"/>
      <c r="D710" s="14"/>
    </row>
    <row r="711" spans="3:4" x14ac:dyDescent="0.2">
      <c r="C711" s="14"/>
      <c r="D711" s="14"/>
    </row>
    <row r="712" spans="3:4" x14ac:dyDescent="0.2">
      <c r="C712" s="14"/>
      <c r="D712" s="14"/>
    </row>
    <row r="713" spans="3:4" x14ac:dyDescent="0.2">
      <c r="C713" s="14"/>
      <c r="D713" s="14"/>
    </row>
    <row r="714" spans="3:4" x14ac:dyDescent="0.2">
      <c r="C714" s="14"/>
      <c r="D714" s="14"/>
    </row>
    <row r="715" spans="3:4" x14ac:dyDescent="0.2">
      <c r="C715" s="14"/>
      <c r="D715" s="14"/>
    </row>
    <row r="716" spans="3:4" x14ac:dyDescent="0.2">
      <c r="C716" s="14"/>
      <c r="D716" s="14"/>
    </row>
    <row r="717" spans="3:4" x14ac:dyDescent="0.2">
      <c r="C717" s="14"/>
      <c r="D717" s="14"/>
    </row>
    <row r="718" spans="3:4" x14ac:dyDescent="0.2">
      <c r="C718" s="14"/>
      <c r="D718" s="14"/>
    </row>
    <row r="719" spans="3:4" x14ac:dyDescent="0.2">
      <c r="C719" s="14"/>
      <c r="D719" s="14"/>
    </row>
    <row r="720" spans="3:4" x14ac:dyDescent="0.2">
      <c r="C720" s="14"/>
      <c r="D720" s="14"/>
    </row>
    <row r="721" spans="3:4" x14ac:dyDescent="0.2">
      <c r="C721" s="14"/>
      <c r="D721" s="14"/>
    </row>
    <row r="722" spans="3:4" x14ac:dyDescent="0.2">
      <c r="C722" s="14"/>
      <c r="D722" s="14"/>
    </row>
    <row r="723" spans="3:4" x14ac:dyDescent="0.2">
      <c r="C723" s="14"/>
      <c r="D723" s="14"/>
    </row>
    <row r="724" spans="3:4" x14ac:dyDescent="0.2">
      <c r="C724" s="14"/>
      <c r="D724" s="14"/>
    </row>
    <row r="725" spans="3:4" x14ac:dyDescent="0.2">
      <c r="C725" s="14"/>
      <c r="D725" s="14"/>
    </row>
    <row r="726" spans="3:4" x14ac:dyDescent="0.2">
      <c r="C726" s="14"/>
      <c r="D726" s="14"/>
    </row>
    <row r="727" spans="3:4" x14ac:dyDescent="0.2">
      <c r="C727" s="14"/>
      <c r="D727" s="14"/>
    </row>
    <row r="728" spans="3:4" x14ac:dyDescent="0.2">
      <c r="C728" s="14"/>
      <c r="D728" s="14"/>
    </row>
    <row r="729" spans="3:4" x14ac:dyDescent="0.2">
      <c r="C729" s="14"/>
      <c r="D729" s="14"/>
    </row>
    <row r="730" spans="3:4" x14ac:dyDescent="0.2">
      <c r="C730" s="14"/>
      <c r="D730" s="14"/>
    </row>
    <row r="731" spans="3:4" x14ac:dyDescent="0.2">
      <c r="C731" s="14"/>
      <c r="D731" s="14"/>
    </row>
    <row r="732" spans="3:4" x14ac:dyDescent="0.2">
      <c r="C732" s="14"/>
      <c r="D732" s="14"/>
    </row>
    <row r="733" spans="3:4" x14ac:dyDescent="0.2">
      <c r="C733" s="14"/>
      <c r="D733" s="14"/>
    </row>
    <row r="734" spans="3:4" x14ac:dyDescent="0.2">
      <c r="C734" s="14"/>
      <c r="D734" s="14"/>
    </row>
    <row r="735" spans="3:4" x14ac:dyDescent="0.2">
      <c r="C735" s="14"/>
      <c r="D735" s="14"/>
    </row>
    <row r="736" spans="3:4" x14ac:dyDescent="0.2">
      <c r="C736" s="14"/>
      <c r="D736" s="14"/>
    </row>
    <row r="737" spans="3:4" x14ac:dyDescent="0.2">
      <c r="C737" s="14"/>
      <c r="D737" s="14"/>
    </row>
    <row r="738" spans="3:4" x14ac:dyDescent="0.2">
      <c r="C738" s="14"/>
      <c r="D738" s="14"/>
    </row>
    <row r="739" spans="3:4" x14ac:dyDescent="0.2">
      <c r="C739" s="14"/>
      <c r="D739" s="14"/>
    </row>
    <row r="740" spans="3:4" x14ac:dyDescent="0.2">
      <c r="C740" s="14"/>
      <c r="D740" s="14"/>
    </row>
    <row r="741" spans="3:4" x14ac:dyDescent="0.2">
      <c r="C741" s="14"/>
      <c r="D741" s="14"/>
    </row>
    <row r="742" spans="3:4" x14ac:dyDescent="0.2">
      <c r="C742" s="14"/>
      <c r="D742" s="14"/>
    </row>
    <row r="743" spans="3:4" x14ac:dyDescent="0.2">
      <c r="C743" s="14"/>
      <c r="D743" s="14"/>
    </row>
    <row r="744" spans="3:4" x14ac:dyDescent="0.2">
      <c r="C744" s="14"/>
      <c r="D744" s="14"/>
    </row>
    <row r="745" spans="3:4" x14ac:dyDescent="0.2">
      <c r="C745" s="14"/>
      <c r="D745" s="14"/>
    </row>
    <row r="746" spans="3:4" x14ac:dyDescent="0.2">
      <c r="C746" s="14"/>
      <c r="D746" s="14"/>
    </row>
    <row r="747" spans="3:4" x14ac:dyDescent="0.2">
      <c r="C747" s="14"/>
      <c r="D747" s="14"/>
    </row>
    <row r="748" spans="3:4" x14ac:dyDescent="0.2">
      <c r="C748" s="14"/>
      <c r="D748" s="14"/>
    </row>
    <row r="749" spans="3:4" x14ac:dyDescent="0.2">
      <c r="C749" s="14"/>
      <c r="D749" s="14"/>
    </row>
    <row r="750" spans="3:4" x14ac:dyDescent="0.2">
      <c r="C750" s="14"/>
      <c r="D750" s="14"/>
    </row>
    <row r="751" spans="3:4" x14ac:dyDescent="0.2">
      <c r="C751" s="14"/>
      <c r="D751" s="14"/>
    </row>
    <row r="752" spans="3:4" x14ac:dyDescent="0.2">
      <c r="C752" s="14"/>
      <c r="D752" s="14"/>
    </row>
    <row r="753" spans="3:4" x14ac:dyDescent="0.2">
      <c r="C753" s="14"/>
      <c r="D753" s="14"/>
    </row>
    <row r="754" spans="3:4" x14ac:dyDescent="0.2">
      <c r="C754" s="14"/>
      <c r="D754" s="14"/>
    </row>
    <row r="755" spans="3:4" x14ac:dyDescent="0.2">
      <c r="C755" s="14"/>
      <c r="D755" s="14"/>
    </row>
    <row r="756" spans="3:4" x14ac:dyDescent="0.2">
      <c r="C756" s="14"/>
      <c r="D756" s="14"/>
    </row>
    <row r="757" spans="3:4" x14ac:dyDescent="0.2">
      <c r="C757" s="14"/>
      <c r="D757" s="14"/>
    </row>
    <row r="758" spans="3:4" x14ac:dyDescent="0.2">
      <c r="C758" s="14"/>
      <c r="D758" s="14"/>
    </row>
    <row r="759" spans="3:4" x14ac:dyDescent="0.2">
      <c r="C759" s="14"/>
      <c r="D759" s="14"/>
    </row>
    <row r="760" spans="3:4" x14ac:dyDescent="0.2">
      <c r="C760" s="14"/>
      <c r="D760" s="14"/>
    </row>
    <row r="761" spans="3:4" x14ac:dyDescent="0.2">
      <c r="C761" s="14"/>
      <c r="D761" s="14"/>
    </row>
    <row r="762" spans="3:4" x14ac:dyDescent="0.2">
      <c r="C762" s="14"/>
      <c r="D762" s="14"/>
    </row>
    <row r="763" spans="3:4" x14ac:dyDescent="0.2">
      <c r="C763" s="14"/>
      <c r="D763" s="14"/>
    </row>
    <row r="764" spans="3:4" x14ac:dyDescent="0.2">
      <c r="C764" s="14"/>
      <c r="D764" s="14"/>
    </row>
    <row r="765" spans="3:4" x14ac:dyDescent="0.2">
      <c r="C765" s="14"/>
      <c r="D765" s="14"/>
    </row>
    <row r="766" spans="3:4" x14ac:dyDescent="0.2">
      <c r="C766" s="14"/>
      <c r="D766" s="14"/>
    </row>
    <row r="767" spans="3:4" x14ac:dyDescent="0.2">
      <c r="C767" s="14"/>
      <c r="D767" s="14"/>
    </row>
    <row r="768" spans="3:4" x14ac:dyDescent="0.2">
      <c r="C768" s="14"/>
      <c r="D768" s="14"/>
    </row>
    <row r="769" spans="3:4" x14ac:dyDescent="0.2">
      <c r="C769" s="14"/>
      <c r="D769" s="14"/>
    </row>
    <row r="770" spans="3:4" x14ac:dyDescent="0.2">
      <c r="C770" s="14"/>
      <c r="D770" s="14"/>
    </row>
    <row r="771" spans="3:4" x14ac:dyDescent="0.2">
      <c r="C771" s="14"/>
      <c r="D771" s="14"/>
    </row>
    <row r="772" spans="3:4" x14ac:dyDescent="0.2">
      <c r="C772" s="14"/>
      <c r="D772" s="14"/>
    </row>
    <row r="773" spans="3:4" x14ac:dyDescent="0.2">
      <c r="C773" s="14"/>
      <c r="D773" s="14"/>
    </row>
    <row r="774" spans="3:4" x14ac:dyDescent="0.2">
      <c r="C774" s="14"/>
      <c r="D774" s="14"/>
    </row>
    <row r="775" spans="3:4" x14ac:dyDescent="0.2">
      <c r="C775" s="14"/>
      <c r="D775" s="14"/>
    </row>
    <row r="776" spans="3:4" x14ac:dyDescent="0.2">
      <c r="C776" s="14"/>
      <c r="D776" s="14"/>
    </row>
    <row r="777" spans="3:4" x14ac:dyDescent="0.2">
      <c r="C777" s="14"/>
      <c r="D777" s="14"/>
    </row>
    <row r="778" spans="3:4" x14ac:dyDescent="0.2">
      <c r="C778" s="14"/>
      <c r="D778" s="14"/>
    </row>
    <row r="779" spans="3:4" x14ac:dyDescent="0.2">
      <c r="C779" s="14"/>
      <c r="D779" s="14"/>
    </row>
    <row r="780" spans="3:4" x14ac:dyDescent="0.2">
      <c r="C780" s="14"/>
      <c r="D780" s="14"/>
    </row>
    <row r="781" spans="3:4" x14ac:dyDescent="0.2">
      <c r="C781" s="14"/>
      <c r="D781" s="14"/>
    </row>
    <row r="782" spans="3:4" x14ac:dyDescent="0.2">
      <c r="C782" s="14"/>
      <c r="D782" s="14"/>
    </row>
    <row r="783" spans="3:4" x14ac:dyDescent="0.2">
      <c r="C783" s="14"/>
      <c r="D783" s="14"/>
    </row>
    <row r="784" spans="3:4" x14ac:dyDescent="0.2">
      <c r="C784" s="14"/>
      <c r="D784" s="14"/>
    </row>
    <row r="785" spans="3:4" x14ac:dyDescent="0.2">
      <c r="C785" s="14"/>
      <c r="D785" s="14"/>
    </row>
    <row r="786" spans="3:4" x14ac:dyDescent="0.2">
      <c r="C786" s="14"/>
      <c r="D786" s="14"/>
    </row>
    <row r="787" spans="3:4" x14ac:dyDescent="0.2">
      <c r="C787" s="14"/>
      <c r="D787" s="14"/>
    </row>
    <row r="788" spans="3:4" x14ac:dyDescent="0.2">
      <c r="C788" s="14"/>
      <c r="D788" s="14"/>
    </row>
    <row r="789" spans="3:4" x14ac:dyDescent="0.2">
      <c r="C789" s="14"/>
      <c r="D789" s="14"/>
    </row>
    <row r="790" spans="3:4" x14ac:dyDescent="0.2">
      <c r="C790" s="14"/>
      <c r="D790" s="14"/>
    </row>
    <row r="791" spans="3:4" x14ac:dyDescent="0.2">
      <c r="C791" s="14"/>
      <c r="D791" s="14"/>
    </row>
    <row r="792" spans="3:4" x14ac:dyDescent="0.2">
      <c r="C792" s="14"/>
      <c r="D792" s="14"/>
    </row>
    <row r="793" spans="3:4" x14ac:dyDescent="0.2">
      <c r="C793" s="14"/>
      <c r="D793" s="14"/>
    </row>
    <row r="794" spans="3:4" x14ac:dyDescent="0.2">
      <c r="C794" s="14"/>
      <c r="D794" s="14"/>
    </row>
    <row r="795" spans="3:4" x14ac:dyDescent="0.2">
      <c r="C795" s="14"/>
      <c r="D795" s="14"/>
    </row>
    <row r="796" spans="3:4" x14ac:dyDescent="0.2">
      <c r="C796" s="14"/>
      <c r="D796" s="14"/>
    </row>
    <row r="797" spans="3:4" x14ac:dyDescent="0.2">
      <c r="C797" s="14"/>
      <c r="D797" s="14"/>
    </row>
    <row r="798" spans="3:4" x14ac:dyDescent="0.2">
      <c r="C798" s="14"/>
      <c r="D798" s="14"/>
    </row>
    <row r="799" spans="3:4" x14ac:dyDescent="0.2">
      <c r="C799" s="14"/>
      <c r="D799" s="14"/>
    </row>
    <row r="800" spans="3:4" x14ac:dyDescent="0.2">
      <c r="C800" s="14"/>
      <c r="D800" s="14"/>
    </row>
    <row r="801" spans="3:4" x14ac:dyDescent="0.2">
      <c r="C801" s="14"/>
      <c r="D801" s="14"/>
    </row>
    <row r="802" spans="3:4" x14ac:dyDescent="0.2">
      <c r="C802" s="14"/>
      <c r="D802" s="14"/>
    </row>
    <row r="803" spans="3:4" x14ac:dyDescent="0.2">
      <c r="C803" s="14"/>
      <c r="D803" s="14"/>
    </row>
    <row r="804" spans="3:4" x14ac:dyDescent="0.2">
      <c r="C804" s="14"/>
      <c r="D804" s="14"/>
    </row>
    <row r="805" spans="3:4" x14ac:dyDescent="0.2">
      <c r="C805" s="14"/>
      <c r="D805" s="14"/>
    </row>
    <row r="806" spans="3:4" x14ac:dyDescent="0.2">
      <c r="C806" s="14"/>
      <c r="D806" s="14"/>
    </row>
    <row r="807" spans="3:4" x14ac:dyDescent="0.2">
      <c r="C807" s="14"/>
      <c r="D807" s="14"/>
    </row>
    <row r="808" spans="3:4" x14ac:dyDescent="0.2">
      <c r="C808" s="14"/>
      <c r="D808" s="14"/>
    </row>
    <row r="809" spans="3:4" x14ac:dyDescent="0.2">
      <c r="C809" s="14"/>
      <c r="D809" s="14"/>
    </row>
    <row r="810" spans="3:4" x14ac:dyDescent="0.2">
      <c r="C810" s="14"/>
      <c r="D810" s="14"/>
    </row>
    <row r="811" spans="3:4" x14ac:dyDescent="0.2">
      <c r="C811" s="14"/>
      <c r="D811" s="14"/>
    </row>
    <row r="812" spans="3:4" x14ac:dyDescent="0.2">
      <c r="C812" s="14"/>
      <c r="D812" s="14"/>
    </row>
    <row r="813" spans="3:4" x14ac:dyDescent="0.2">
      <c r="C813" s="14"/>
      <c r="D813" s="14"/>
    </row>
    <row r="814" spans="3:4" x14ac:dyDescent="0.2">
      <c r="C814" s="14"/>
      <c r="D814" s="14"/>
    </row>
    <row r="815" spans="3:4" x14ac:dyDescent="0.2">
      <c r="C815" s="14"/>
      <c r="D815" s="14"/>
    </row>
    <row r="816" spans="3:4" x14ac:dyDescent="0.2">
      <c r="C816" s="14"/>
      <c r="D816" s="14"/>
    </row>
    <row r="817" spans="3:4" x14ac:dyDescent="0.2">
      <c r="C817" s="14"/>
      <c r="D817" s="14"/>
    </row>
    <row r="818" spans="3:4" x14ac:dyDescent="0.2">
      <c r="C818" s="14"/>
      <c r="D818" s="14"/>
    </row>
    <row r="819" spans="3:4" x14ac:dyDescent="0.2">
      <c r="C819" s="14"/>
      <c r="D819" s="14"/>
    </row>
    <row r="820" spans="3:4" x14ac:dyDescent="0.2">
      <c r="C820" s="14"/>
      <c r="D820" s="14"/>
    </row>
    <row r="821" spans="3:4" x14ac:dyDescent="0.2">
      <c r="C821" s="14"/>
      <c r="D821" s="14"/>
    </row>
    <row r="822" spans="3:4" x14ac:dyDescent="0.2">
      <c r="C822" s="14"/>
      <c r="D822" s="14"/>
    </row>
    <row r="823" spans="3:4" x14ac:dyDescent="0.2">
      <c r="C823" s="14"/>
      <c r="D823" s="14"/>
    </row>
    <row r="824" spans="3:4" x14ac:dyDescent="0.2">
      <c r="C824" s="14"/>
      <c r="D824" s="14"/>
    </row>
    <row r="825" spans="3:4" x14ac:dyDescent="0.2">
      <c r="C825" s="14"/>
      <c r="D825" s="14"/>
    </row>
    <row r="826" spans="3:4" x14ac:dyDescent="0.2">
      <c r="C826" s="14"/>
      <c r="D826" s="14"/>
    </row>
    <row r="827" spans="3:4" x14ac:dyDescent="0.2">
      <c r="C827" s="14"/>
      <c r="D827" s="14"/>
    </row>
    <row r="828" spans="3:4" x14ac:dyDescent="0.2">
      <c r="C828" s="14"/>
      <c r="D828" s="14"/>
    </row>
    <row r="829" spans="3:4" x14ac:dyDescent="0.2">
      <c r="C829" s="14"/>
      <c r="D829" s="14"/>
    </row>
    <row r="830" spans="3:4" x14ac:dyDescent="0.2">
      <c r="C830" s="14"/>
      <c r="D830" s="14"/>
    </row>
    <row r="831" spans="3:4" x14ac:dyDescent="0.2">
      <c r="C831" s="14"/>
      <c r="D831" s="14"/>
    </row>
    <row r="832" spans="3:4" x14ac:dyDescent="0.2">
      <c r="C832" s="14"/>
      <c r="D832" s="14"/>
    </row>
    <row r="833" spans="3:4" x14ac:dyDescent="0.2">
      <c r="C833" s="14"/>
      <c r="D833" s="14"/>
    </row>
    <row r="834" spans="3:4" x14ac:dyDescent="0.2">
      <c r="C834" s="14"/>
      <c r="D834" s="14"/>
    </row>
    <row r="835" spans="3:4" x14ac:dyDescent="0.2">
      <c r="C835" s="14"/>
      <c r="D835" s="14"/>
    </row>
    <row r="836" spans="3:4" x14ac:dyDescent="0.2">
      <c r="C836" s="14"/>
      <c r="D836" s="14"/>
    </row>
    <row r="837" spans="3:4" x14ac:dyDescent="0.2">
      <c r="C837" s="14"/>
      <c r="D837" s="14"/>
    </row>
    <row r="838" spans="3:4" x14ac:dyDescent="0.2">
      <c r="C838" s="14"/>
      <c r="D838" s="14"/>
    </row>
    <row r="839" spans="3:4" x14ac:dyDescent="0.2">
      <c r="C839" s="14"/>
      <c r="D839" s="14"/>
    </row>
    <row r="840" spans="3:4" x14ac:dyDescent="0.2">
      <c r="C840" s="14"/>
      <c r="D840" s="14"/>
    </row>
    <row r="841" spans="3:4" x14ac:dyDescent="0.2">
      <c r="C841" s="14"/>
      <c r="D841" s="14"/>
    </row>
    <row r="842" spans="3:4" x14ac:dyDescent="0.2">
      <c r="C842" s="14"/>
      <c r="D842" s="14"/>
    </row>
    <row r="843" spans="3:4" x14ac:dyDescent="0.2">
      <c r="C843" s="14"/>
      <c r="D843" s="14"/>
    </row>
    <row r="844" spans="3:4" x14ac:dyDescent="0.2">
      <c r="C844" s="14"/>
      <c r="D844" s="14"/>
    </row>
    <row r="845" spans="3:4" x14ac:dyDescent="0.2">
      <c r="C845" s="14"/>
      <c r="D845" s="14"/>
    </row>
    <row r="846" spans="3:4" x14ac:dyDescent="0.2">
      <c r="C846" s="14"/>
      <c r="D846" s="14"/>
    </row>
    <row r="847" spans="3:4" x14ac:dyDescent="0.2">
      <c r="C847" s="14"/>
      <c r="D847" s="14"/>
    </row>
    <row r="848" spans="3:4" x14ac:dyDescent="0.2">
      <c r="C848" s="14"/>
      <c r="D848" s="14"/>
    </row>
    <row r="849" spans="3:4" x14ac:dyDescent="0.2">
      <c r="C849" s="14"/>
      <c r="D849" s="14"/>
    </row>
    <row r="850" spans="3:4" x14ac:dyDescent="0.2">
      <c r="C850" s="14"/>
      <c r="D850" s="14"/>
    </row>
    <row r="851" spans="3:4" x14ac:dyDescent="0.2">
      <c r="C851" s="14"/>
      <c r="D851" s="14"/>
    </row>
    <row r="852" spans="3:4" x14ac:dyDescent="0.2">
      <c r="C852" s="14"/>
      <c r="D852" s="14"/>
    </row>
    <row r="853" spans="3:4" x14ac:dyDescent="0.2">
      <c r="C853" s="14"/>
      <c r="D853" s="14"/>
    </row>
    <row r="854" spans="3:4" x14ac:dyDescent="0.2">
      <c r="C854" s="14"/>
      <c r="D854" s="14"/>
    </row>
    <row r="855" spans="3:4" x14ac:dyDescent="0.2">
      <c r="C855" s="14"/>
      <c r="D855" s="14"/>
    </row>
    <row r="856" spans="3:4" x14ac:dyDescent="0.2">
      <c r="C856" s="14"/>
      <c r="D856" s="14"/>
    </row>
    <row r="857" spans="3:4" x14ac:dyDescent="0.2">
      <c r="C857" s="14"/>
      <c r="D857" s="14"/>
    </row>
    <row r="858" spans="3:4" x14ac:dyDescent="0.2">
      <c r="C858" s="14"/>
      <c r="D858" s="14"/>
    </row>
    <row r="859" spans="3:4" x14ac:dyDescent="0.2">
      <c r="C859" s="14"/>
      <c r="D859" s="14"/>
    </row>
    <row r="860" spans="3:4" x14ac:dyDescent="0.2">
      <c r="C860" s="14"/>
      <c r="D860" s="14"/>
    </row>
    <row r="861" spans="3:4" x14ac:dyDescent="0.2">
      <c r="C861" s="14"/>
      <c r="D861" s="14"/>
    </row>
    <row r="862" spans="3:4" x14ac:dyDescent="0.2">
      <c r="C862" s="14"/>
      <c r="D862" s="14"/>
    </row>
    <row r="863" spans="3:4" x14ac:dyDescent="0.2">
      <c r="C863" s="14"/>
      <c r="D863" s="14"/>
    </row>
    <row r="864" spans="3:4" x14ac:dyDescent="0.2">
      <c r="C864" s="14"/>
      <c r="D864" s="14"/>
    </row>
    <row r="865" spans="3:4" x14ac:dyDescent="0.2">
      <c r="C865" s="14"/>
      <c r="D865" s="14"/>
    </row>
    <row r="866" spans="3:4" x14ac:dyDescent="0.2">
      <c r="C866" s="14"/>
      <c r="D866" s="14"/>
    </row>
    <row r="867" spans="3:4" x14ac:dyDescent="0.2">
      <c r="C867" s="14"/>
      <c r="D867" s="14"/>
    </row>
    <row r="868" spans="3:4" x14ac:dyDescent="0.2">
      <c r="C868" s="14"/>
      <c r="D868" s="14"/>
    </row>
    <row r="869" spans="3:4" x14ac:dyDescent="0.2">
      <c r="C869" s="14"/>
      <c r="D869" s="14"/>
    </row>
    <row r="870" spans="3:4" x14ac:dyDescent="0.2">
      <c r="C870" s="14"/>
      <c r="D870" s="14"/>
    </row>
    <row r="871" spans="3:4" x14ac:dyDescent="0.2">
      <c r="C871" s="14"/>
      <c r="D871" s="14"/>
    </row>
    <row r="872" spans="3:4" x14ac:dyDescent="0.2">
      <c r="C872" s="14"/>
      <c r="D872" s="14"/>
    </row>
    <row r="873" spans="3:4" x14ac:dyDescent="0.2">
      <c r="C873" s="14"/>
      <c r="D873" s="14"/>
    </row>
    <row r="874" spans="3:4" x14ac:dyDescent="0.2">
      <c r="C874" s="14"/>
      <c r="D874" s="14"/>
    </row>
    <row r="875" spans="3:4" x14ac:dyDescent="0.2">
      <c r="C875" s="14"/>
      <c r="D875" s="14"/>
    </row>
    <row r="876" spans="3:4" x14ac:dyDescent="0.2">
      <c r="C876" s="14"/>
      <c r="D876" s="14"/>
    </row>
    <row r="877" spans="3:4" x14ac:dyDescent="0.2">
      <c r="C877" s="14"/>
      <c r="D877" s="14"/>
    </row>
    <row r="878" spans="3:4" x14ac:dyDescent="0.2">
      <c r="C878" s="14"/>
      <c r="D878" s="14"/>
    </row>
    <row r="879" spans="3:4" x14ac:dyDescent="0.2">
      <c r="C879" s="14"/>
      <c r="D879" s="14"/>
    </row>
    <row r="880" spans="3:4" x14ac:dyDescent="0.2">
      <c r="C880" s="14"/>
      <c r="D880" s="14"/>
    </row>
    <row r="881" spans="3:4" x14ac:dyDescent="0.2">
      <c r="C881" s="14"/>
      <c r="D881" s="14"/>
    </row>
    <row r="882" spans="3:4" x14ac:dyDescent="0.2">
      <c r="C882" s="14"/>
      <c r="D882" s="14"/>
    </row>
    <row r="883" spans="3:4" x14ac:dyDescent="0.2">
      <c r="C883" s="14"/>
      <c r="D883" s="14"/>
    </row>
    <row r="884" spans="3:4" x14ac:dyDescent="0.2">
      <c r="C884" s="14"/>
      <c r="D884" s="14"/>
    </row>
    <row r="885" spans="3:4" x14ac:dyDescent="0.2">
      <c r="C885" s="14"/>
      <c r="D885" s="14"/>
    </row>
    <row r="886" spans="3:4" x14ac:dyDescent="0.2">
      <c r="C886" s="14"/>
      <c r="D886" s="14"/>
    </row>
    <row r="887" spans="3:4" x14ac:dyDescent="0.2">
      <c r="C887" s="14"/>
      <c r="D887" s="14"/>
    </row>
    <row r="888" spans="3:4" x14ac:dyDescent="0.2">
      <c r="C888" s="14"/>
      <c r="D888" s="14"/>
    </row>
    <row r="889" spans="3:4" x14ac:dyDescent="0.2">
      <c r="C889" s="14"/>
      <c r="D889" s="14"/>
    </row>
    <row r="890" spans="3:4" x14ac:dyDescent="0.2">
      <c r="C890" s="14"/>
      <c r="D890" s="14"/>
    </row>
    <row r="891" spans="3:4" x14ac:dyDescent="0.2">
      <c r="C891" s="14"/>
      <c r="D891" s="14"/>
    </row>
    <row r="892" spans="3:4" x14ac:dyDescent="0.2">
      <c r="C892" s="14"/>
      <c r="D892" s="14"/>
    </row>
    <row r="893" spans="3:4" x14ac:dyDescent="0.2">
      <c r="C893" s="14"/>
      <c r="D893" s="14"/>
    </row>
    <row r="894" spans="3:4" x14ac:dyDescent="0.2">
      <c r="C894" s="14"/>
      <c r="D894" s="14"/>
    </row>
    <row r="895" spans="3:4" x14ac:dyDescent="0.2">
      <c r="C895" s="14"/>
      <c r="D895" s="14"/>
    </row>
    <row r="896" spans="3:4" x14ac:dyDescent="0.2">
      <c r="C896" s="14"/>
      <c r="D896" s="14"/>
    </row>
    <row r="897" spans="3:4" x14ac:dyDescent="0.2">
      <c r="C897" s="14"/>
      <c r="D897" s="14"/>
    </row>
    <row r="898" spans="3:4" x14ac:dyDescent="0.2">
      <c r="C898" s="14"/>
      <c r="D898" s="14"/>
    </row>
    <row r="899" spans="3:4" x14ac:dyDescent="0.2">
      <c r="C899" s="14"/>
      <c r="D899" s="14"/>
    </row>
    <row r="900" spans="3:4" x14ac:dyDescent="0.2">
      <c r="C900" s="14"/>
      <c r="D900" s="14"/>
    </row>
    <row r="901" spans="3:4" x14ac:dyDescent="0.2">
      <c r="C901" s="14"/>
      <c r="D901" s="14"/>
    </row>
    <row r="902" spans="3:4" x14ac:dyDescent="0.2">
      <c r="C902" s="14"/>
      <c r="D902" s="14"/>
    </row>
    <row r="903" spans="3:4" x14ac:dyDescent="0.2">
      <c r="C903" s="14"/>
      <c r="D903" s="14"/>
    </row>
    <row r="904" spans="3:4" x14ac:dyDescent="0.2">
      <c r="C904" s="14"/>
      <c r="D904" s="14"/>
    </row>
    <row r="905" spans="3:4" x14ac:dyDescent="0.2">
      <c r="C905" s="14"/>
      <c r="D905" s="14"/>
    </row>
    <row r="906" spans="3:4" x14ac:dyDescent="0.2">
      <c r="C906" s="14"/>
      <c r="D906" s="14"/>
    </row>
    <row r="907" spans="3:4" x14ac:dyDescent="0.2">
      <c r="C907" s="14"/>
      <c r="D907" s="14"/>
    </row>
    <row r="908" spans="3:4" x14ac:dyDescent="0.2">
      <c r="C908" s="14"/>
      <c r="D908" s="14"/>
    </row>
    <row r="909" spans="3:4" x14ac:dyDescent="0.2">
      <c r="C909" s="14"/>
      <c r="D909" s="14"/>
    </row>
    <row r="910" spans="3:4" x14ac:dyDescent="0.2">
      <c r="C910" s="14"/>
      <c r="D910" s="14"/>
    </row>
    <row r="911" spans="3:4" x14ac:dyDescent="0.2">
      <c r="C911" s="14"/>
      <c r="D911" s="14"/>
    </row>
    <row r="912" spans="3:4" x14ac:dyDescent="0.2">
      <c r="C912" s="14"/>
      <c r="D912" s="14"/>
    </row>
    <row r="913" spans="3:4" x14ac:dyDescent="0.2">
      <c r="C913" s="14"/>
      <c r="D913" s="14"/>
    </row>
    <row r="914" spans="3:4" x14ac:dyDescent="0.2">
      <c r="C914" s="14"/>
      <c r="D914" s="14"/>
    </row>
    <row r="915" spans="3:4" x14ac:dyDescent="0.2">
      <c r="C915" s="14"/>
      <c r="D915" s="14"/>
    </row>
    <row r="916" spans="3:4" x14ac:dyDescent="0.2">
      <c r="C916" s="14"/>
      <c r="D916" s="14"/>
    </row>
    <row r="917" spans="3:4" x14ac:dyDescent="0.2">
      <c r="C917" s="14"/>
      <c r="D917" s="14"/>
    </row>
    <row r="918" spans="3:4" x14ac:dyDescent="0.2">
      <c r="C918" s="14"/>
      <c r="D918" s="14"/>
    </row>
    <row r="919" spans="3:4" x14ac:dyDescent="0.2">
      <c r="C919" s="14"/>
      <c r="D919" s="14"/>
    </row>
    <row r="920" spans="3:4" x14ac:dyDescent="0.2">
      <c r="C920" s="14"/>
      <c r="D920" s="14"/>
    </row>
    <row r="921" spans="3:4" x14ac:dyDescent="0.2">
      <c r="C921" s="14"/>
      <c r="D921" s="14"/>
    </row>
    <row r="922" spans="3:4" x14ac:dyDescent="0.2">
      <c r="C922" s="14"/>
      <c r="D922" s="14"/>
    </row>
    <row r="923" spans="3:4" x14ac:dyDescent="0.2">
      <c r="C923" s="14"/>
      <c r="D923" s="14"/>
    </row>
    <row r="924" spans="3:4" x14ac:dyDescent="0.2">
      <c r="C924" s="14"/>
      <c r="D924" s="14"/>
    </row>
    <row r="925" spans="3:4" x14ac:dyDescent="0.2">
      <c r="C925" s="14"/>
      <c r="D925" s="14"/>
    </row>
    <row r="926" spans="3:4" x14ac:dyDescent="0.2">
      <c r="C926" s="14"/>
      <c r="D926" s="14"/>
    </row>
    <row r="927" spans="3:4" x14ac:dyDescent="0.2">
      <c r="C927" s="14"/>
      <c r="D927" s="14"/>
    </row>
    <row r="928" spans="3:4" x14ac:dyDescent="0.2">
      <c r="C928" s="14"/>
      <c r="D928" s="14"/>
    </row>
    <row r="929" spans="3:4" x14ac:dyDescent="0.2">
      <c r="C929" s="14"/>
      <c r="D929" s="14"/>
    </row>
    <row r="930" spans="3:4" x14ac:dyDescent="0.2">
      <c r="C930" s="14"/>
      <c r="D930" s="14"/>
    </row>
    <row r="931" spans="3:4" x14ac:dyDescent="0.2">
      <c r="C931" s="14"/>
      <c r="D931" s="14"/>
    </row>
    <row r="932" spans="3:4" x14ac:dyDescent="0.2">
      <c r="C932" s="14"/>
      <c r="D932" s="14"/>
    </row>
    <row r="933" spans="3:4" x14ac:dyDescent="0.2">
      <c r="C933" s="14"/>
      <c r="D933" s="14"/>
    </row>
    <row r="934" spans="3:4" x14ac:dyDescent="0.2">
      <c r="C934" s="14"/>
      <c r="D934" s="14"/>
    </row>
    <row r="935" spans="3:4" x14ac:dyDescent="0.2">
      <c r="C935" s="14"/>
      <c r="D935" s="14"/>
    </row>
    <row r="936" spans="3:4" x14ac:dyDescent="0.2">
      <c r="C936" s="14"/>
      <c r="D936" s="14"/>
    </row>
    <row r="937" spans="3:4" x14ac:dyDescent="0.2">
      <c r="C937" s="14"/>
      <c r="D937" s="14"/>
    </row>
    <row r="938" spans="3:4" x14ac:dyDescent="0.2">
      <c r="C938" s="14"/>
      <c r="D938" s="14"/>
    </row>
    <row r="939" spans="3:4" x14ac:dyDescent="0.2">
      <c r="C939" s="14"/>
      <c r="D939" s="14"/>
    </row>
    <row r="940" spans="3:4" x14ac:dyDescent="0.2">
      <c r="C940" s="14"/>
      <c r="D940" s="14"/>
    </row>
    <row r="941" spans="3:4" x14ac:dyDescent="0.2">
      <c r="C941" s="14"/>
      <c r="D941" s="14"/>
    </row>
    <row r="942" spans="3:4" x14ac:dyDescent="0.2">
      <c r="C942" s="14"/>
      <c r="D942" s="14"/>
    </row>
    <row r="943" spans="3:4" x14ac:dyDescent="0.2">
      <c r="C943" s="14"/>
      <c r="D943" s="14"/>
    </row>
    <row r="944" spans="3:4" x14ac:dyDescent="0.2">
      <c r="C944" s="14"/>
      <c r="D944" s="14"/>
    </row>
    <row r="945" spans="3:4" x14ac:dyDescent="0.2">
      <c r="C945" s="14"/>
      <c r="D945" s="14"/>
    </row>
    <row r="946" spans="3:4" x14ac:dyDescent="0.2">
      <c r="C946" s="14"/>
      <c r="D946" s="14"/>
    </row>
    <row r="947" spans="3:4" x14ac:dyDescent="0.2">
      <c r="C947" s="14"/>
      <c r="D947" s="14"/>
    </row>
    <row r="948" spans="3:4" x14ac:dyDescent="0.2">
      <c r="C948" s="14"/>
      <c r="D948" s="14"/>
    </row>
    <row r="949" spans="3:4" x14ac:dyDescent="0.2">
      <c r="C949" s="14"/>
      <c r="D949" s="14"/>
    </row>
    <row r="950" spans="3:4" x14ac:dyDescent="0.2">
      <c r="C950" s="14"/>
      <c r="D950" s="14"/>
    </row>
    <row r="951" spans="3:4" x14ac:dyDescent="0.2">
      <c r="C951" s="14"/>
      <c r="D951" s="14"/>
    </row>
    <row r="952" spans="3:4" x14ac:dyDescent="0.2">
      <c r="C952" s="14"/>
      <c r="D952" s="14"/>
    </row>
    <row r="953" spans="3:4" x14ac:dyDescent="0.2">
      <c r="C953" s="14"/>
      <c r="D953" s="14"/>
    </row>
    <row r="954" spans="3:4" x14ac:dyDescent="0.2">
      <c r="C954" s="14"/>
      <c r="D954" s="14"/>
    </row>
    <row r="955" spans="3:4" x14ac:dyDescent="0.2">
      <c r="C955" s="14"/>
      <c r="D955" s="14"/>
    </row>
    <row r="956" spans="3:4" x14ac:dyDescent="0.2">
      <c r="C956" s="14"/>
      <c r="D956" s="14"/>
    </row>
    <row r="957" spans="3:4" x14ac:dyDescent="0.2">
      <c r="C957" s="14"/>
      <c r="D957" s="14"/>
    </row>
    <row r="958" spans="3:4" x14ac:dyDescent="0.2">
      <c r="C958" s="14"/>
      <c r="D958" s="14"/>
    </row>
    <row r="959" spans="3:4" x14ac:dyDescent="0.2">
      <c r="C959" s="14"/>
      <c r="D959" s="14"/>
    </row>
    <row r="960" spans="3:4" x14ac:dyDescent="0.2">
      <c r="C960" s="14"/>
      <c r="D960" s="14"/>
    </row>
    <row r="961" spans="3:4" x14ac:dyDescent="0.2">
      <c r="C961" s="14"/>
      <c r="D961" s="14"/>
    </row>
    <row r="962" spans="3:4" x14ac:dyDescent="0.2">
      <c r="C962" s="14"/>
      <c r="D962" s="14"/>
    </row>
    <row r="963" spans="3:4" x14ac:dyDescent="0.2">
      <c r="C963" s="14"/>
      <c r="D963" s="14"/>
    </row>
    <row r="964" spans="3:4" x14ac:dyDescent="0.2">
      <c r="C964" s="14"/>
      <c r="D964" s="14"/>
    </row>
    <row r="965" spans="3:4" x14ac:dyDescent="0.2">
      <c r="C965" s="14"/>
      <c r="D965" s="14"/>
    </row>
    <row r="966" spans="3:4" x14ac:dyDescent="0.2">
      <c r="C966" s="14"/>
      <c r="D966" s="14"/>
    </row>
    <row r="967" spans="3:4" x14ac:dyDescent="0.2">
      <c r="C967" s="14"/>
      <c r="D967" s="14"/>
    </row>
    <row r="968" spans="3:4" x14ac:dyDescent="0.2">
      <c r="C968" s="14"/>
      <c r="D968" s="14"/>
    </row>
    <row r="969" spans="3:4" x14ac:dyDescent="0.2">
      <c r="C969" s="14"/>
      <c r="D969" s="14"/>
    </row>
    <row r="970" spans="3:4" x14ac:dyDescent="0.2">
      <c r="C970" s="14"/>
      <c r="D970" s="14"/>
    </row>
    <row r="971" spans="3:4" x14ac:dyDescent="0.2">
      <c r="C971" s="14"/>
      <c r="D971" s="14"/>
    </row>
    <row r="972" spans="3:4" x14ac:dyDescent="0.2">
      <c r="C972" s="14"/>
      <c r="D972" s="14"/>
    </row>
    <row r="973" spans="3:4" x14ac:dyDescent="0.2">
      <c r="C973" s="14"/>
      <c r="D973" s="14"/>
    </row>
    <row r="974" spans="3:4" x14ac:dyDescent="0.2">
      <c r="C974" s="14"/>
      <c r="D974" s="14"/>
    </row>
    <row r="975" spans="3:4" x14ac:dyDescent="0.2">
      <c r="C975" s="14"/>
      <c r="D975" s="14"/>
    </row>
    <row r="976" spans="3:4" x14ac:dyDescent="0.2">
      <c r="C976" s="14"/>
      <c r="D976" s="14"/>
    </row>
    <row r="977" spans="3:4" x14ac:dyDescent="0.2">
      <c r="C977" s="14"/>
      <c r="D977" s="14"/>
    </row>
    <row r="978" spans="3:4" x14ac:dyDescent="0.2">
      <c r="C978" s="14"/>
      <c r="D978" s="14"/>
    </row>
    <row r="979" spans="3:4" x14ac:dyDescent="0.2">
      <c r="C979" s="14"/>
      <c r="D979" s="14"/>
    </row>
    <row r="980" spans="3:4" x14ac:dyDescent="0.2">
      <c r="C980" s="14"/>
      <c r="D980" s="14"/>
    </row>
    <row r="981" spans="3:4" x14ac:dyDescent="0.2">
      <c r="C981" s="14"/>
      <c r="D981" s="14"/>
    </row>
    <row r="982" spans="3:4" x14ac:dyDescent="0.2">
      <c r="C982" s="14"/>
      <c r="D982" s="14"/>
    </row>
    <row r="983" spans="3:4" x14ac:dyDescent="0.2">
      <c r="C983" s="14"/>
      <c r="D983" s="14"/>
    </row>
    <row r="984" spans="3:4" x14ac:dyDescent="0.2">
      <c r="C984" s="14"/>
      <c r="D984" s="14"/>
    </row>
    <row r="985" spans="3:4" x14ac:dyDescent="0.2">
      <c r="C985" s="14"/>
      <c r="D985" s="14"/>
    </row>
    <row r="986" spans="3:4" x14ac:dyDescent="0.2">
      <c r="C986" s="14"/>
      <c r="D986" s="14"/>
    </row>
    <row r="987" spans="3:4" x14ac:dyDescent="0.2">
      <c r="C987" s="14"/>
      <c r="D987" s="14"/>
    </row>
    <row r="988" spans="3:4" x14ac:dyDescent="0.2">
      <c r="C988" s="14"/>
      <c r="D988" s="14"/>
    </row>
    <row r="989" spans="3:4" x14ac:dyDescent="0.2">
      <c r="C989" s="14"/>
      <c r="D989" s="14"/>
    </row>
    <row r="990" spans="3:4" x14ac:dyDescent="0.2">
      <c r="C990" s="14"/>
      <c r="D990" s="14"/>
    </row>
    <row r="991" spans="3:4" x14ac:dyDescent="0.2">
      <c r="C991" s="14"/>
      <c r="D991" s="14"/>
    </row>
    <row r="992" spans="3:4" x14ac:dyDescent="0.2">
      <c r="C992" s="14"/>
      <c r="D992" s="14"/>
    </row>
    <row r="993" spans="3:4" x14ac:dyDescent="0.2">
      <c r="C993" s="14"/>
      <c r="D993" s="14"/>
    </row>
    <row r="994" spans="3:4" x14ac:dyDescent="0.2">
      <c r="C994" s="14"/>
      <c r="D994" s="14"/>
    </row>
    <row r="995" spans="3:4" x14ac:dyDescent="0.2">
      <c r="C995" s="14"/>
      <c r="D995" s="14"/>
    </row>
    <row r="996" spans="3:4" x14ac:dyDescent="0.2">
      <c r="C996" s="14"/>
      <c r="D996" s="14"/>
    </row>
    <row r="997" spans="3:4" x14ac:dyDescent="0.2">
      <c r="C997" s="14"/>
      <c r="D997" s="14"/>
    </row>
    <row r="998" spans="3:4" x14ac:dyDescent="0.2">
      <c r="C998" s="14"/>
      <c r="D998" s="14"/>
    </row>
    <row r="999" spans="3:4" x14ac:dyDescent="0.2">
      <c r="C999" s="14"/>
      <c r="D999" s="14"/>
    </row>
    <row r="1000" spans="3:4" x14ac:dyDescent="0.2">
      <c r="C1000" s="14"/>
      <c r="D1000" s="14"/>
    </row>
    <row r="1001" spans="3:4" x14ac:dyDescent="0.2">
      <c r="C1001" s="14"/>
      <c r="D1001" s="14"/>
    </row>
    <row r="1002" spans="3:4" x14ac:dyDescent="0.2">
      <c r="C1002" s="14"/>
      <c r="D1002" s="14"/>
    </row>
    <row r="1003" spans="3:4" x14ac:dyDescent="0.2">
      <c r="C1003" s="14"/>
      <c r="D1003" s="14"/>
    </row>
    <row r="1004" spans="3:4" x14ac:dyDescent="0.2">
      <c r="C1004" s="14"/>
      <c r="D1004" s="14"/>
    </row>
    <row r="1005" spans="3:4" x14ac:dyDescent="0.2">
      <c r="C1005" s="14"/>
      <c r="D1005" s="14"/>
    </row>
    <row r="1006" spans="3:4" x14ac:dyDescent="0.2">
      <c r="C1006" s="14"/>
      <c r="D1006" s="14"/>
    </row>
    <row r="1007" spans="3:4" x14ac:dyDescent="0.2">
      <c r="C1007" s="14"/>
      <c r="D1007" s="14"/>
    </row>
    <row r="1008" spans="3:4" x14ac:dyDescent="0.2">
      <c r="C1008" s="14"/>
      <c r="D1008" s="14"/>
    </row>
    <row r="1009" spans="3:4" x14ac:dyDescent="0.2">
      <c r="C1009" s="14"/>
      <c r="D1009" s="14"/>
    </row>
    <row r="1010" spans="3:4" x14ac:dyDescent="0.2">
      <c r="C1010" s="14"/>
      <c r="D1010" s="14"/>
    </row>
    <row r="1011" spans="3:4" x14ac:dyDescent="0.2">
      <c r="C1011" s="14"/>
      <c r="D1011" s="14"/>
    </row>
    <row r="1012" spans="3:4" x14ac:dyDescent="0.2">
      <c r="C1012" s="14"/>
      <c r="D1012" s="14"/>
    </row>
    <row r="1013" spans="3:4" x14ac:dyDescent="0.2">
      <c r="C1013" s="14"/>
      <c r="D1013" s="14"/>
    </row>
    <row r="1014" spans="3:4" x14ac:dyDescent="0.2">
      <c r="C1014" s="14"/>
      <c r="D1014" s="14"/>
    </row>
    <row r="1015" spans="3:4" x14ac:dyDescent="0.2">
      <c r="C1015" s="14"/>
      <c r="D1015" s="14"/>
    </row>
    <row r="1016" spans="3:4" x14ac:dyDescent="0.2">
      <c r="C1016" s="14"/>
      <c r="D1016" s="14"/>
    </row>
    <row r="1017" spans="3:4" x14ac:dyDescent="0.2">
      <c r="C1017" s="14"/>
      <c r="D1017" s="14"/>
    </row>
    <row r="1018" spans="3:4" x14ac:dyDescent="0.2">
      <c r="C1018" s="14"/>
      <c r="D1018" s="14"/>
    </row>
    <row r="1019" spans="3:4" x14ac:dyDescent="0.2">
      <c r="C1019" s="14"/>
      <c r="D1019" s="14"/>
    </row>
    <row r="1020" spans="3:4" x14ac:dyDescent="0.2">
      <c r="C1020" s="14"/>
      <c r="D1020" s="14"/>
    </row>
    <row r="1021" spans="3:4" x14ac:dyDescent="0.2">
      <c r="C1021" s="14"/>
      <c r="D1021" s="14"/>
    </row>
    <row r="1022" spans="3:4" x14ac:dyDescent="0.2">
      <c r="C1022" s="14"/>
      <c r="D1022" s="14"/>
    </row>
    <row r="1023" spans="3:4" x14ac:dyDescent="0.2">
      <c r="C1023" s="14"/>
      <c r="D1023" s="14"/>
    </row>
    <row r="1024" spans="3:4" x14ac:dyDescent="0.2">
      <c r="C1024" s="14"/>
      <c r="D1024" s="14"/>
    </row>
    <row r="1025" spans="3:4" x14ac:dyDescent="0.2">
      <c r="C1025" s="14"/>
      <c r="D1025" s="14"/>
    </row>
    <row r="1026" spans="3:4" x14ac:dyDescent="0.2">
      <c r="C1026" s="14"/>
      <c r="D1026" s="14"/>
    </row>
    <row r="1027" spans="3:4" x14ac:dyDescent="0.2">
      <c r="C1027" s="14"/>
      <c r="D1027" s="14"/>
    </row>
    <row r="1028" spans="3:4" x14ac:dyDescent="0.2">
      <c r="C1028" s="14"/>
      <c r="D1028" s="14"/>
    </row>
    <row r="1029" spans="3:4" x14ac:dyDescent="0.2">
      <c r="C1029" s="14"/>
      <c r="D1029" s="14"/>
    </row>
    <row r="1030" spans="3:4" x14ac:dyDescent="0.2">
      <c r="C1030" s="14"/>
      <c r="D1030" s="14"/>
    </row>
    <row r="1031" spans="3:4" x14ac:dyDescent="0.2">
      <c r="C1031" s="14"/>
      <c r="D1031" s="14"/>
    </row>
    <row r="1032" spans="3:4" x14ac:dyDescent="0.2">
      <c r="C1032" s="14"/>
      <c r="D1032" s="14"/>
    </row>
    <row r="1033" spans="3:4" x14ac:dyDescent="0.2">
      <c r="C1033" s="14"/>
      <c r="D1033" s="14"/>
    </row>
    <row r="1034" spans="3:4" x14ac:dyDescent="0.2">
      <c r="C1034" s="14"/>
      <c r="D1034" s="14"/>
    </row>
    <row r="1035" spans="3:4" x14ac:dyDescent="0.2">
      <c r="C1035" s="14"/>
      <c r="D1035" s="14"/>
    </row>
    <row r="1036" spans="3:4" x14ac:dyDescent="0.2">
      <c r="C1036" s="14"/>
      <c r="D1036" s="14"/>
    </row>
    <row r="1037" spans="3:4" x14ac:dyDescent="0.2">
      <c r="C1037" s="14"/>
      <c r="D1037" s="14"/>
    </row>
    <row r="1038" spans="3:4" x14ac:dyDescent="0.2">
      <c r="C1038" s="14"/>
      <c r="D1038" s="14"/>
    </row>
    <row r="1039" spans="3:4" x14ac:dyDescent="0.2">
      <c r="C1039" s="14"/>
      <c r="D1039" s="14"/>
    </row>
    <row r="1040" spans="3:4" x14ac:dyDescent="0.2">
      <c r="C1040" s="14"/>
      <c r="D1040" s="14"/>
    </row>
    <row r="1041" spans="3:4" x14ac:dyDescent="0.2">
      <c r="C1041" s="14"/>
      <c r="D1041" s="14"/>
    </row>
    <row r="1042" spans="3:4" x14ac:dyDescent="0.2">
      <c r="C1042" s="14"/>
      <c r="D1042" s="14"/>
    </row>
    <row r="1043" spans="3:4" x14ac:dyDescent="0.2">
      <c r="C1043" s="14"/>
      <c r="D1043" s="14"/>
    </row>
    <row r="1044" spans="3:4" x14ac:dyDescent="0.2">
      <c r="C1044" s="14"/>
      <c r="D1044" s="14"/>
    </row>
    <row r="1045" spans="3:4" x14ac:dyDescent="0.2">
      <c r="C1045" s="14"/>
      <c r="D1045" s="14"/>
    </row>
    <row r="1046" spans="3:4" x14ac:dyDescent="0.2">
      <c r="C1046" s="14"/>
      <c r="D1046" s="14"/>
    </row>
    <row r="1047" spans="3:4" x14ac:dyDescent="0.2">
      <c r="C1047" s="14"/>
      <c r="D1047" s="14"/>
    </row>
    <row r="1048" spans="3:4" x14ac:dyDescent="0.2">
      <c r="C1048" s="14"/>
      <c r="D1048" s="14"/>
    </row>
    <row r="1049" spans="3:4" x14ac:dyDescent="0.2">
      <c r="C1049" s="14"/>
      <c r="D1049" s="14"/>
    </row>
    <row r="1050" spans="3:4" x14ac:dyDescent="0.2">
      <c r="C1050" s="14"/>
      <c r="D1050" s="14"/>
    </row>
    <row r="1051" spans="3:4" x14ac:dyDescent="0.2">
      <c r="C1051" s="14"/>
      <c r="D1051" s="14"/>
    </row>
    <row r="1052" spans="3:4" x14ac:dyDescent="0.2">
      <c r="C1052" s="14"/>
      <c r="D1052" s="14"/>
    </row>
    <row r="1053" spans="3:4" x14ac:dyDescent="0.2">
      <c r="C1053" s="14"/>
      <c r="D1053" s="14"/>
    </row>
    <row r="1054" spans="3:4" x14ac:dyDescent="0.2">
      <c r="C1054" s="14"/>
      <c r="D1054" s="14"/>
    </row>
    <row r="1055" spans="3:4" x14ac:dyDescent="0.2">
      <c r="C1055" s="14"/>
      <c r="D1055" s="14"/>
    </row>
    <row r="1056" spans="3:4" x14ac:dyDescent="0.2">
      <c r="C1056" s="14"/>
      <c r="D1056" s="14"/>
    </row>
    <row r="1057" spans="3:4" x14ac:dyDescent="0.2">
      <c r="C1057" s="14"/>
      <c r="D1057" s="14"/>
    </row>
    <row r="1058" spans="3:4" x14ac:dyDescent="0.2">
      <c r="C1058" s="14"/>
      <c r="D1058" s="14"/>
    </row>
    <row r="1059" spans="3:4" x14ac:dyDescent="0.2">
      <c r="C1059" s="14"/>
      <c r="D1059" s="14"/>
    </row>
    <row r="1060" spans="3:4" x14ac:dyDescent="0.2">
      <c r="C1060" s="14"/>
      <c r="D1060" s="14"/>
    </row>
    <row r="1061" spans="3:4" x14ac:dyDescent="0.2">
      <c r="C1061" s="14"/>
      <c r="D1061" s="14"/>
    </row>
    <row r="1062" spans="3:4" x14ac:dyDescent="0.2">
      <c r="C1062" s="14"/>
      <c r="D1062" s="14"/>
    </row>
    <row r="1063" spans="3:4" x14ac:dyDescent="0.2">
      <c r="C1063" s="14"/>
      <c r="D1063" s="14"/>
    </row>
    <row r="1064" spans="3:4" x14ac:dyDescent="0.2">
      <c r="C1064" s="14"/>
      <c r="D1064" s="14"/>
    </row>
    <row r="1065" spans="3:4" x14ac:dyDescent="0.2">
      <c r="C1065" s="14"/>
      <c r="D1065" s="14"/>
    </row>
    <row r="1066" spans="3:4" x14ac:dyDescent="0.2">
      <c r="C1066" s="14"/>
      <c r="D1066" s="14"/>
    </row>
    <row r="1067" spans="3:4" x14ac:dyDescent="0.2">
      <c r="C1067" s="14"/>
      <c r="D1067" s="14"/>
    </row>
    <row r="1068" spans="3:4" x14ac:dyDescent="0.2">
      <c r="C1068" s="14"/>
      <c r="D1068" s="14"/>
    </row>
    <row r="1069" spans="3:4" x14ac:dyDescent="0.2">
      <c r="C1069" s="14"/>
      <c r="D1069" s="14"/>
    </row>
    <row r="1070" spans="3:4" x14ac:dyDescent="0.2">
      <c r="C1070" s="14"/>
      <c r="D1070" s="14"/>
    </row>
    <row r="1071" spans="3:4" x14ac:dyDescent="0.2">
      <c r="C1071" s="14"/>
      <c r="D1071" s="14"/>
    </row>
    <row r="1072" spans="3:4" x14ac:dyDescent="0.2">
      <c r="C1072" s="14"/>
      <c r="D1072" s="14"/>
    </row>
    <row r="1073" spans="3:4" x14ac:dyDescent="0.2">
      <c r="C1073" s="14"/>
      <c r="D1073" s="14"/>
    </row>
    <row r="1074" spans="3:4" x14ac:dyDescent="0.2">
      <c r="C1074" s="14"/>
      <c r="D1074" s="14"/>
    </row>
    <row r="1075" spans="3:4" x14ac:dyDescent="0.2">
      <c r="C1075" s="14"/>
      <c r="D1075" s="14"/>
    </row>
    <row r="1076" spans="3:4" x14ac:dyDescent="0.2">
      <c r="C1076" s="14"/>
      <c r="D1076" s="14"/>
    </row>
    <row r="1077" spans="3:4" x14ac:dyDescent="0.2">
      <c r="C1077" s="14"/>
      <c r="D1077" s="14"/>
    </row>
    <row r="1078" spans="3:4" x14ac:dyDescent="0.2">
      <c r="C1078" s="14"/>
      <c r="D1078" s="14"/>
    </row>
    <row r="1079" spans="3:4" x14ac:dyDescent="0.2">
      <c r="C1079" s="14"/>
      <c r="D1079" s="14"/>
    </row>
    <row r="1080" spans="3:4" x14ac:dyDescent="0.2">
      <c r="C1080" s="14"/>
      <c r="D1080" s="14"/>
    </row>
    <row r="1081" spans="3:4" x14ac:dyDescent="0.2">
      <c r="C1081" s="14"/>
      <c r="D1081" s="14"/>
    </row>
    <row r="1082" spans="3:4" x14ac:dyDescent="0.2">
      <c r="C1082" s="14"/>
      <c r="D1082" s="14"/>
    </row>
    <row r="1083" spans="3:4" x14ac:dyDescent="0.2">
      <c r="C1083" s="14"/>
      <c r="D1083" s="14"/>
    </row>
    <row r="1084" spans="3:4" x14ac:dyDescent="0.2">
      <c r="C1084" s="14"/>
      <c r="D1084" s="14"/>
    </row>
    <row r="1085" spans="3:4" x14ac:dyDescent="0.2">
      <c r="C1085" s="14"/>
      <c r="D1085" s="14"/>
    </row>
    <row r="1086" spans="3:4" x14ac:dyDescent="0.2">
      <c r="C1086" s="14"/>
      <c r="D1086" s="14"/>
    </row>
    <row r="1087" spans="3:4" x14ac:dyDescent="0.2">
      <c r="C1087" s="14"/>
      <c r="D1087" s="14"/>
    </row>
    <row r="1088" spans="3:4" x14ac:dyDescent="0.2">
      <c r="C1088" s="14"/>
      <c r="D1088" s="14"/>
    </row>
    <row r="1089" spans="3:4" x14ac:dyDescent="0.2">
      <c r="C1089" s="14"/>
      <c r="D1089" s="14"/>
    </row>
    <row r="1090" spans="3:4" x14ac:dyDescent="0.2">
      <c r="C1090" s="14"/>
      <c r="D1090" s="14"/>
    </row>
    <row r="1091" spans="3:4" x14ac:dyDescent="0.2">
      <c r="C1091" s="14"/>
      <c r="D1091" s="14"/>
    </row>
    <row r="1092" spans="3:4" x14ac:dyDescent="0.2">
      <c r="C1092" s="14"/>
      <c r="D1092" s="14"/>
    </row>
    <row r="1093" spans="3:4" x14ac:dyDescent="0.2">
      <c r="C1093" s="14"/>
      <c r="D1093" s="14"/>
    </row>
    <row r="1094" spans="3:4" x14ac:dyDescent="0.2">
      <c r="C1094" s="14"/>
      <c r="D1094" s="14"/>
    </row>
    <row r="1095" spans="3:4" x14ac:dyDescent="0.2">
      <c r="C1095" s="14"/>
      <c r="D1095" s="14"/>
    </row>
    <row r="1096" spans="3:4" x14ac:dyDescent="0.2">
      <c r="C1096" s="14"/>
      <c r="D1096" s="14"/>
    </row>
    <row r="1097" spans="3:4" x14ac:dyDescent="0.2">
      <c r="C1097" s="14"/>
      <c r="D1097" s="14"/>
    </row>
    <row r="1098" spans="3:4" x14ac:dyDescent="0.2">
      <c r="C1098" s="14"/>
      <c r="D1098" s="14"/>
    </row>
    <row r="1099" spans="3:4" x14ac:dyDescent="0.2">
      <c r="C1099" s="14"/>
      <c r="D1099" s="14"/>
    </row>
    <row r="1100" spans="3:4" x14ac:dyDescent="0.2">
      <c r="C1100" s="14"/>
      <c r="D1100" s="14"/>
    </row>
    <row r="1101" spans="3:4" x14ac:dyDescent="0.2">
      <c r="C1101" s="14"/>
      <c r="D1101" s="14"/>
    </row>
    <row r="1102" spans="3:4" x14ac:dyDescent="0.2">
      <c r="C1102" s="14"/>
      <c r="D1102" s="14"/>
    </row>
    <row r="1103" spans="3:4" x14ac:dyDescent="0.2">
      <c r="C1103" s="14"/>
      <c r="D1103" s="14"/>
    </row>
    <row r="1104" spans="3:4" x14ac:dyDescent="0.2">
      <c r="C1104" s="14"/>
      <c r="D1104" s="14"/>
    </row>
    <row r="1105" spans="3:4" x14ac:dyDescent="0.2">
      <c r="C1105" s="14"/>
      <c r="D1105" s="14"/>
    </row>
    <row r="1106" spans="3:4" x14ac:dyDescent="0.2">
      <c r="C1106" s="14"/>
      <c r="D1106" s="14"/>
    </row>
    <row r="1107" spans="3:4" x14ac:dyDescent="0.2">
      <c r="C1107" s="14"/>
      <c r="D1107" s="14"/>
    </row>
    <row r="1108" spans="3:4" x14ac:dyDescent="0.2">
      <c r="C1108" s="14"/>
      <c r="D1108" s="14"/>
    </row>
    <row r="1109" spans="3:4" x14ac:dyDescent="0.2">
      <c r="C1109" s="14"/>
      <c r="D1109" s="14"/>
    </row>
    <row r="1110" spans="3:4" x14ac:dyDescent="0.2">
      <c r="C1110" s="14"/>
      <c r="D1110" s="14"/>
    </row>
    <row r="1111" spans="3:4" x14ac:dyDescent="0.2">
      <c r="C1111" s="14"/>
      <c r="D1111" s="14"/>
    </row>
    <row r="1112" spans="3:4" x14ac:dyDescent="0.2">
      <c r="C1112" s="14"/>
      <c r="D1112" s="14"/>
    </row>
    <row r="1113" spans="3:4" x14ac:dyDescent="0.2">
      <c r="C1113" s="14"/>
      <c r="D1113" s="14"/>
    </row>
    <row r="1114" spans="3:4" x14ac:dyDescent="0.2">
      <c r="C1114" s="14"/>
      <c r="D1114" s="14"/>
    </row>
    <row r="1115" spans="3:4" x14ac:dyDescent="0.2">
      <c r="C1115" s="14"/>
      <c r="D1115" s="14"/>
    </row>
    <row r="1116" spans="3:4" x14ac:dyDescent="0.2">
      <c r="C1116" s="14"/>
      <c r="D1116" s="14"/>
    </row>
    <row r="1117" spans="3:4" x14ac:dyDescent="0.2">
      <c r="C1117" s="14"/>
      <c r="D1117" s="14"/>
    </row>
    <row r="1118" spans="3:4" x14ac:dyDescent="0.2">
      <c r="C1118" s="14"/>
      <c r="D1118" s="14"/>
    </row>
    <row r="1119" spans="3:4" x14ac:dyDescent="0.2">
      <c r="C1119" s="14"/>
      <c r="D1119" s="14"/>
    </row>
    <row r="1120" spans="3:4" x14ac:dyDescent="0.2">
      <c r="C1120" s="14"/>
      <c r="D1120" s="14"/>
    </row>
    <row r="1121" spans="3:4" x14ac:dyDescent="0.2">
      <c r="C1121" s="14"/>
      <c r="D1121" s="14"/>
    </row>
    <row r="1122" spans="3:4" x14ac:dyDescent="0.2">
      <c r="C1122" s="14"/>
      <c r="D1122" s="14"/>
    </row>
    <row r="1123" spans="3:4" x14ac:dyDescent="0.2">
      <c r="C1123" s="14"/>
      <c r="D1123" s="14"/>
    </row>
    <row r="1124" spans="3:4" x14ac:dyDescent="0.2">
      <c r="C1124" s="14"/>
      <c r="D1124" s="14"/>
    </row>
    <row r="1125" spans="3:4" x14ac:dyDescent="0.2">
      <c r="C1125" s="14"/>
      <c r="D1125" s="14"/>
    </row>
    <row r="1126" spans="3:4" x14ac:dyDescent="0.2">
      <c r="C1126" s="14"/>
      <c r="D1126" s="14"/>
    </row>
    <row r="1127" spans="3:4" x14ac:dyDescent="0.2">
      <c r="C1127" s="14"/>
      <c r="D1127" s="14"/>
    </row>
    <row r="1128" spans="3:4" x14ac:dyDescent="0.2">
      <c r="C1128" s="14"/>
      <c r="D1128" s="14"/>
    </row>
    <row r="1129" spans="3:4" x14ac:dyDescent="0.2">
      <c r="C1129" s="14"/>
      <c r="D1129" s="14"/>
    </row>
    <row r="1130" spans="3:4" x14ac:dyDescent="0.2">
      <c r="C1130" s="14"/>
      <c r="D1130" s="14"/>
    </row>
    <row r="1131" spans="3:4" x14ac:dyDescent="0.2">
      <c r="C1131" s="14"/>
      <c r="D1131" s="14"/>
    </row>
    <row r="1132" spans="3:4" x14ac:dyDescent="0.2">
      <c r="C1132" s="14"/>
      <c r="D1132" s="14"/>
    </row>
    <row r="1133" spans="3:4" x14ac:dyDescent="0.2">
      <c r="C1133" s="14"/>
      <c r="D1133" s="14"/>
    </row>
    <row r="1134" spans="3:4" x14ac:dyDescent="0.2">
      <c r="C1134" s="14"/>
      <c r="D1134" s="14"/>
    </row>
    <row r="1135" spans="3:4" x14ac:dyDescent="0.2">
      <c r="C1135" s="14"/>
      <c r="D1135" s="14"/>
    </row>
    <row r="1136" spans="3:4" x14ac:dyDescent="0.2">
      <c r="C1136" s="14"/>
      <c r="D1136" s="14"/>
    </row>
    <row r="1137" spans="3:4" x14ac:dyDescent="0.2">
      <c r="C1137" s="14"/>
      <c r="D1137" s="14"/>
    </row>
    <row r="1138" spans="3:4" x14ac:dyDescent="0.2">
      <c r="C1138" s="14"/>
      <c r="D1138" s="14"/>
    </row>
    <row r="1139" spans="3:4" x14ac:dyDescent="0.2">
      <c r="C1139" s="14"/>
      <c r="D1139" s="14"/>
    </row>
    <row r="1140" spans="3:4" x14ac:dyDescent="0.2">
      <c r="C1140" s="14"/>
      <c r="D1140" s="14"/>
    </row>
    <row r="1141" spans="3:4" x14ac:dyDescent="0.2">
      <c r="C1141" s="14"/>
      <c r="D1141" s="14"/>
    </row>
    <row r="1142" spans="3:4" x14ac:dyDescent="0.2">
      <c r="C1142" s="14"/>
      <c r="D1142" s="14"/>
    </row>
    <row r="1143" spans="3:4" x14ac:dyDescent="0.2">
      <c r="C1143" s="14"/>
      <c r="D1143" s="14"/>
    </row>
    <row r="1144" spans="3:4" x14ac:dyDescent="0.2">
      <c r="C1144" s="14"/>
      <c r="D1144" s="14"/>
    </row>
    <row r="1145" spans="3:4" x14ac:dyDescent="0.2">
      <c r="C1145" s="14"/>
      <c r="D1145" s="14"/>
    </row>
    <row r="1146" spans="3:4" x14ac:dyDescent="0.2">
      <c r="C1146" s="14"/>
      <c r="D1146" s="14"/>
    </row>
    <row r="1147" spans="3:4" x14ac:dyDescent="0.2">
      <c r="C1147" s="14"/>
      <c r="D1147" s="14"/>
    </row>
    <row r="1148" spans="3:4" x14ac:dyDescent="0.2">
      <c r="C1148" s="14"/>
      <c r="D1148" s="14"/>
    </row>
    <row r="1149" spans="3:4" x14ac:dyDescent="0.2">
      <c r="C1149" s="14"/>
      <c r="D1149" s="14"/>
    </row>
    <row r="1150" spans="3:4" x14ac:dyDescent="0.2">
      <c r="C1150" s="14"/>
      <c r="D1150" s="14"/>
    </row>
    <row r="1151" spans="3:4" x14ac:dyDescent="0.2">
      <c r="C1151" s="14"/>
      <c r="D1151" s="14"/>
    </row>
    <row r="1152" spans="3:4" x14ac:dyDescent="0.2">
      <c r="C1152" s="14"/>
      <c r="D1152" s="14"/>
    </row>
    <row r="1153" spans="3:4" x14ac:dyDescent="0.2">
      <c r="C1153" s="14"/>
      <c r="D1153" s="14"/>
    </row>
    <row r="1154" spans="3:4" x14ac:dyDescent="0.2">
      <c r="C1154" s="14"/>
      <c r="D1154" s="14"/>
    </row>
    <row r="1155" spans="3:4" x14ac:dyDescent="0.2">
      <c r="C1155" s="14"/>
      <c r="D1155" s="14"/>
    </row>
    <row r="1156" spans="3:4" x14ac:dyDescent="0.2">
      <c r="C1156" s="14"/>
      <c r="D1156" s="14"/>
    </row>
    <row r="1157" spans="3:4" x14ac:dyDescent="0.2">
      <c r="C1157" s="14"/>
      <c r="D1157" s="14"/>
    </row>
    <row r="1158" spans="3:4" x14ac:dyDescent="0.2">
      <c r="C1158" s="14"/>
      <c r="D1158" s="14"/>
    </row>
    <row r="1159" spans="3:4" x14ac:dyDescent="0.2">
      <c r="C1159" s="14"/>
      <c r="D1159" s="14"/>
    </row>
    <row r="1160" spans="3:4" x14ac:dyDescent="0.2">
      <c r="C1160" s="14"/>
      <c r="D1160" s="14"/>
    </row>
    <row r="1161" spans="3:4" x14ac:dyDescent="0.2">
      <c r="C1161" s="14"/>
      <c r="D1161" s="14"/>
    </row>
    <row r="1162" spans="3:4" x14ac:dyDescent="0.2">
      <c r="C1162" s="14"/>
      <c r="D1162" s="14"/>
    </row>
    <row r="1163" spans="3:4" x14ac:dyDescent="0.2">
      <c r="C1163" s="14"/>
      <c r="D1163" s="14"/>
    </row>
    <row r="1164" spans="3:4" x14ac:dyDescent="0.2">
      <c r="C1164" s="14"/>
      <c r="D1164" s="14"/>
    </row>
    <row r="1165" spans="3:4" x14ac:dyDescent="0.2">
      <c r="C1165" s="14"/>
      <c r="D1165" s="14"/>
    </row>
    <row r="1166" spans="3:4" x14ac:dyDescent="0.2">
      <c r="C1166" s="14"/>
      <c r="D1166" s="14"/>
    </row>
    <row r="1167" spans="3:4" x14ac:dyDescent="0.2">
      <c r="C1167" s="14"/>
      <c r="D1167" s="14"/>
    </row>
    <row r="1168" spans="3:4" x14ac:dyDescent="0.2">
      <c r="C1168" s="14"/>
      <c r="D1168" s="14"/>
    </row>
    <row r="1169" spans="3:4" x14ac:dyDescent="0.2">
      <c r="C1169" s="14"/>
      <c r="D1169" s="14"/>
    </row>
    <row r="1170" spans="3:4" x14ac:dyDescent="0.2">
      <c r="C1170" s="14"/>
      <c r="D1170" s="14"/>
    </row>
    <row r="1171" spans="3:4" x14ac:dyDescent="0.2">
      <c r="C1171" s="14"/>
      <c r="D1171" s="14"/>
    </row>
    <row r="1172" spans="3:4" x14ac:dyDescent="0.2">
      <c r="C1172" s="14"/>
      <c r="D1172" s="14"/>
    </row>
    <row r="1173" spans="3:4" x14ac:dyDescent="0.2">
      <c r="C1173" s="14"/>
      <c r="D1173" s="14"/>
    </row>
    <row r="1174" spans="3:4" x14ac:dyDescent="0.2">
      <c r="C1174" s="14"/>
      <c r="D1174" s="14"/>
    </row>
    <row r="1175" spans="3:4" x14ac:dyDescent="0.2">
      <c r="C1175" s="14"/>
      <c r="D1175" s="14"/>
    </row>
    <row r="1176" spans="3:4" x14ac:dyDescent="0.2">
      <c r="C1176" s="14"/>
      <c r="D1176" s="14"/>
    </row>
    <row r="1177" spans="3:4" x14ac:dyDescent="0.2">
      <c r="C1177" s="14"/>
      <c r="D1177" s="14"/>
    </row>
    <row r="1178" spans="3:4" x14ac:dyDescent="0.2">
      <c r="C1178" s="14"/>
      <c r="D1178" s="14"/>
    </row>
    <row r="1179" spans="3:4" x14ac:dyDescent="0.2">
      <c r="C1179" s="14"/>
      <c r="D1179" s="14"/>
    </row>
    <row r="1180" spans="3:4" x14ac:dyDescent="0.2">
      <c r="C1180" s="14"/>
      <c r="D1180" s="14"/>
    </row>
    <row r="1181" spans="3:4" x14ac:dyDescent="0.2">
      <c r="C1181" s="14"/>
      <c r="D1181" s="14"/>
    </row>
    <row r="1182" spans="3:4" x14ac:dyDescent="0.2">
      <c r="C1182" s="14"/>
      <c r="D1182" s="14"/>
    </row>
    <row r="1183" spans="3:4" x14ac:dyDescent="0.2">
      <c r="C1183" s="14"/>
      <c r="D1183" s="14"/>
    </row>
    <row r="1184" spans="3:4" x14ac:dyDescent="0.2">
      <c r="C1184" s="14"/>
      <c r="D1184" s="14"/>
    </row>
    <row r="1185" spans="3:4" x14ac:dyDescent="0.2">
      <c r="C1185" s="14"/>
      <c r="D1185" s="14"/>
    </row>
    <row r="1186" spans="3:4" x14ac:dyDescent="0.2">
      <c r="C1186" s="14"/>
      <c r="D1186" s="14"/>
    </row>
    <row r="1187" spans="3:4" x14ac:dyDescent="0.2">
      <c r="C1187" s="14"/>
      <c r="D1187" s="14"/>
    </row>
    <row r="1188" spans="3:4" x14ac:dyDescent="0.2">
      <c r="C1188" s="14"/>
      <c r="D1188" s="14"/>
    </row>
    <row r="1189" spans="3:4" x14ac:dyDescent="0.2">
      <c r="C1189" s="14"/>
      <c r="D1189" s="14"/>
    </row>
    <row r="1190" spans="3:4" x14ac:dyDescent="0.2">
      <c r="C1190" s="14"/>
      <c r="D1190" s="14"/>
    </row>
    <row r="1191" spans="3:4" x14ac:dyDescent="0.2">
      <c r="C1191" s="14"/>
      <c r="D1191" s="14"/>
    </row>
    <row r="1192" spans="3:4" x14ac:dyDescent="0.2">
      <c r="C1192" s="14"/>
      <c r="D1192" s="14"/>
    </row>
    <row r="1193" spans="3:4" x14ac:dyDescent="0.2">
      <c r="C1193" s="14"/>
      <c r="D1193" s="14"/>
    </row>
    <row r="1194" spans="3:4" x14ac:dyDescent="0.2">
      <c r="C1194" s="14"/>
      <c r="D1194" s="14"/>
    </row>
    <row r="1195" spans="3:4" x14ac:dyDescent="0.2">
      <c r="C1195" s="14"/>
      <c r="D1195" s="14"/>
    </row>
    <row r="1196" spans="3:4" x14ac:dyDescent="0.2">
      <c r="C1196" s="14"/>
      <c r="D1196" s="14"/>
    </row>
    <row r="1197" spans="3:4" x14ac:dyDescent="0.2">
      <c r="C1197" s="14"/>
      <c r="D1197" s="14"/>
    </row>
    <row r="1198" spans="3:4" x14ac:dyDescent="0.2">
      <c r="C1198" s="14"/>
      <c r="D1198" s="14"/>
    </row>
    <row r="1199" spans="3:4" x14ac:dyDescent="0.2">
      <c r="C1199" s="14"/>
      <c r="D1199" s="14"/>
    </row>
    <row r="1200" spans="3:4" x14ac:dyDescent="0.2">
      <c r="C1200" s="14"/>
      <c r="D1200" s="14"/>
    </row>
    <row r="1201" spans="3:4" x14ac:dyDescent="0.2">
      <c r="C1201" s="14"/>
      <c r="D1201" s="14"/>
    </row>
    <row r="1202" spans="3:4" x14ac:dyDescent="0.2">
      <c r="C1202" s="14"/>
      <c r="D1202" s="14"/>
    </row>
    <row r="1203" spans="3:4" x14ac:dyDescent="0.2">
      <c r="C1203" s="14"/>
      <c r="D1203" s="14"/>
    </row>
    <row r="1204" spans="3:4" x14ac:dyDescent="0.2">
      <c r="C1204" s="14"/>
      <c r="D1204" s="14"/>
    </row>
    <row r="1205" spans="3:4" x14ac:dyDescent="0.2">
      <c r="C1205" s="14"/>
      <c r="D1205" s="14"/>
    </row>
    <row r="1206" spans="3:4" x14ac:dyDescent="0.2">
      <c r="C1206" s="14"/>
      <c r="D1206" s="14"/>
    </row>
    <row r="1207" spans="3:4" x14ac:dyDescent="0.2">
      <c r="C1207" s="14"/>
      <c r="D1207" s="14"/>
    </row>
    <row r="1208" spans="3:4" x14ac:dyDescent="0.2">
      <c r="C1208" s="14"/>
      <c r="D1208" s="14"/>
    </row>
    <row r="1209" spans="3:4" x14ac:dyDescent="0.2">
      <c r="C1209" s="14"/>
      <c r="D1209" s="14"/>
    </row>
    <row r="1210" spans="3:4" x14ac:dyDescent="0.2">
      <c r="C1210" s="14"/>
      <c r="D1210" s="14"/>
    </row>
    <row r="1211" spans="3:4" x14ac:dyDescent="0.2">
      <c r="C1211" s="14"/>
      <c r="D1211" s="14"/>
    </row>
    <row r="1212" spans="3:4" x14ac:dyDescent="0.2">
      <c r="C1212" s="14"/>
      <c r="D1212" s="14"/>
    </row>
    <row r="1213" spans="3:4" x14ac:dyDescent="0.2">
      <c r="C1213" s="14"/>
      <c r="D1213" s="14"/>
    </row>
    <row r="1214" spans="3:4" x14ac:dyDescent="0.2">
      <c r="C1214" s="14"/>
      <c r="D1214" s="14"/>
    </row>
    <row r="1215" spans="3:4" x14ac:dyDescent="0.2">
      <c r="C1215" s="14"/>
      <c r="D1215" s="14"/>
    </row>
    <row r="1216" spans="3:4" x14ac:dyDescent="0.2">
      <c r="C1216" s="14"/>
      <c r="D1216" s="14"/>
    </row>
    <row r="1217" spans="3:4" x14ac:dyDescent="0.2">
      <c r="C1217" s="14"/>
      <c r="D1217" s="14"/>
    </row>
    <row r="1218" spans="3:4" x14ac:dyDescent="0.2">
      <c r="C1218" s="14"/>
      <c r="D1218" s="14"/>
    </row>
    <row r="1219" spans="3:4" x14ac:dyDescent="0.2">
      <c r="C1219" s="14"/>
      <c r="D1219" s="14"/>
    </row>
    <row r="1220" spans="3:4" x14ac:dyDescent="0.2">
      <c r="C1220" s="14"/>
      <c r="D1220" s="14"/>
    </row>
    <row r="1221" spans="3:4" x14ac:dyDescent="0.2">
      <c r="C1221" s="14"/>
      <c r="D1221" s="14"/>
    </row>
    <row r="1222" spans="3:4" x14ac:dyDescent="0.2">
      <c r="C1222" s="14"/>
      <c r="D1222" s="14"/>
    </row>
    <row r="1223" spans="3:4" x14ac:dyDescent="0.2">
      <c r="C1223" s="14"/>
      <c r="D1223" s="14"/>
    </row>
    <row r="1224" spans="3:4" x14ac:dyDescent="0.2">
      <c r="C1224" s="14"/>
      <c r="D1224" s="14"/>
    </row>
    <row r="1225" spans="3:4" x14ac:dyDescent="0.2">
      <c r="C1225" s="14"/>
      <c r="D1225" s="14"/>
    </row>
    <row r="1226" spans="3:4" x14ac:dyDescent="0.2">
      <c r="C1226" s="14"/>
      <c r="D1226" s="14"/>
    </row>
    <row r="1227" spans="3:4" x14ac:dyDescent="0.2">
      <c r="C1227" s="14"/>
      <c r="D1227" s="14"/>
    </row>
    <row r="1228" spans="3:4" x14ac:dyDescent="0.2">
      <c r="C1228" s="14"/>
      <c r="D1228" s="14"/>
    </row>
    <row r="1229" spans="3:4" x14ac:dyDescent="0.2">
      <c r="C1229" s="14"/>
      <c r="D1229" s="14"/>
    </row>
    <row r="1230" spans="3:4" x14ac:dyDescent="0.2">
      <c r="C1230" s="14"/>
      <c r="D1230" s="14"/>
    </row>
    <row r="1231" spans="3:4" x14ac:dyDescent="0.2">
      <c r="C1231" s="14"/>
      <c r="D1231" s="14"/>
    </row>
    <row r="1232" spans="3:4" x14ac:dyDescent="0.2">
      <c r="C1232" s="14"/>
      <c r="D1232" s="14"/>
    </row>
    <row r="1233" spans="3:4" x14ac:dyDescent="0.2">
      <c r="C1233" s="14"/>
      <c r="D1233" s="14"/>
    </row>
    <row r="1234" spans="3:4" x14ac:dyDescent="0.2">
      <c r="C1234" s="14"/>
      <c r="D1234" s="14"/>
    </row>
    <row r="1235" spans="3:4" x14ac:dyDescent="0.2">
      <c r="C1235" s="14"/>
      <c r="D1235" s="14"/>
    </row>
    <row r="1236" spans="3:4" x14ac:dyDescent="0.2">
      <c r="C1236" s="14"/>
      <c r="D1236" s="14"/>
    </row>
    <row r="1237" spans="3:4" x14ac:dyDescent="0.2">
      <c r="C1237" s="14"/>
      <c r="D1237" s="14"/>
    </row>
    <row r="1238" spans="3:4" x14ac:dyDescent="0.2">
      <c r="C1238" s="14"/>
      <c r="D1238" s="14"/>
    </row>
    <row r="1239" spans="3:4" x14ac:dyDescent="0.2">
      <c r="C1239" s="14"/>
      <c r="D1239" s="14"/>
    </row>
    <row r="1240" spans="3:4" x14ac:dyDescent="0.2">
      <c r="C1240" s="14"/>
      <c r="D1240" s="14"/>
    </row>
    <row r="1241" spans="3:4" x14ac:dyDescent="0.2">
      <c r="C1241" s="14"/>
      <c r="D1241" s="14"/>
    </row>
    <row r="1242" spans="3:4" x14ac:dyDescent="0.2">
      <c r="C1242" s="14"/>
      <c r="D1242" s="14"/>
    </row>
    <row r="1243" spans="3:4" x14ac:dyDescent="0.2">
      <c r="C1243" s="14"/>
      <c r="D1243" s="14"/>
    </row>
    <row r="1244" spans="3:4" x14ac:dyDescent="0.2">
      <c r="C1244" s="14"/>
      <c r="D1244" s="14"/>
    </row>
    <row r="1245" spans="3:4" x14ac:dyDescent="0.2">
      <c r="C1245" s="14"/>
      <c r="D1245" s="14"/>
    </row>
    <row r="1246" spans="3:4" x14ac:dyDescent="0.2">
      <c r="C1246" s="14"/>
      <c r="D1246" s="14"/>
    </row>
    <row r="1247" spans="3:4" x14ac:dyDescent="0.2">
      <c r="C1247" s="14"/>
      <c r="D1247" s="14"/>
    </row>
    <row r="1248" spans="3:4" x14ac:dyDescent="0.2">
      <c r="C1248" s="14"/>
      <c r="D1248" s="14"/>
    </row>
    <row r="1249" spans="3:4" x14ac:dyDescent="0.2">
      <c r="C1249" s="14"/>
      <c r="D1249" s="14"/>
    </row>
    <row r="1250" spans="3:4" x14ac:dyDescent="0.2">
      <c r="C1250" s="14"/>
      <c r="D1250" s="14"/>
    </row>
    <row r="1251" spans="3:4" x14ac:dyDescent="0.2">
      <c r="C1251" s="14"/>
      <c r="D1251" s="14"/>
    </row>
    <row r="1252" spans="3:4" x14ac:dyDescent="0.2">
      <c r="C1252" s="14"/>
      <c r="D1252" s="14"/>
    </row>
    <row r="1253" spans="3:4" x14ac:dyDescent="0.2">
      <c r="C1253" s="14"/>
      <c r="D1253" s="14"/>
    </row>
    <row r="1254" spans="3:4" x14ac:dyDescent="0.2">
      <c r="C1254" s="14"/>
      <c r="D1254" s="14"/>
    </row>
    <row r="1255" spans="3:4" x14ac:dyDescent="0.2">
      <c r="C1255" s="14"/>
      <c r="D1255" s="14"/>
    </row>
    <row r="1256" spans="3:4" x14ac:dyDescent="0.2">
      <c r="C1256" s="14"/>
      <c r="D1256" s="14"/>
    </row>
    <row r="1257" spans="3:4" x14ac:dyDescent="0.2">
      <c r="C1257" s="14"/>
      <c r="D1257" s="14"/>
    </row>
    <row r="1258" spans="3:4" x14ac:dyDescent="0.2">
      <c r="C1258" s="14"/>
      <c r="D1258" s="14"/>
    </row>
    <row r="1259" spans="3:4" x14ac:dyDescent="0.2">
      <c r="C1259" s="14"/>
      <c r="D1259" s="14"/>
    </row>
    <row r="1260" spans="3:4" x14ac:dyDescent="0.2">
      <c r="C1260" s="14"/>
      <c r="D1260" s="14"/>
    </row>
    <row r="1261" spans="3:4" x14ac:dyDescent="0.2">
      <c r="C1261" s="14"/>
      <c r="D1261" s="14"/>
    </row>
    <row r="1262" spans="3:4" x14ac:dyDescent="0.2">
      <c r="C1262" s="14"/>
      <c r="D1262" s="14"/>
    </row>
    <row r="1263" spans="3:4" x14ac:dyDescent="0.2">
      <c r="C1263" s="14"/>
      <c r="D1263" s="14"/>
    </row>
    <row r="1264" spans="3:4" x14ac:dyDescent="0.2">
      <c r="C1264" s="14"/>
      <c r="D1264" s="14"/>
    </row>
    <row r="1265" spans="3:4" x14ac:dyDescent="0.2">
      <c r="C1265" s="14"/>
      <c r="D1265" s="14"/>
    </row>
    <row r="1266" spans="3:4" x14ac:dyDescent="0.2">
      <c r="C1266" s="14"/>
      <c r="D1266" s="14"/>
    </row>
    <row r="1267" spans="3:4" x14ac:dyDescent="0.2">
      <c r="C1267" s="14"/>
      <c r="D1267" s="14"/>
    </row>
    <row r="1268" spans="3:4" x14ac:dyDescent="0.2">
      <c r="C1268" s="14"/>
      <c r="D1268" s="14"/>
    </row>
    <row r="1269" spans="3:4" x14ac:dyDescent="0.2">
      <c r="C1269" s="14"/>
      <c r="D1269" s="14"/>
    </row>
    <row r="1270" spans="3:4" x14ac:dyDescent="0.2">
      <c r="C1270" s="14"/>
      <c r="D1270" s="14"/>
    </row>
    <row r="1271" spans="3:4" x14ac:dyDescent="0.2">
      <c r="C1271" s="14"/>
      <c r="D1271" s="14"/>
    </row>
    <row r="1272" spans="3:4" x14ac:dyDescent="0.2">
      <c r="C1272" s="14"/>
      <c r="D1272" s="14"/>
    </row>
    <row r="1273" spans="3:4" x14ac:dyDescent="0.2">
      <c r="C1273" s="14"/>
      <c r="D1273" s="14"/>
    </row>
    <row r="1274" spans="3:4" x14ac:dyDescent="0.2">
      <c r="C1274" s="14"/>
      <c r="D1274" s="14"/>
    </row>
    <row r="1275" spans="3:4" x14ac:dyDescent="0.2">
      <c r="C1275" s="14"/>
      <c r="D1275" s="14"/>
    </row>
    <row r="1276" spans="3:4" x14ac:dyDescent="0.2">
      <c r="C1276" s="14"/>
      <c r="D1276" s="14"/>
    </row>
    <row r="1277" spans="3:4" x14ac:dyDescent="0.2">
      <c r="C1277" s="14"/>
      <c r="D1277" s="14"/>
    </row>
    <row r="1278" spans="3:4" x14ac:dyDescent="0.2">
      <c r="C1278" s="14"/>
      <c r="D1278" s="14"/>
    </row>
    <row r="1279" spans="3:4" x14ac:dyDescent="0.2">
      <c r="C1279" s="14"/>
      <c r="D1279" s="14"/>
    </row>
    <row r="1280" spans="3:4" x14ac:dyDescent="0.2">
      <c r="C1280" s="14"/>
      <c r="D1280" s="14"/>
    </row>
    <row r="1281" spans="3:4" x14ac:dyDescent="0.2">
      <c r="C1281" s="14"/>
      <c r="D1281" s="14"/>
    </row>
    <row r="1282" spans="3:4" x14ac:dyDescent="0.2">
      <c r="C1282" s="14"/>
      <c r="D1282" s="14"/>
    </row>
    <row r="1283" spans="3:4" x14ac:dyDescent="0.2">
      <c r="C1283" s="14"/>
      <c r="D1283" s="14"/>
    </row>
    <row r="1284" spans="3:4" x14ac:dyDescent="0.2">
      <c r="C1284" s="14"/>
      <c r="D1284" s="14"/>
    </row>
    <row r="1285" spans="3:4" x14ac:dyDescent="0.2">
      <c r="C1285" s="14"/>
      <c r="D1285" s="14"/>
    </row>
    <row r="1286" spans="3:4" x14ac:dyDescent="0.2">
      <c r="C1286" s="14"/>
      <c r="D1286" s="14"/>
    </row>
    <row r="1287" spans="3:4" x14ac:dyDescent="0.2">
      <c r="C1287" s="14"/>
      <c r="D1287" s="14"/>
    </row>
    <row r="1288" spans="3:4" x14ac:dyDescent="0.2">
      <c r="C1288" s="14"/>
      <c r="D1288" s="14"/>
    </row>
    <row r="1289" spans="3:4" x14ac:dyDescent="0.2">
      <c r="C1289" s="14"/>
      <c r="D1289" s="14"/>
    </row>
    <row r="1290" spans="3:4" x14ac:dyDescent="0.2">
      <c r="C1290" s="14"/>
      <c r="D1290" s="14"/>
    </row>
    <row r="1291" spans="3:4" x14ac:dyDescent="0.2">
      <c r="C1291" s="14"/>
      <c r="D1291" s="14"/>
    </row>
    <row r="1292" spans="3:4" x14ac:dyDescent="0.2">
      <c r="C1292" s="14"/>
      <c r="D1292" s="14"/>
    </row>
    <row r="1293" spans="3:4" x14ac:dyDescent="0.2">
      <c r="C1293" s="14"/>
      <c r="D1293" s="14"/>
    </row>
    <row r="1294" spans="3:4" x14ac:dyDescent="0.2">
      <c r="C1294" s="14"/>
      <c r="D1294" s="14"/>
    </row>
    <row r="1295" spans="3:4" x14ac:dyDescent="0.2">
      <c r="C1295" s="14"/>
      <c r="D1295" s="14"/>
    </row>
    <row r="1296" spans="3:4" x14ac:dyDescent="0.2">
      <c r="C1296" s="14"/>
      <c r="D1296" s="14"/>
    </row>
    <row r="1297" spans="3:4" x14ac:dyDescent="0.2">
      <c r="C1297" s="14"/>
      <c r="D1297" s="14"/>
    </row>
    <row r="1298" spans="3:4" x14ac:dyDescent="0.2">
      <c r="C1298" s="14"/>
      <c r="D1298" s="14"/>
    </row>
    <row r="1299" spans="3:4" x14ac:dyDescent="0.2">
      <c r="C1299" s="14"/>
      <c r="D1299" s="14"/>
    </row>
    <row r="1300" spans="3:4" x14ac:dyDescent="0.2">
      <c r="C1300" s="14"/>
      <c r="D1300" s="14"/>
    </row>
    <row r="1301" spans="3:4" x14ac:dyDescent="0.2">
      <c r="C1301" s="14"/>
      <c r="D1301" s="14"/>
    </row>
    <row r="1302" spans="3:4" x14ac:dyDescent="0.2">
      <c r="C1302" s="14"/>
      <c r="D1302" s="14"/>
    </row>
    <row r="1303" spans="3:4" x14ac:dyDescent="0.2">
      <c r="C1303" s="14"/>
      <c r="D1303" s="14"/>
    </row>
    <row r="1304" spans="3:4" x14ac:dyDescent="0.2">
      <c r="C1304" s="14"/>
      <c r="D1304" s="14"/>
    </row>
    <row r="1305" spans="3:4" x14ac:dyDescent="0.2">
      <c r="C1305" s="14"/>
      <c r="D1305" s="14"/>
    </row>
    <row r="1306" spans="3:4" x14ac:dyDescent="0.2">
      <c r="C1306" s="14"/>
      <c r="D1306" s="14"/>
    </row>
    <row r="1307" spans="3:4" x14ac:dyDescent="0.2">
      <c r="C1307" s="14"/>
      <c r="D1307" s="14"/>
    </row>
    <row r="1308" spans="3:4" x14ac:dyDescent="0.2">
      <c r="C1308" s="14"/>
      <c r="D1308" s="14"/>
    </row>
    <row r="1309" spans="3:4" x14ac:dyDescent="0.2">
      <c r="C1309" s="14"/>
      <c r="D1309" s="14"/>
    </row>
    <row r="1310" spans="3:4" x14ac:dyDescent="0.2">
      <c r="C1310" s="14"/>
      <c r="D1310" s="14"/>
    </row>
    <row r="1311" spans="3:4" x14ac:dyDescent="0.2">
      <c r="C1311" s="14"/>
      <c r="D1311" s="14"/>
    </row>
    <row r="1312" spans="3:4" x14ac:dyDescent="0.2">
      <c r="C1312" s="14"/>
      <c r="D1312" s="14"/>
    </row>
    <row r="1313" spans="3:4" x14ac:dyDescent="0.2">
      <c r="C1313" s="14"/>
      <c r="D1313" s="14"/>
    </row>
    <row r="1314" spans="3:4" x14ac:dyDescent="0.2">
      <c r="C1314" s="14"/>
      <c r="D1314" s="14"/>
    </row>
    <row r="1315" spans="3:4" x14ac:dyDescent="0.2">
      <c r="C1315" s="14"/>
      <c r="D1315" s="14"/>
    </row>
    <row r="1316" spans="3:4" x14ac:dyDescent="0.2">
      <c r="C1316" s="14"/>
      <c r="D1316" s="14"/>
    </row>
    <row r="1317" spans="3:4" x14ac:dyDescent="0.2">
      <c r="C1317" s="14"/>
      <c r="D1317" s="14"/>
    </row>
    <row r="1318" spans="3:4" x14ac:dyDescent="0.2">
      <c r="C1318" s="14"/>
      <c r="D1318" s="14"/>
    </row>
    <row r="1319" spans="3:4" x14ac:dyDescent="0.2">
      <c r="C1319" s="14"/>
      <c r="D1319" s="14"/>
    </row>
    <row r="1320" spans="3:4" x14ac:dyDescent="0.2">
      <c r="C1320" s="14"/>
      <c r="D1320" s="14"/>
    </row>
    <row r="1321" spans="3:4" x14ac:dyDescent="0.2">
      <c r="C1321" s="14"/>
      <c r="D1321" s="14"/>
    </row>
    <row r="1322" spans="3:4" x14ac:dyDescent="0.2">
      <c r="C1322" s="14"/>
      <c r="D1322" s="14"/>
    </row>
    <row r="1323" spans="3:4" x14ac:dyDescent="0.2">
      <c r="C1323" s="14"/>
      <c r="D1323" s="14"/>
    </row>
    <row r="1324" spans="3:4" x14ac:dyDescent="0.2">
      <c r="C1324" s="14"/>
      <c r="D1324" s="14"/>
    </row>
    <row r="1325" spans="3:4" x14ac:dyDescent="0.2">
      <c r="C1325" s="14"/>
      <c r="D1325" s="14"/>
    </row>
    <row r="1326" spans="3:4" x14ac:dyDescent="0.2">
      <c r="C1326" s="14"/>
      <c r="D1326" s="14"/>
    </row>
    <row r="1327" spans="3:4" x14ac:dyDescent="0.2">
      <c r="C1327" s="14"/>
      <c r="D1327" s="14"/>
    </row>
    <row r="1328" spans="3:4" x14ac:dyDescent="0.2">
      <c r="C1328" s="14"/>
      <c r="D1328" s="14"/>
    </row>
    <row r="1329" spans="3:4" x14ac:dyDescent="0.2">
      <c r="C1329" s="14"/>
      <c r="D1329" s="14"/>
    </row>
    <row r="1330" spans="3:4" x14ac:dyDescent="0.2">
      <c r="C1330" s="14"/>
      <c r="D1330" s="14"/>
    </row>
    <row r="1331" spans="3:4" x14ac:dyDescent="0.2">
      <c r="C1331" s="14"/>
      <c r="D1331" s="14"/>
    </row>
    <row r="1332" spans="3:4" x14ac:dyDescent="0.2">
      <c r="C1332" s="14"/>
      <c r="D1332" s="14"/>
    </row>
    <row r="1333" spans="3:4" x14ac:dyDescent="0.2">
      <c r="C1333" s="14"/>
      <c r="D1333" s="14"/>
    </row>
    <row r="1334" spans="3:4" x14ac:dyDescent="0.2">
      <c r="C1334" s="14"/>
      <c r="D1334" s="14"/>
    </row>
    <row r="1335" spans="3:4" x14ac:dyDescent="0.2">
      <c r="C1335" s="14"/>
      <c r="D1335" s="14"/>
    </row>
    <row r="1336" spans="3:4" x14ac:dyDescent="0.2">
      <c r="C1336" s="14"/>
      <c r="D1336" s="14"/>
    </row>
    <row r="1337" spans="3:4" x14ac:dyDescent="0.2">
      <c r="C1337" s="14"/>
      <c r="D1337" s="14"/>
    </row>
    <row r="1338" spans="3:4" x14ac:dyDescent="0.2">
      <c r="C1338" s="14"/>
      <c r="D1338" s="14"/>
    </row>
    <row r="1339" spans="3:4" x14ac:dyDescent="0.2">
      <c r="C1339" s="14"/>
      <c r="D1339" s="14"/>
    </row>
    <row r="1340" spans="3:4" x14ac:dyDescent="0.2">
      <c r="C1340" s="14"/>
      <c r="D1340" s="14"/>
    </row>
    <row r="1341" spans="3:4" x14ac:dyDescent="0.2">
      <c r="C1341" s="14"/>
      <c r="D1341" s="14"/>
    </row>
    <row r="1342" spans="3:4" x14ac:dyDescent="0.2">
      <c r="C1342" s="14"/>
      <c r="D1342" s="14"/>
    </row>
    <row r="1343" spans="3:4" x14ac:dyDescent="0.2">
      <c r="C1343" s="14"/>
      <c r="D1343" s="14"/>
    </row>
    <row r="1344" spans="3:4" x14ac:dyDescent="0.2">
      <c r="C1344" s="14"/>
      <c r="D1344" s="14"/>
    </row>
    <row r="1345" spans="3:4" x14ac:dyDescent="0.2">
      <c r="C1345" s="14"/>
      <c r="D1345" s="14"/>
    </row>
    <row r="1346" spans="3:4" x14ac:dyDescent="0.2">
      <c r="C1346" s="14"/>
      <c r="D1346" s="14"/>
    </row>
    <row r="1347" spans="3:4" x14ac:dyDescent="0.2">
      <c r="C1347" s="14"/>
      <c r="D1347" s="14"/>
    </row>
    <row r="1348" spans="3:4" x14ac:dyDescent="0.2">
      <c r="C1348" s="14"/>
      <c r="D1348" s="14"/>
    </row>
    <row r="1349" spans="3:4" x14ac:dyDescent="0.2">
      <c r="C1349" s="14"/>
      <c r="D1349" s="14"/>
    </row>
    <row r="1350" spans="3:4" x14ac:dyDescent="0.2">
      <c r="C1350" s="14"/>
      <c r="D1350" s="14"/>
    </row>
    <row r="1351" spans="3:4" x14ac:dyDescent="0.2">
      <c r="C1351" s="14"/>
      <c r="D1351" s="14"/>
    </row>
    <row r="1352" spans="3:4" x14ac:dyDescent="0.2">
      <c r="C1352" s="14"/>
      <c r="D1352" s="14"/>
    </row>
    <row r="1353" spans="3:4" x14ac:dyDescent="0.2">
      <c r="C1353" s="14"/>
      <c r="D1353" s="14"/>
    </row>
    <row r="1354" spans="3:4" x14ac:dyDescent="0.2">
      <c r="C1354" s="14"/>
      <c r="D1354" s="14"/>
    </row>
    <row r="1355" spans="3:4" x14ac:dyDescent="0.2">
      <c r="C1355" s="14"/>
      <c r="D1355" s="14"/>
    </row>
    <row r="1356" spans="3:4" x14ac:dyDescent="0.2">
      <c r="C1356" s="14"/>
      <c r="D1356" s="14"/>
    </row>
    <row r="1357" spans="3:4" x14ac:dyDescent="0.2">
      <c r="C1357" s="14"/>
      <c r="D1357" s="14"/>
    </row>
    <row r="1358" spans="3:4" x14ac:dyDescent="0.2">
      <c r="C1358" s="14"/>
      <c r="D1358" s="14"/>
    </row>
    <row r="1359" spans="3:4" x14ac:dyDescent="0.2">
      <c r="C1359" s="14"/>
      <c r="D1359" s="14"/>
    </row>
    <row r="1360" spans="3:4" x14ac:dyDescent="0.2">
      <c r="C1360" s="14"/>
      <c r="D1360" s="14"/>
    </row>
    <row r="1361" spans="3:4" x14ac:dyDescent="0.2">
      <c r="C1361" s="14"/>
      <c r="D1361" s="14"/>
    </row>
    <row r="1362" spans="3:4" x14ac:dyDescent="0.2">
      <c r="C1362" s="14"/>
      <c r="D1362" s="14"/>
    </row>
    <row r="1363" spans="3:4" x14ac:dyDescent="0.2">
      <c r="C1363" s="14"/>
      <c r="D1363" s="14"/>
    </row>
    <row r="1364" spans="3:4" x14ac:dyDescent="0.2">
      <c r="C1364" s="14"/>
      <c r="D1364" s="14"/>
    </row>
    <row r="1365" spans="3:4" x14ac:dyDescent="0.2">
      <c r="C1365" s="14"/>
      <c r="D1365" s="14"/>
    </row>
    <row r="1366" spans="3:4" x14ac:dyDescent="0.2">
      <c r="C1366" s="14"/>
      <c r="D1366" s="14"/>
    </row>
    <row r="1367" spans="3:4" x14ac:dyDescent="0.2">
      <c r="C1367" s="14"/>
      <c r="D1367" s="14"/>
    </row>
    <row r="1368" spans="3:4" x14ac:dyDescent="0.2">
      <c r="C1368" s="14"/>
      <c r="D1368" s="14"/>
    </row>
    <row r="1369" spans="3:4" x14ac:dyDescent="0.2">
      <c r="C1369" s="14"/>
      <c r="D1369" s="14"/>
    </row>
    <row r="1370" spans="3:4" x14ac:dyDescent="0.2">
      <c r="C1370" s="14"/>
      <c r="D1370" s="14"/>
    </row>
    <row r="1371" spans="3:4" x14ac:dyDescent="0.2">
      <c r="C1371" s="14"/>
      <c r="D1371" s="14"/>
    </row>
    <row r="1372" spans="3:4" x14ac:dyDescent="0.2">
      <c r="C1372" s="14"/>
      <c r="D1372" s="14"/>
    </row>
    <row r="1373" spans="3:4" x14ac:dyDescent="0.2">
      <c r="C1373" s="14"/>
      <c r="D1373" s="14"/>
    </row>
    <row r="1374" spans="3:4" x14ac:dyDescent="0.2">
      <c r="C1374" s="14"/>
      <c r="D1374" s="14"/>
    </row>
    <row r="1375" spans="3:4" x14ac:dyDescent="0.2">
      <c r="C1375" s="14"/>
      <c r="D1375" s="14"/>
    </row>
    <row r="1376" spans="3:4" x14ac:dyDescent="0.2">
      <c r="C1376" s="14"/>
      <c r="D1376" s="14"/>
    </row>
    <row r="1377" spans="3:4" x14ac:dyDescent="0.2">
      <c r="C1377" s="14"/>
      <c r="D1377" s="14"/>
    </row>
    <row r="1378" spans="3:4" x14ac:dyDescent="0.2">
      <c r="C1378" s="14"/>
      <c r="D1378" s="14"/>
    </row>
    <row r="1379" spans="3:4" x14ac:dyDescent="0.2">
      <c r="C1379" s="14"/>
      <c r="D1379" s="14"/>
    </row>
    <row r="1380" spans="3:4" x14ac:dyDescent="0.2">
      <c r="C1380" s="14"/>
      <c r="D1380" s="14"/>
    </row>
    <row r="1381" spans="3:4" x14ac:dyDescent="0.2">
      <c r="C1381" s="14"/>
      <c r="D1381" s="14"/>
    </row>
    <row r="1382" spans="3:4" x14ac:dyDescent="0.2">
      <c r="C1382" s="14"/>
      <c r="D1382" s="14"/>
    </row>
    <row r="1383" spans="3:4" x14ac:dyDescent="0.2">
      <c r="C1383" s="14"/>
      <c r="D1383" s="14"/>
    </row>
    <row r="1384" spans="3:4" x14ac:dyDescent="0.2">
      <c r="C1384" s="14"/>
      <c r="D1384" s="14"/>
    </row>
    <row r="1385" spans="3:4" x14ac:dyDescent="0.2">
      <c r="C1385" s="14"/>
      <c r="D1385" s="14"/>
    </row>
    <row r="1386" spans="3:4" x14ac:dyDescent="0.2">
      <c r="C1386" s="14"/>
      <c r="D1386" s="14"/>
    </row>
    <row r="1387" spans="3:4" x14ac:dyDescent="0.2">
      <c r="C1387" s="14"/>
      <c r="D1387" s="14"/>
    </row>
    <row r="1388" spans="3:4" x14ac:dyDescent="0.2">
      <c r="C1388" s="14"/>
      <c r="D1388" s="14"/>
    </row>
    <row r="1389" spans="3:4" x14ac:dyDescent="0.2">
      <c r="C1389" s="14"/>
      <c r="D1389" s="14"/>
    </row>
    <row r="1390" spans="3:4" x14ac:dyDescent="0.2">
      <c r="C1390" s="14"/>
      <c r="D1390" s="14"/>
    </row>
    <row r="1391" spans="3:4" x14ac:dyDescent="0.2">
      <c r="C1391" s="14"/>
      <c r="D1391" s="14"/>
    </row>
    <row r="1392" spans="3:4" x14ac:dyDescent="0.2">
      <c r="C1392" s="14"/>
      <c r="D1392" s="14"/>
    </row>
    <row r="1393" spans="3:4" x14ac:dyDescent="0.2">
      <c r="C1393" s="14"/>
      <c r="D1393" s="14"/>
    </row>
    <row r="1394" spans="3:4" x14ac:dyDescent="0.2">
      <c r="C1394" s="14"/>
      <c r="D1394" s="14"/>
    </row>
    <row r="1395" spans="3:4" x14ac:dyDescent="0.2">
      <c r="C1395" s="14"/>
      <c r="D1395" s="14"/>
    </row>
    <row r="1396" spans="3:4" x14ac:dyDescent="0.2">
      <c r="C1396" s="14"/>
      <c r="D1396" s="14"/>
    </row>
    <row r="1397" spans="3:4" x14ac:dyDescent="0.2">
      <c r="C1397" s="14"/>
      <c r="D1397" s="14"/>
    </row>
    <row r="1398" spans="3:4" x14ac:dyDescent="0.2">
      <c r="C1398" s="14"/>
      <c r="D1398" s="14"/>
    </row>
    <row r="1399" spans="3:4" x14ac:dyDescent="0.2">
      <c r="C1399" s="14"/>
      <c r="D1399" s="14"/>
    </row>
    <row r="1400" spans="3:4" x14ac:dyDescent="0.2">
      <c r="C1400" s="14"/>
      <c r="D1400" s="14"/>
    </row>
    <row r="1401" spans="3:4" x14ac:dyDescent="0.2">
      <c r="C1401" s="14"/>
      <c r="D1401" s="14"/>
    </row>
    <row r="1402" spans="3:4" x14ac:dyDescent="0.2">
      <c r="C1402" s="14"/>
      <c r="D1402" s="14"/>
    </row>
    <row r="1403" spans="3:4" x14ac:dyDescent="0.2">
      <c r="C1403" s="14"/>
      <c r="D1403" s="14"/>
    </row>
    <row r="1404" spans="3:4" x14ac:dyDescent="0.2">
      <c r="C1404" s="14"/>
      <c r="D1404" s="14"/>
    </row>
    <row r="1405" spans="3:4" x14ac:dyDescent="0.2">
      <c r="C1405" s="14"/>
      <c r="D1405" s="14"/>
    </row>
    <row r="1406" spans="3:4" x14ac:dyDescent="0.2">
      <c r="C1406" s="14"/>
      <c r="D1406" s="14"/>
    </row>
    <row r="1407" spans="3:4" x14ac:dyDescent="0.2">
      <c r="C1407" s="14"/>
      <c r="D1407" s="14"/>
    </row>
    <row r="1408" spans="3:4" x14ac:dyDescent="0.2">
      <c r="C1408" s="14"/>
      <c r="D1408" s="14"/>
    </row>
    <row r="1409" spans="3:4" x14ac:dyDescent="0.2">
      <c r="C1409" s="14"/>
      <c r="D1409" s="14"/>
    </row>
    <row r="1410" spans="3:4" x14ac:dyDescent="0.2">
      <c r="C1410" s="14"/>
      <c r="D1410" s="14"/>
    </row>
    <row r="1411" spans="3:4" x14ac:dyDescent="0.2">
      <c r="C1411" s="14"/>
      <c r="D1411" s="14"/>
    </row>
    <row r="1412" spans="3:4" x14ac:dyDescent="0.2">
      <c r="C1412" s="14"/>
      <c r="D1412" s="14"/>
    </row>
    <row r="1413" spans="3:4" x14ac:dyDescent="0.2">
      <c r="C1413" s="14"/>
      <c r="D1413" s="14"/>
    </row>
    <row r="1414" spans="3:4" x14ac:dyDescent="0.2">
      <c r="C1414" s="14"/>
      <c r="D1414" s="14"/>
    </row>
    <row r="1415" spans="3:4" x14ac:dyDescent="0.2">
      <c r="C1415" s="14"/>
      <c r="D1415" s="14"/>
    </row>
    <row r="1416" spans="3:4" x14ac:dyDescent="0.2">
      <c r="C1416" s="14"/>
      <c r="D1416" s="14"/>
    </row>
    <row r="1417" spans="3:4" x14ac:dyDescent="0.2">
      <c r="C1417" s="14"/>
      <c r="D1417" s="14"/>
    </row>
    <row r="1418" spans="3:4" x14ac:dyDescent="0.2">
      <c r="C1418" s="14"/>
      <c r="D1418" s="14"/>
    </row>
    <row r="1419" spans="3:4" x14ac:dyDescent="0.2">
      <c r="C1419" s="14"/>
      <c r="D1419" s="14"/>
    </row>
    <row r="1420" spans="3:4" x14ac:dyDescent="0.2">
      <c r="C1420" s="14"/>
      <c r="D1420" s="14"/>
    </row>
    <row r="1421" spans="3:4" x14ac:dyDescent="0.2">
      <c r="C1421" s="14"/>
      <c r="D1421" s="14"/>
    </row>
    <row r="1422" spans="3:4" x14ac:dyDescent="0.2">
      <c r="C1422" s="14"/>
      <c r="D1422" s="14"/>
    </row>
    <row r="1423" spans="3:4" x14ac:dyDescent="0.2">
      <c r="C1423" s="14"/>
      <c r="D1423" s="14"/>
    </row>
    <row r="1424" spans="3:4" x14ac:dyDescent="0.2">
      <c r="C1424" s="14"/>
      <c r="D1424" s="14"/>
    </row>
    <row r="1425" spans="3:4" x14ac:dyDescent="0.2">
      <c r="C1425" s="14"/>
      <c r="D1425" s="14"/>
    </row>
    <row r="1426" spans="3:4" x14ac:dyDescent="0.2">
      <c r="C1426" s="14"/>
      <c r="D1426" s="14"/>
    </row>
    <row r="1427" spans="3:4" x14ac:dyDescent="0.2">
      <c r="C1427" s="14"/>
      <c r="D1427" s="14"/>
    </row>
    <row r="1428" spans="3:4" x14ac:dyDescent="0.2">
      <c r="C1428" s="14"/>
      <c r="D1428" s="14"/>
    </row>
    <row r="1429" spans="3:4" x14ac:dyDescent="0.2">
      <c r="C1429" s="14"/>
      <c r="D1429" s="14"/>
    </row>
    <row r="1430" spans="3:4" x14ac:dyDescent="0.2">
      <c r="C1430" s="14"/>
      <c r="D1430" s="14"/>
    </row>
    <row r="1431" spans="3:4" x14ac:dyDescent="0.2">
      <c r="C1431" s="14"/>
      <c r="D1431" s="14"/>
    </row>
    <row r="1432" spans="3:4" x14ac:dyDescent="0.2">
      <c r="C1432" s="14"/>
      <c r="D1432" s="14"/>
    </row>
    <row r="1433" spans="3:4" x14ac:dyDescent="0.2">
      <c r="C1433" s="14"/>
      <c r="D1433" s="14"/>
    </row>
    <row r="1434" spans="3:4" x14ac:dyDescent="0.2">
      <c r="C1434" s="14"/>
      <c r="D1434" s="14"/>
    </row>
    <row r="1435" spans="3:4" x14ac:dyDescent="0.2">
      <c r="C1435" s="14"/>
      <c r="D1435" s="14"/>
    </row>
    <row r="1436" spans="3:4" x14ac:dyDescent="0.2">
      <c r="C1436" s="14"/>
      <c r="D1436" s="14"/>
    </row>
    <row r="1437" spans="3:4" x14ac:dyDescent="0.2">
      <c r="C1437" s="14"/>
      <c r="D1437" s="14"/>
    </row>
    <row r="1438" spans="3:4" x14ac:dyDescent="0.2">
      <c r="C1438" s="14"/>
      <c r="D1438" s="14"/>
    </row>
    <row r="1439" spans="3:4" x14ac:dyDescent="0.2">
      <c r="C1439" s="14"/>
      <c r="D1439" s="14"/>
    </row>
    <row r="1440" spans="3:4" x14ac:dyDescent="0.2">
      <c r="C1440" s="14"/>
      <c r="D1440" s="14"/>
    </row>
    <row r="1441" spans="3:4" x14ac:dyDescent="0.2">
      <c r="C1441" s="14"/>
      <c r="D1441" s="14"/>
    </row>
    <row r="1442" spans="3:4" x14ac:dyDescent="0.2">
      <c r="C1442" s="14"/>
      <c r="D1442" s="14"/>
    </row>
    <row r="1443" spans="3:4" x14ac:dyDescent="0.2">
      <c r="C1443" s="14"/>
      <c r="D1443" s="14"/>
    </row>
    <row r="1444" spans="3:4" x14ac:dyDescent="0.2">
      <c r="C1444" s="14"/>
      <c r="D1444" s="14"/>
    </row>
    <row r="1445" spans="3:4" x14ac:dyDescent="0.2">
      <c r="C1445" s="14"/>
      <c r="D1445" s="14"/>
    </row>
    <row r="1446" spans="3:4" x14ac:dyDescent="0.2">
      <c r="C1446" s="14"/>
      <c r="D1446" s="14"/>
    </row>
    <row r="1447" spans="3:4" x14ac:dyDescent="0.2">
      <c r="C1447" s="14"/>
      <c r="D1447" s="14"/>
    </row>
    <row r="1448" spans="3:4" x14ac:dyDescent="0.2">
      <c r="C1448" s="14"/>
      <c r="D1448" s="14"/>
    </row>
    <row r="1449" spans="3:4" x14ac:dyDescent="0.2">
      <c r="C1449" s="14"/>
      <c r="D1449" s="14"/>
    </row>
    <row r="1450" spans="3:4" x14ac:dyDescent="0.2">
      <c r="C1450" s="14"/>
      <c r="D1450" s="14"/>
    </row>
    <row r="1451" spans="3:4" x14ac:dyDescent="0.2">
      <c r="C1451" s="14"/>
      <c r="D1451" s="14"/>
    </row>
    <row r="1452" spans="3:4" x14ac:dyDescent="0.2">
      <c r="C1452" s="14"/>
      <c r="D1452" s="14"/>
    </row>
    <row r="1453" spans="3:4" x14ac:dyDescent="0.2">
      <c r="C1453" s="14"/>
      <c r="D1453" s="14"/>
    </row>
    <row r="1454" spans="3:4" x14ac:dyDescent="0.2">
      <c r="C1454" s="14"/>
      <c r="D1454" s="14"/>
    </row>
    <row r="1455" spans="3:4" x14ac:dyDescent="0.2">
      <c r="C1455" s="14"/>
      <c r="D1455" s="14"/>
    </row>
    <row r="1456" spans="3:4" x14ac:dyDescent="0.2">
      <c r="C1456" s="14"/>
      <c r="D1456" s="14"/>
    </row>
    <row r="1457" spans="3:4" x14ac:dyDescent="0.2">
      <c r="C1457" s="14"/>
      <c r="D1457" s="14"/>
    </row>
    <row r="1458" spans="3:4" x14ac:dyDescent="0.2">
      <c r="C1458" s="14"/>
      <c r="D1458" s="14"/>
    </row>
    <row r="1459" spans="3:4" x14ac:dyDescent="0.2">
      <c r="C1459" s="14"/>
      <c r="D1459" s="14"/>
    </row>
    <row r="1460" spans="3:4" x14ac:dyDescent="0.2">
      <c r="C1460" s="14"/>
      <c r="D1460" s="14"/>
    </row>
    <row r="1461" spans="3:4" x14ac:dyDescent="0.2">
      <c r="C1461" s="14"/>
      <c r="D1461" s="14"/>
    </row>
    <row r="1462" spans="3:4" x14ac:dyDescent="0.2">
      <c r="C1462" s="14"/>
      <c r="D1462" s="14"/>
    </row>
    <row r="1463" spans="3:4" x14ac:dyDescent="0.2">
      <c r="C1463" s="14"/>
      <c r="D1463" s="14"/>
    </row>
    <row r="1464" spans="3:4" x14ac:dyDescent="0.2">
      <c r="C1464" s="14"/>
      <c r="D1464" s="14"/>
    </row>
    <row r="1465" spans="3:4" x14ac:dyDescent="0.2">
      <c r="C1465" s="14"/>
      <c r="D1465" s="14"/>
    </row>
    <row r="1466" spans="3:4" x14ac:dyDescent="0.2">
      <c r="C1466" s="14"/>
      <c r="D1466" s="14"/>
    </row>
    <row r="1467" spans="3:4" x14ac:dyDescent="0.2">
      <c r="C1467" s="14"/>
      <c r="D1467" s="14"/>
    </row>
    <row r="1468" spans="3:4" x14ac:dyDescent="0.2">
      <c r="C1468" s="14"/>
      <c r="D1468" s="14"/>
    </row>
    <row r="1469" spans="3:4" x14ac:dyDescent="0.2">
      <c r="C1469" s="14"/>
      <c r="D1469" s="14"/>
    </row>
    <row r="1470" spans="3:4" x14ac:dyDescent="0.2">
      <c r="C1470" s="14"/>
      <c r="D1470" s="14"/>
    </row>
    <row r="1471" spans="3:4" x14ac:dyDescent="0.2">
      <c r="C1471" s="14"/>
      <c r="D1471" s="14"/>
    </row>
    <row r="1472" spans="3:4" x14ac:dyDescent="0.2">
      <c r="C1472" s="14"/>
      <c r="D1472" s="14"/>
    </row>
    <row r="1473" spans="3:4" x14ac:dyDescent="0.2">
      <c r="C1473" s="14"/>
      <c r="D1473" s="14"/>
    </row>
    <row r="1474" spans="3:4" x14ac:dyDescent="0.2">
      <c r="C1474" s="14"/>
      <c r="D1474" s="14"/>
    </row>
    <row r="1475" spans="3:4" x14ac:dyDescent="0.2">
      <c r="C1475" s="14"/>
      <c r="D1475" s="14"/>
    </row>
    <row r="1476" spans="3:4" x14ac:dyDescent="0.2">
      <c r="C1476" s="14"/>
      <c r="D1476" s="14"/>
    </row>
    <row r="1477" spans="3:4" x14ac:dyDescent="0.2">
      <c r="C1477" s="14"/>
      <c r="D1477" s="14"/>
    </row>
    <row r="1478" spans="3:4" x14ac:dyDescent="0.2">
      <c r="C1478" s="14"/>
      <c r="D1478" s="14"/>
    </row>
    <row r="1479" spans="3:4" x14ac:dyDescent="0.2">
      <c r="C1479" s="14"/>
      <c r="D1479" s="14"/>
    </row>
    <row r="1480" spans="3:4" x14ac:dyDescent="0.2">
      <c r="C1480" s="14"/>
      <c r="D1480" s="14"/>
    </row>
    <row r="1481" spans="3:4" x14ac:dyDescent="0.2">
      <c r="C1481" s="14"/>
      <c r="D1481" s="14"/>
    </row>
    <row r="1482" spans="3:4" x14ac:dyDescent="0.2">
      <c r="C1482" s="14"/>
      <c r="D1482" s="14"/>
    </row>
    <row r="1483" spans="3:4" x14ac:dyDescent="0.2">
      <c r="C1483" s="14"/>
      <c r="D1483" s="14"/>
    </row>
    <row r="1484" spans="3:4" x14ac:dyDescent="0.2">
      <c r="C1484" s="14"/>
      <c r="D1484" s="14"/>
    </row>
    <row r="1485" spans="3:4" x14ac:dyDescent="0.2">
      <c r="C1485" s="14"/>
      <c r="D1485" s="14"/>
    </row>
    <row r="1486" spans="3:4" x14ac:dyDescent="0.2">
      <c r="C1486" s="14"/>
      <c r="D1486" s="14"/>
    </row>
    <row r="1487" spans="3:4" x14ac:dyDescent="0.2">
      <c r="C1487" s="14"/>
      <c r="D1487" s="14"/>
    </row>
    <row r="1488" spans="3:4" x14ac:dyDescent="0.2">
      <c r="C1488" s="14"/>
      <c r="D1488" s="14"/>
    </row>
    <row r="1489" spans="3:4" x14ac:dyDescent="0.2">
      <c r="C1489" s="14"/>
      <c r="D1489" s="14"/>
    </row>
    <row r="1490" spans="3:4" x14ac:dyDescent="0.2">
      <c r="C1490" s="14"/>
      <c r="D1490" s="14"/>
    </row>
    <row r="1491" spans="3:4" x14ac:dyDescent="0.2">
      <c r="C1491" s="14"/>
      <c r="D1491" s="14"/>
    </row>
    <row r="1492" spans="3:4" x14ac:dyDescent="0.2">
      <c r="C1492" s="14"/>
      <c r="D1492" s="14"/>
    </row>
    <row r="1493" spans="3:4" x14ac:dyDescent="0.2">
      <c r="C1493" s="14"/>
      <c r="D1493" s="14"/>
    </row>
    <row r="1494" spans="3:4" x14ac:dyDescent="0.2">
      <c r="C1494" s="14"/>
      <c r="D1494" s="14"/>
    </row>
    <row r="1495" spans="3:4" x14ac:dyDescent="0.2">
      <c r="C1495" s="14"/>
      <c r="D1495" s="14"/>
    </row>
    <row r="1496" spans="3:4" x14ac:dyDescent="0.2">
      <c r="C1496" s="14"/>
      <c r="D1496" s="14"/>
    </row>
    <row r="1497" spans="3:4" x14ac:dyDescent="0.2">
      <c r="C1497" s="14"/>
      <c r="D1497" s="14"/>
    </row>
    <row r="1498" spans="3:4" x14ac:dyDescent="0.2">
      <c r="C1498" s="14"/>
      <c r="D1498" s="14"/>
    </row>
    <row r="1499" spans="3:4" x14ac:dyDescent="0.2">
      <c r="C1499" s="14"/>
      <c r="D1499" s="14"/>
    </row>
    <row r="1500" spans="3:4" x14ac:dyDescent="0.2">
      <c r="C1500" s="14"/>
      <c r="D1500" s="14"/>
    </row>
    <row r="1501" spans="3:4" x14ac:dyDescent="0.2">
      <c r="C1501" s="14"/>
      <c r="D1501" s="14"/>
    </row>
    <row r="1502" spans="3:4" x14ac:dyDescent="0.2">
      <c r="C1502" s="14"/>
      <c r="D1502" s="14"/>
    </row>
    <row r="1503" spans="3:4" x14ac:dyDescent="0.2">
      <c r="C1503" s="14"/>
      <c r="D1503" s="14"/>
    </row>
    <row r="1504" spans="3:4" x14ac:dyDescent="0.2">
      <c r="C1504" s="14"/>
      <c r="D1504" s="14"/>
    </row>
    <row r="1505" spans="3:4" x14ac:dyDescent="0.2">
      <c r="C1505" s="14"/>
      <c r="D1505" s="14"/>
    </row>
    <row r="1506" spans="3:4" x14ac:dyDescent="0.2">
      <c r="C1506" s="14"/>
      <c r="D1506" s="14"/>
    </row>
    <row r="1507" spans="3:4" x14ac:dyDescent="0.2">
      <c r="C1507" s="14"/>
      <c r="D1507" s="14"/>
    </row>
    <row r="1508" spans="3:4" x14ac:dyDescent="0.2">
      <c r="C1508" s="14"/>
      <c r="D1508" s="14"/>
    </row>
    <row r="1509" spans="3:4" x14ac:dyDescent="0.2">
      <c r="C1509" s="14"/>
      <c r="D1509" s="14"/>
    </row>
    <row r="1510" spans="3:4" x14ac:dyDescent="0.2">
      <c r="C1510" s="14"/>
      <c r="D1510" s="14"/>
    </row>
    <row r="1511" spans="3:4" x14ac:dyDescent="0.2">
      <c r="C1511" s="14"/>
      <c r="D1511" s="14"/>
    </row>
    <row r="1512" spans="3:4" x14ac:dyDescent="0.2">
      <c r="C1512" s="14"/>
      <c r="D1512" s="14"/>
    </row>
    <row r="1513" spans="3:4" x14ac:dyDescent="0.2">
      <c r="C1513" s="14"/>
      <c r="D1513" s="14"/>
    </row>
    <row r="1514" spans="3:4" x14ac:dyDescent="0.2">
      <c r="C1514" s="14"/>
      <c r="D1514" s="14"/>
    </row>
    <row r="1515" spans="3:4" x14ac:dyDescent="0.2">
      <c r="C1515" s="14"/>
      <c r="D1515" s="14"/>
    </row>
    <row r="1516" spans="3:4" x14ac:dyDescent="0.2">
      <c r="C1516" s="14"/>
      <c r="D1516" s="14"/>
    </row>
    <row r="1517" spans="3:4" x14ac:dyDescent="0.2">
      <c r="C1517" s="14"/>
      <c r="D1517" s="14"/>
    </row>
    <row r="1518" spans="3:4" x14ac:dyDescent="0.2">
      <c r="C1518" s="14"/>
      <c r="D1518" s="14"/>
    </row>
    <row r="1519" spans="3:4" x14ac:dyDescent="0.2">
      <c r="C1519" s="14"/>
      <c r="D1519" s="14"/>
    </row>
    <row r="1520" spans="3:4" x14ac:dyDescent="0.2">
      <c r="C1520" s="14"/>
      <c r="D1520" s="14"/>
    </row>
    <row r="1521" spans="3:4" x14ac:dyDescent="0.2">
      <c r="C1521" s="14"/>
      <c r="D1521" s="14"/>
    </row>
    <row r="1522" spans="3:4" x14ac:dyDescent="0.2">
      <c r="C1522" s="14"/>
      <c r="D1522" s="14"/>
    </row>
    <row r="1523" spans="3:4" x14ac:dyDescent="0.2">
      <c r="C1523" s="14"/>
      <c r="D1523" s="14"/>
    </row>
    <row r="1524" spans="3:4" x14ac:dyDescent="0.2">
      <c r="C1524" s="14"/>
      <c r="D1524" s="14"/>
    </row>
    <row r="1525" spans="3:4" x14ac:dyDescent="0.2">
      <c r="C1525" s="14"/>
      <c r="D1525" s="14"/>
    </row>
    <row r="1526" spans="3:4" x14ac:dyDescent="0.2">
      <c r="C1526" s="14"/>
      <c r="D1526" s="14"/>
    </row>
    <row r="1527" spans="3:4" x14ac:dyDescent="0.2">
      <c r="C1527" s="14"/>
      <c r="D1527" s="14"/>
    </row>
    <row r="1528" spans="3:4" x14ac:dyDescent="0.2">
      <c r="C1528" s="14"/>
      <c r="D1528" s="14"/>
    </row>
    <row r="1529" spans="3:4" x14ac:dyDescent="0.2">
      <c r="C1529" s="14"/>
      <c r="D1529" s="14"/>
    </row>
    <row r="1530" spans="3:4" x14ac:dyDescent="0.2">
      <c r="C1530" s="14"/>
      <c r="D1530" s="14"/>
    </row>
    <row r="1531" spans="3:4" x14ac:dyDescent="0.2">
      <c r="C1531" s="14"/>
      <c r="D1531" s="14"/>
    </row>
    <row r="1532" spans="3:4" x14ac:dyDescent="0.2">
      <c r="C1532" s="14"/>
      <c r="D1532" s="14"/>
    </row>
    <row r="1533" spans="3:4" x14ac:dyDescent="0.2">
      <c r="C1533" s="14"/>
      <c r="D1533" s="14"/>
    </row>
    <row r="1534" spans="3:4" x14ac:dyDescent="0.2">
      <c r="C1534" s="14"/>
      <c r="D1534" s="14"/>
    </row>
    <row r="1535" spans="3:4" x14ac:dyDescent="0.2">
      <c r="C1535" s="14"/>
      <c r="D1535" s="14"/>
    </row>
    <row r="1536" spans="3:4" x14ac:dyDescent="0.2">
      <c r="C1536" s="14"/>
      <c r="D1536" s="14"/>
    </row>
    <row r="1537" spans="3:4" x14ac:dyDescent="0.2">
      <c r="C1537" s="14"/>
      <c r="D1537" s="14"/>
    </row>
    <row r="1538" spans="3:4" x14ac:dyDescent="0.2">
      <c r="C1538" s="14"/>
      <c r="D1538" s="14"/>
    </row>
    <row r="1539" spans="3:4" x14ac:dyDescent="0.2">
      <c r="C1539" s="14"/>
      <c r="D1539" s="14"/>
    </row>
    <row r="1540" spans="3:4" x14ac:dyDescent="0.2">
      <c r="C1540" s="14"/>
      <c r="D1540" s="14"/>
    </row>
    <row r="1541" spans="3:4" x14ac:dyDescent="0.2">
      <c r="C1541" s="14"/>
      <c r="D1541" s="14"/>
    </row>
    <row r="1542" spans="3:4" x14ac:dyDescent="0.2">
      <c r="C1542" s="14"/>
      <c r="D1542" s="14"/>
    </row>
    <row r="1543" spans="3:4" x14ac:dyDescent="0.2">
      <c r="C1543" s="14"/>
      <c r="D1543" s="14"/>
    </row>
    <row r="1544" spans="3:4" x14ac:dyDescent="0.2">
      <c r="C1544" s="14"/>
      <c r="D1544" s="14"/>
    </row>
    <row r="1545" spans="3:4" x14ac:dyDescent="0.2">
      <c r="C1545" s="14"/>
      <c r="D1545" s="14"/>
    </row>
    <row r="1546" spans="3:4" x14ac:dyDescent="0.2">
      <c r="C1546" s="14"/>
      <c r="D1546" s="14"/>
    </row>
    <row r="1547" spans="3:4" x14ac:dyDescent="0.2">
      <c r="C1547" s="14"/>
      <c r="D1547" s="14"/>
    </row>
    <row r="1548" spans="3:4" x14ac:dyDescent="0.2">
      <c r="C1548" s="14"/>
      <c r="D1548" s="14"/>
    </row>
    <row r="1549" spans="3:4" x14ac:dyDescent="0.2">
      <c r="C1549" s="14"/>
      <c r="D1549" s="14"/>
    </row>
    <row r="1550" spans="3:4" x14ac:dyDescent="0.2">
      <c r="C1550" s="14"/>
      <c r="D1550" s="14"/>
    </row>
    <row r="1551" spans="3:4" x14ac:dyDescent="0.2">
      <c r="C1551" s="14"/>
      <c r="D1551" s="14"/>
    </row>
    <row r="1552" spans="3:4" x14ac:dyDescent="0.2">
      <c r="C1552" s="14"/>
      <c r="D1552" s="14"/>
    </row>
    <row r="1553" spans="3:4" x14ac:dyDescent="0.2">
      <c r="C1553" s="14"/>
      <c r="D1553" s="14"/>
    </row>
    <row r="1554" spans="3:4" x14ac:dyDescent="0.2">
      <c r="C1554" s="14"/>
      <c r="D1554" s="14"/>
    </row>
    <row r="1555" spans="3:4" x14ac:dyDescent="0.2">
      <c r="C1555" s="14"/>
      <c r="D1555" s="14"/>
    </row>
    <row r="1556" spans="3:4" x14ac:dyDescent="0.2">
      <c r="C1556" s="14"/>
      <c r="D1556" s="14"/>
    </row>
    <row r="1557" spans="3:4" x14ac:dyDescent="0.2">
      <c r="C1557" s="14"/>
      <c r="D1557" s="14"/>
    </row>
    <row r="1558" spans="3:4" x14ac:dyDescent="0.2">
      <c r="C1558" s="14"/>
      <c r="D1558" s="14"/>
    </row>
    <row r="1559" spans="3:4" x14ac:dyDescent="0.2">
      <c r="C1559" s="14"/>
      <c r="D1559" s="14"/>
    </row>
    <row r="1560" spans="3:4" x14ac:dyDescent="0.2">
      <c r="C1560" s="14"/>
      <c r="D1560" s="14"/>
    </row>
    <row r="1561" spans="3:4" x14ac:dyDescent="0.2">
      <c r="C1561" s="14"/>
      <c r="D1561" s="14"/>
    </row>
    <row r="1562" spans="3:4" x14ac:dyDescent="0.2">
      <c r="C1562" s="14"/>
      <c r="D1562" s="14"/>
    </row>
    <row r="1563" spans="3:4" x14ac:dyDescent="0.2">
      <c r="C1563" s="14"/>
      <c r="D1563" s="14"/>
    </row>
    <row r="1564" spans="3:4" x14ac:dyDescent="0.2">
      <c r="C1564" s="14"/>
      <c r="D1564" s="14"/>
    </row>
    <row r="1565" spans="3:4" x14ac:dyDescent="0.2">
      <c r="C1565" s="14"/>
      <c r="D1565" s="14"/>
    </row>
    <row r="1566" spans="3:4" x14ac:dyDescent="0.2">
      <c r="C1566" s="14"/>
      <c r="D1566" s="14"/>
    </row>
    <row r="1567" spans="3:4" x14ac:dyDescent="0.2">
      <c r="C1567" s="14"/>
      <c r="D1567" s="14"/>
    </row>
    <row r="1568" spans="3:4" x14ac:dyDescent="0.2">
      <c r="C1568" s="14"/>
      <c r="D1568" s="14"/>
    </row>
    <row r="1569" spans="3:4" x14ac:dyDescent="0.2">
      <c r="C1569" s="14"/>
      <c r="D1569" s="14"/>
    </row>
    <row r="1570" spans="3:4" x14ac:dyDescent="0.2">
      <c r="C1570" s="14"/>
      <c r="D1570" s="14"/>
    </row>
    <row r="1571" spans="3:4" x14ac:dyDescent="0.2">
      <c r="C1571" s="14"/>
      <c r="D1571" s="14"/>
    </row>
    <row r="1572" spans="3:4" x14ac:dyDescent="0.2">
      <c r="C1572" s="14"/>
      <c r="D1572" s="14"/>
    </row>
    <row r="1573" spans="3:4" x14ac:dyDescent="0.2">
      <c r="C1573" s="14"/>
      <c r="D1573" s="14"/>
    </row>
    <row r="1574" spans="3:4" x14ac:dyDescent="0.2">
      <c r="C1574" s="14"/>
      <c r="D1574" s="14"/>
    </row>
    <row r="1575" spans="3:4" x14ac:dyDescent="0.2">
      <c r="C1575" s="14"/>
      <c r="D1575" s="14"/>
    </row>
    <row r="1576" spans="3:4" x14ac:dyDescent="0.2">
      <c r="C1576" s="14"/>
      <c r="D1576" s="14"/>
    </row>
    <row r="1577" spans="3:4" x14ac:dyDescent="0.2">
      <c r="C1577" s="14"/>
      <c r="D1577" s="14"/>
    </row>
    <row r="1578" spans="3:4" x14ac:dyDescent="0.2">
      <c r="C1578" s="14"/>
      <c r="D1578" s="14"/>
    </row>
    <row r="1579" spans="3:4" x14ac:dyDescent="0.2">
      <c r="C1579" s="14"/>
      <c r="D1579" s="14"/>
    </row>
    <row r="1580" spans="3:4" x14ac:dyDescent="0.2">
      <c r="C1580" s="14"/>
      <c r="D1580" s="14"/>
    </row>
    <row r="1581" spans="3:4" x14ac:dyDescent="0.2">
      <c r="C1581" s="14"/>
      <c r="D1581" s="14"/>
    </row>
    <row r="1582" spans="3:4" x14ac:dyDescent="0.2">
      <c r="C1582" s="14"/>
      <c r="D1582" s="14"/>
    </row>
    <row r="1583" spans="3:4" x14ac:dyDescent="0.2">
      <c r="C1583" s="14"/>
      <c r="D1583" s="14"/>
    </row>
    <row r="1584" spans="3:4" x14ac:dyDescent="0.2">
      <c r="C1584" s="14"/>
      <c r="D1584" s="14"/>
    </row>
    <row r="1585" spans="3:4" x14ac:dyDescent="0.2">
      <c r="C1585" s="14"/>
      <c r="D1585" s="14"/>
    </row>
    <row r="1586" spans="3:4" x14ac:dyDescent="0.2">
      <c r="C1586" s="14"/>
      <c r="D1586" s="14"/>
    </row>
    <row r="1587" spans="3:4" x14ac:dyDescent="0.2">
      <c r="C1587" s="14"/>
      <c r="D1587" s="14"/>
    </row>
    <row r="1588" spans="3:4" x14ac:dyDescent="0.2">
      <c r="C1588" s="14"/>
      <c r="D1588" s="14"/>
    </row>
    <row r="1589" spans="3:4" x14ac:dyDescent="0.2">
      <c r="C1589" s="14"/>
      <c r="D1589" s="14"/>
    </row>
    <row r="1590" spans="3:4" x14ac:dyDescent="0.2">
      <c r="C1590" s="14"/>
      <c r="D1590" s="14"/>
    </row>
    <row r="1591" spans="3:4" x14ac:dyDescent="0.2">
      <c r="C1591" s="14"/>
      <c r="D1591" s="14"/>
    </row>
    <row r="1592" spans="3:4" x14ac:dyDescent="0.2">
      <c r="C1592" s="14"/>
      <c r="D1592" s="14"/>
    </row>
    <row r="1593" spans="3:4" x14ac:dyDescent="0.2">
      <c r="C1593" s="14"/>
      <c r="D1593" s="14"/>
    </row>
    <row r="1594" spans="3:4" x14ac:dyDescent="0.2">
      <c r="C1594" s="14"/>
      <c r="D1594" s="14"/>
    </row>
    <row r="1595" spans="3:4" x14ac:dyDescent="0.2">
      <c r="C1595" s="14"/>
      <c r="D1595" s="14"/>
    </row>
    <row r="1596" spans="3:4" x14ac:dyDescent="0.2">
      <c r="C1596" s="14"/>
      <c r="D1596" s="14"/>
    </row>
    <row r="1597" spans="3:4" x14ac:dyDescent="0.2">
      <c r="C1597" s="14"/>
      <c r="D1597" s="14"/>
    </row>
    <row r="1598" spans="3:4" x14ac:dyDescent="0.2">
      <c r="C1598" s="14"/>
      <c r="D1598" s="14"/>
    </row>
    <row r="1599" spans="3:4" x14ac:dyDescent="0.2">
      <c r="C1599" s="14"/>
      <c r="D1599" s="14"/>
    </row>
    <row r="1600" spans="3:4" x14ac:dyDescent="0.2">
      <c r="C1600" s="14"/>
      <c r="D1600" s="14"/>
    </row>
    <row r="1601" spans="3:4" x14ac:dyDescent="0.2">
      <c r="C1601" s="14"/>
      <c r="D1601" s="14"/>
    </row>
    <row r="1602" spans="3:4" x14ac:dyDescent="0.2">
      <c r="C1602" s="14"/>
      <c r="D1602" s="14"/>
    </row>
    <row r="1603" spans="3:4" x14ac:dyDescent="0.2">
      <c r="C1603" s="14"/>
      <c r="D1603" s="14"/>
    </row>
    <row r="1604" spans="3:4" x14ac:dyDescent="0.2">
      <c r="C1604" s="14"/>
      <c r="D1604" s="14"/>
    </row>
    <row r="1605" spans="3:4" x14ac:dyDescent="0.2">
      <c r="C1605" s="14"/>
      <c r="D1605" s="14"/>
    </row>
    <row r="1606" spans="3:4" x14ac:dyDescent="0.2">
      <c r="C1606" s="14"/>
      <c r="D1606" s="14"/>
    </row>
    <row r="1607" spans="3:4" x14ac:dyDescent="0.2">
      <c r="C1607" s="14"/>
      <c r="D1607" s="14"/>
    </row>
    <row r="1608" spans="3:4" x14ac:dyDescent="0.2">
      <c r="C1608" s="14"/>
      <c r="D1608" s="14"/>
    </row>
    <row r="1609" spans="3:4" x14ac:dyDescent="0.2">
      <c r="C1609" s="14"/>
      <c r="D1609" s="14"/>
    </row>
    <row r="1610" spans="3:4" x14ac:dyDescent="0.2">
      <c r="C1610" s="14"/>
      <c r="D1610" s="14"/>
    </row>
    <row r="1611" spans="3:4" x14ac:dyDescent="0.2">
      <c r="C1611" s="14"/>
      <c r="D1611" s="14"/>
    </row>
    <row r="1612" spans="3:4" x14ac:dyDescent="0.2">
      <c r="C1612" s="14"/>
      <c r="D1612" s="14"/>
    </row>
    <row r="1613" spans="3:4" x14ac:dyDescent="0.2">
      <c r="C1613" s="14"/>
      <c r="D1613" s="14"/>
    </row>
    <row r="1614" spans="3:4" x14ac:dyDescent="0.2">
      <c r="C1614" s="14"/>
      <c r="D1614" s="14"/>
    </row>
    <row r="1615" spans="3:4" x14ac:dyDescent="0.2">
      <c r="C1615" s="14"/>
      <c r="D1615" s="14"/>
    </row>
    <row r="1616" spans="3:4" x14ac:dyDescent="0.2">
      <c r="C1616" s="14"/>
      <c r="D1616" s="14"/>
    </row>
    <row r="1617" spans="3:4" x14ac:dyDescent="0.2">
      <c r="C1617" s="14"/>
      <c r="D1617" s="14"/>
    </row>
    <row r="1618" spans="3:4" x14ac:dyDescent="0.2">
      <c r="C1618" s="14"/>
      <c r="D1618" s="14"/>
    </row>
    <row r="1619" spans="3:4" x14ac:dyDescent="0.2">
      <c r="C1619" s="14"/>
      <c r="D1619" s="14"/>
    </row>
    <row r="1620" spans="3:4" x14ac:dyDescent="0.2">
      <c r="C1620" s="14"/>
      <c r="D1620" s="14"/>
    </row>
    <row r="1621" spans="3:4" x14ac:dyDescent="0.2">
      <c r="C1621" s="14"/>
      <c r="D1621" s="14"/>
    </row>
    <row r="1622" spans="3:4" x14ac:dyDescent="0.2">
      <c r="C1622" s="14"/>
      <c r="D1622" s="14"/>
    </row>
    <row r="1623" spans="3:4" x14ac:dyDescent="0.2">
      <c r="C1623" s="14"/>
      <c r="D1623" s="14"/>
    </row>
    <row r="1624" spans="3:4" x14ac:dyDescent="0.2">
      <c r="C1624" s="14"/>
      <c r="D1624" s="14"/>
    </row>
    <row r="1625" spans="3:4" x14ac:dyDescent="0.2">
      <c r="C1625" s="14"/>
      <c r="D1625" s="14"/>
    </row>
    <row r="1626" spans="3:4" x14ac:dyDescent="0.2">
      <c r="C1626" s="14"/>
      <c r="D1626" s="14"/>
    </row>
    <row r="1627" spans="3:4" x14ac:dyDescent="0.2">
      <c r="C1627" s="14"/>
      <c r="D1627" s="14"/>
    </row>
    <row r="1628" spans="3:4" x14ac:dyDescent="0.2">
      <c r="C1628" s="14"/>
      <c r="D1628" s="14"/>
    </row>
    <row r="1629" spans="3:4" x14ac:dyDescent="0.2">
      <c r="C1629" s="14"/>
      <c r="D1629" s="14"/>
    </row>
    <row r="1630" spans="3:4" x14ac:dyDescent="0.2">
      <c r="C1630" s="14"/>
      <c r="D1630" s="14"/>
    </row>
    <row r="1631" spans="3:4" x14ac:dyDescent="0.2">
      <c r="C1631" s="14"/>
      <c r="D1631" s="14"/>
    </row>
    <row r="1632" spans="3:4" x14ac:dyDescent="0.2">
      <c r="C1632" s="14"/>
      <c r="D1632" s="14"/>
    </row>
    <row r="1633" spans="3:4" x14ac:dyDescent="0.2">
      <c r="C1633" s="14"/>
      <c r="D1633" s="14"/>
    </row>
    <row r="1634" spans="3:4" x14ac:dyDescent="0.2">
      <c r="C1634" s="14"/>
      <c r="D1634" s="14"/>
    </row>
    <row r="1635" spans="3:4" x14ac:dyDescent="0.2">
      <c r="C1635" s="14"/>
      <c r="D1635" s="14"/>
    </row>
    <row r="1636" spans="3:4" x14ac:dyDescent="0.2">
      <c r="C1636" s="14"/>
      <c r="D1636" s="14"/>
    </row>
    <row r="1637" spans="3:4" x14ac:dyDescent="0.2">
      <c r="C1637" s="14"/>
      <c r="D1637" s="14"/>
    </row>
    <row r="1638" spans="3:4" x14ac:dyDescent="0.2">
      <c r="C1638" s="14"/>
      <c r="D1638" s="14"/>
    </row>
    <row r="1639" spans="3:4" x14ac:dyDescent="0.2">
      <c r="C1639" s="14"/>
      <c r="D1639" s="14"/>
    </row>
    <row r="1640" spans="3:4" x14ac:dyDescent="0.2">
      <c r="C1640" s="14"/>
      <c r="D1640" s="14"/>
    </row>
    <row r="1641" spans="3:4" x14ac:dyDescent="0.2">
      <c r="C1641" s="14"/>
      <c r="D1641" s="14"/>
    </row>
    <row r="1642" spans="3:4" x14ac:dyDescent="0.2">
      <c r="C1642" s="14"/>
      <c r="D1642" s="14"/>
    </row>
    <row r="1643" spans="3:4" x14ac:dyDescent="0.2">
      <c r="C1643" s="14"/>
      <c r="D1643" s="14"/>
    </row>
    <row r="1644" spans="3:4" x14ac:dyDescent="0.2">
      <c r="C1644" s="14"/>
      <c r="D1644" s="14"/>
    </row>
    <row r="1645" spans="3:4" x14ac:dyDescent="0.2">
      <c r="C1645" s="14"/>
      <c r="D1645" s="14"/>
    </row>
    <row r="1646" spans="3:4" x14ac:dyDescent="0.2">
      <c r="C1646" s="14"/>
      <c r="D1646" s="14"/>
    </row>
    <row r="1647" spans="3:4" x14ac:dyDescent="0.2">
      <c r="C1647" s="14"/>
      <c r="D1647" s="14"/>
    </row>
    <row r="1648" spans="3:4" x14ac:dyDescent="0.2">
      <c r="C1648" s="14"/>
      <c r="D1648" s="14"/>
    </row>
    <row r="1649" spans="3:4" x14ac:dyDescent="0.2">
      <c r="C1649" s="14"/>
      <c r="D1649" s="14"/>
    </row>
    <row r="1650" spans="3:4" x14ac:dyDescent="0.2">
      <c r="C1650" s="14"/>
      <c r="D1650" s="14"/>
    </row>
    <row r="1651" spans="3:4" x14ac:dyDescent="0.2">
      <c r="C1651" s="14"/>
      <c r="D1651" s="14"/>
    </row>
    <row r="1652" spans="3:4" x14ac:dyDescent="0.2">
      <c r="C1652" s="14"/>
      <c r="D1652" s="14"/>
    </row>
    <row r="1653" spans="3:4" x14ac:dyDescent="0.2">
      <c r="C1653" s="14"/>
      <c r="D1653" s="14"/>
    </row>
    <row r="1654" spans="3:4" x14ac:dyDescent="0.2">
      <c r="C1654" s="14"/>
      <c r="D1654" s="14"/>
    </row>
    <row r="1655" spans="3:4" x14ac:dyDescent="0.2">
      <c r="C1655" s="14"/>
      <c r="D1655" s="14"/>
    </row>
    <row r="1656" spans="3:4" x14ac:dyDescent="0.2">
      <c r="C1656" s="14"/>
      <c r="D1656" s="14"/>
    </row>
    <row r="1657" spans="3:4" x14ac:dyDescent="0.2">
      <c r="C1657" s="14"/>
      <c r="D1657" s="14"/>
    </row>
    <row r="1658" spans="3:4" x14ac:dyDescent="0.2">
      <c r="C1658" s="14"/>
      <c r="D1658" s="14"/>
    </row>
    <row r="1659" spans="3:4" x14ac:dyDescent="0.2">
      <c r="C1659" s="14"/>
      <c r="D1659" s="14"/>
    </row>
    <row r="1660" spans="3:4" x14ac:dyDescent="0.2">
      <c r="C1660" s="14"/>
      <c r="D1660" s="14"/>
    </row>
    <row r="1661" spans="3:4" x14ac:dyDescent="0.2">
      <c r="C1661" s="14"/>
      <c r="D1661" s="14"/>
    </row>
    <row r="1662" spans="3:4" x14ac:dyDescent="0.2">
      <c r="C1662" s="14"/>
      <c r="D1662" s="14"/>
    </row>
    <row r="1663" spans="3:4" x14ac:dyDescent="0.2">
      <c r="C1663" s="14"/>
      <c r="D1663" s="14"/>
    </row>
    <row r="1664" spans="3:4" x14ac:dyDescent="0.2">
      <c r="C1664" s="14"/>
      <c r="D1664" s="14"/>
    </row>
    <row r="1665" spans="3:4" x14ac:dyDescent="0.2">
      <c r="C1665" s="14"/>
      <c r="D1665" s="14"/>
    </row>
    <row r="1666" spans="3:4" x14ac:dyDescent="0.2">
      <c r="C1666" s="14"/>
      <c r="D1666" s="14"/>
    </row>
    <row r="1667" spans="3:4" x14ac:dyDescent="0.2">
      <c r="C1667" s="14"/>
      <c r="D1667" s="14"/>
    </row>
    <row r="1668" spans="3:4" x14ac:dyDescent="0.2">
      <c r="C1668" s="14"/>
      <c r="D1668" s="14"/>
    </row>
    <row r="1669" spans="3:4" x14ac:dyDescent="0.2">
      <c r="C1669" s="14"/>
      <c r="D1669" s="14"/>
    </row>
    <row r="1670" spans="3:4" x14ac:dyDescent="0.2">
      <c r="C1670" s="14"/>
      <c r="D1670" s="14"/>
    </row>
    <row r="1671" spans="3:4" x14ac:dyDescent="0.2">
      <c r="C1671" s="14"/>
      <c r="D1671" s="14"/>
    </row>
    <row r="1672" spans="3:4" x14ac:dyDescent="0.2">
      <c r="C1672" s="14"/>
      <c r="D1672" s="14"/>
    </row>
    <row r="1673" spans="3:4" x14ac:dyDescent="0.2">
      <c r="C1673" s="14"/>
      <c r="D1673" s="14"/>
    </row>
    <row r="1674" spans="3:4" x14ac:dyDescent="0.2">
      <c r="C1674" s="14"/>
      <c r="D1674" s="14"/>
    </row>
    <row r="1675" spans="3:4" x14ac:dyDescent="0.2">
      <c r="C1675" s="14"/>
      <c r="D1675" s="14"/>
    </row>
    <row r="1676" spans="3:4" x14ac:dyDescent="0.2">
      <c r="C1676" s="14"/>
      <c r="D1676" s="14"/>
    </row>
    <row r="1677" spans="3:4" x14ac:dyDescent="0.2">
      <c r="C1677" s="14"/>
      <c r="D1677" s="14"/>
    </row>
    <row r="1678" spans="3:4" x14ac:dyDescent="0.2">
      <c r="C1678" s="14"/>
      <c r="D1678" s="14"/>
    </row>
    <row r="1679" spans="3:4" x14ac:dyDescent="0.2">
      <c r="C1679" s="14"/>
      <c r="D1679" s="14"/>
    </row>
    <row r="1680" spans="3:4" x14ac:dyDescent="0.2">
      <c r="C1680" s="14"/>
      <c r="D1680" s="14"/>
    </row>
    <row r="1681" spans="3:4" x14ac:dyDescent="0.2">
      <c r="C1681" s="14"/>
      <c r="D1681" s="14"/>
    </row>
    <row r="1682" spans="3:4" x14ac:dyDescent="0.2">
      <c r="C1682" s="14"/>
      <c r="D1682" s="14"/>
    </row>
    <row r="1683" spans="3:4" x14ac:dyDescent="0.2">
      <c r="C1683" s="14"/>
      <c r="D1683" s="14"/>
    </row>
    <row r="1684" spans="3:4" x14ac:dyDescent="0.2">
      <c r="C1684" s="14"/>
      <c r="D1684" s="14"/>
    </row>
    <row r="1685" spans="3:4" x14ac:dyDescent="0.2">
      <c r="C1685" s="14"/>
      <c r="D1685" s="14"/>
    </row>
    <row r="1686" spans="3:4" x14ac:dyDescent="0.2">
      <c r="C1686" s="14"/>
      <c r="D1686" s="14"/>
    </row>
    <row r="1687" spans="3:4" x14ac:dyDescent="0.2">
      <c r="C1687" s="14"/>
      <c r="D1687" s="14"/>
    </row>
    <row r="1688" spans="3:4" x14ac:dyDescent="0.2">
      <c r="C1688" s="14"/>
      <c r="D1688" s="14"/>
    </row>
    <row r="1689" spans="3:4" x14ac:dyDescent="0.2">
      <c r="C1689" s="14"/>
      <c r="D1689" s="14"/>
    </row>
    <row r="1690" spans="3:4" x14ac:dyDescent="0.2">
      <c r="C1690" s="14"/>
      <c r="D1690" s="14"/>
    </row>
    <row r="1691" spans="3:4" x14ac:dyDescent="0.2">
      <c r="C1691" s="14"/>
      <c r="D1691" s="14"/>
    </row>
    <row r="1692" spans="3:4" x14ac:dyDescent="0.2">
      <c r="C1692" s="14"/>
      <c r="D1692" s="14"/>
    </row>
    <row r="1693" spans="3:4" x14ac:dyDescent="0.2">
      <c r="C1693" s="14"/>
      <c r="D1693" s="14"/>
    </row>
    <row r="1694" spans="3:4" x14ac:dyDescent="0.2">
      <c r="C1694" s="14"/>
      <c r="D1694" s="14"/>
    </row>
    <row r="1695" spans="3:4" x14ac:dyDescent="0.2">
      <c r="C1695" s="14"/>
      <c r="D1695" s="14"/>
    </row>
    <row r="1696" spans="3:4" x14ac:dyDescent="0.2">
      <c r="C1696" s="14"/>
      <c r="D1696" s="14"/>
    </row>
    <row r="1697" spans="3:4" x14ac:dyDescent="0.2">
      <c r="C1697" s="14"/>
      <c r="D1697" s="14"/>
    </row>
    <row r="1698" spans="3:4" x14ac:dyDescent="0.2">
      <c r="C1698" s="14"/>
      <c r="D1698" s="14"/>
    </row>
    <row r="1699" spans="3:4" x14ac:dyDescent="0.2">
      <c r="C1699" s="14"/>
      <c r="D1699" s="14"/>
    </row>
    <row r="1700" spans="3:4" x14ac:dyDescent="0.2">
      <c r="C1700" s="14"/>
      <c r="D1700" s="14"/>
    </row>
    <row r="1701" spans="3:4" x14ac:dyDescent="0.2">
      <c r="C1701" s="14"/>
      <c r="D1701" s="14"/>
    </row>
    <row r="1702" spans="3:4" x14ac:dyDescent="0.2">
      <c r="C1702" s="14"/>
      <c r="D1702" s="14"/>
    </row>
    <row r="1703" spans="3:4" x14ac:dyDescent="0.2">
      <c r="C1703" s="14"/>
      <c r="D1703" s="14"/>
    </row>
    <row r="1704" spans="3:4" x14ac:dyDescent="0.2">
      <c r="C1704" s="14"/>
      <c r="D1704" s="14"/>
    </row>
    <row r="1705" spans="3:4" x14ac:dyDescent="0.2">
      <c r="C1705" s="14"/>
      <c r="D1705" s="14"/>
    </row>
    <row r="1706" spans="3:4" x14ac:dyDescent="0.2">
      <c r="C1706" s="14"/>
      <c r="D1706" s="14"/>
    </row>
    <row r="1707" spans="3:4" x14ac:dyDescent="0.2">
      <c r="C1707" s="14"/>
      <c r="D1707" s="14"/>
    </row>
    <row r="1708" spans="3:4" x14ac:dyDescent="0.2">
      <c r="C1708" s="14"/>
      <c r="D1708" s="14"/>
    </row>
    <row r="1709" spans="3:4" x14ac:dyDescent="0.2">
      <c r="C1709" s="14"/>
      <c r="D1709" s="14"/>
    </row>
    <row r="1710" spans="3:4" x14ac:dyDescent="0.2">
      <c r="C1710" s="14"/>
      <c r="D1710" s="14"/>
    </row>
    <row r="1711" spans="3:4" x14ac:dyDescent="0.2">
      <c r="C1711" s="14"/>
      <c r="D1711" s="14"/>
    </row>
    <row r="1712" spans="3:4" x14ac:dyDescent="0.2">
      <c r="C1712" s="14"/>
      <c r="D1712" s="14"/>
    </row>
    <row r="1713" spans="3:4" x14ac:dyDescent="0.2">
      <c r="C1713" s="14"/>
      <c r="D1713" s="14"/>
    </row>
    <row r="1714" spans="3:4" x14ac:dyDescent="0.2">
      <c r="C1714" s="14"/>
      <c r="D1714" s="14"/>
    </row>
    <row r="1715" spans="3:4" x14ac:dyDescent="0.2">
      <c r="C1715" s="14"/>
      <c r="D1715" s="14"/>
    </row>
    <row r="1716" spans="3:4" x14ac:dyDescent="0.2">
      <c r="C1716" s="14"/>
      <c r="D1716" s="14"/>
    </row>
    <row r="1717" spans="3:4" x14ac:dyDescent="0.2">
      <c r="C1717" s="14"/>
      <c r="D1717" s="14"/>
    </row>
    <row r="1718" spans="3:4" x14ac:dyDescent="0.2">
      <c r="C1718" s="14"/>
      <c r="D1718" s="14"/>
    </row>
    <row r="1719" spans="3:4" x14ac:dyDescent="0.2">
      <c r="C1719" s="14"/>
      <c r="D1719" s="14"/>
    </row>
    <row r="1720" spans="3:4" x14ac:dyDescent="0.2">
      <c r="C1720" s="14"/>
      <c r="D1720" s="14"/>
    </row>
    <row r="1721" spans="3:4" x14ac:dyDescent="0.2">
      <c r="C1721" s="14"/>
      <c r="D1721" s="14"/>
    </row>
    <row r="1722" spans="3:4" x14ac:dyDescent="0.2">
      <c r="C1722" s="14"/>
      <c r="D1722" s="14"/>
    </row>
    <row r="1723" spans="3:4" x14ac:dyDescent="0.2">
      <c r="C1723" s="14"/>
      <c r="D1723" s="14"/>
    </row>
    <row r="1724" spans="3:4" x14ac:dyDescent="0.2">
      <c r="C1724" s="14"/>
      <c r="D1724" s="14"/>
    </row>
    <row r="1725" spans="3:4" x14ac:dyDescent="0.2">
      <c r="C1725" s="14"/>
      <c r="D1725" s="14"/>
    </row>
    <row r="1726" spans="3:4" x14ac:dyDescent="0.2">
      <c r="C1726" s="14"/>
      <c r="D1726" s="14"/>
    </row>
    <row r="1727" spans="3:4" x14ac:dyDescent="0.2">
      <c r="C1727" s="14"/>
      <c r="D1727" s="14"/>
    </row>
    <row r="1728" spans="3:4" x14ac:dyDescent="0.2">
      <c r="C1728" s="14"/>
      <c r="D1728" s="14"/>
    </row>
    <row r="1729" spans="3:4" x14ac:dyDescent="0.2">
      <c r="C1729" s="14"/>
      <c r="D1729" s="14"/>
    </row>
    <row r="1730" spans="3:4" x14ac:dyDescent="0.2">
      <c r="C1730" s="14"/>
      <c r="D1730" s="14"/>
    </row>
    <row r="1731" spans="3:4" x14ac:dyDescent="0.2">
      <c r="C1731" s="14"/>
      <c r="D1731" s="14"/>
    </row>
    <row r="1732" spans="3:4" x14ac:dyDescent="0.2">
      <c r="C1732" s="14"/>
      <c r="D1732" s="14"/>
    </row>
    <row r="1733" spans="3:4" x14ac:dyDescent="0.2">
      <c r="C1733" s="14"/>
      <c r="D1733" s="14"/>
    </row>
    <row r="1734" spans="3:4" x14ac:dyDescent="0.2">
      <c r="C1734" s="14"/>
      <c r="D1734" s="14"/>
    </row>
    <row r="1735" spans="3:4" x14ac:dyDescent="0.2">
      <c r="C1735" s="14"/>
      <c r="D1735" s="14"/>
    </row>
    <row r="1736" spans="3:4" x14ac:dyDescent="0.2">
      <c r="C1736" s="14"/>
      <c r="D1736" s="14"/>
    </row>
    <row r="1737" spans="3:4" x14ac:dyDescent="0.2">
      <c r="C1737" s="14"/>
      <c r="D1737" s="14"/>
    </row>
    <row r="1738" spans="3:4" x14ac:dyDescent="0.2">
      <c r="C1738" s="14"/>
      <c r="D1738" s="14"/>
    </row>
    <row r="1739" spans="3:4" x14ac:dyDescent="0.2">
      <c r="C1739" s="14"/>
      <c r="D1739" s="14"/>
    </row>
    <row r="1740" spans="3:4" x14ac:dyDescent="0.2">
      <c r="C1740" s="14"/>
      <c r="D1740" s="14"/>
    </row>
    <row r="1741" spans="3:4" x14ac:dyDescent="0.2">
      <c r="C1741" s="14"/>
      <c r="D1741" s="14"/>
    </row>
    <row r="1742" spans="3:4" x14ac:dyDescent="0.2">
      <c r="C1742" s="14"/>
      <c r="D1742" s="14"/>
    </row>
    <row r="1743" spans="3:4" x14ac:dyDescent="0.2">
      <c r="C1743" s="14"/>
      <c r="D1743" s="14"/>
    </row>
    <row r="1744" spans="3:4" x14ac:dyDescent="0.2">
      <c r="C1744" s="14"/>
      <c r="D1744" s="14"/>
    </row>
    <row r="1745" spans="3:4" x14ac:dyDescent="0.2">
      <c r="C1745" s="14"/>
      <c r="D1745" s="14"/>
    </row>
    <row r="1746" spans="3:4" x14ac:dyDescent="0.2">
      <c r="C1746" s="14"/>
      <c r="D1746" s="14"/>
    </row>
    <row r="1747" spans="3:4" x14ac:dyDescent="0.2">
      <c r="C1747" s="14"/>
      <c r="D1747" s="14"/>
    </row>
    <row r="1748" spans="3:4" x14ac:dyDescent="0.2">
      <c r="C1748" s="14"/>
      <c r="D1748" s="14"/>
    </row>
    <row r="1749" spans="3:4" x14ac:dyDescent="0.2">
      <c r="C1749" s="14"/>
      <c r="D1749" s="14"/>
    </row>
    <row r="1750" spans="3:4" x14ac:dyDescent="0.2">
      <c r="C1750" s="14"/>
      <c r="D1750" s="14"/>
    </row>
    <row r="1751" spans="3:4" x14ac:dyDescent="0.2">
      <c r="C1751" s="14"/>
      <c r="D1751" s="14"/>
    </row>
    <row r="1752" spans="3:4" x14ac:dyDescent="0.2">
      <c r="C1752" s="14"/>
      <c r="D1752" s="14"/>
    </row>
    <row r="1753" spans="3:4" x14ac:dyDescent="0.2">
      <c r="C1753" s="14"/>
      <c r="D1753" s="14"/>
    </row>
    <row r="1754" spans="3:4" x14ac:dyDescent="0.2">
      <c r="C1754" s="14"/>
      <c r="D1754" s="14"/>
    </row>
    <row r="1755" spans="3:4" x14ac:dyDescent="0.2">
      <c r="C1755" s="14"/>
      <c r="D1755" s="14"/>
    </row>
    <row r="1756" spans="3:4" x14ac:dyDescent="0.2">
      <c r="C1756" s="14"/>
      <c r="D1756" s="14"/>
    </row>
    <row r="1757" spans="3:4" x14ac:dyDescent="0.2">
      <c r="C1757" s="14"/>
      <c r="D1757" s="14"/>
    </row>
    <row r="1758" spans="3:4" x14ac:dyDescent="0.2">
      <c r="C1758" s="14"/>
      <c r="D1758" s="14"/>
    </row>
    <row r="1759" spans="3:4" x14ac:dyDescent="0.2">
      <c r="C1759" s="14"/>
      <c r="D1759" s="14"/>
    </row>
    <row r="1760" spans="3:4" x14ac:dyDescent="0.2">
      <c r="C1760" s="14"/>
      <c r="D1760" s="14"/>
    </row>
    <row r="1761" spans="3:4" x14ac:dyDescent="0.2">
      <c r="C1761" s="14"/>
      <c r="D1761" s="14"/>
    </row>
    <row r="1762" spans="3:4" x14ac:dyDescent="0.2">
      <c r="C1762" s="14"/>
      <c r="D1762" s="14"/>
    </row>
    <row r="1763" spans="3:4" x14ac:dyDescent="0.2">
      <c r="C1763" s="14"/>
      <c r="D1763" s="14"/>
    </row>
    <row r="1764" spans="3:4" x14ac:dyDescent="0.2">
      <c r="C1764" s="14"/>
      <c r="D1764" s="14"/>
    </row>
    <row r="1765" spans="3:4" x14ac:dyDescent="0.2">
      <c r="C1765" s="14"/>
      <c r="D1765" s="14"/>
    </row>
    <row r="1766" spans="3:4" x14ac:dyDescent="0.2">
      <c r="C1766" s="14"/>
      <c r="D1766" s="14"/>
    </row>
    <row r="1767" spans="3:4" x14ac:dyDescent="0.2">
      <c r="C1767" s="14"/>
      <c r="D1767" s="14"/>
    </row>
    <row r="1768" spans="3:4" x14ac:dyDescent="0.2">
      <c r="C1768" s="14"/>
      <c r="D1768" s="14"/>
    </row>
    <row r="1769" spans="3:4" x14ac:dyDescent="0.2">
      <c r="C1769" s="14"/>
      <c r="D1769" s="14"/>
    </row>
    <row r="1770" spans="3:4" x14ac:dyDescent="0.2">
      <c r="C1770" s="14"/>
      <c r="D1770" s="14"/>
    </row>
    <row r="1771" spans="3:4" x14ac:dyDescent="0.2">
      <c r="C1771" s="14"/>
      <c r="D1771" s="14"/>
    </row>
    <row r="1772" spans="3:4" x14ac:dyDescent="0.2">
      <c r="C1772" s="14"/>
      <c r="D1772" s="14"/>
    </row>
    <row r="1773" spans="3:4" x14ac:dyDescent="0.2">
      <c r="C1773" s="14"/>
      <c r="D1773" s="14"/>
    </row>
    <row r="1774" spans="3:4" x14ac:dyDescent="0.2">
      <c r="C1774" s="14"/>
      <c r="D1774" s="14"/>
    </row>
    <row r="1775" spans="3:4" x14ac:dyDescent="0.2">
      <c r="C1775" s="14"/>
      <c r="D1775" s="14"/>
    </row>
    <row r="1776" spans="3:4" x14ac:dyDescent="0.2">
      <c r="C1776" s="14"/>
      <c r="D1776" s="14"/>
    </row>
    <row r="1777" spans="3:4" x14ac:dyDescent="0.2">
      <c r="C1777" s="14"/>
      <c r="D1777" s="14"/>
    </row>
    <row r="1778" spans="3:4" x14ac:dyDescent="0.2">
      <c r="C1778" s="14"/>
      <c r="D1778" s="14"/>
    </row>
    <row r="1779" spans="3:4" x14ac:dyDescent="0.2">
      <c r="C1779" s="14"/>
      <c r="D1779" s="14"/>
    </row>
    <row r="1780" spans="3:4" x14ac:dyDescent="0.2">
      <c r="C1780" s="14"/>
      <c r="D1780" s="14"/>
    </row>
    <row r="1781" spans="3:4" x14ac:dyDescent="0.2">
      <c r="C1781" s="14"/>
      <c r="D1781" s="14"/>
    </row>
    <row r="1782" spans="3:4" x14ac:dyDescent="0.2">
      <c r="C1782" s="14"/>
      <c r="D1782" s="14"/>
    </row>
    <row r="1783" spans="3:4" x14ac:dyDescent="0.2">
      <c r="C1783" s="14"/>
      <c r="D1783" s="14"/>
    </row>
    <row r="1784" spans="3:4" x14ac:dyDescent="0.2">
      <c r="C1784" s="14"/>
      <c r="D1784" s="14"/>
    </row>
    <row r="1785" spans="3:4" x14ac:dyDescent="0.2">
      <c r="C1785" s="14"/>
      <c r="D1785" s="14"/>
    </row>
    <row r="1786" spans="3:4" x14ac:dyDescent="0.2">
      <c r="C1786" s="14"/>
      <c r="D1786" s="14"/>
    </row>
    <row r="1787" spans="3:4" x14ac:dyDescent="0.2">
      <c r="C1787" s="14"/>
      <c r="D1787" s="14"/>
    </row>
    <row r="1788" spans="3:4" x14ac:dyDescent="0.2">
      <c r="C1788" s="14"/>
      <c r="D1788" s="14"/>
    </row>
    <row r="1789" spans="3:4" x14ac:dyDescent="0.2">
      <c r="C1789" s="14"/>
      <c r="D1789" s="14"/>
    </row>
    <row r="1790" spans="3:4" x14ac:dyDescent="0.2">
      <c r="C1790" s="14"/>
      <c r="D1790" s="14"/>
    </row>
    <row r="1791" spans="3:4" x14ac:dyDescent="0.2">
      <c r="C1791" s="14"/>
      <c r="D1791" s="14"/>
    </row>
    <row r="1792" spans="3:4" x14ac:dyDescent="0.2">
      <c r="C1792" s="14"/>
      <c r="D1792" s="14"/>
    </row>
    <row r="1793" spans="3:4" x14ac:dyDescent="0.2">
      <c r="C1793" s="14"/>
      <c r="D1793" s="14"/>
    </row>
    <row r="1794" spans="3:4" x14ac:dyDescent="0.2">
      <c r="C1794" s="14"/>
      <c r="D1794" s="14"/>
    </row>
    <row r="1795" spans="3:4" x14ac:dyDescent="0.2">
      <c r="C1795" s="14"/>
      <c r="D1795" s="14"/>
    </row>
    <row r="1796" spans="3:4" x14ac:dyDescent="0.2">
      <c r="C1796" s="14"/>
      <c r="D1796" s="14"/>
    </row>
    <row r="1797" spans="3:4" x14ac:dyDescent="0.2">
      <c r="C1797" s="14"/>
      <c r="D1797" s="14"/>
    </row>
    <row r="1798" spans="3:4" x14ac:dyDescent="0.2">
      <c r="C1798" s="14"/>
      <c r="D1798" s="14"/>
    </row>
    <row r="1799" spans="3:4" x14ac:dyDescent="0.2">
      <c r="C1799" s="14"/>
      <c r="D1799" s="14"/>
    </row>
    <row r="1800" spans="3:4" x14ac:dyDescent="0.2">
      <c r="C1800" s="14"/>
      <c r="D1800" s="14"/>
    </row>
    <row r="1801" spans="3:4" x14ac:dyDescent="0.2">
      <c r="C1801" s="14"/>
      <c r="D1801" s="14"/>
    </row>
    <row r="1802" spans="3:4" x14ac:dyDescent="0.2">
      <c r="C1802" s="14"/>
      <c r="D1802" s="14"/>
    </row>
    <row r="1803" spans="3:4" x14ac:dyDescent="0.2">
      <c r="C1803" s="14"/>
      <c r="D1803" s="14"/>
    </row>
    <row r="1804" spans="3:4" x14ac:dyDescent="0.2">
      <c r="C1804" s="14"/>
      <c r="D1804" s="14"/>
    </row>
    <row r="1805" spans="3:4" x14ac:dyDescent="0.2">
      <c r="C1805" s="14"/>
      <c r="D1805" s="14"/>
    </row>
    <row r="1806" spans="3:4" x14ac:dyDescent="0.2">
      <c r="C1806" s="14"/>
      <c r="D1806" s="14"/>
    </row>
    <row r="1807" spans="3:4" x14ac:dyDescent="0.2">
      <c r="C1807" s="14"/>
      <c r="D1807" s="14"/>
    </row>
    <row r="1808" spans="3:4" x14ac:dyDescent="0.2">
      <c r="C1808" s="14"/>
      <c r="D1808" s="14"/>
    </row>
    <row r="1809" spans="3:4" x14ac:dyDescent="0.2">
      <c r="C1809" s="14"/>
      <c r="D1809" s="14"/>
    </row>
    <row r="1810" spans="3:4" x14ac:dyDescent="0.2">
      <c r="C1810" s="14"/>
      <c r="D1810" s="14"/>
    </row>
    <row r="1811" spans="3:4" x14ac:dyDescent="0.2">
      <c r="C1811" s="14"/>
      <c r="D1811" s="14"/>
    </row>
    <row r="1812" spans="3:4" x14ac:dyDescent="0.2">
      <c r="C1812" s="14"/>
      <c r="D1812" s="14"/>
    </row>
    <row r="1813" spans="3:4" x14ac:dyDescent="0.2">
      <c r="C1813" s="14"/>
      <c r="D1813" s="14"/>
    </row>
    <row r="1814" spans="3:4" x14ac:dyDescent="0.2">
      <c r="C1814" s="14"/>
      <c r="D1814" s="14"/>
    </row>
    <row r="1815" spans="3:4" x14ac:dyDescent="0.2">
      <c r="C1815" s="14"/>
      <c r="D1815" s="14"/>
    </row>
    <row r="1816" spans="3:4" x14ac:dyDescent="0.2">
      <c r="C1816" s="14"/>
      <c r="D1816" s="14"/>
    </row>
    <row r="1817" spans="3:4" x14ac:dyDescent="0.2">
      <c r="C1817" s="14"/>
      <c r="D1817" s="14"/>
    </row>
    <row r="1818" spans="3:4" x14ac:dyDescent="0.2">
      <c r="C1818" s="14"/>
      <c r="D1818" s="14"/>
    </row>
    <row r="1819" spans="3:4" x14ac:dyDescent="0.2">
      <c r="C1819" s="14"/>
      <c r="D1819" s="14"/>
    </row>
    <row r="1820" spans="3:4" x14ac:dyDescent="0.2">
      <c r="C1820" s="14"/>
      <c r="D1820" s="14"/>
    </row>
    <row r="1821" spans="3:4" x14ac:dyDescent="0.2">
      <c r="C1821" s="14"/>
      <c r="D1821" s="14"/>
    </row>
    <row r="1822" spans="3:4" x14ac:dyDescent="0.2">
      <c r="C1822" s="14"/>
      <c r="D1822" s="14"/>
    </row>
    <row r="1823" spans="3:4" x14ac:dyDescent="0.2">
      <c r="C1823" s="14"/>
      <c r="D1823" s="14"/>
    </row>
    <row r="1824" spans="3:4" x14ac:dyDescent="0.2">
      <c r="C1824" s="14"/>
      <c r="D1824" s="14"/>
    </row>
    <row r="1825" spans="3:4" x14ac:dyDescent="0.2">
      <c r="C1825" s="14"/>
      <c r="D1825" s="14"/>
    </row>
    <row r="1826" spans="3:4" x14ac:dyDescent="0.2">
      <c r="C1826" s="14"/>
      <c r="D1826" s="14"/>
    </row>
    <row r="1827" spans="3:4" x14ac:dyDescent="0.2">
      <c r="C1827" s="14"/>
      <c r="D1827" s="14"/>
    </row>
    <row r="1828" spans="3:4" x14ac:dyDescent="0.2">
      <c r="C1828" s="14"/>
      <c r="D1828" s="14"/>
    </row>
    <row r="1829" spans="3:4" x14ac:dyDescent="0.2">
      <c r="C1829" s="14"/>
      <c r="D1829" s="14"/>
    </row>
    <row r="1830" spans="3:4" x14ac:dyDescent="0.2">
      <c r="C1830" s="14"/>
      <c r="D1830" s="14"/>
    </row>
    <row r="1831" spans="3:4" x14ac:dyDescent="0.2">
      <c r="C1831" s="14"/>
      <c r="D1831" s="14"/>
    </row>
    <row r="1832" spans="3:4" x14ac:dyDescent="0.2">
      <c r="C1832" s="14"/>
      <c r="D1832" s="14"/>
    </row>
    <row r="1833" spans="3:4" x14ac:dyDescent="0.2">
      <c r="C1833" s="14"/>
      <c r="D1833" s="14"/>
    </row>
    <row r="1834" spans="3:4" x14ac:dyDescent="0.2">
      <c r="C1834" s="14"/>
      <c r="D1834" s="14"/>
    </row>
    <row r="1835" spans="3:4" x14ac:dyDescent="0.2">
      <c r="C1835" s="14"/>
      <c r="D1835" s="14"/>
    </row>
    <row r="1836" spans="3:4" x14ac:dyDescent="0.2">
      <c r="C1836" s="14"/>
      <c r="D1836" s="14"/>
    </row>
    <row r="1837" spans="3:4" x14ac:dyDescent="0.2">
      <c r="C1837" s="14"/>
      <c r="D1837" s="14"/>
    </row>
    <row r="1838" spans="3:4" x14ac:dyDescent="0.2">
      <c r="C1838" s="14"/>
      <c r="D1838" s="14"/>
    </row>
    <row r="1839" spans="3:4" x14ac:dyDescent="0.2">
      <c r="C1839" s="14"/>
      <c r="D1839" s="14"/>
    </row>
    <row r="1840" spans="3:4" x14ac:dyDescent="0.2">
      <c r="C1840" s="14"/>
      <c r="D1840" s="14"/>
    </row>
    <row r="1841" spans="3:4" x14ac:dyDescent="0.2">
      <c r="C1841" s="14"/>
      <c r="D1841" s="14"/>
    </row>
    <row r="1842" spans="3:4" x14ac:dyDescent="0.2">
      <c r="C1842" s="14"/>
      <c r="D1842" s="14"/>
    </row>
    <row r="1843" spans="3:4" x14ac:dyDescent="0.2">
      <c r="C1843" s="14"/>
      <c r="D1843" s="14"/>
    </row>
    <row r="1844" spans="3:4" x14ac:dyDescent="0.2">
      <c r="C1844" s="14"/>
      <c r="D1844" s="14"/>
    </row>
    <row r="1845" spans="3:4" x14ac:dyDescent="0.2">
      <c r="C1845" s="14"/>
      <c r="D1845" s="14"/>
    </row>
    <row r="1846" spans="3:4" x14ac:dyDescent="0.2">
      <c r="C1846" s="14"/>
      <c r="D1846" s="14"/>
    </row>
    <row r="1847" spans="3:4" x14ac:dyDescent="0.2">
      <c r="C1847" s="14"/>
      <c r="D1847" s="14"/>
    </row>
    <row r="1848" spans="3:4" x14ac:dyDescent="0.2">
      <c r="C1848" s="14"/>
      <c r="D1848" s="14"/>
    </row>
    <row r="1849" spans="3:4" x14ac:dyDescent="0.2">
      <c r="C1849" s="14"/>
      <c r="D1849" s="14"/>
    </row>
    <row r="1850" spans="3:4" x14ac:dyDescent="0.2">
      <c r="C1850" s="14"/>
      <c r="D1850" s="14"/>
    </row>
    <row r="1851" spans="3:4" x14ac:dyDescent="0.2">
      <c r="C1851" s="14"/>
      <c r="D1851" s="14"/>
    </row>
    <row r="1852" spans="3:4" x14ac:dyDescent="0.2">
      <c r="C1852" s="14"/>
      <c r="D1852" s="14"/>
    </row>
    <row r="1853" spans="3:4" x14ac:dyDescent="0.2">
      <c r="C1853" s="14"/>
      <c r="D1853" s="14"/>
    </row>
    <row r="1854" spans="3:4" x14ac:dyDescent="0.2">
      <c r="C1854" s="14"/>
      <c r="D1854" s="14"/>
    </row>
    <row r="1855" spans="3:4" x14ac:dyDescent="0.2">
      <c r="C1855" s="14"/>
      <c r="D1855" s="14"/>
    </row>
    <row r="1856" spans="3:4" x14ac:dyDescent="0.2">
      <c r="C1856" s="14"/>
      <c r="D1856" s="14"/>
    </row>
    <row r="1857" spans="3:4" x14ac:dyDescent="0.2">
      <c r="C1857" s="14"/>
      <c r="D1857" s="14"/>
    </row>
    <row r="1858" spans="3:4" x14ac:dyDescent="0.2">
      <c r="C1858" s="14"/>
      <c r="D1858" s="14"/>
    </row>
    <row r="1859" spans="3:4" x14ac:dyDescent="0.2">
      <c r="C1859" s="14"/>
      <c r="D1859" s="14"/>
    </row>
    <row r="1860" spans="3:4" x14ac:dyDescent="0.2">
      <c r="C1860" s="14"/>
      <c r="D1860" s="14"/>
    </row>
    <row r="1861" spans="3:4" x14ac:dyDescent="0.2">
      <c r="C1861" s="14"/>
      <c r="D1861" s="14"/>
    </row>
    <row r="1862" spans="3:4" x14ac:dyDescent="0.2">
      <c r="C1862" s="14"/>
      <c r="D1862" s="14"/>
    </row>
    <row r="1863" spans="3:4" x14ac:dyDescent="0.2">
      <c r="C1863" s="14"/>
      <c r="D1863" s="14"/>
    </row>
    <row r="1864" spans="3:4" x14ac:dyDescent="0.2">
      <c r="C1864" s="14"/>
      <c r="D1864" s="14"/>
    </row>
    <row r="1865" spans="3:4" x14ac:dyDescent="0.2">
      <c r="C1865" s="14"/>
      <c r="D1865" s="14"/>
    </row>
    <row r="1866" spans="3:4" x14ac:dyDescent="0.2">
      <c r="C1866" s="14"/>
      <c r="D1866" s="14"/>
    </row>
    <row r="1867" spans="3:4" x14ac:dyDescent="0.2">
      <c r="C1867" s="14"/>
      <c r="D1867" s="14"/>
    </row>
    <row r="1868" spans="3:4" x14ac:dyDescent="0.2">
      <c r="C1868" s="14"/>
      <c r="D1868" s="14"/>
    </row>
    <row r="1869" spans="3:4" x14ac:dyDescent="0.2">
      <c r="C1869" s="14"/>
      <c r="D1869" s="14"/>
    </row>
    <row r="1870" spans="3:4" x14ac:dyDescent="0.2">
      <c r="C1870" s="14"/>
      <c r="D1870" s="14"/>
    </row>
    <row r="1871" spans="3:4" x14ac:dyDescent="0.2">
      <c r="C1871" s="14"/>
      <c r="D1871" s="14"/>
    </row>
    <row r="1872" spans="3:4" x14ac:dyDescent="0.2">
      <c r="C1872" s="14"/>
      <c r="D1872" s="14"/>
    </row>
    <row r="1873" spans="3:4" x14ac:dyDescent="0.2">
      <c r="C1873" s="14"/>
      <c r="D1873" s="14"/>
    </row>
    <row r="1874" spans="3:4" x14ac:dyDescent="0.2">
      <c r="C1874" s="14"/>
      <c r="D1874" s="14"/>
    </row>
    <row r="1875" spans="3:4" x14ac:dyDescent="0.2">
      <c r="C1875" s="14"/>
      <c r="D1875" s="14"/>
    </row>
    <row r="1876" spans="3:4" x14ac:dyDescent="0.2">
      <c r="C1876" s="14"/>
      <c r="D1876" s="14"/>
    </row>
    <row r="1877" spans="3:4" x14ac:dyDescent="0.2">
      <c r="C1877" s="14"/>
      <c r="D1877" s="14"/>
    </row>
    <row r="1878" spans="3:4" x14ac:dyDescent="0.2">
      <c r="C1878" s="14"/>
      <c r="D1878" s="14"/>
    </row>
    <row r="1879" spans="3:4" x14ac:dyDescent="0.2">
      <c r="C1879" s="14"/>
      <c r="D1879" s="14"/>
    </row>
    <row r="1880" spans="3:4" x14ac:dyDescent="0.2">
      <c r="C1880" s="14"/>
      <c r="D1880" s="14"/>
    </row>
    <row r="1881" spans="3:4" x14ac:dyDescent="0.2">
      <c r="C1881" s="14"/>
      <c r="D1881" s="14"/>
    </row>
    <row r="1882" spans="3:4" x14ac:dyDescent="0.2">
      <c r="C1882" s="14"/>
      <c r="D1882" s="14"/>
    </row>
    <row r="1883" spans="3:4" x14ac:dyDescent="0.2">
      <c r="C1883" s="14"/>
      <c r="D1883" s="14"/>
    </row>
    <row r="1884" spans="3:4" x14ac:dyDescent="0.2">
      <c r="C1884" s="14"/>
      <c r="D1884" s="14"/>
    </row>
    <row r="1885" spans="3:4" x14ac:dyDescent="0.2">
      <c r="C1885" s="14"/>
      <c r="D1885" s="14"/>
    </row>
    <row r="1886" spans="3:4" x14ac:dyDescent="0.2">
      <c r="C1886" s="14"/>
      <c r="D1886" s="14"/>
    </row>
    <row r="1887" spans="3:4" x14ac:dyDescent="0.2">
      <c r="C1887" s="14"/>
      <c r="D1887" s="14"/>
    </row>
    <row r="1888" spans="3:4" x14ac:dyDescent="0.2">
      <c r="C1888" s="14"/>
      <c r="D1888" s="14"/>
    </row>
    <row r="1889" spans="3:4" x14ac:dyDescent="0.2">
      <c r="C1889" s="14"/>
      <c r="D1889" s="14"/>
    </row>
    <row r="1890" spans="3:4" x14ac:dyDescent="0.2">
      <c r="C1890" s="14"/>
      <c r="D1890" s="14"/>
    </row>
    <row r="1891" spans="3:4" x14ac:dyDescent="0.2">
      <c r="C1891" s="14"/>
      <c r="D1891" s="14"/>
    </row>
    <row r="1892" spans="3:4" x14ac:dyDescent="0.2">
      <c r="C1892" s="14"/>
      <c r="D1892" s="14"/>
    </row>
    <row r="1893" spans="3:4" x14ac:dyDescent="0.2">
      <c r="C1893" s="14"/>
      <c r="D1893" s="14"/>
    </row>
    <row r="1894" spans="3:4" x14ac:dyDescent="0.2">
      <c r="C1894" s="14"/>
      <c r="D1894" s="14"/>
    </row>
    <row r="1895" spans="3:4" x14ac:dyDescent="0.2">
      <c r="C1895" s="14"/>
      <c r="D1895" s="14"/>
    </row>
    <row r="1896" spans="3:4" x14ac:dyDescent="0.2">
      <c r="C1896" s="14"/>
      <c r="D1896" s="14"/>
    </row>
    <row r="1897" spans="3:4" x14ac:dyDescent="0.2">
      <c r="C1897" s="14"/>
      <c r="D1897" s="14"/>
    </row>
    <row r="1898" spans="3:4" x14ac:dyDescent="0.2">
      <c r="C1898" s="14"/>
      <c r="D1898" s="14"/>
    </row>
    <row r="1899" spans="3:4" x14ac:dyDescent="0.2">
      <c r="C1899" s="14"/>
      <c r="D1899" s="14"/>
    </row>
    <row r="1900" spans="3:4" x14ac:dyDescent="0.2">
      <c r="C1900" s="14"/>
      <c r="D1900" s="14"/>
    </row>
    <row r="1901" spans="3:4" x14ac:dyDescent="0.2">
      <c r="C1901" s="14"/>
      <c r="D1901" s="14"/>
    </row>
    <row r="1902" spans="3:4" x14ac:dyDescent="0.2">
      <c r="C1902" s="14"/>
      <c r="D1902" s="14"/>
    </row>
    <row r="1903" spans="3:4" x14ac:dyDescent="0.2">
      <c r="C1903" s="14"/>
      <c r="D1903" s="14"/>
    </row>
    <row r="1904" spans="3:4" x14ac:dyDescent="0.2">
      <c r="C1904" s="14"/>
      <c r="D1904" s="14"/>
    </row>
    <row r="1905" spans="3:4" x14ac:dyDescent="0.2">
      <c r="C1905" s="14"/>
      <c r="D1905" s="14"/>
    </row>
    <row r="1906" spans="3:4" x14ac:dyDescent="0.2">
      <c r="C1906" s="14"/>
      <c r="D1906" s="14"/>
    </row>
    <row r="1907" spans="3:4" x14ac:dyDescent="0.2">
      <c r="C1907" s="14"/>
      <c r="D1907" s="14"/>
    </row>
    <row r="1908" spans="3:4" x14ac:dyDescent="0.2">
      <c r="C1908" s="14"/>
      <c r="D1908" s="14"/>
    </row>
    <row r="1909" spans="3:4" x14ac:dyDescent="0.2">
      <c r="C1909" s="14"/>
      <c r="D1909" s="14"/>
    </row>
    <row r="1910" spans="3:4" x14ac:dyDescent="0.2">
      <c r="C1910" s="14"/>
      <c r="D1910" s="14"/>
    </row>
    <row r="1911" spans="3:4" x14ac:dyDescent="0.2">
      <c r="C1911" s="14"/>
      <c r="D1911" s="14"/>
    </row>
    <row r="1912" spans="3:4" x14ac:dyDescent="0.2">
      <c r="C1912" s="14"/>
      <c r="D1912" s="14"/>
    </row>
    <row r="1913" spans="3:4" x14ac:dyDescent="0.2">
      <c r="C1913" s="14"/>
      <c r="D1913" s="14"/>
    </row>
    <row r="1914" spans="3:4" x14ac:dyDescent="0.2">
      <c r="C1914" s="14"/>
      <c r="D1914" s="14"/>
    </row>
    <row r="1915" spans="3:4" x14ac:dyDescent="0.2">
      <c r="C1915" s="14"/>
      <c r="D1915" s="14"/>
    </row>
    <row r="1916" spans="3:4" x14ac:dyDescent="0.2">
      <c r="C1916" s="14"/>
      <c r="D1916" s="14"/>
    </row>
    <row r="1917" spans="3:4" x14ac:dyDescent="0.2">
      <c r="C1917" s="14"/>
      <c r="D1917" s="14"/>
    </row>
    <row r="1918" spans="3:4" x14ac:dyDescent="0.2">
      <c r="C1918" s="14"/>
      <c r="D1918" s="14"/>
    </row>
    <row r="1919" spans="3:4" x14ac:dyDescent="0.2">
      <c r="C1919" s="14"/>
      <c r="D1919" s="14"/>
    </row>
    <row r="1920" spans="3:4" x14ac:dyDescent="0.2">
      <c r="C1920" s="14"/>
      <c r="D1920" s="14"/>
    </row>
    <row r="1921" spans="3:4" x14ac:dyDescent="0.2">
      <c r="C1921" s="14"/>
      <c r="D1921" s="14"/>
    </row>
    <row r="1922" spans="3:4" x14ac:dyDescent="0.2">
      <c r="C1922" s="14"/>
      <c r="D1922" s="14"/>
    </row>
    <row r="1923" spans="3:4" x14ac:dyDescent="0.2">
      <c r="C1923" s="14"/>
      <c r="D1923" s="14"/>
    </row>
    <row r="1924" spans="3:4" x14ac:dyDescent="0.2">
      <c r="C1924" s="14"/>
      <c r="D1924" s="14"/>
    </row>
    <row r="1925" spans="3:4" x14ac:dyDescent="0.2">
      <c r="C1925" s="14"/>
      <c r="D1925" s="14"/>
    </row>
    <row r="1926" spans="3:4" x14ac:dyDescent="0.2">
      <c r="C1926" s="14"/>
      <c r="D1926" s="14"/>
    </row>
    <row r="1927" spans="3:4" x14ac:dyDescent="0.2">
      <c r="C1927" s="14"/>
      <c r="D1927" s="14"/>
    </row>
    <row r="1928" spans="3:4" x14ac:dyDescent="0.2">
      <c r="C1928" s="14"/>
      <c r="D1928" s="14"/>
    </row>
    <row r="1929" spans="3:4" x14ac:dyDescent="0.2">
      <c r="C1929" s="14"/>
      <c r="D1929" s="14"/>
    </row>
    <row r="1930" spans="3:4" x14ac:dyDescent="0.2">
      <c r="C1930" s="14"/>
      <c r="D1930" s="14"/>
    </row>
    <row r="1931" spans="3:4" x14ac:dyDescent="0.2">
      <c r="C1931" s="14"/>
      <c r="D1931" s="14"/>
    </row>
    <row r="1932" spans="3:4" x14ac:dyDescent="0.2">
      <c r="C1932" s="14"/>
      <c r="D1932" s="14"/>
    </row>
    <row r="1933" spans="3:4" x14ac:dyDescent="0.2">
      <c r="C1933" s="14"/>
      <c r="D1933" s="14"/>
    </row>
    <row r="1934" spans="3:4" x14ac:dyDescent="0.2">
      <c r="C1934" s="14"/>
      <c r="D1934" s="14"/>
    </row>
    <row r="1935" spans="3:4" x14ac:dyDescent="0.2">
      <c r="C1935" s="14"/>
      <c r="D1935" s="14"/>
    </row>
    <row r="1936" spans="3:4" x14ac:dyDescent="0.2">
      <c r="C1936" s="14"/>
      <c r="D1936" s="14"/>
    </row>
    <row r="1937" spans="3:4" x14ac:dyDescent="0.2">
      <c r="C1937" s="14"/>
      <c r="D1937" s="14"/>
    </row>
    <row r="1938" spans="3:4" x14ac:dyDescent="0.2">
      <c r="C1938" s="14"/>
      <c r="D1938" s="14"/>
    </row>
    <row r="1939" spans="3:4" x14ac:dyDescent="0.2">
      <c r="C1939" s="14"/>
      <c r="D1939" s="14"/>
    </row>
    <row r="1940" spans="3:4" x14ac:dyDescent="0.2">
      <c r="C1940" s="14"/>
      <c r="D1940" s="14"/>
    </row>
    <row r="1941" spans="3:4" x14ac:dyDescent="0.2">
      <c r="C1941" s="14"/>
      <c r="D1941" s="14"/>
    </row>
    <row r="1942" spans="3:4" x14ac:dyDescent="0.2">
      <c r="C1942" s="14"/>
      <c r="D1942" s="14"/>
    </row>
    <row r="1943" spans="3:4" x14ac:dyDescent="0.2">
      <c r="C1943" s="14"/>
      <c r="D1943" s="14"/>
    </row>
    <row r="1944" spans="3:4" x14ac:dyDescent="0.2">
      <c r="C1944" s="14"/>
      <c r="D1944" s="14"/>
    </row>
    <row r="1945" spans="3:4" x14ac:dyDescent="0.2">
      <c r="C1945" s="14"/>
      <c r="D1945" s="14"/>
    </row>
    <row r="1946" spans="3:4" x14ac:dyDescent="0.2">
      <c r="C1946" s="14"/>
      <c r="D1946" s="14"/>
    </row>
    <row r="1947" spans="3:4" x14ac:dyDescent="0.2">
      <c r="C1947" s="14"/>
      <c r="D1947" s="14"/>
    </row>
    <row r="1948" spans="3:4" x14ac:dyDescent="0.2">
      <c r="C1948" s="14"/>
      <c r="D1948" s="14"/>
    </row>
    <row r="1949" spans="3:4" x14ac:dyDescent="0.2">
      <c r="C1949" s="14"/>
      <c r="D1949" s="14"/>
    </row>
    <row r="1950" spans="3:4" x14ac:dyDescent="0.2">
      <c r="C1950" s="14"/>
      <c r="D1950" s="14"/>
    </row>
    <row r="1951" spans="3:4" x14ac:dyDescent="0.2">
      <c r="C1951" s="14"/>
      <c r="D1951" s="14"/>
    </row>
    <row r="1952" spans="3:4" x14ac:dyDescent="0.2">
      <c r="C1952" s="14"/>
      <c r="D1952" s="14"/>
    </row>
    <row r="1953" spans="3:4" x14ac:dyDescent="0.2">
      <c r="C1953" s="14"/>
      <c r="D1953" s="14"/>
    </row>
    <row r="1954" spans="3:4" x14ac:dyDescent="0.2">
      <c r="C1954" s="14"/>
      <c r="D1954" s="14"/>
    </row>
    <row r="1955" spans="3:4" x14ac:dyDescent="0.2">
      <c r="C1955" s="14"/>
      <c r="D1955" s="14"/>
    </row>
    <row r="1956" spans="3:4" x14ac:dyDescent="0.2">
      <c r="C1956" s="14"/>
      <c r="D1956" s="14"/>
    </row>
    <row r="1957" spans="3:4" x14ac:dyDescent="0.2">
      <c r="C1957" s="14"/>
      <c r="D1957" s="14"/>
    </row>
    <row r="1958" spans="3:4" x14ac:dyDescent="0.2">
      <c r="C1958" s="14"/>
      <c r="D1958" s="14"/>
    </row>
    <row r="1959" spans="3:4" x14ac:dyDescent="0.2">
      <c r="C1959" s="14"/>
      <c r="D1959" s="14"/>
    </row>
    <row r="1960" spans="3:4" x14ac:dyDescent="0.2">
      <c r="C1960" s="14"/>
      <c r="D1960" s="14"/>
    </row>
    <row r="1961" spans="3:4" x14ac:dyDescent="0.2">
      <c r="C1961" s="14"/>
      <c r="D1961" s="14"/>
    </row>
    <row r="1962" spans="3:4" x14ac:dyDescent="0.2">
      <c r="C1962" s="14"/>
      <c r="D1962" s="14"/>
    </row>
    <row r="1963" spans="3:4" x14ac:dyDescent="0.2">
      <c r="C1963" s="14"/>
      <c r="D1963" s="14"/>
    </row>
    <row r="1964" spans="3:4" x14ac:dyDescent="0.2">
      <c r="C1964" s="14"/>
      <c r="D1964" s="14"/>
    </row>
    <row r="1965" spans="3:4" x14ac:dyDescent="0.2">
      <c r="C1965" s="14"/>
      <c r="D1965" s="14"/>
    </row>
    <row r="1966" spans="3:4" x14ac:dyDescent="0.2">
      <c r="C1966" s="14"/>
      <c r="D1966" s="14"/>
    </row>
    <row r="1967" spans="3:4" x14ac:dyDescent="0.2">
      <c r="C1967" s="14"/>
      <c r="D1967" s="14"/>
    </row>
    <row r="1968" spans="3:4" x14ac:dyDescent="0.2">
      <c r="C1968" s="14"/>
      <c r="D1968" s="14"/>
    </row>
    <row r="1969" spans="3:4" x14ac:dyDescent="0.2">
      <c r="C1969" s="14"/>
      <c r="D1969" s="14"/>
    </row>
    <row r="1970" spans="3:4" x14ac:dyDescent="0.2">
      <c r="C1970" s="14"/>
      <c r="D1970" s="14"/>
    </row>
    <row r="1971" spans="3:4" x14ac:dyDescent="0.2">
      <c r="C1971" s="14"/>
      <c r="D1971" s="14"/>
    </row>
    <row r="1972" spans="3:4" x14ac:dyDescent="0.2">
      <c r="C1972" s="14"/>
      <c r="D1972" s="14"/>
    </row>
    <row r="1973" spans="3:4" x14ac:dyDescent="0.2">
      <c r="C1973" s="14"/>
      <c r="D1973" s="14"/>
    </row>
    <row r="1974" spans="3:4" x14ac:dyDescent="0.2">
      <c r="C1974" s="14"/>
      <c r="D1974" s="14"/>
    </row>
    <row r="1975" spans="3:4" x14ac:dyDescent="0.2">
      <c r="C1975" s="14"/>
      <c r="D1975" s="14"/>
    </row>
    <row r="1976" spans="3:4" x14ac:dyDescent="0.2">
      <c r="C1976" s="14"/>
      <c r="D1976" s="14"/>
    </row>
    <row r="1977" spans="3:4" x14ac:dyDescent="0.2">
      <c r="C1977" s="14"/>
      <c r="D1977" s="14"/>
    </row>
    <row r="1978" spans="3:4" x14ac:dyDescent="0.2">
      <c r="C1978" s="14"/>
      <c r="D1978" s="14"/>
    </row>
    <row r="1979" spans="3:4" x14ac:dyDescent="0.2">
      <c r="C1979" s="14"/>
      <c r="D1979" s="14"/>
    </row>
    <row r="1980" spans="3:4" x14ac:dyDescent="0.2">
      <c r="C1980" s="14"/>
      <c r="D1980" s="14"/>
    </row>
    <row r="1981" spans="3:4" x14ac:dyDescent="0.2">
      <c r="C1981" s="14"/>
      <c r="D1981" s="14"/>
    </row>
    <row r="1982" spans="3:4" x14ac:dyDescent="0.2">
      <c r="C1982" s="14"/>
      <c r="D1982" s="14"/>
    </row>
    <row r="1983" spans="3:4" x14ac:dyDescent="0.2">
      <c r="C1983" s="14"/>
      <c r="D1983" s="14"/>
    </row>
    <row r="1984" spans="3:4" x14ac:dyDescent="0.2">
      <c r="C1984" s="14"/>
      <c r="D1984" s="14"/>
    </row>
    <row r="1985" spans="3:4" x14ac:dyDescent="0.2">
      <c r="C1985" s="14"/>
      <c r="D1985" s="14"/>
    </row>
    <row r="1986" spans="3:4" x14ac:dyDescent="0.2">
      <c r="C1986" s="14"/>
      <c r="D1986" s="14"/>
    </row>
    <row r="1987" spans="3:4" x14ac:dyDescent="0.2">
      <c r="C1987" s="14"/>
      <c r="D1987" s="14"/>
    </row>
    <row r="1988" spans="3:4" x14ac:dyDescent="0.2">
      <c r="C1988" s="14"/>
      <c r="D1988" s="14"/>
    </row>
    <row r="1989" spans="3:4" x14ac:dyDescent="0.2">
      <c r="C1989" s="14"/>
      <c r="D1989" s="14"/>
    </row>
    <row r="1990" spans="3:4" x14ac:dyDescent="0.2">
      <c r="C1990" s="14"/>
      <c r="D1990" s="14"/>
    </row>
    <row r="1991" spans="3:4" x14ac:dyDescent="0.2">
      <c r="C1991" s="14"/>
      <c r="D1991" s="14"/>
    </row>
    <row r="1992" spans="3:4" x14ac:dyDescent="0.2">
      <c r="C1992" s="14"/>
      <c r="D1992" s="14"/>
    </row>
    <row r="1993" spans="3:4" x14ac:dyDescent="0.2">
      <c r="C1993" s="14"/>
      <c r="D1993" s="14"/>
    </row>
    <row r="1994" spans="3:4" x14ac:dyDescent="0.2">
      <c r="C1994" s="14"/>
      <c r="D1994" s="14"/>
    </row>
    <row r="1995" spans="3:4" x14ac:dyDescent="0.2">
      <c r="C1995" s="14"/>
      <c r="D1995" s="14"/>
    </row>
    <row r="1996" spans="3:4" x14ac:dyDescent="0.2">
      <c r="C1996" s="14"/>
      <c r="D1996" s="14"/>
    </row>
    <row r="1997" spans="3:4" x14ac:dyDescent="0.2">
      <c r="C1997" s="14"/>
      <c r="D1997" s="14"/>
    </row>
    <row r="1998" spans="3:4" x14ac:dyDescent="0.2">
      <c r="C1998" s="14"/>
      <c r="D1998" s="14"/>
    </row>
    <row r="1999" spans="3:4" x14ac:dyDescent="0.2">
      <c r="C1999" s="14"/>
      <c r="D1999" s="14"/>
    </row>
    <row r="2000" spans="3:4" x14ac:dyDescent="0.2">
      <c r="C2000" s="14"/>
      <c r="D2000" s="14"/>
    </row>
    <row r="2001" spans="3:4" x14ac:dyDescent="0.2">
      <c r="C2001" s="14"/>
      <c r="D2001" s="14"/>
    </row>
    <row r="2002" spans="3:4" x14ac:dyDescent="0.2">
      <c r="C2002" s="14"/>
      <c r="D2002" s="14"/>
    </row>
    <row r="2003" spans="3:4" x14ac:dyDescent="0.2">
      <c r="C2003" s="14"/>
      <c r="D2003" s="14"/>
    </row>
    <row r="2004" spans="3:4" x14ac:dyDescent="0.2">
      <c r="C2004" s="14"/>
      <c r="D2004" s="14"/>
    </row>
    <row r="2005" spans="3:4" x14ac:dyDescent="0.2">
      <c r="C2005" s="14"/>
      <c r="D2005" s="14"/>
    </row>
    <row r="2006" spans="3:4" x14ac:dyDescent="0.2">
      <c r="C2006" s="14"/>
      <c r="D2006" s="14"/>
    </row>
    <row r="2007" spans="3:4" x14ac:dyDescent="0.2">
      <c r="C2007" s="14"/>
      <c r="D2007" s="14"/>
    </row>
    <row r="2008" spans="3:4" x14ac:dyDescent="0.2">
      <c r="C2008" s="14"/>
      <c r="D2008" s="14"/>
    </row>
    <row r="2009" spans="3:4" x14ac:dyDescent="0.2">
      <c r="C2009" s="14"/>
      <c r="D2009" s="14"/>
    </row>
    <row r="2010" spans="3:4" x14ac:dyDescent="0.2">
      <c r="C2010" s="14"/>
      <c r="D2010" s="14"/>
    </row>
    <row r="2011" spans="3:4" x14ac:dyDescent="0.2">
      <c r="C2011" s="14"/>
      <c r="D2011" s="14"/>
    </row>
    <row r="2012" spans="3:4" x14ac:dyDescent="0.2">
      <c r="C2012" s="14"/>
      <c r="D2012" s="14"/>
    </row>
    <row r="2013" spans="3:4" x14ac:dyDescent="0.2">
      <c r="C2013" s="14"/>
      <c r="D2013" s="14"/>
    </row>
    <row r="2014" spans="3:4" x14ac:dyDescent="0.2">
      <c r="C2014" s="14"/>
      <c r="D2014" s="14"/>
    </row>
    <row r="2015" spans="3:4" x14ac:dyDescent="0.2">
      <c r="C2015" s="14"/>
      <c r="D2015" s="14"/>
    </row>
    <row r="2016" spans="3:4" x14ac:dyDescent="0.2">
      <c r="C2016" s="14"/>
      <c r="D2016" s="14"/>
    </row>
    <row r="2017" spans="3:4" x14ac:dyDescent="0.2">
      <c r="C2017" s="14"/>
      <c r="D2017" s="14"/>
    </row>
    <row r="2018" spans="3:4" x14ac:dyDescent="0.2">
      <c r="C2018" s="14"/>
      <c r="D2018" s="14"/>
    </row>
    <row r="2019" spans="3:4" x14ac:dyDescent="0.2">
      <c r="C2019" s="14"/>
      <c r="D2019" s="14"/>
    </row>
    <row r="2020" spans="3:4" x14ac:dyDescent="0.2">
      <c r="C2020" s="14"/>
      <c r="D2020" s="14"/>
    </row>
    <row r="2021" spans="3:4" x14ac:dyDescent="0.2">
      <c r="C2021" s="14"/>
      <c r="D2021" s="14"/>
    </row>
    <row r="2022" spans="3:4" x14ac:dyDescent="0.2">
      <c r="C2022" s="14"/>
      <c r="D2022" s="14"/>
    </row>
    <row r="2023" spans="3:4" x14ac:dyDescent="0.2">
      <c r="C2023" s="14"/>
      <c r="D2023" s="14"/>
    </row>
    <row r="2024" spans="3:4" x14ac:dyDescent="0.2">
      <c r="C2024" s="14"/>
      <c r="D2024" s="14"/>
    </row>
    <row r="2025" spans="3:4" x14ac:dyDescent="0.2">
      <c r="C2025" s="14"/>
      <c r="D2025" s="14"/>
    </row>
    <row r="2026" spans="3:4" x14ac:dyDescent="0.2">
      <c r="C2026" s="14"/>
      <c r="D2026" s="14"/>
    </row>
    <row r="2027" spans="3:4" x14ac:dyDescent="0.2">
      <c r="C2027" s="14"/>
      <c r="D2027" s="14"/>
    </row>
    <row r="2028" spans="3:4" x14ac:dyDescent="0.2">
      <c r="C2028" s="14"/>
      <c r="D2028" s="14"/>
    </row>
    <row r="2029" spans="3:4" x14ac:dyDescent="0.2">
      <c r="C2029" s="14"/>
      <c r="D2029" s="14"/>
    </row>
    <row r="2030" spans="3:4" x14ac:dyDescent="0.2">
      <c r="C2030" s="14"/>
      <c r="D2030" s="14"/>
    </row>
    <row r="2031" spans="3:4" x14ac:dyDescent="0.2">
      <c r="C2031" s="14"/>
      <c r="D2031" s="14"/>
    </row>
    <row r="2032" spans="3:4" x14ac:dyDescent="0.2">
      <c r="C2032" s="14"/>
      <c r="D2032" s="14"/>
    </row>
    <row r="2033" spans="3:4" x14ac:dyDescent="0.2">
      <c r="C2033" s="14"/>
      <c r="D2033" s="14"/>
    </row>
    <row r="2034" spans="3:4" x14ac:dyDescent="0.2">
      <c r="C2034" s="14"/>
      <c r="D2034" s="14"/>
    </row>
    <row r="2035" spans="3:4" x14ac:dyDescent="0.2">
      <c r="C2035" s="14"/>
      <c r="D2035" s="14"/>
    </row>
    <row r="2036" spans="3:4" x14ac:dyDescent="0.2">
      <c r="C2036" s="14"/>
      <c r="D2036" s="14"/>
    </row>
    <row r="2037" spans="3:4" x14ac:dyDescent="0.2">
      <c r="C2037" s="14"/>
      <c r="D2037" s="14"/>
    </row>
    <row r="2038" spans="3:4" x14ac:dyDescent="0.2">
      <c r="C2038" s="14"/>
      <c r="D2038" s="14"/>
    </row>
    <row r="2039" spans="3:4" x14ac:dyDescent="0.2">
      <c r="C2039" s="14"/>
      <c r="D2039" s="14"/>
    </row>
    <row r="2040" spans="3:4" x14ac:dyDescent="0.2">
      <c r="C2040" s="14"/>
      <c r="D2040" s="14"/>
    </row>
    <row r="2041" spans="3:4" x14ac:dyDescent="0.2">
      <c r="C2041" s="14"/>
      <c r="D2041" s="14"/>
    </row>
    <row r="2042" spans="3:4" x14ac:dyDescent="0.2">
      <c r="C2042" s="14"/>
      <c r="D2042" s="14"/>
    </row>
    <row r="2043" spans="3:4" x14ac:dyDescent="0.2">
      <c r="C2043" s="14"/>
      <c r="D2043" s="14"/>
    </row>
    <row r="2044" spans="3:4" x14ac:dyDescent="0.2">
      <c r="C2044" s="14"/>
      <c r="D2044" s="14"/>
    </row>
    <row r="2045" spans="3:4" x14ac:dyDescent="0.2">
      <c r="C2045" s="14"/>
      <c r="D2045" s="14"/>
    </row>
    <row r="2046" spans="3:4" x14ac:dyDescent="0.2">
      <c r="C2046" s="14"/>
      <c r="D2046" s="14"/>
    </row>
    <row r="2047" spans="3:4" x14ac:dyDescent="0.2">
      <c r="C2047" s="14"/>
      <c r="D2047" s="14"/>
    </row>
    <row r="2048" spans="3:4" x14ac:dyDescent="0.2">
      <c r="C2048" s="14"/>
      <c r="D2048" s="14"/>
    </row>
    <row r="2049" spans="3:4" x14ac:dyDescent="0.2">
      <c r="C2049" s="14"/>
      <c r="D2049" s="14"/>
    </row>
    <row r="2050" spans="3:4" x14ac:dyDescent="0.2">
      <c r="C2050" s="14"/>
      <c r="D2050" s="14"/>
    </row>
    <row r="2051" spans="3:4" x14ac:dyDescent="0.2">
      <c r="C2051" s="14"/>
      <c r="D2051" s="14"/>
    </row>
    <row r="2052" spans="3:4" x14ac:dyDescent="0.2">
      <c r="C2052" s="14"/>
      <c r="D2052" s="14"/>
    </row>
    <row r="2053" spans="3:4" x14ac:dyDescent="0.2">
      <c r="C2053" s="14"/>
      <c r="D2053" s="14"/>
    </row>
    <row r="2054" spans="3:4" x14ac:dyDescent="0.2">
      <c r="C2054" s="14"/>
      <c r="D2054" s="14"/>
    </row>
    <row r="2055" spans="3:4" x14ac:dyDescent="0.2">
      <c r="C2055" s="14"/>
      <c r="D2055" s="14"/>
    </row>
    <row r="2056" spans="3:4" x14ac:dyDescent="0.2">
      <c r="C2056" s="14"/>
      <c r="D2056" s="14"/>
    </row>
    <row r="2057" spans="3:4" x14ac:dyDescent="0.2">
      <c r="C2057" s="14"/>
      <c r="D2057" s="14"/>
    </row>
    <row r="2058" spans="3:4" x14ac:dyDescent="0.2">
      <c r="C2058" s="14"/>
      <c r="D2058" s="14"/>
    </row>
    <row r="2059" spans="3:4" x14ac:dyDescent="0.2">
      <c r="C2059" s="14"/>
      <c r="D2059" s="14"/>
    </row>
    <row r="2060" spans="3:4" x14ac:dyDescent="0.2">
      <c r="C2060" s="14"/>
      <c r="D2060" s="14"/>
    </row>
    <row r="2061" spans="3:4" x14ac:dyDescent="0.2">
      <c r="C2061" s="14"/>
      <c r="D2061" s="14"/>
    </row>
    <row r="2062" spans="3:4" x14ac:dyDescent="0.2">
      <c r="C2062" s="14"/>
      <c r="D2062" s="14"/>
    </row>
    <row r="2063" spans="3:4" x14ac:dyDescent="0.2">
      <c r="C2063" s="14"/>
      <c r="D2063" s="14"/>
    </row>
    <row r="2064" spans="3:4" x14ac:dyDescent="0.2">
      <c r="C2064" s="14"/>
      <c r="D2064" s="14"/>
    </row>
    <row r="2065" spans="3:4" x14ac:dyDescent="0.2">
      <c r="C2065" s="14"/>
      <c r="D2065" s="14"/>
    </row>
    <row r="2066" spans="3:4" x14ac:dyDescent="0.2">
      <c r="C2066" s="14"/>
      <c r="D2066" s="14"/>
    </row>
    <row r="2067" spans="3:4" x14ac:dyDescent="0.2">
      <c r="C2067" s="14"/>
      <c r="D2067" s="14"/>
    </row>
    <row r="2068" spans="3:4" x14ac:dyDescent="0.2">
      <c r="C2068" s="14"/>
      <c r="D2068" s="14"/>
    </row>
    <row r="2069" spans="3:4" x14ac:dyDescent="0.2">
      <c r="C2069" s="14"/>
      <c r="D2069" s="14"/>
    </row>
    <row r="2070" spans="3:4" x14ac:dyDescent="0.2">
      <c r="C2070" s="14"/>
      <c r="D2070" s="14"/>
    </row>
    <row r="2071" spans="3:4" x14ac:dyDescent="0.2">
      <c r="C2071" s="14"/>
      <c r="D2071" s="14"/>
    </row>
    <row r="2072" spans="3:4" x14ac:dyDescent="0.2">
      <c r="C2072" s="14"/>
      <c r="D2072" s="14"/>
    </row>
    <row r="2073" spans="3:4" x14ac:dyDescent="0.2">
      <c r="C2073" s="14"/>
      <c r="D2073" s="14"/>
    </row>
    <row r="2074" spans="3:4" x14ac:dyDescent="0.2">
      <c r="C2074" s="14"/>
      <c r="D2074" s="14"/>
    </row>
    <row r="2075" spans="3:4" x14ac:dyDescent="0.2">
      <c r="C2075" s="14"/>
      <c r="D2075" s="14"/>
    </row>
    <row r="2076" spans="3:4" x14ac:dyDescent="0.2">
      <c r="C2076" s="14"/>
      <c r="D2076" s="14"/>
    </row>
    <row r="2077" spans="3:4" x14ac:dyDescent="0.2">
      <c r="C2077" s="14"/>
      <c r="D2077" s="14"/>
    </row>
    <row r="2078" spans="3:4" x14ac:dyDescent="0.2">
      <c r="C2078" s="14"/>
      <c r="D2078" s="14"/>
    </row>
    <row r="2079" spans="3:4" x14ac:dyDescent="0.2">
      <c r="C2079" s="14"/>
      <c r="D2079" s="14"/>
    </row>
    <row r="2080" spans="3:4" x14ac:dyDescent="0.2">
      <c r="C2080" s="14"/>
      <c r="D2080" s="14"/>
    </row>
    <row r="2081" spans="3:4" x14ac:dyDescent="0.2">
      <c r="C2081" s="14"/>
      <c r="D2081" s="14"/>
    </row>
    <row r="2082" spans="3:4" x14ac:dyDescent="0.2">
      <c r="C2082" s="14"/>
      <c r="D2082" s="14"/>
    </row>
    <row r="2083" spans="3:4" x14ac:dyDescent="0.2">
      <c r="C2083" s="14"/>
      <c r="D2083" s="14"/>
    </row>
    <row r="2084" spans="3:4" x14ac:dyDescent="0.2">
      <c r="C2084" s="14"/>
      <c r="D2084" s="14"/>
    </row>
    <row r="2085" spans="3:4" x14ac:dyDescent="0.2">
      <c r="C2085" s="14"/>
      <c r="D2085" s="14"/>
    </row>
    <row r="2086" spans="3:4" x14ac:dyDescent="0.2">
      <c r="C2086" s="14"/>
      <c r="D2086" s="14"/>
    </row>
    <row r="2087" spans="3:4" x14ac:dyDescent="0.2">
      <c r="C2087" s="14"/>
      <c r="D2087" s="14"/>
    </row>
    <row r="2088" spans="3:4" x14ac:dyDescent="0.2">
      <c r="C2088" s="14"/>
      <c r="D2088" s="14"/>
    </row>
    <row r="2089" spans="3:4" x14ac:dyDescent="0.2">
      <c r="C2089" s="14"/>
      <c r="D2089" s="14"/>
    </row>
    <row r="2090" spans="3:4" x14ac:dyDescent="0.2">
      <c r="C2090" s="14"/>
      <c r="D2090" s="14"/>
    </row>
    <row r="2091" spans="3:4" x14ac:dyDescent="0.2">
      <c r="C2091" s="14"/>
      <c r="D2091" s="14"/>
    </row>
    <row r="2092" spans="3:4" x14ac:dyDescent="0.2">
      <c r="C2092" s="14"/>
      <c r="D2092" s="14"/>
    </row>
    <row r="2093" spans="3:4" x14ac:dyDescent="0.2">
      <c r="C2093" s="14"/>
      <c r="D2093" s="14"/>
    </row>
    <row r="2094" spans="3:4" x14ac:dyDescent="0.2">
      <c r="C2094" s="14"/>
      <c r="D2094" s="14"/>
    </row>
    <row r="2095" spans="3:4" x14ac:dyDescent="0.2">
      <c r="C2095" s="14"/>
      <c r="D2095" s="14"/>
    </row>
    <row r="2096" spans="3:4" x14ac:dyDescent="0.2">
      <c r="C2096" s="14"/>
      <c r="D2096" s="14"/>
    </row>
    <row r="2097" spans="3:4" x14ac:dyDescent="0.2">
      <c r="C2097" s="14"/>
      <c r="D2097" s="14"/>
    </row>
    <row r="2098" spans="3:4" x14ac:dyDescent="0.2">
      <c r="C2098" s="14"/>
      <c r="D2098" s="14"/>
    </row>
    <row r="2099" spans="3:4" x14ac:dyDescent="0.2">
      <c r="C2099" s="14"/>
      <c r="D2099" s="14"/>
    </row>
    <row r="2100" spans="3:4" x14ac:dyDescent="0.2">
      <c r="C2100" s="14"/>
      <c r="D2100" s="14"/>
    </row>
    <row r="2101" spans="3:4" x14ac:dyDescent="0.2">
      <c r="C2101" s="14"/>
      <c r="D2101" s="14"/>
    </row>
    <row r="2102" spans="3:4" x14ac:dyDescent="0.2">
      <c r="C2102" s="14"/>
      <c r="D2102" s="14"/>
    </row>
    <row r="2103" spans="3:4" x14ac:dyDescent="0.2">
      <c r="C2103" s="14"/>
      <c r="D2103" s="14"/>
    </row>
    <row r="2104" spans="3:4" x14ac:dyDescent="0.2">
      <c r="C2104" s="14"/>
      <c r="D2104" s="14"/>
    </row>
    <row r="2105" spans="3:4" x14ac:dyDescent="0.2">
      <c r="C2105" s="14"/>
      <c r="D2105" s="14"/>
    </row>
    <row r="2106" spans="3:4" x14ac:dyDescent="0.2">
      <c r="C2106" s="14"/>
      <c r="D2106" s="14"/>
    </row>
    <row r="2107" spans="3:4" x14ac:dyDescent="0.2">
      <c r="C2107" s="14"/>
      <c r="D2107" s="14"/>
    </row>
    <row r="2108" spans="3:4" x14ac:dyDescent="0.2">
      <c r="C2108" s="14"/>
      <c r="D2108" s="14"/>
    </row>
    <row r="2109" spans="3:4" x14ac:dyDescent="0.2">
      <c r="C2109" s="14"/>
      <c r="D2109" s="14"/>
    </row>
    <row r="2110" spans="3:4" x14ac:dyDescent="0.2">
      <c r="C2110" s="14"/>
      <c r="D2110" s="14"/>
    </row>
    <row r="2111" spans="3:4" x14ac:dyDescent="0.2">
      <c r="C2111" s="14"/>
      <c r="D2111" s="14"/>
    </row>
    <row r="2112" spans="3:4" x14ac:dyDescent="0.2">
      <c r="C2112" s="14"/>
      <c r="D2112" s="14"/>
    </row>
    <row r="2113" spans="3:4" x14ac:dyDescent="0.2">
      <c r="C2113" s="14"/>
      <c r="D2113" s="14"/>
    </row>
    <row r="2114" spans="3:4" x14ac:dyDescent="0.2">
      <c r="C2114" s="14"/>
      <c r="D2114" s="14"/>
    </row>
    <row r="2115" spans="3:4" x14ac:dyDescent="0.2">
      <c r="C2115" s="14"/>
      <c r="D2115" s="14"/>
    </row>
    <row r="2116" spans="3:4" x14ac:dyDescent="0.2">
      <c r="C2116" s="14"/>
      <c r="D2116" s="14"/>
    </row>
    <row r="2117" spans="3:4" x14ac:dyDescent="0.2">
      <c r="C2117" s="14"/>
      <c r="D2117" s="14"/>
    </row>
    <row r="2118" spans="3:4" x14ac:dyDescent="0.2">
      <c r="C2118" s="14"/>
      <c r="D2118" s="14"/>
    </row>
    <row r="2119" spans="3:4" x14ac:dyDescent="0.2">
      <c r="C2119" s="14"/>
      <c r="D2119" s="14"/>
    </row>
    <row r="2120" spans="3:4" x14ac:dyDescent="0.2">
      <c r="C2120" s="14"/>
      <c r="D2120" s="14"/>
    </row>
    <row r="2121" spans="3:4" x14ac:dyDescent="0.2">
      <c r="C2121" s="14"/>
      <c r="D2121" s="14"/>
    </row>
    <row r="2122" spans="3:4" x14ac:dyDescent="0.2">
      <c r="C2122" s="14"/>
      <c r="D2122" s="14"/>
    </row>
    <row r="2123" spans="3:4" x14ac:dyDescent="0.2">
      <c r="C2123" s="14"/>
      <c r="D2123" s="14"/>
    </row>
    <row r="2124" spans="3:4" x14ac:dyDescent="0.2">
      <c r="C2124" s="14"/>
      <c r="D2124" s="14"/>
    </row>
    <row r="2125" spans="3:4" x14ac:dyDescent="0.2">
      <c r="C2125" s="14"/>
      <c r="D2125" s="14"/>
    </row>
    <row r="2126" spans="3:4" x14ac:dyDescent="0.2">
      <c r="C2126" s="14"/>
      <c r="D2126" s="14"/>
    </row>
    <row r="2127" spans="3:4" x14ac:dyDescent="0.2">
      <c r="C2127" s="14"/>
      <c r="D2127" s="14"/>
    </row>
    <row r="2128" spans="3:4" x14ac:dyDescent="0.2">
      <c r="C2128" s="14"/>
      <c r="D2128" s="14"/>
    </row>
    <row r="2129" spans="3:4" x14ac:dyDescent="0.2">
      <c r="C2129" s="14"/>
      <c r="D2129" s="14"/>
    </row>
    <row r="2130" spans="3:4" x14ac:dyDescent="0.2">
      <c r="C2130" s="14"/>
      <c r="D2130" s="14"/>
    </row>
    <row r="2131" spans="3:4" x14ac:dyDescent="0.2">
      <c r="C2131" s="14"/>
      <c r="D2131" s="14"/>
    </row>
    <row r="2132" spans="3:4" x14ac:dyDescent="0.2">
      <c r="C2132" s="14"/>
      <c r="D2132" s="14"/>
    </row>
    <row r="2133" spans="3:4" x14ac:dyDescent="0.2">
      <c r="C2133" s="14"/>
      <c r="D2133" s="14"/>
    </row>
    <row r="2134" spans="3:4" x14ac:dyDescent="0.2">
      <c r="C2134" s="14"/>
      <c r="D2134" s="14"/>
    </row>
    <row r="2135" spans="3:4" x14ac:dyDescent="0.2">
      <c r="C2135" s="14"/>
      <c r="D2135" s="14"/>
    </row>
    <row r="2136" spans="3:4" x14ac:dyDescent="0.2">
      <c r="C2136" s="14"/>
      <c r="D2136" s="14"/>
    </row>
    <row r="2137" spans="3:4" x14ac:dyDescent="0.2">
      <c r="C2137" s="14"/>
      <c r="D2137" s="14"/>
    </row>
    <row r="2138" spans="3:4" x14ac:dyDescent="0.2">
      <c r="C2138" s="14"/>
      <c r="D2138" s="14"/>
    </row>
    <row r="2139" spans="3:4" x14ac:dyDescent="0.2">
      <c r="C2139" s="14"/>
      <c r="D2139" s="14"/>
    </row>
    <row r="2140" spans="3:4" x14ac:dyDescent="0.2">
      <c r="C2140" s="14"/>
      <c r="D2140" s="14"/>
    </row>
    <row r="2141" spans="3:4" x14ac:dyDescent="0.2">
      <c r="C2141" s="14"/>
      <c r="D2141" s="14"/>
    </row>
    <row r="2142" spans="3:4" x14ac:dyDescent="0.2">
      <c r="C2142" s="14"/>
      <c r="D2142" s="14"/>
    </row>
    <row r="2143" spans="3:4" x14ac:dyDescent="0.2">
      <c r="C2143" s="14"/>
      <c r="D2143" s="14"/>
    </row>
    <row r="2144" spans="3:4" x14ac:dyDescent="0.2">
      <c r="C2144" s="14"/>
      <c r="D2144" s="14"/>
    </row>
    <row r="2145" spans="3:4" x14ac:dyDescent="0.2">
      <c r="C2145" s="14"/>
      <c r="D2145" s="14"/>
    </row>
    <row r="2146" spans="3:4" x14ac:dyDescent="0.2">
      <c r="C2146" s="14"/>
      <c r="D2146" s="14"/>
    </row>
    <row r="2147" spans="3:4" x14ac:dyDescent="0.2">
      <c r="C2147" s="14"/>
      <c r="D2147" s="14"/>
    </row>
    <row r="2148" spans="3:4" x14ac:dyDescent="0.2">
      <c r="C2148" s="14"/>
      <c r="D2148" s="14"/>
    </row>
    <row r="2149" spans="3:4" x14ac:dyDescent="0.2">
      <c r="C2149" s="14"/>
      <c r="D2149" s="14"/>
    </row>
    <row r="2150" spans="3:4" x14ac:dyDescent="0.2">
      <c r="C2150" s="14"/>
      <c r="D2150" s="14"/>
    </row>
    <row r="2151" spans="3:4" x14ac:dyDescent="0.2">
      <c r="C2151" s="14"/>
      <c r="D2151" s="14"/>
    </row>
    <row r="2152" spans="3:4" x14ac:dyDescent="0.2">
      <c r="C2152" s="14"/>
      <c r="D2152" s="14"/>
    </row>
    <row r="2153" spans="3:4" x14ac:dyDescent="0.2">
      <c r="C2153" s="14"/>
      <c r="D2153" s="14"/>
    </row>
    <row r="2154" spans="3:4" x14ac:dyDescent="0.2">
      <c r="C2154" s="14"/>
      <c r="D2154" s="14"/>
    </row>
    <row r="2155" spans="3:4" x14ac:dyDescent="0.2">
      <c r="C2155" s="14"/>
      <c r="D2155" s="14"/>
    </row>
    <row r="2156" spans="3:4" x14ac:dyDescent="0.2">
      <c r="C2156" s="14"/>
      <c r="D2156" s="14"/>
    </row>
    <row r="2157" spans="3:4" x14ac:dyDescent="0.2">
      <c r="C2157" s="14"/>
      <c r="D2157" s="14"/>
    </row>
    <row r="2158" spans="3:4" x14ac:dyDescent="0.2">
      <c r="C2158" s="14"/>
      <c r="D2158" s="14"/>
    </row>
    <row r="2159" spans="3:4" x14ac:dyDescent="0.2">
      <c r="C2159" s="14"/>
      <c r="D2159" s="14"/>
    </row>
    <row r="2160" spans="3:4" x14ac:dyDescent="0.2">
      <c r="C2160" s="14"/>
      <c r="D2160" s="14"/>
    </row>
    <row r="2161" spans="3:4" x14ac:dyDescent="0.2">
      <c r="C2161" s="14"/>
      <c r="D2161" s="14"/>
    </row>
    <row r="2162" spans="3:4" x14ac:dyDescent="0.2">
      <c r="C2162" s="14"/>
      <c r="D2162" s="14"/>
    </row>
    <row r="2163" spans="3:4" x14ac:dyDescent="0.2">
      <c r="C2163" s="14"/>
      <c r="D2163" s="14"/>
    </row>
    <row r="2164" spans="3:4" x14ac:dyDescent="0.2">
      <c r="C2164" s="14"/>
      <c r="D2164" s="14"/>
    </row>
    <row r="2165" spans="3:4" x14ac:dyDescent="0.2">
      <c r="C2165" s="14"/>
      <c r="D2165" s="14"/>
    </row>
    <row r="2166" spans="3:4" x14ac:dyDescent="0.2">
      <c r="C2166" s="14"/>
      <c r="D2166" s="14"/>
    </row>
    <row r="2167" spans="3:4" x14ac:dyDescent="0.2">
      <c r="C2167" s="14"/>
      <c r="D2167" s="14"/>
    </row>
    <row r="2168" spans="3:4" x14ac:dyDescent="0.2">
      <c r="C2168" s="14"/>
      <c r="D2168" s="14"/>
    </row>
    <row r="2169" spans="3:4" x14ac:dyDescent="0.2">
      <c r="C2169" s="14"/>
      <c r="D2169" s="14"/>
    </row>
    <row r="2170" spans="3:4" x14ac:dyDescent="0.2">
      <c r="C2170" s="14"/>
      <c r="D2170" s="14"/>
    </row>
    <row r="2171" spans="3:4" x14ac:dyDescent="0.2">
      <c r="C2171" s="14"/>
      <c r="D2171" s="14"/>
    </row>
    <row r="2172" spans="3:4" x14ac:dyDescent="0.2">
      <c r="C2172" s="14"/>
      <c r="D2172" s="14"/>
    </row>
    <row r="2173" spans="3:4" x14ac:dyDescent="0.2">
      <c r="C2173" s="14"/>
      <c r="D2173" s="14"/>
    </row>
    <row r="2174" spans="3:4" x14ac:dyDescent="0.2">
      <c r="C2174" s="14"/>
      <c r="D2174" s="14"/>
    </row>
    <row r="2175" spans="3:4" x14ac:dyDescent="0.2">
      <c r="C2175" s="14"/>
      <c r="D2175" s="14"/>
    </row>
    <row r="2176" spans="3:4" x14ac:dyDescent="0.2">
      <c r="C2176" s="14"/>
      <c r="D2176" s="14"/>
    </row>
    <row r="2177" spans="3:4" x14ac:dyDescent="0.2">
      <c r="C2177" s="14"/>
      <c r="D2177" s="14"/>
    </row>
    <row r="2178" spans="3:4" x14ac:dyDescent="0.2">
      <c r="C2178" s="14"/>
      <c r="D2178" s="14"/>
    </row>
    <row r="2179" spans="3:4" x14ac:dyDescent="0.2">
      <c r="C2179" s="14"/>
      <c r="D2179" s="14"/>
    </row>
    <row r="2180" spans="3:4" x14ac:dyDescent="0.2">
      <c r="C2180" s="14"/>
      <c r="D2180" s="14"/>
    </row>
    <row r="2181" spans="3:4" x14ac:dyDescent="0.2">
      <c r="C2181" s="14"/>
      <c r="D2181" s="14"/>
    </row>
    <row r="2182" spans="3:4" x14ac:dyDescent="0.2">
      <c r="C2182" s="14"/>
      <c r="D2182" s="14"/>
    </row>
    <row r="2183" spans="3:4" x14ac:dyDescent="0.2">
      <c r="C2183" s="14"/>
      <c r="D2183" s="14"/>
    </row>
    <row r="2184" spans="3:4" x14ac:dyDescent="0.2">
      <c r="C2184" s="14"/>
      <c r="D2184" s="14"/>
    </row>
    <row r="2185" spans="3:4" x14ac:dyDescent="0.2">
      <c r="C2185" s="14"/>
      <c r="D2185" s="14"/>
    </row>
    <row r="2186" spans="3:4" x14ac:dyDescent="0.2">
      <c r="C2186" s="14"/>
      <c r="D2186" s="14"/>
    </row>
    <row r="2187" spans="3:4" x14ac:dyDescent="0.2">
      <c r="C2187" s="14"/>
      <c r="D2187" s="14"/>
    </row>
    <row r="2188" spans="3:4" x14ac:dyDescent="0.2">
      <c r="C2188" s="14"/>
      <c r="D2188" s="14"/>
    </row>
    <row r="2189" spans="3:4" x14ac:dyDescent="0.2">
      <c r="C2189" s="14"/>
      <c r="D2189" s="14"/>
    </row>
    <row r="2190" spans="3:4" x14ac:dyDescent="0.2">
      <c r="C2190" s="14"/>
      <c r="D2190" s="14"/>
    </row>
    <row r="2191" spans="3:4" x14ac:dyDescent="0.2">
      <c r="C2191" s="14"/>
      <c r="D2191" s="14"/>
    </row>
    <row r="2192" spans="3:4" x14ac:dyDescent="0.2">
      <c r="C2192" s="14"/>
      <c r="D2192" s="14"/>
    </row>
    <row r="2193" spans="3:4" x14ac:dyDescent="0.2">
      <c r="C2193" s="14"/>
      <c r="D2193" s="14"/>
    </row>
    <row r="2194" spans="3:4" x14ac:dyDescent="0.2">
      <c r="C2194" s="14"/>
      <c r="D2194" s="14"/>
    </row>
    <row r="2195" spans="3:4" x14ac:dyDescent="0.2">
      <c r="C2195" s="14"/>
      <c r="D2195" s="14"/>
    </row>
    <row r="2196" spans="3:4" x14ac:dyDescent="0.2">
      <c r="C2196" s="14"/>
      <c r="D2196" s="14"/>
    </row>
    <row r="2197" spans="3:4" x14ac:dyDescent="0.2">
      <c r="C2197" s="14"/>
      <c r="D2197" s="14"/>
    </row>
    <row r="2198" spans="3:4" x14ac:dyDescent="0.2">
      <c r="C2198" s="14"/>
      <c r="D2198" s="14"/>
    </row>
    <row r="2199" spans="3:4" x14ac:dyDescent="0.2">
      <c r="C2199" s="14"/>
      <c r="D2199" s="14"/>
    </row>
    <row r="2200" spans="3:4" x14ac:dyDescent="0.2">
      <c r="C2200" s="14"/>
      <c r="D2200" s="14"/>
    </row>
    <row r="2201" spans="3:4" x14ac:dyDescent="0.2">
      <c r="C2201" s="14"/>
      <c r="D2201" s="14"/>
    </row>
    <row r="2202" spans="3:4" x14ac:dyDescent="0.2">
      <c r="C2202" s="14"/>
      <c r="D2202" s="14"/>
    </row>
    <row r="2203" spans="3:4" x14ac:dyDescent="0.2">
      <c r="C2203" s="14"/>
      <c r="D2203" s="14"/>
    </row>
    <row r="2204" spans="3:4" x14ac:dyDescent="0.2">
      <c r="C2204" s="14"/>
      <c r="D2204" s="14"/>
    </row>
    <row r="2205" spans="3:4" x14ac:dyDescent="0.2">
      <c r="C2205" s="14"/>
      <c r="D2205" s="14"/>
    </row>
    <row r="2206" spans="3:4" x14ac:dyDescent="0.2">
      <c r="C2206" s="14"/>
      <c r="D2206" s="14"/>
    </row>
    <row r="2207" spans="3:4" x14ac:dyDescent="0.2">
      <c r="C2207" s="14"/>
      <c r="D2207" s="14"/>
    </row>
    <row r="2208" spans="3:4" x14ac:dyDescent="0.2">
      <c r="C2208" s="14"/>
      <c r="D2208" s="14"/>
    </row>
    <row r="2209" spans="3:4" x14ac:dyDescent="0.2">
      <c r="C2209" s="14"/>
      <c r="D2209" s="14"/>
    </row>
    <row r="2210" spans="3:4" x14ac:dyDescent="0.2">
      <c r="C2210" s="14"/>
      <c r="D2210" s="14"/>
    </row>
    <row r="2211" spans="3:4" x14ac:dyDescent="0.2">
      <c r="C2211" s="14"/>
      <c r="D2211" s="14"/>
    </row>
    <row r="2212" spans="3:4" x14ac:dyDescent="0.2">
      <c r="C2212" s="14"/>
      <c r="D2212" s="14"/>
    </row>
    <row r="2213" spans="3:4" x14ac:dyDescent="0.2">
      <c r="C2213" s="14"/>
      <c r="D2213" s="14"/>
    </row>
    <row r="2214" spans="3:4" x14ac:dyDescent="0.2">
      <c r="C2214" s="14"/>
      <c r="D2214" s="14"/>
    </row>
    <row r="2215" spans="3:4" x14ac:dyDescent="0.2">
      <c r="C2215" s="14"/>
      <c r="D2215" s="14"/>
    </row>
    <row r="2216" spans="3:4" x14ac:dyDescent="0.2">
      <c r="C2216" s="14"/>
      <c r="D2216" s="14"/>
    </row>
    <row r="2217" spans="3:4" x14ac:dyDescent="0.2">
      <c r="C2217" s="14"/>
      <c r="D2217" s="14"/>
    </row>
    <row r="2218" spans="3:4" x14ac:dyDescent="0.2">
      <c r="C2218" s="14"/>
      <c r="D2218" s="14"/>
    </row>
    <row r="2219" spans="3:4" x14ac:dyDescent="0.2">
      <c r="C2219" s="14"/>
      <c r="D2219" s="14"/>
    </row>
    <row r="2220" spans="3:4" x14ac:dyDescent="0.2">
      <c r="C2220" s="14"/>
      <c r="D2220" s="14"/>
    </row>
    <row r="2221" spans="3:4" x14ac:dyDescent="0.2">
      <c r="C2221" s="14"/>
      <c r="D2221" s="14"/>
    </row>
    <row r="2222" spans="3:4" x14ac:dyDescent="0.2">
      <c r="C2222" s="14"/>
      <c r="D2222" s="14"/>
    </row>
    <row r="2223" spans="3:4" x14ac:dyDescent="0.2">
      <c r="C2223" s="14"/>
      <c r="D2223" s="14"/>
    </row>
    <row r="2224" spans="3:4" x14ac:dyDescent="0.2">
      <c r="C2224" s="14"/>
      <c r="D2224" s="14"/>
    </row>
    <row r="2225" spans="3:4" x14ac:dyDescent="0.2">
      <c r="C2225" s="14"/>
      <c r="D2225" s="14"/>
    </row>
    <row r="2226" spans="3:4" x14ac:dyDescent="0.2">
      <c r="C2226" s="14"/>
      <c r="D2226" s="14"/>
    </row>
    <row r="2227" spans="3:4" x14ac:dyDescent="0.2">
      <c r="C2227" s="14"/>
      <c r="D2227" s="14"/>
    </row>
    <row r="2228" spans="3:4" x14ac:dyDescent="0.2">
      <c r="C2228" s="14"/>
      <c r="D2228" s="14"/>
    </row>
    <row r="2229" spans="3:4" x14ac:dyDescent="0.2">
      <c r="C2229" s="14"/>
      <c r="D2229" s="14"/>
    </row>
    <row r="2230" spans="3:4" x14ac:dyDescent="0.2">
      <c r="C2230" s="14"/>
      <c r="D2230" s="14"/>
    </row>
    <row r="2231" spans="3:4" x14ac:dyDescent="0.2">
      <c r="C2231" s="14"/>
      <c r="D2231" s="14"/>
    </row>
    <row r="2232" spans="3:4" x14ac:dyDescent="0.2">
      <c r="C2232" s="14"/>
      <c r="D2232" s="14"/>
    </row>
    <row r="2233" spans="3:4" x14ac:dyDescent="0.2">
      <c r="C2233" s="14"/>
      <c r="D2233" s="14"/>
    </row>
    <row r="2234" spans="3:4" x14ac:dyDescent="0.2">
      <c r="C2234" s="14"/>
      <c r="D2234" s="14"/>
    </row>
    <row r="2235" spans="3:4" x14ac:dyDescent="0.2">
      <c r="C2235" s="14"/>
      <c r="D2235" s="14"/>
    </row>
    <row r="2236" spans="3:4" x14ac:dyDescent="0.2">
      <c r="C2236" s="14"/>
      <c r="D2236" s="14"/>
    </row>
    <row r="2237" spans="3:4" x14ac:dyDescent="0.2">
      <c r="C2237" s="14"/>
      <c r="D2237" s="14"/>
    </row>
    <row r="2238" spans="3:4" x14ac:dyDescent="0.2">
      <c r="C2238" s="14"/>
      <c r="D2238" s="14"/>
    </row>
    <row r="2239" spans="3:4" x14ac:dyDescent="0.2">
      <c r="C2239" s="14"/>
      <c r="D2239" s="14"/>
    </row>
    <row r="2240" spans="3:4" x14ac:dyDescent="0.2">
      <c r="C2240" s="14"/>
      <c r="D2240" s="14"/>
    </row>
    <row r="2241" spans="3:4" x14ac:dyDescent="0.2">
      <c r="C2241" s="14"/>
      <c r="D2241" s="14"/>
    </row>
    <row r="2242" spans="3:4" x14ac:dyDescent="0.2">
      <c r="C2242" s="14"/>
      <c r="D2242" s="14"/>
    </row>
    <row r="2243" spans="3:4" x14ac:dyDescent="0.2">
      <c r="C2243" s="14"/>
      <c r="D2243" s="14"/>
    </row>
    <row r="2244" spans="3:4" x14ac:dyDescent="0.2">
      <c r="C2244" s="14"/>
      <c r="D2244" s="14"/>
    </row>
    <row r="2245" spans="3:4" x14ac:dyDescent="0.2">
      <c r="C2245" s="14"/>
      <c r="D2245" s="14"/>
    </row>
    <row r="2246" spans="3:4" x14ac:dyDescent="0.2">
      <c r="C2246" s="14"/>
      <c r="D2246" s="14"/>
    </row>
    <row r="2247" spans="3:4" x14ac:dyDescent="0.2">
      <c r="C2247" s="14"/>
      <c r="D2247" s="14"/>
    </row>
    <row r="2248" spans="3:4" x14ac:dyDescent="0.2">
      <c r="C2248" s="14"/>
      <c r="D2248" s="14"/>
    </row>
    <row r="2249" spans="3:4" x14ac:dyDescent="0.2">
      <c r="C2249" s="14"/>
      <c r="D2249" s="14"/>
    </row>
    <row r="2250" spans="3:4" x14ac:dyDescent="0.2">
      <c r="C2250" s="14"/>
      <c r="D2250" s="14"/>
    </row>
    <row r="2251" spans="3:4" x14ac:dyDescent="0.2">
      <c r="C2251" s="14"/>
      <c r="D2251" s="14"/>
    </row>
    <row r="2252" spans="3:4" x14ac:dyDescent="0.2">
      <c r="C2252" s="14"/>
      <c r="D2252" s="14"/>
    </row>
    <row r="2253" spans="3:4" x14ac:dyDescent="0.2">
      <c r="C2253" s="14"/>
      <c r="D2253" s="14"/>
    </row>
    <row r="2254" spans="3:4" x14ac:dyDescent="0.2">
      <c r="C2254" s="14"/>
      <c r="D2254" s="14"/>
    </row>
    <row r="2255" spans="3:4" x14ac:dyDescent="0.2">
      <c r="C2255" s="14"/>
      <c r="D2255" s="14"/>
    </row>
    <row r="2256" spans="3:4" x14ac:dyDescent="0.2">
      <c r="C2256" s="14"/>
      <c r="D2256" s="14"/>
    </row>
    <row r="2257" spans="3:4" x14ac:dyDescent="0.2">
      <c r="C2257" s="14"/>
      <c r="D2257" s="14"/>
    </row>
    <row r="2258" spans="3:4" x14ac:dyDescent="0.2">
      <c r="C2258" s="14"/>
      <c r="D2258" s="14"/>
    </row>
    <row r="2259" spans="3:4" x14ac:dyDescent="0.2">
      <c r="C2259" s="14"/>
      <c r="D2259" s="14"/>
    </row>
    <row r="2260" spans="3:4" x14ac:dyDescent="0.2">
      <c r="C2260" s="14"/>
      <c r="D2260" s="14"/>
    </row>
    <row r="2261" spans="3:4" x14ac:dyDescent="0.2">
      <c r="C2261" s="14"/>
      <c r="D2261" s="14"/>
    </row>
    <row r="2262" spans="3:4" x14ac:dyDescent="0.2">
      <c r="C2262" s="14"/>
      <c r="D2262" s="14"/>
    </row>
    <row r="2263" spans="3:4" x14ac:dyDescent="0.2">
      <c r="C2263" s="14"/>
      <c r="D2263" s="14"/>
    </row>
    <row r="2264" spans="3:4" x14ac:dyDescent="0.2">
      <c r="C2264" s="14"/>
      <c r="D2264" s="14"/>
    </row>
    <row r="2265" spans="3:4" x14ac:dyDescent="0.2">
      <c r="C2265" s="14"/>
      <c r="D2265" s="14"/>
    </row>
    <row r="2266" spans="3:4" x14ac:dyDescent="0.2">
      <c r="C2266" s="14"/>
      <c r="D2266" s="14"/>
    </row>
    <row r="2267" spans="3:4" x14ac:dyDescent="0.2">
      <c r="C2267" s="14"/>
      <c r="D2267" s="14"/>
    </row>
    <row r="2268" spans="3:4" x14ac:dyDescent="0.2">
      <c r="C2268" s="14"/>
      <c r="D2268" s="14"/>
    </row>
    <row r="2269" spans="3:4" x14ac:dyDescent="0.2">
      <c r="C2269" s="14"/>
      <c r="D2269" s="14"/>
    </row>
    <row r="2270" spans="3:4" x14ac:dyDescent="0.2">
      <c r="C2270" s="14"/>
      <c r="D2270" s="14"/>
    </row>
    <row r="2271" spans="3:4" x14ac:dyDescent="0.2">
      <c r="C2271" s="14"/>
      <c r="D2271" s="14"/>
    </row>
    <row r="2272" spans="3:4" x14ac:dyDescent="0.2">
      <c r="C2272" s="14"/>
      <c r="D2272" s="14"/>
    </row>
    <row r="2273" spans="3:4" x14ac:dyDescent="0.2">
      <c r="C2273" s="14"/>
      <c r="D2273" s="14"/>
    </row>
    <row r="2274" spans="3:4" x14ac:dyDescent="0.2">
      <c r="C2274" s="14"/>
      <c r="D2274" s="14"/>
    </row>
    <row r="2275" spans="3:4" x14ac:dyDescent="0.2">
      <c r="C2275" s="14"/>
      <c r="D2275" s="14"/>
    </row>
    <row r="2276" spans="3:4" x14ac:dyDescent="0.2">
      <c r="C2276" s="14"/>
      <c r="D2276" s="14"/>
    </row>
    <row r="2277" spans="3:4" x14ac:dyDescent="0.2">
      <c r="C2277" s="14"/>
      <c r="D2277" s="14"/>
    </row>
    <row r="2278" spans="3:4" x14ac:dyDescent="0.2">
      <c r="C2278" s="14"/>
      <c r="D2278" s="14"/>
    </row>
    <row r="2279" spans="3:4" x14ac:dyDescent="0.2">
      <c r="C2279" s="14"/>
      <c r="D2279" s="14"/>
    </row>
    <row r="2280" spans="3:4" x14ac:dyDescent="0.2">
      <c r="C2280" s="14"/>
      <c r="D2280" s="14"/>
    </row>
    <row r="2281" spans="3:4" x14ac:dyDescent="0.2">
      <c r="C2281" s="14"/>
      <c r="D2281" s="14"/>
    </row>
    <row r="2282" spans="3:4" x14ac:dyDescent="0.2">
      <c r="C2282" s="14"/>
      <c r="D2282" s="14"/>
    </row>
    <row r="2283" spans="3:4" x14ac:dyDescent="0.2">
      <c r="C2283" s="14"/>
      <c r="D2283" s="14"/>
    </row>
    <row r="2284" spans="3:4" x14ac:dyDescent="0.2">
      <c r="C2284" s="14"/>
      <c r="D2284" s="14"/>
    </row>
    <row r="2285" spans="3:4" x14ac:dyDescent="0.2">
      <c r="C2285" s="14"/>
      <c r="D2285" s="14"/>
    </row>
    <row r="2286" spans="3:4" x14ac:dyDescent="0.2">
      <c r="C2286" s="14"/>
      <c r="D2286" s="14"/>
    </row>
    <row r="2287" spans="3:4" x14ac:dyDescent="0.2">
      <c r="C2287" s="14"/>
      <c r="D2287" s="14"/>
    </row>
    <row r="2288" spans="3:4" x14ac:dyDescent="0.2">
      <c r="C2288" s="14"/>
      <c r="D2288" s="14"/>
    </row>
    <row r="2289" spans="3:4" x14ac:dyDescent="0.2">
      <c r="C2289" s="14"/>
      <c r="D2289" s="14"/>
    </row>
    <row r="2290" spans="3:4" x14ac:dyDescent="0.2">
      <c r="C2290" s="14"/>
      <c r="D2290" s="14"/>
    </row>
    <row r="2291" spans="3:4" x14ac:dyDescent="0.2">
      <c r="C2291" s="14"/>
      <c r="D2291" s="14"/>
    </row>
    <row r="2292" spans="3:4" x14ac:dyDescent="0.2">
      <c r="C2292" s="14"/>
      <c r="D2292" s="14"/>
    </row>
    <row r="2293" spans="3:4" x14ac:dyDescent="0.2">
      <c r="C2293" s="14"/>
      <c r="D2293" s="14"/>
    </row>
    <row r="2294" spans="3:4" x14ac:dyDescent="0.2">
      <c r="C2294" s="14"/>
      <c r="D2294" s="14"/>
    </row>
    <row r="2295" spans="3:4" x14ac:dyDescent="0.2">
      <c r="C2295" s="14"/>
      <c r="D2295" s="14"/>
    </row>
    <row r="2296" spans="3:4" x14ac:dyDescent="0.2">
      <c r="C2296" s="14"/>
      <c r="D2296" s="14"/>
    </row>
    <row r="2297" spans="3:4" x14ac:dyDescent="0.2">
      <c r="C2297" s="14"/>
      <c r="D2297" s="14"/>
    </row>
    <row r="2298" spans="3:4" x14ac:dyDescent="0.2">
      <c r="C2298" s="14"/>
      <c r="D2298" s="14"/>
    </row>
    <row r="2299" spans="3:4" x14ac:dyDescent="0.2">
      <c r="C2299" s="14"/>
      <c r="D2299" s="14"/>
    </row>
    <row r="2300" spans="3:4" x14ac:dyDescent="0.2">
      <c r="C2300" s="14"/>
      <c r="D2300" s="14"/>
    </row>
    <row r="2301" spans="3:4" x14ac:dyDescent="0.2">
      <c r="C2301" s="14"/>
      <c r="D2301" s="14"/>
    </row>
    <row r="2302" spans="3:4" x14ac:dyDescent="0.2">
      <c r="C2302" s="14"/>
      <c r="D2302" s="14"/>
    </row>
    <row r="2303" spans="3:4" x14ac:dyDescent="0.2">
      <c r="C2303" s="14"/>
      <c r="D2303" s="14"/>
    </row>
    <row r="2304" spans="3:4" x14ac:dyDescent="0.2">
      <c r="C2304" s="14"/>
      <c r="D2304" s="14"/>
    </row>
    <row r="2305" spans="3:4" x14ac:dyDescent="0.2">
      <c r="C2305" s="14"/>
      <c r="D2305" s="14"/>
    </row>
    <row r="2306" spans="3:4" x14ac:dyDescent="0.2">
      <c r="C2306" s="14"/>
      <c r="D2306" s="14"/>
    </row>
    <row r="2307" spans="3:4" x14ac:dyDescent="0.2">
      <c r="C2307" s="14"/>
      <c r="D2307" s="14"/>
    </row>
    <row r="2308" spans="3:4" x14ac:dyDescent="0.2">
      <c r="C2308" s="14"/>
      <c r="D2308" s="14"/>
    </row>
    <row r="2309" spans="3:4" x14ac:dyDescent="0.2">
      <c r="C2309" s="14"/>
      <c r="D2309" s="14"/>
    </row>
    <row r="2310" spans="3:4" x14ac:dyDescent="0.2">
      <c r="C2310" s="14"/>
      <c r="D2310" s="14"/>
    </row>
    <row r="2311" spans="3:4" x14ac:dyDescent="0.2">
      <c r="C2311" s="14"/>
      <c r="D2311" s="14"/>
    </row>
    <row r="2312" spans="3:4" x14ac:dyDescent="0.2">
      <c r="C2312" s="14"/>
      <c r="D2312" s="14"/>
    </row>
    <row r="2313" spans="3:4" x14ac:dyDescent="0.2">
      <c r="C2313" s="14"/>
      <c r="D2313" s="14"/>
    </row>
    <row r="2314" spans="3:4" x14ac:dyDescent="0.2">
      <c r="C2314" s="14"/>
      <c r="D2314" s="14"/>
    </row>
    <row r="2315" spans="3:4" x14ac:dyDescent="0.2">
      <c r="C2315" s="14"/>
      <c r="D2315" s="14"/>
    </row>
    <row r="2316" spans="3:4" x14ac:dyDescent="0.2">
      <c r="C2316" s="14"/>
      <c r="D2316" s="14"/>
    </row>
    <row r="2317" spans="3:4" x14ac:dyDescent="0.2">
      <c r="C2317" s="14"/>
      <c r="D2317" s="14"/>
    </row>
    <row r="2318" spans="3:4" x14ac:dyDescent="0.2">
      <c r="C2318" s="14"/>
      <c r="D2318" s="14"/>
    </row>
    <row r="2319" spans="3:4" x14ac:dyDescent="0.2">
      <c r="C2319" s="14"/>
      <c r="D2319" s="14"/>
    </row>
    <row r="2320" spans="3:4" x14ac:dyDescent="0.2">
      <c r="C2320" s="14"/>
      <c r="D2320" s="14"/>
    </row>
    <row r="2321" spans="3:4" x14ac:dyDescent="0.2">
      <c r="C2321" s="14"/>
      <c r="D2321" s="14"/>
    </row>
    <row r="2322" spans="3:4" x14ac:dyDescent="0.2">
      <c r="C2322" s="14"/>
      <c r="D2322" s="14"/>
    </row>
    <row r="2323" spans="3:4" x14ac:dyDescent="0.2">
      <c r="C2323" s="14"/>
      <c r="D2323" s="14"/>
    </row>
    <row r="2324" spans="3:4" x14ac:dyDescent="0.2">
      <c r="C2324" s="14"/>
      <c r="D2324" s="14"/>
    </row>
    <row r="2325" spans="3:4" x14ac:dyDescent="0.2">
      <c r="C2325" s="14"/>
      <c r="D2325" s="14"/>
    </row>
    <row r="2326" spans="3:4" x14ac:dyDescent="0.2">
      <c r="C2326" s="14"/>
      <c r="D2326" s="14"/>
    </row>
    <row r="2327" spans="3:4" x14ac:dyDescent="0.2">
      <c r="C2327" s="14"/>
      <c r="D2327" s="14"/>
    </row>
    <row r="2328" spans="3:4" x14ac:dyDescent="0.2">
      <c r="C2328" s="14"/>
      <c r="D2328" s="14"/>
    </row>
    <row r="2329" spans="3:4" x14ac:dyDescent="0.2">
      <c r="C2329" s="14"/>
      <c r="D2329" s="14"/>
    </row>
    <row r="2330" spans="3:4" x14ac:dyDescent="0.2">
      <c r="C2330" s="14"/>
      <c r="D2330" s="14"/>
    </row>
    <row r="2331" spans="3:4" x14ac:dyDescent="0.2">
      <c r="C2331" s="14"/>
      <c r="D2331" s="14"/>
    </row>
    <row r="2332" spans="3:4" x14ac:dyDescent="0.2">
      <c r="C2332" s="14"/>
      <c r="D2332" s="14"/>
    </row>
    <row r="2333" spans="3:4" x14ac:dyDescent="0.2">
      <c r="C2333" s="14"/>
      <c r="D2333" s="14"/>
    </row>
    <row r="2334" spans="3:4" x14ac:dyDescent="0.2">
      <c r="C2334" s="14"/>
      <c r="D2334" s="14"/>
    </row>
    <row r="2335" spans="3:4" x14ac:dyDescent="0.2">
      <c r="C2335" s="14"/>
      <c r="D2335" s="14"/>
    </row>
    <row r="2336" spans="3:4" x14ac:dyDescent="0.2">
      <c r="C2336" s="14"/>
      <c r="D2336" s="14"/>
    </row>
    <row r="2337" spans="3:4" x14ac:dyDescent="0.2">
      <c r="C2337" s="14"/>
      <c r="D2337" s="14"/>
    </row>
    <row r="2338" spans="3:4" x14ac:dyDescent="0.2">
      <c r="C2338" s="14"/>
      <c r="D2338" s="14"/>
    </row>
    <row r="2339" spans="3:4" x14ac:dyDescent="0.2">
      <c r="C2339" s="14"/>
      <c r="D2339" s="14"/>
    </row>
    <row r="2340" spans="3:4" x14ac:dyDescent="0.2">
      <c r="C2340" s="14"/>
      <c r="D2340" s="14"/>
    </row>
    <row r="2341" spans="3:4" x14ac:dyDescent="0.2">
      <c r="C2341" s="14"/>
      <c r="D2341" s="14"/>
    </row>
    <row r="2342" spans="3:4" x14ac:dyDescent="0.2">
      <c r="C2342" s="14"/>
      <c r="D2342" s="14"/>
    </row>
    <row r="2343" spans="3:4" x14ac:dyDescent="0.2">
      <c r="C2343" s="14"/>
      <c r="D2343" s="14"/>
    </row>
    <row r="2344" spans="3:4" x14ac:dyDescent="0.2">
      <c r="C2344" s="14"/>
      <c r="D2344" s="14"/>
    </row>
    <row r="2345" spans="3:4" x14ac:dyDescent="0.2">
      <c r="C2345" s="14"/>
      <c r="D2345" s="14"/>
    </row>
    <row r="2346" spans="3:4" x14ac:dyDescent="0.2">
      <c r="C2346" s="14"/>
      <c r="D2346" s="14"/>
    </row>
    <row r="2347" spans="3:4" x14ac:dyDescent="0.2">
      <c r="C2347" s="14"/>
      <c r="D2347" s="14"/>
    </row>
    <row r="2348" spans="3:4" x14ac:dyDescent="0.2">
      <c r="C2348" s="14"/>
      <c r="D2348" s="14"/>
    </row>
    <row r="2349" spans="3:4" x14ac:dyDescent="0.2">
      <c r="C2349" s="14"/>
      <c r="D2349" s="14"/>
    </row>
    <row r="2350" spans="3:4" x14ac:dyDescent="0.2">
      <c r="C2350" s="14"/>
      <c r="D2350" s="14"/>
    </row>
    <row r="2351" spans="3:4" x14ac:dyDescent="0.2">
      <c r="C2351" s="14"/>
      <c r="D2351" s="14"/>
    </row>
    <row r="2352" spans="3:4" x14ac:dyDescent="0.2">
      <c r="C2352" s="14"/>
      <c r="D2352" s="14"/>
    </row>
    <row r="2353" spans="3:4" x14ac:dyDescent="0.2">
      <c r="C2353" s="14"/>
      <c r="D2353" s="14"/>
    </row>
    <row r="2354" spans="3:4" x14ac:dyDescent="0.2">
      <c r="C2354" s="14"/>
      <c r="D2354" s="14"/>
    </row>
    <row r="2355" spans="3:4" x14ac:dyDescent="0.2">
      <c r="C2355" s="14"/>
      <c r="D2355" s="14"/>
    </row>
    <row r="2356" spans="3:4" x14ac:dyDescent="0.2">
      <c r="C2356" s="14"/>
      <c r="D2356" s="14"/>
    </row>
    <row r="2357" spans="3:4" x14ac:dyDescent="0.2">
      <c r="C2357" s="14"/>
      <c r="D2357" s="14"/>
    </row>
    <row r="2358" spans="3:4" x14ac:dyDescent="0.2">
      <c r="C2358" s="14"/>
      <c r="D2358" s="14"/>
    </row>
    <row r="2359" spans="3:4" x14ac:dyDescent="0.2">
      <c r="C2359" s="14"/>
      <c r="D2359" s="14"/>
    </row>
    <row r="2360" spans="3:4" x14ac:dyDescent="0.2">
      <c r="C2360" s="14"/>
      <c r="D2360" s="14"/>
    </row>
    <row r="2361" spans="3:4" x14ac:dyDescent="0.2">
      <c r="C2361" s="14"/>
      <c r="D2361" s="14"/>
    </row>
    <row r="2362" spans="3:4" x14ac:dyDescent="0.2">
      <c r="C2362" s="14"/>
      <c r="D2362" s="14"/>
    </row>
    <row r="2363" spans="3:4" x14ac:dyDescent="0.2">
      <c r="C2363" s="14"/>
      <c r="D2363" s="14"/>
    </row>
    <row r="2364" spans="3:4" x14ac:dyDescent="0.2">
      <c r="C2364" s="14"/>
      <c r="D2364" s="14"/>
    </row>
    <row r="2365" spans="3:4" x14ac:dyDescent="0.2">
      <c r="C2365" s="14"/>
      <c r="D2365" s="14"/>
    </row>
    <row r="2366" spans="3:4" x14ac:dyDescent="0.2">
      <c r="C2366" s="14"/>
      <c r="D2366" s="14"/>
    </row>
    <row r="2367" spans="3:4" x14ac:dyDescent="0.2">
      <c r="C2367" s="14"/>
      <c r="D2367" s="14"/>
    </row>
    <row r="2368" spans="3:4" x14ac:dyDescent="0.2">
      <c r="C2368" s="14"/>
      <c r="D2368" s="14"/>
    </row>
    <row r="2369" spans="3:4" x14ac:dyDescent="0.2">
      <c r="C2369" s="14"/>
      <c r="D2369" s="14"/>
    </row>
    <row r="2370" spans="3:4" x14ac:dyDescent="0.2">
      <c r="C2370" s="14"/>
      <c r="D2370" s="14"/>
    </row>
    <row r="2371" spans="3:4" x14ac:dyDescent="0.2">
      <c r="C2371" s="14"/>
      <c r="D2371" s="14"/>
    </row>
    <row r="2372" spans="3:4" x14ac:dyDescent="0.2">
      <c r="C2372" s="14"/>
      <c r="D2372" s="14"/>
    </row>
    <row r="2373" spans="3:4" x14ac:dyDescent="0.2">
      <c r="C2373" s="14"/>
      <c r="D2373" s="14"/>
    </row>
    <row r="2374" spans="3:4" x14ac:dyDescent="0.2">
      <c r="C2374" s="14"/>
      <c r="D2374" s="14"/>
    </row>
    <row r="2375" spans="3:4" x14ac:dyDescent="0.2">
      <c r="C2375" s="14"/>
      <c r="D2375" s="14"/>
    </row>
    <row r="2376" spans="3:4" x14ac:dyDescent="0.2">
      <c r="C2376" s="14"/>
      <c r="D2376" s="14"/>
    </row>
    <row r="2377" spans="3:4" x14ac:dyDescent="0.2">
      <c r="C2377" s="14"/>
      <c r="D2377" s="14"/>
    </row>
    <row r="2378" spans="3:4" x14ac:dyDescent="0.2">
      <c r="C2378" s="14"/>
      <c r="D2378" s="14"/>
    </row>
    <row r="2379" spans="3:4" x14ac:dyDescent="0.2">
      <c r="C2379" s="14"/>
      <c r="D2379" s="14"/>
    </row>
    <row r="2380" spans="3:4" x14ac:dyDescent="0.2">
      <c r="C2380" s="14"/>
      <c r="D2380" s="14"/>
    </row>
    <row r="2381" spans="3:4" x14ac:dyDescent="0.2">
      <c r="C2381" s="14"/>
      <c r="D2381" s="14"/>
    </row>
    <row r="2382" spans="3:4" x14ac:dyDescent="0.2">
      <c r="C2382" s="14"/>
      <c r="D2382" s="14"/>
    </row>
    <row r="2383" spans="3:4" x14ac:dyDescent="0.2">
      <c r="C2383" s="14"/>
      <c r="D2383" s="14"/>
    </row>
    <row r="2384" spans="3:4" x14ac:dyDescent="0.2">
      <c r="C2384" s="14"/>
      <c r="D2384" s="14"/>
    </row>
    <row r="2385" spans="3:4" x14ac:dyDescent="0.2">
      <c r="C2385" s="14"/>
      <c r="D2385" s="14"/>
    </row>
    <row r="2386" spans="3:4" x14ac:dyDescent="0.2">
      <c r="C2386" s="14"/>
      <c r="D2386" s="14"/>
    </row>
    <row r="2387" spans="3:4" x14ac:dyDescent="0.2">
      <c r="C2387" s="14"/>
      <c r="D2387" s="14"/>
    </row>
    <row r="2388" spans="3:4" x14ac:dyDescent="0.2">
      <c r="C2388" s="14"/>
      <c r="D2388" s="14"/>
    </row>
    <row r="2389" spans="3:4" x14ac:dyDescent="0.2">
      <c r="C2389" s="14"/>
      <c r="D2389" s="14"/>
    </row>
    <row r="2390" spans="3:4" x14ac:dyDescent="0.2">
      <c r="C2390" s="14"/>
      <c r="D2390" s="14"/>
    </row>
    <row r="2391" spans="3:4" x14ac:dyDescent="0.2">
      <c r="C2391" s="14"/>
      <c r="D2391" s="14"/>
    </row>
    <row r="2392" spans="3:4" x14ac:dyDescent="0.2">
      <c r="C2392" s="14"/>
      <c r="D2392" s="14"/>
    </row>
    <row r="2393" spans="3:4" x14ac:dyDescent="0.2">
      <c r="C2393" s="14"/>
      <c r="D2393" s="14"/>
    </row>
    <row r="2394" spans="3:4" x14ac:dyDescent="0.2">
      <c r="C2394" s="14"/>
      <c r="D2394" s="14"/>
    </row>
    <row r="2395" spans="3:4" x14ac:dyDescent="0.2">
      <c r="C2395" s="14"/>
      <c r="D2395" s="14"/>
    </row>
    <row r="2396" spans="3:4" x14ac:dyDescent="0.2">
      <c r="C2396" s="14"/>
      <c r="D2396" s="14"/>
    </row>
    <row r="2397" spans="3:4" x14ac:dyDescent="0.2">
      <c r="C2397" s="14"/>
      <c r="D2397" s="14"/>
    </row>
    <row r="2398" spans="3:4" x14ac:dyDescent="0.2">
      <c r="C2398" s="14"/>
      <c r="D2398" s="14"/>
    </row>
    <row r="2399" spans="3:4" x14ac:dyDescent="0.2">
      <c r="C2399" s="14"/>
      <c r="D2399" s="14"/>
    </row>
    <row r="2400" spans="3:4" x14ac:dyDescent="0.2">
      <c r="C2400" s="14"/>
      <c r="D2400" s="14"/>
    </row>
    <row r="2401" spans="3:4" x14ac:dyDescent="0.2">
      <c r="C2401" s="14"/>
      <c r="D2401" s="14"/>
    </row>
    <row r="2402" spans="3:4" x14ac:dyDescent="0.2">
      <c r="C2402" s="14"/>
      <c r="D2402" s="14"/>
    </row>
    <row r="2403" spans="3:4" x14ac:dyDescent="0.2">
      <c r="C2403" s="14"/>
      <c r="D2403" s="14"/>
    </row>
    <row r="2404" spans="3:4" x14ac:dyDescent="0.2">
      <c r="C2404" s="14"/>
      <c r="D2404" s="14"/>
    </row>
    <row r="2405" spans="3:4" x14ac:dyDescent="0.2">
      <c r="C2405" s="14"/>
      <c r="D2405" s="14"/>
    </row>
    <row r="2406" spans="3:4" x14ac:dyDescent="0.2">
      <c r="C2406" s="14"/>
      <c r="D2406" s="14"/>
    </row>
    <row r="2407" spans="3:4" x14ac:dyDescent="0.2">
      <c r="C2407" s="14"/>
      <c r="D2407" s="14"/>
    </row>
    <row r="2408" spans="3:4" x14ac:dyDescent="0.2">
      <c r="C2408" s="14"/>
      <c r="D2408" s="14"/>
    </row>
    <row r="2409" spans="3:4" x14ac:dyDescent="0.2">
      <c r="C2409" s="14"/>
      <c r="D2409" s="14"/>
    </row>
    <row r="2410" spans="3:4" x14ac:dyDescent="0.2">
      <c r="C2410" s="14"/>
      <c r="D2410" s="14"/>
    </row>
    <row r="2411" spans="3:4" x14ac:dyDescent="0.2">
      <c r="C2411" s="14"/>
      <c r="D2411" s="14"/>
    </row>
    <row r="2412" spans="3:4" x14ac:dyDescent="0.2">
      <c r="C2412" s="14"/>
      <c r="D2412" s="14"/>
    </row>
    <row r="2413" spans="3:4" x14ac:dyDescent="0.2">
      <c r="C2413" s="14"/>
      <c r="D2413" s="14"/>
    </row>
    <row r="2414" spans="3:4" x14ac:dyDescent="0.2">
      <c r="C2414" s="14"/>
      <c r="D2414" s="14"/>
    </row>
    <row r="2415" spans="3:4" x14ac:dyDescent="0.2">
      <c r="C2415" s="14"/>
      <c r="D2415" s="14"/>
    </row>
    <row r="2416" spans="3:4" x14ac:dyDescent="0.2">
      <c r="C2416" s="14"/>
      <c r="D2416" s="14"/>
    </row>
    <row r="2417" spans="3:4" x14ac:dyDescent="0.2">
      <c r="C2417" s="14"/>
      <c r="D2417" s="14"/>
    </row>
    <row r="2418" spans="3:4" x14ac:dyDescent="0.2">
      <c r="C2418" s="14"/>
      <c r="D2418" s="14"/>
    </row>
    <row r="2419" spans="3:4" x14ac:dyDescent="0.2">
      <c r="C2419" s="14"/>
      <c r="D2419" s="14"/>
    </row>
    <row r="2420" spans="3:4" x14ac:dyDescent="0.2">
      <c r="C2420" s="14"/>
      <c r="D2420" s="14"/>
    </row>
    <row r="2421" spans="3:4" x14ac:dyDescent="0.2">
      <c r="C2421" s="14"/>
      <c r="D2421" s="14"/>
    </row>
    <row r="2422" spans="3:4" x14ac:dyDescent="0.2">
      <c r="C2422" s="14"/>
      <c r="D2422" s="14"/>
    </row>
    <row r="2423" spans="3:4" x14ac:dyDescent="0.2">
      <c r="C2423" s="14"/>
      <c r="D2423" s="14"/>
    </row>
    <row r="2424" spans="3:4" x14ac:dyDescent="0.2">
      <c r="C2424" s="14"/>
      <c r="D2424" s="14"/>
    </row>
    <row r="2425" spans="3:4" x14ac:dyDescent="0.2">
      <c r="C2425" s="14"/>
      <c r="D2425" s="14"/>
    </row>
    <row r="2426" spans="3:4" x14ac:dyDescent="0.2">
      <c r="C2426" s="14"/>
      <c r="D2426" s="14"/>
    </row>
    <row r="2427" spans="3:4" x14ac:dyDescent="0.2">
      <c r="C2427" s="14"/>
      <c r="D2427" s="14"/>
    </row>
    <row r="2428" spans="3:4" x14ac:dyDescent="0.2">
      <c r="C2428" s="14"/>
      <c r="D2428" s="14"/>
    </row>
    <row r="2429" spans="3:4" x14ac:dyDescent="0.2">
      <c r="C2429" s="14"/>
      <c r="D2429" s="14"/>
    </row>
    <row r="2430" spans="3:4" x14ac:dyDescent="0.2">
      <c r="C2430" s="14"/>
      <c r="D2430" s="14"/>
    </row>
    <row r="2431" spans="3:4" x14ac:dyDescent="0.2">
      <c r="C2431" s="14"/>
      <c r="D2431" s="14"/>
    </row>
    <row r="2432" spans="3:4" x14ac:dyDescent="0.2">
      <c r="C2432" s="14"/>
      <c r="D2432" s="14"/>
    </row>
    <row r="2433" spans="3:4" x14ac:dyDescent="0.2">
      <c r="C2433" s="14"/>
      <c r="D2433" s="14"/>
    </row>
    <row r="2434" spans="3:4" x14ac:dyDescent="0.2">
      <c r="C2434" s="14"/>
      <c r="D2434" s="14"/>
    </row>
    <row r="2435" spans="3:4" x14ac:dyDescent="0.2">
      <c r="C2435" s="14"/>
      <c r="D2435" s="14"/>
    </row>
    <row r="2436" spans="3:4" x14ac:dyDescent="0.2">
      <c r="C2436" s="14"/>
      <c r="D2436" s="14"/>
    </row>
    <row r="2437" spans="3:4" x14ac:dyDescent="0.2">
      <c r="C2437" s="14"/>
      <c r="D2437" s="14"/>
    </row>
    <row r="2438" spans="3:4" x14ac:dyDescent="0.2">
      <c r="C2438" s="14"/>
      <c r="D2438" s="14"/>
    </row>
    <row r="2439" spans="3:4" x14ac:dyDescent="0.2">
      <c r="C2439" s="14"/>
      <c r="D2439" s="14"/>
    </row>
    <row r="2440" spans="3:4" x14ac:dyDescent="0.2">
      <c r="C2440" s="14"/>
      <c r="D2440" s="14"/>
    </row>
    <row r="2441" spans="3:4" x14ac:dyDescent="0.2">
      <c r="C2441" s="14"/>
      <c r="D2441" s="14"/>
    </row>
    <row r="2442" spans="3:4" x14ac:dyDescent="0.2">
      <c r="C2442" s="14"/>
      <c r="D2442" s="14"/>
    </row>
    <row r="2443" spans="3:4" x14ac:dyDescent="0.2">
      <c r="C2443" s="14"/>
      <c r="D2443" s="14"/>
    </row>
    <row r="2444" spans="3:4" x14ac:dyDescent="0.2">
      <c r="C2444" s="14"/>
      <c r="D2444" s="14"/>
    </row>
    <row r="2445" spans="3:4" x14ac:dyDescent="0.2">
      <c r="C2445" s="14"/>
      <c r="D2445" s="14"/>
    </row>
    <row r="2446" spans="3:4" x14ac:dyDescent="0.2">
      <c r="C2446" s="14"/>
      <c r="D2446" s="14"/>
    </row>
    <row r="2447" spans="3:4" x14ac:dyDescent="0.2">
      <c r="C2447" s="14"/>
      <c r="D2447" s="14"/>
    </row>
    <row r="2448" spans="3:4" x14ac:dyDescent="0.2">
      <c r="C2448" s="14"/>
      <c r="D2448" s="14"/>
    </row>
    <row r="2449" spans="3:4" x14ac:dyDescent="0.2">
      <c r="C2449" s="14"/>
      <c r="D2449" s="14"/>
    </row>
    <row r="2450" spans="3:4" x14ac:dyDescent="0.2">
      <c r="C2450" s="14"/>
      <c r="D2450" s="14"/>
    </row>
    <row r="2451" spans="3:4" x14ac:dyDescent="0.2">
      <c r="C2451" s="14"/>
      <c r="D2451" s="14"/>
    </row>
    <row r="2452" spans="3:4" x14ac:dyDescent="0.2">
      <c r="C2452" s="14"/>
      <c r="D2452" s="14"/>
    </row>
    <row r="2453" spans="3:4" x14ac:dyDescent="0.2">
      <c r="C2453" s="14"/>
      <c r="D2453" s="14"/>
    </row>
    <row r="2454" spans="3:4" x14ac:dyDescent="0.2">
      <c r="C2454" s="14"/>
      <c r="D2454" s="14"/>
    </row>
    <row r="2455" spans="3:4" x14ac:dyDescent="0.2">
      <c r="C2455" s="14"/>
      <c r="D2455" s="14"/>
    </row>
    <row r="2456" spans="3:4" x14ac:dyDescent="0.2">
      <c r="C2456" s="14"/>
      <c r="D2456" s="14"/>
    </row>
    <row r="2457" spans="3:4" x14ac:dyDescent="0.2">
      <c r="C2457" s="14"/>
      <c r="D2457" s="14"/>
    </row>
    <row r="2458" spans="3:4" x14ac:dyDescent="0.2">
      <c r="C2458" s="14"/>
      <c r="D2458" s="14"/>
    </row>
    <row r="2459" spans="3:4" x14ac:dyDescent="0.2">
      <c r="C2459" s="14"/>
      <c r="D2459" s="14"/>
    </row>
    <row r="2460" spans="3:4" x14ac:dyDescent="0.2">
      <c r="C2460" s="14"/>
      <c r="D2460" s="14"/>
    </row>
    <row r="2461" spans="3:4" x14ac:dyDescent="0.2">
      <c r="C2461" s="14"/>
      <c r="D2461" s="14"/>
    </row>
    <row r="2462" spans="3:4" x14ac:dyDescent="0.2">
      <c r="C2462" s="14"/>
      <c r="D2462" s="14"/>
    </row>
    <row r="2463" spans="3:4" x14ac:dyDescent="0.2">
      <c r="C2463" s="14"/>
      <c r="D2463" s="14"/>
    </row>
    <row r="2464" spans="3:4" x14ac:dyDescent="0.2">
      <c r="C2464" s="14"/>
      <c r="D2464" s="14"/>
    </row>
    <row r="2465" spans="3:4" x14ac:dyDescent="0.2">
      <c r="C2465" s="14"/>
      <c r="D2465" s="14"/>
    </row>
    <row r="2466" spans="3:4" x14ac:dyDescent="0.2">
      <c r="C2466" s="14"/>
      <c r="D2466" s="14"/>
    </row>
    <row r="2467" spans="3:4" x14ac:dyDescent="0.2">
      <c r="C2467" s="14"/>
      <c r="D2467" s="14"/>
    </row>
    <row r="2468" spans="3:4" x14ac:dyDescent="0.2">
      <c r="C2468" s="14"/>
      <c r="D2468" s="14"/>
    </row>
    <row r="2469" spans="3:4" x14ac:dyDescent="0.2">
      <c r="C2469" s="14"/>
      <c r="D2469" s="14"/>
    </row>
    <row r="2470" spans="3:4" x14ac:dyDescent="0.2">
      <c r="C2470" s="14"/>
      <c r="D2470" s="14"/>
    </row>
    <row r="2471" spans="3:4" x14ac:dyDescent="0.2">
      <c r="C2471" s="14"/>
      <c r="D2471" s="14"/>
    </row>
    <row r="2472" spans="3:4" x14ac:dyDescent="0.2">
      <c r="C2472" s="14"/>
      <c r="D2472" s="14"/>
    </row>
    <row r="2473" spans="3:4" x14ac:dyDescent="0.2">
      <c r="C2473" s="14"/>
      <c r="D2473" s="14"/>
    </row>
    <row r="2474" spans="3:4" x14ac:dyDescent="0.2">
      <c r="C2474" s="14"/>
      <c r="D2474" s="14"/>
    </row>
    <row r="2475" spans="3:4" x14ac:dyDescent="0.2">
      <c r="C2475" s="14"/>
      <c r="D2475" s="14"/>
    </row>
    <row r="2476" spans="3:4" x14ac:dyDescent="0.2">
      <c r="C2476" s="14"/>
      <c r="D2476" s="14"/>
    </row>
    <row r="2477" spans="3:4" x14ac:dyDescent="0.2">
      <c r="C2477" s="14"/>
      <c r="D2477" s="14"/>
    </row>
    <row r="2478" spans="3:4" x14ac:dyDescent="0.2">
      <c r="C2478" s="14"/>
      <c r="D2478" s="14"/>
    </row>
    <row r="2479" spans="3:4" x14ac:dyDescent="0.2">
      <c r="C2479" s="14"/>
      <c r="D2479" s="14"/>
    </row>
    <row r="2480" spans="3:4" x14ac:dyDescent="0.2">
      <c r="C2480" s="14"/>
      <c r="D2480" s="14"/>
    </row>
    <row r="2481" spans="3:4" x14ac:dyDescent="0.2">
      <c r="C2481" s="14"/>
      <c r="D2481" s="14"/>
    </row>
    <row r="2482" spans="3:4" x14ac:dyDescent="0.2">
      <c r="C2482" s="14"/>
      <c r="D2482" s="14"/>
    </row>
    <row r="2483" spans="3:4" x14ac:dyDescent="0.2">
      <c r="C2483" s="14"/>
      <c r="D2483" s="14"/>
    </row>
    <row r="2484" spans="3:4" x14ac:dyDescent="0.2">
      <c r="C2484" s="14"/>
      <c r="D2484" s="14"/>
    </row>
    <row r="2485" spans="3:4" x14ac:dyDescent="0.2">
      <c r="C2485" s="14"/>
      <c r="D2485" s="14"/>
    </row>
    <row r="2486" spans="3:4" x14ac:dyDescent="0.2">
      <c r="C2486" s="14"/>
      <c r="D2486" s="14"/>
    </row>
    <row r="2487" spans="3:4" x14ac:dyDescent="0.2">
      <c r="C2487" s="14"/>
      <c r="D2487" s="14"/>
    </row>
    <row r="2488" spans="3:4" x14ac:dyDescent="0.2">
      <c r="C2488" s="14"/>
      <c r="D2488" s="14"/>
    </row>
    <row r="2489" spans="3:4" x14ac:dyDescent="0.2">
      <c r="C2489" s="14"/>
      <c r="D2489" s="14"/>
    </row>
    <row r="2490" spans="3:4" x14ac:dyDescent="0.2">
      <c r="C2490" s="14"/>
      <c r="D2490" s="14"/>
    </row>
    <row r="2491" spans="3:4" x14ac:dyDescent="0.2">
      <c r="C2491" s="14"/>
      <c r="D2491" s="14"/>
    </row>
    <row r="2492" spans="3:4" x14ac:dyDescent="0.2">
      <c r="C2492" s="14"/>
      <c r="D2492" s="14"/>
    </row>
    <row r="2493" spans="3:4" x14ac:dyDescent="0.2">
      <c r="C2493" s="14"/>
      <c r="D2493" s="14"/>
    </row>
    <row r="2494" spans="3:4" x14ac:dyDescent="0.2">
      <c r="C2494" s="14"/>
      <c r="D2494" s="14"/>
    </row>
    <row r="2495" spans="3:4" x14ac:dyDescent="0.2">
      <c r="C2495" s="14"/>
      <c r="D2495" s="14"/>
    </row>
    <row r="2496" spans="3:4" x14ac:dyDescent="0.2">
      <c r="C2496" s="14"/>
      <c r="D2496" s="14"/>
    </row>
    <row r="2497" spans="3:4" x14ac:dyDescent="0.2">
      <c r="C2497" s="14"/>
      <c r="D2497" s="14"/>
    </row>
    <row r="2498" spans="3:4" x14ac:dyDescent="0.2">
      <c r="C2498" s="14"/>
      <c r="D2498" s="14"/>
    </row>
    <row r="2499" spans="3:4" x14ac:dyDescent="0.2">
      <c r="C2499" s="14"/>
      <c r="D2499" s="14"/>
    </row>
    <row r="2500" spans="3:4" x14ac:dyDescent="0.2">
      <c r="C2500" s="14"/>
      <c r="D2500" s="14"/>
    </row>
    <row r="2501" spans="3:4" x14ac:dyDescent="0.2">
      <c r="C2501" s="14"/>
      <c r="D2501" s="14"/>
    </row>
    <row r="2502" spans="3:4" x14ac:dyDescent="0.2">
      <c r="C2502" s="14"/>
      <c r="D2502" s="14"/>
    </row>
    <row r="2503" spans="3:4" x14ac:dyDescent="0.2">
      <c r="C2503" s="14"/>
      <c r="D2503" s="14"/>
    </row>
    <row r="2504" spans="3:4" x14ac:dyDescent="0.2">
      <c r="C2504" s="14"/>
      <c r="D2504" s="14"/>
    </row>
    <row r="2505" spans="3:4" x14ac:dyDescent="0.2">
      <c r="C2505" s="14"/>
      <c r="D2505" s="14"/>
    </row>
    <row r="2506" spans="3:4" x14ac:dyDescent="0.2">
      <c r="C2506" s="14"/>
      <c r="D2506" s="14"/>
    </row>
    <row r="2507" spans="3:4" x14ac:dyDescent="0.2">
      <c r="C2507" s="14"/>
      <c r="D2507" s="14"/>
    </row>
    <row r="2508" spans="3:4" x14ac:dyDescent="0.2">
      <c r="C2508" s="14"/>
      <c r="D2508" s="14"/>
    </row>
    <row r="2509" spans="3:4" x14ac:dyDescent="0.2">
      <c r="C2509" s="14"/>
      <c r="D2509" s="14"/>
    </row>
    <row r="2510" spans="3:4" x14ac:dyDescent="0.2">
      <c r="C2510" s="14"/>
      <c r="D2510" s="14"/>
    </row>
    <row r="2511" spans="3:4" x14ac:dyDescent="0.2">
      <c r="C2511" s="14"/>
      <c r="D2511" s="14"/>
    </row>
    <row r="2512" spans="3:4" x14ac:dyDescent="0.2">
      <c r="C2512" s="14"/>
      <c r="D2512" s="14"/>
    </row>
    <row r="2513" spans="3:4" x14ac:dyDescent="0.2">
      <c r="C2513" s="14"/>
      <c r="D2513" s="14"/>
    </row>
    <row r="2514" spans="3:4" x14ac:dyDescent="0.2">
      <c r="C2514" s="14"/>
      <c r="D2514" s="14"/>
    </row>
    <row r="2515" spans="3:4" x14ac:dyDescent="0.2">
      <c r="C2515" s="14"/>
      <c r="D2515" s="14"/>
    </row>
    <row r="2516" spans="3:4" x14ac:dyDescent="0.2">
      <c r="C2516" s="14"/>
      <c r="D2516" s="14"/>
    </row>
    <row r="2517" spans="3:4" x14ac:dyDescent="0.2">
      <c r="C2517" s="14"/>
      <c r="D2517" s="14"/>
    </row>
    <row r="2518" spans="3:4" x14ac:dyDescent="0.2">
      <c r="C2518" s="14"/>
      <c r="D2518" s="14"/>
    </row>
    <row r="2519" spans="3:4" x14ac:dyDescent="0.2">
      <c r="C2519" s="14"/>
      <c r="D2519" s="14"/>
    </row>
    <row r="2520" spans="3:4" x14ac:dyDescent="0.2">
      <c r="C2520" s="14"/>
      <c r="D2520" s="14"/>
    </row>
    <row r="2521" spans="3:4" x14ac:dyDescent="0.2">
      <c r="C2521" s="14"/>
      <c r="D2521" s="14"/>
    </row>
    <row r="2522" spans="3:4" x14ac:dyDescent="0.2">
      <c r="C2522" s="14"/>
      <c r="D2522" s="14"/>
    </row>
    <row r="2523" spans="3:4" x14ac:dyDescent="0.2">
      <c r="C2523" s="14"/>
      <c r="D2523" s="14"/>
    </row>
    <row r="2524" spans="3:4" x14ac:dyDescent="0.2">
      <c r="C2524" s="14"/>
      <c r="D2524" s="14"/>
    </row>
    <row r="2525" spans="3:4" x14ac:dyDescent="0.2">
      <c r="C2525" s="14"/>
      <c r="D2525" s="14"/>
    </row>
    <row r="2526" spans="3:4" x14ac:dyDescent="0.2">
      <c r="C2526" s="14"/>
      <c r="D2526" s="14"/>
    </row>
    <row r="2527" spans="3:4" x14ac:dyDescent="0.2">
      <c r="C2527" s="14"/>
      <c r="D2527" s="14"/>
    </row>
    <row r="2528" spans="3:4" x14ac:dyDescent="0.2">
      <c r="C2528" s="14"/>
      <c r="D2528" s="14"/>
    </row>
    <row r="2529" spans="3:4" x14ac:dyDescent="0.2">
      <c r="C2529" s="14"/>
      <c r="D2529" s="14"/>
    </row>
    <row r="2530" spans="3:4" x14ac:dyDescent="0.2">
      <c r="C2530" s="14"/>
      <c r="D2530" s="14"/>
    </row>
    <row r="2531" spans="3:4" x14ac:dyDescent="0.2">
      <c r="C2531" s="14"/>
      <c r="D2531" s="14"/>
    </row>
    <row r="2532" spans="3:4" x14ac:dyDescent="0.2">
      <c r="C2532" s="14"/>
      <c r="D2532" s="14"/>
    </row>
    <row r="2533" spans="3:4" x14ac:dyDescent="0.2">
      <c r="C2533" s="14"/>
      <c r="D2533" s="14"/>
    </row>
    <row r="2534" spans="3:4" x14ac:dyDescent="0.2">
      <c r="C2534" s="14"/>
      <c r="D2534" s="14"/>
    </row>
    <row r="2535" spans="3:4" x14ac:dyDescent="0.2">
      <c r="C2535" s="14"/>
      <c r="D2535" s="14"/>
    </row>
    <row r="2536" spans="3:4" x14ac:dyDescent="0.2">
      <c r="C2536" s="14"/>
      <c r="D2536" s="14"/>
    </row>
    <row r="2537" spans="3:4" x14ac:dyDescent="0.2">
      <c r="C2537" s="14"/>
      <c r="D2537" s="14"/>
    </row>
    <row r="2538" spans="3:4" x14ac:dyDescent="0.2">
      <c r="C2538" s="14"/>
      <c r="D2538" s="14"/>
    </row>
    <row r="2539" spans="3:4" x14ac:dyDescent="0.2">
      <c r="C2539" s="14"/>
      <c r="D2539" s="14"/>
    </row>
    <row r="2540" spans="3:4" x14ac:dyDescent="0.2">
      <c r="C2540" s="14"/>
      <c r="D2540" s="14"/>
    </row>
    <row r="2541" spans="3:4" x14ac:dyDescent="0.2">
      <c r="C2541" s="14"/>
      <c r="D2541" s="14"/>
    </row>
    <row r="2542" spans="3:4" x14ac:dyDescent="0.2">
      <c r="C2542" s="14"/>
      <c r="D2542" s="14"/>
    </row>
    <row r="2543" spans="3:4" x14ac:dyDescent="0.2">
      <c r="C2543" s="14"/>
      <c r="D2543" s="14"/>
    </row>
    <row r="2544" spans="3:4" x14ac:dyDescent="0.2">
      <c r="C2544" s="14"/>
      <c r="D2544" s="14"/>
    </row>
    <row r="2545" spans="3:4" x14ac:dyDescent="0.2">
      <c r="C2545" s="14"/>
      <c r="D2545" s="14"/>
    </row>
    <row r="2546" spans="3:4" x14ac:dyDescent="0.2">
      <c r="C2546" s="14"/>
      <c r="D2546" s="14"/>
    </row>
    <row r="2547" spans="3:4" x14ac:dyDescent="0.2">
      <c r="C2547" s="14"/>
      <c r="D2547" s="14"/>
    </row>
    <row r="2548" spans="3:4" x14ac:dyDescent="0.2">
      <c r="C2548" s="14"/>
      <c r="D2548" s="14"/>
    </row>
    <row r="2549" spans="3:4" x14ac:dyDescent="0.2">
      <c r="C2549" s="14"/>
      <c r="D2549" s="14"/>
    </row>
    <row r="2550" spans="3:4" x14ac:dyDescent="0.2">
      <c r="C2550" s="14"/>
      <c r="D2550" s="14"/>
    </row>
    <row r="2551" spans="3:4" x14ac:dyDescent="0.2">
      <c r="C2551" s="14"/>
      <c r="D2551" s="14"/>
    </row>
    <row r="2552" spans="3:4" x14ac:dyDescent="0.2">
      <c r="C2552" s="14"/>
      <c r="D2552" s="14"/>
    </row>
    <row r="2553" spans="3:4" x14ac:dyDescent="0.2">
      <c r="C2553" s="14"/>
      <c r="D2553" s="14"/>
    </row>
    <row r="2554" spans="3:4" x14ac:dyDescent="0.2">
      <c r="C2554" s="14"/>
      <c r="D2554" s="14"/>
    </row>
    <row r="2555" spans="3:4" x14ac:dyDescent="0.2">
      <c r="C2555" s="14"/>
      <c r="D2555" s="14"/>
    </row>
    <row r="2556" spans="3:4" x14ac:dyDescent="0.2">
      <c r="C2556" s="14"/>
      <c r="D2556" s="14"/>
    </row>
    <row r="2557" spans="3:4" x14ac:dyDescent="0.2">
      <c r="C2557" s="14"/>
      <c r="D2557" s="14"/>
    </row>
    <row r="2558" spans="3:4" x14ac:dyDescent="0.2">
      <c r="C2558" s="14"/>
      <c r="D2558" s="14"/>
    </row>
    <row r="2559" spans="3:4" x14ac:dyDescent="0.2">
      <c r="C2559" s="14"/>
      <c r="D2559" s="14"/>
    </row>
    <row r="2560" spans="3:4" x14ac:dyDescent="0.2">
      <c r="C2560" s="14"/>
      <c r="D2560" s="14"/>
    </row>
    <row r="2561" spans="3:4" x14ac:dyDescent="0.2">
      <c r="C2561" s="14"/>
      <c r="D2561" s="14"/>
    </row>
    <row r="2562" spans="3:4" x14ac:dyDescent="0.2">
      <c r="C2562" s="14"/>
      <c r="D2562" s="14"/>
    </row>
    <row r="2563" spans="3:4" x14ac:dyDescent="0.2">
      <c r="C2563" s="14"/>
      <c r="D2563" s="14"/>
    </row>
    <row r="2564" spans="3:4" x14ac:dyDescent="0.2">
      <c r="C2564" s="14"/>
      <c r="D2564" s="14"/>
    </row>
    <row r="2565" spans="3:4" x14ac:dyDescent="0.2">
      <c r="C2565" s="14"/>
      <c r="D2565" s="14"/>
    </row>
    <row r="2566" spans="3:4" x14ac:dyDescent="0.2">
      <c r="C2566" s="14"/>
      <c r="D2566" s="14"/>
    </row>
    <row r="2567" spans="3:4" x14ac:dyDescent="0.2">
      <c r="C2567" s="14"/>
      <c r="D2567" s="14"/>
    </row>
    <row r="2568" spans="3:4" x14ac:dyDescent="0.2">
      <c r="C2568" s="14"/>
      <c r="D2568" s="14"/>
    </row>
    <row r="2569" spans="3:4" x14ac:dyDescent="0.2">
      <c r="C2569" s="14"/>
      <c r="D2569" s="14"/>
    </row>
    <row r="2570" spans="3:4" x14ac:dyDescent="0.2">
      <c r="C2570" s="14"/>
      <c r="D2570" s="14"/>
    </row>
    <row r="2571" spans="3:4" x14ac:dyDescent="0.2">
      <c r="C2571" s="14"/>
      <c r="D2571" s="14"/>
    </row>
    <row r="2572" spans="3:4" x14ac:dyDescent="0.2">
      <c r="C2572" s="14"/>
      <c r="D2572" s="14"/>
    </row>
    <row r="2573" spans="3:4" x14ac:dyDescent="0.2">
      <c r="C2573" s="14"/>
      <c r="D2573" s="14"/>
    </row>
    <row r="2574" spans="3:4" x14ac:dyDescent="0.2">
      <c r="C2574" s="14"/>
      <c r="D2574" s="14"/>
    </row>
    <row r="2575" spans="3:4" x14ac:dyDescent="0.2">
      <c r="C2575" s="14"/>
      <c r="D2575" s="14"/>
    </row>
    <row r="2576" spans="3:4" x14ac:dyDescent="0.2">
      <c r="C2576" s="14"/>
      <c r="D2576" s="14"/>
    </row>
    <row r="2577" spans="3:4" x14ac:dyDescent="0.2">
      <c r="C2577" s="14"/>
      <c r="D2577" s="14"/>
    </row>
    <row r="2578" spans="3:4" x14ac:dyDescent="0.2">
      <c r="C2578" s="14"/>
      <c r="D2578" s="14"/>
    </row>
    <row r="2579" spans="3:4" x14ac:dyDescent="0.2">
      <c r="C2579" s="14"/>
      <c r="D2579" s="14"/>
    </row>
    <row r="2580" spans="3:4" x14ac:dyDescent="0.2">
      <c r="C2580" s="14"/>
      <c r="D2580" s="14"/>
    </row>
    <row r="2581" spans="3:4" x14ac:dyDescent="0.2">
      <c r="C2581" s="14"/>
      <c r="D2581" s="14"/>
    </row>
    <row r="2582" spans="3:4" x14ac:dyDescent="0.2">
      <c r="C2582" s="14"/>
      <c r="D2582" s="14"/>
    </row>
    <row r="2583" spans="3:4" x14ac:dyDescent="0.2">
      <c r="C2583" s="14"/>
      <c r="D2583" s="14"/>
    </row>
    <row r="2584" spans="3:4" x14ac:dyDescent="0.2">
      <c r="C2584" s="14"/>
      <c r="D2584" s="14"/>
    </row>
    <row r="2585" spans="3:4" x14ac:dyDescent="0.2">
      <c r="C2585" s="14"/>
      <c r="D2585" s="14"/>
    </row>
    <row r="2586" spans="3:4" x14ac:dyDescent="0.2">
      <c r="C2586" s="14"/>
      <c r="D2586" s="14"/>
    </row>
    <row r="2587" spans="3:4" x14ac:dyDescent="0.2">
      <c r="C2587" s="14"/>
      <c r="D2587" s="14"/>
    </row>
    <row r="2588" spans="3:4" x14ac:dyDescent="0.2">
      <c r="C2588" s="14"/>
      <c r="D2588" s="14"/>
    </row>
    <row r="2589" spans="3:4" x14ac:dyDescent="0.2">
      <c r="C2589" s="14"/>
      <c r="D2589" s="14"/>
    </row>
    <row r="2590" spans="3:4" x14ac:dyDescent="0.2">
      <c r="C2590" s="14"/>
      <c r="D2590" s="14"/>
    </row>
    <row r="2591" spans="3:4" x14ac:dyDescent="0.2">
      <c r="C2591" s="14"/>
      <c r="D2591" s="14"/>
    </row>
    <row r="2592" spans="3:4" x14ac:dyDescent="0.2">
      <c r="C2592" s="14"/>
      <c r="D2592" s="14"/>
    </row>
    <row r="2593" spans="3:4" x14ac:dyDescent="0.2">
      <c r="C2593" s="14"/>
      <c r="D2593" s="14"/>
    </row>
    <row r="2594" spans="3:4" x14ac:dyDescent="0.2">
      <c r="C2594" s="14"/>
      <c r="D2594" s="14"/>
    </row>
    <row r="2595" spans="3:4" x14ac:dyDescent="0.2">
      <c r="C2595" s="14"/>
      <c r="D2595" s="14"/>
    </row>
    <row r="2596" spans="3:4" x14ac:dyDescent="0.2">
      <c r="C2596" s="14"/>
      <c r="D2596" s="14"/>
    </row>
    <row r="2597" spans="3:4" x14ac:dyDescent="0.2">
      <c r="C2597" s="14"/>
      <c r="D2597" s="14"/>
    </row>
    <row r="2598" spans="3:4" x14ac:dyDescent="0.2">
      <c r="C2598" s="14"/>
      <c r="D2598" s="14"/>
    </row>
    <row r="2599" spans="3:4" x14ac:dyDescent="0.2">
      <c r="C2599" s="14"/>
      <c r="D2599" s="14"/>
    </row>
    <row r="2600" spans="3:4" x14ac:dyDescent="0.2">
      <c r="C2600" s="14"/>
      <c r="D2600" s="14"/>
    </row>
    <row r="2601" spans="3:4" x14ac:dyDescent="0.2">
      <c r="C2601" s="14"/>
      <c r="D2601" s="14"/>
    </row>
    <row r="2602" spans="3:4" x14ac:dyDescent="0.2">
      <c r="C2602" s="14"/>
      <c r="D2602" s="14"/>
    </row>
    <row r="2603" spans="3:4" x14ac:dyDescent="0.2">
      <c r="C2603" s="14"/>
      <c r="D2603" s="14"/>
    </row>
    <row r="2604" spans="3:4" x14ac:dyDescent="0.2">
      <c r="C2604" s="14"/>
      <c r="D2604" s="14"/>
    </row>
    <row r="2605" spans="3:4" x14ac:dyDescent="0.2">
      <c r="C2605" s="14"/>
      <c r="D2605" s="14"/>
    </row>
    <row r="2606" spans="3:4" x14ac:dyDescent="0.2">
      <c r="C2606" s="14"/>
      <c r="D2606" s="14"/>
    </row>
    <row r="2607" spans="3:4" x14ac:dyDescent="0.2">
      <c r="C2607" s="14"/>
      <c r="D2607" s="14"/>
    </row>
    <row r="2608" spans="3:4" x14ac:dyDescent="0.2">
      <c r="C2608" s="14"/>
      <c r="D2608" s="14"/>
    </row>
    <row r="2609" spans="3:4" x14ac:dyDescent="0.2">
      <c r="C2609" s="14"/>
      <c r="D2609" s="14"/>
    </row>
    <row r="2610" spans="3:4" x14ac:dyDescent="0.2">
      <c r="C2610" s="14"/>
      <c r="D2610" s="14"/>
    </row>
    <row r="2611" spans="3:4" x14ac:dyDescent="0.2">
      <c r="C2611" s="14"/>
      <c r="D2611" s="14"/>
    </row>
    <row r="2612" spans="3:4" x14ac:dyDescent="0.2">
      <c r="C2612" s="14"/>
      <c r="D2612" s="14"/>
    </row>
    <row r="2613" spans="3:4" x14ac:dyDescent="0.2">
      <c r="C2613" s="14"/>
      <c r="D2613" s="14"/>
    </row>
    <row r="2614" spans="3:4" x14ac:dyDescent="0.2">
      <c r="C2614" s="14"/>
      <c r="D2614" s="14"/>
    </row>
    <row r="2615" spans="3:4" x14ac:dyDescent="0.2">
      <c r="C2615" s="14"/>
      <c r="D2615" s="14"/>
    </row>
    <row r="2616" spans="3:4" x14ac:dyDescent="0.2">
      <c r="C2616" s="14"/>
      <c r="D2616" s="14"/>
    </row>
    <row r="2617" spans="3:4" x14ac:dyDescent="0.2">
      <c r="C2617" s="14"/>
      <c r="D2617" s="14"/>
    </row>
    <row r="2618" spans="3:4" x14ac:dyDescent="0.2">
      <c r="C2618" s="14"/>
      <c r="D2618" s="14"/>
    </row>
    <row r="2619" spans="3:4" x14ac:dyDescent="0.2">
      <c r="C2619" s="14"/>
      <c r="D2619" s="14"/>
    </row>
    <row r="2620" spans="3:4" x14ac:dyDescent="0.2">
      <c r="C2620" s="14"/>
      <c r="D2620" s="14"/>
    </row>
    <row r="2621" spans="3:4" x14ac:dyDescent="0.2">
      <c r="C2621" s="14"/>
      <c r="D2621" s="14"/>
    </row>
    <row r="2622" spans="3:4" x14ac:dyDescent="0.2">
      <c r="C2622" s="14"/>
      <c r="D2622" s="14"/>
    </row>
    <row r="2623" spans="3:4" x14ac:dyDescent="0.2">
      <c r="C2623" s="14"/>
      <c r="D2623" s="14"/>
    </row>
    <row r="2624" spans="3:4" x14ac:dyDescent="0.2">
      <c r="C2624" s="14"/>
      <c r="D2624" s="14"/>
    </row>
    <row r="2625" spans="3:4" x14ac:dyDescent="0.2">
      <c r="C2625" s="14"/>
      <c r="D2625" s="14"/>
    </row>
    <row r="2626" spans="3:4" x14ac:dyDescent="0.2">
      <c r="C2626" s="14"/>
      <c r="D2626" s="14"/>
    </row>
    <row r="2627" spans="3:4" x14ac:dyDescent="0.2">
      <c r="C2627" s="14"/>
      <c r="D2627" s="14"/>
    </row>
    <row r="2628" spans="3:4" x14ac:dyDescent="0.2">
      <c r="C2628" s="14"/>
      <c r="D2628" s="14"/>
    </row>
    <row r="2629" spans="3:4" x14ac:dyDescent="0.2">
      <c r="C2629" s="14"/>
      <c r="D2629" s="14"/>
    </row>
    <row r="2630" spans="3:4" x14ac:dyDescent="0.2">
      <c r="C2630" s="14"/>
      <c r="D2630" s="14"/>
    </row>
    <row r="2631" spans="3:4" x14ac:dyDescent="0.2">
      <c r="C2631" s="14"/>
      <c r="D2631" s="14"/>
    </row>
    <row r="2632" spans="3:4" x14ac:dyDescent="0.2">
      <c r="C2632" s="14"/>
      <c r="D2632" s="14"/>
    </row>
    <row r="2633" spans="3:4" x14ac:dyDescent="0.2">
      <c r="C2633" s="14"/>
      <c r="D2633" s="14"/>
    </row>
    <row r="2634" spans="3:4" x14ac:dyDescent="0.2">
      <c r="C2634" s="14"/>
      <c r="D2634" s="14"/>
    </row>
    <row r="2635" spans="3:4" x14ac:dyDescent="0.2">
      <c r="C2635" s="14"/>
      <c r="D2635" s="14"/>
    </row>
    <row r="2636" spans="3:4" x14ac:dyDescent="0.2">
      <c r="C2636" s="14"/>
      <c r="D2636" s="14"/>
    </row>
    <row r="2637" spans="3:4" x14ac:dyDescent="0.2">
      <c r="C2637" s="14"/>
      <c r="D2637" s="14"/>
    </row>
    <row r="2638" spans="3:4" x14ac:dyDescent="0.2">
      <c r="C2638" s="14"/>
      <c r="D2638" s="14"/>
    </row>
    <row r="2639" spans="3:4" x14ac:dyDescent="0.2">
      <c r="C2639" s="14"/>
      <c r="D2639" s="14"/>
    </row>
    <row r="2640" spans="3:4" x14ac:dyDescent="0.2">
      <c r="C2640" s="14"/>
      <c r="D2640" s="14"/>
    </row>
    <row r="2641" spans="3:4" x14ac:dyDescent="0.2">
      <c r="C2641" s="14"/>
      <c r="D2641" s="14"/>
    </row>
    <row r="2642" spans="3:4" x14ac:dyDescent="0.2">
      <c r="C2642" s="14"/>
      <c r="D2642" s="14"/>
    </row>
    <row r="2643" spans="3:4" x14ac:dyDescent="0.2">
      <c r="C2643" s="14"/>
      <c r="D2643" s="14"/>
    </row>
    <row r="2644" spans="3:4" x14ac:dyDescent="0.2">
      <c r="C2644" s="14"/>
      <c r="D2644" s="14"/>
    </row>
    <row r="2645" spans="3:4" x14ac:dyDescent="0.2">
      <c r="C2645" s="14"/>
      <c r="D2645" s="14"/>
    </row>
    <row r="2646" spans="3:4" x14ac:dyDescent="0.2">
      <c r="C2646" s="14"/>
      <c r="D2646" s="14"/>
    </row>
    <row r="2647" spans="3:4" x14ac:dyDescent="0.2">
      <c r="C2647" s="14"/>
      <c r="D2647" s="14"/>
    </row>
    <row r="2648" spans="3:4" x14ac:dyDescent="0.2">
      <c r="C2648" s="14"/>
      <c r="D2648" s="14"/>
    </row>
    <row r="2649" spans="3:4" x14ac:dyDescent="0.2">
      <c r="C2649" s="14"/>
      <c r="D2649" s="14"/>
    </row>
    <row r="2650" spans="3:4" x14ac:dyDescent="0.2">
      <c r="C2650" s="14"/>
      <c r="D2650" s="14"/>
    </row>
    <row r="2651" spans="3:4" x14ac:dyDescent="0.2">
      <c r="C2651" s="14"/>
      <c r="D2651" s="14"/>
    </row>
    <row r="2652" spans="3:4" x14ac:dyDescent="0.2">
      <c r="C2652" s="14"/>
      <c r="D2652" s="14"/>
    </row>
    <row r="2653" spans="3:4" x14ac:dyDescent="0.2">
      <c r="C2653" s="14"/>
      <c r="D2653" s="14"/>
    </row>
    <row r="2654" spans="3:4" x14ac:dyDescent="0.2">
      <c r="C2654" s="14"/>
      <c r="D2654" s="14"/>
    </row>
    <row r="2655" spans="3:4" x14ac:dyDescent="0.2">
      <c r="C2655" s="14"/>
      <c r="D2655" s="14"/>
    </row>
    <row r="2656" spans="3:4" x14ac:dyDescent="0.2">
      <c r="C2656" s="14"/>
      <c r="D2656" s="14"/>
    </row>
    <row r="2657" spans="3:4" x14ac:dyDescent="0.2">
      <c r="C2657" s="14"/>
      <c r="D2657" s="14"/>
    </row>
    <row r="2658" spans="3:4" x14ac:dyDescent="0.2">
      <c r="C2658" s="14"/>
      <c r="D2658" s="14"/>
    </row>
    <row r="2659" spans="3:4" x14ac:dyDescent="0.2">
      <c r="C2659" s="14"/>
      <c r="D2659" s="14"/>
    </row>
    <row r="2660" spans="3:4" x14ac:dyDescent="0.2">
      <c r="C2660" s="14"/>
      <c r="D2660" s="14"/>
    </row>
    <row r="2661" spans="3:4" x14ac:dyDescent="0.2">
      <c r="C2661" s="14"/>
      <c r="D2661" s="14"/>
    </row>
    <row r="2662" spans="3:4" x14ac:dyDescent="0.2">
      <c r="C2662" s="14"/>
      <c r="D2662" s="14"/>
    </row>
    <row r="2663" spans="3:4" x14ac:dyDescent="0.2">
      <c r="C2663" s="14"/>
      <c r="D2663" s="14"/>
    </row>
    <row r="2664" spans="3:4" x14ac:dyDescent="0.2">
      <c r="C2664" s="14"/>
      <c r="D2664" s="14"/>
    </row>
    <row r="2665" spans="3:4" x14ac:dyDescent="0.2">
      <c r="C2665" s="14"/>
      <c r="D2665" s="14"/>
    </row>
    <row r="2666" spans="3:4" x14ac:dyDescent="0.2">
      <c r="C2666" s="14"/>
      <c r="D2666" s="14"/>
    </row>
    <row r="2667" spans="3:4" x14ac:dyDescent="0.2">
      <c r="C2667" s="14"/>
      <c r="D2667" s="14"/>
    </row>
    <row r="2668" spans="3:4" x14ac:dyDescent="0.2">
      <c r="C2668" s="14"/>
      <c r="D2668" s="14"/>
    </row>
    <row r="2669" spans="3:4" x14ac:dyDescent="0.2">
      <c r="C2669" s="14"/>
      <c r="D2669" s="14"/>
    </row>
    <row r="2670" spans="3:4" x14ac:dyDescent="0.2">
      <c r="C2670" s="14"/>
      <c r="D2670" s="14"/>
    </row>
    <row r="2671" spans="3:4" x14ac:dyDescent="0.2">
      <c r="C2671" s="14"/>
      <c r="D2671" s="14"/>
    </row>
    <row r="2672" spans="3:4" x14ac:dyDescent="0.2">
      <c r="C2672" s="14"/>
      <c r="D2672" s="14"/>
    </row>
    <row r="2673" spans="3:4" x14ac:dyDescent="0.2">
      <c r="C2673" s="14"/>
      <c r="D2673" s="14"/>
    </row>
    <row r="2674" spans="3:4" x14ac:dyDescent="0.2">
      <c r="C2674" s="14"/>
      <c r="D2674" s="14"/>
    </row>
    <row r="2675" spans="3:4" x14ac:dyDescent="0.2">
      <c r="C2675" s="14"/>
      <c r="D2675" s="14"/>
    </row>
    <row r="2676" spans="3:4" x14ac:dyDescent="0.2">
      <c r="C2676" s="14"/>
      <c r="D2676" s="14"/>
    </row>
    <row r="2677" spans="3:4" x14ac:dyDescent="0.2">
      <c r="C2677" s="14"/>
      <c r="D2677" s="14"/>
    </row>
    <row r="2678" spans="3:4" x14ac:dyDescent="0.2">
      <c r="C2678" s="14"/>
      <c r="D2678" s="14"/>
    </row>
    <row r="2679" spans="3:4" x14ac:dyDescent="0.2">
      <c r="C2679" s="14"/>
      <c r="D2679" s="14"/>
    </row>
    <row r="2680" spans="3:4" x14ac:dyDescent="0.2">
      <c r="C2680" s="14"/>
      <c r="D2680" s="14"/>
    </row>
    <row r="2681" spans="3:4" x14ac:dyDescent="0.2">
      <c r="C2681" s="14"/>
      <c r="D2681" s="14"/>
    </row>
    <row r="2682" spans="3:4" x14ac:dyDescent="0.2">
      <c r="C2682" s="14"/>
      <c r="D2682" s="14"/>
    </row>
    <row r="2683" spans="3:4" x14ac:dyDescent="0.2">
      <c r="C2683" s="14"/>
      <c r="D2683" s="14"/>
    </row>
    <row r="2684" spans="3:4" x14ac:dyDescent="0.2">
      <c r="C2684" s="14"/>
      <c r="D2684" s="14"/>
    </row>
    <row r="2685" spans="3:4" x14ac:dyDescent="0.2">
      <c r="C2685" s="14"/>
      <c r="D2685" s="14"/>
    </row>
    <row r="2686" spans="3:4" x14ac:dyDescent="0.2">
      <c r="C2686" s="14"/>
      <c r="D2686" s="14"/>
    </row>
    <row r="2687" spans="3:4" x14ac:dyDescent="0.2">
      <c r="C2687" s="14"/>
      <c r="D2687" s="14"/>
    </row>
    <row r="2688" spans="3:4" x14ac:dyDescent="0.2">
      <c r="C2688" s="14"/>
      <c r="D2688" s="14"/>
    </row>
    <row r="2689" spans="3:4" x14ac:dyDescent="0.2">
      <c r="C2689" s="14"/>
      <c r="D2689" s="14"/>
    </row>
    <row r="2690" spans="3:4" x14ac:dyDescent="0.2">
      <c r="C2690" s="14"/>
      <c r="D2690" s="14"/>
    </row>
    <row r="2691" spans="3:4" x14ac:dyDescent="0.2">
      <c r="C2691" s="14"/>
      <c r="D2691" s="14"/>
    </row>
    <row r="2692" spans="3:4" x14ac:dyDescent="0.2">
      <c r="C2692" s="14"/>
      <c r="D2692" s="14"/>
    </row>
    <row r="2693" spans="3:4" x14ac:dyDescent="0.2">
      <c r="C2693" s="14"/>
      <c r="D2693" s="14"/>
    </row>
    <row r="2694" spans="3:4" x14ac:dyDescent="0.2">
      <c r="C2694" s="14"/>
      <c r="D2694" s="14"/>
    </row>
    <row r="2695" spans="3:4" x14ac:dyDescent="0.2">
      <c r="C2695" s="14"/>
      <c r="D2695" s="14"/>
    </row>
    <row r="2696" spans="3:4" x14ac:dyDescent="0.2">
      <c r="C2696" s="14"/>
      <c r="D2696" s="14"/>
    </row>
    <row r="2697" spans="3:4" x14ac:dyDescent="0.2">
      <c r="C2697" s="14"/>
      <c r="D2697" s="14"/>
    </row>
    <row r="2698" spans="3:4" x14ac:dyDescent="0.2">
      <c r="C2698" s="14"/>
      <c r="D2698" s="14"/>
    </row>
    <row r="2699" spans="3:4" x14ac:dyDescent="0.2">
      <c r="C2699" s="14"/>
      <c r="D2699" s="14"/>
    </row>
    <row r="2700" spans="3:4" x14ac:dyDescent="0.2">
      <c r="C2700" s="14"/>
      <c r="D2700" s="14"/>
    </row>
    <row r="2701" spans="3:4" x14ac:dyDescent="0.2">
      <c r="C2701" s="14"/>
      <c r="D2701" s="14"/>
    </row>
    <row r="2702" spans="3:4" x14ac:dyDescent="0.2">
      <c r="C2702" s="14"/>
      <c r="D2702" s="14"/>
    </row>
    <row r="2703" spans="3:4" x14ac:dyDescent="0.2">
      <c r="C2703" s="14"/>
      <c r="D2703" s="14"/>
    </row>
    <row r="2704" spans="3:4" x14ac:dyDescent="0.2">
      <c r="C2704" s="14"/>
      <c r="D2704" s="14"/>
    </row>
    <row r="2705" spans="3:4" x14ac:dyDescent="0.2">
      <c r="C2705" s="14"/>
      <c r="D2705" s="14"/>
    </row>
    <row r="2706" spans="3:4" x14ac:dyDescent="0.2">
      <c r="C2706" s="14"/>
      <c r="D2706" s="14"/>
    </row>
    <row r="2707" spans="3:4" x14ac:dyDescent="0.2">
      <c r="C2707" s="14"/>
      <c r="D2707" s="14"/>
    </row>
    <row r="2708" spans="3:4" x14ac:dyDescent="0.2">
      <c r="C2708" s="14"/>
      <c r="D2708" s="14"/>
    </row>
    <row r="2709" spans="3:4" x14ac:dyDescent="0.2">
      <c r="C2709" s="14"/>
      <c r="D2709" s="14"/>
    </row>
    <row r="2710" spans="3:4" x14ac:dyDescent="0.2">
      <c r="C2710" s="14"/>
      <c r="D2710" s="14"/>
    </row>
    <row r="2711" spans="3:4" x14ac:dyDescent="0.2">
      <c r="C2711" s="14"/>
      <c r="D2711" s="14"/>
    </row>
    <row r="2712" spans="3:4" x14ac:dyDescent="0.2">
      <c r="C2712" s="14"/>
      <c r="D2712" s="14"/>
    </row>
    <row r="2713" spans="3:4" x14ac:dyDescent="0.2">
      <c r="C2713" s="14"/>
      <c r="D2713" s="14"/>
    </row>
    <row r="2714" spans="3:4" x14ac:dyDescent="0.2">
      <c r="C2714" s="14"/>
      <c r="D2714" s="14"/>
    </row>
    <row r="2715" spans="3:4" x14ac:dyDescent="0.2">
      <c r="C2715" s="14"/>
      <c r="D2715" s="14"/>
    </row>
    <row r="2716" spans="3:4" x14ac:dyDescent="0.2">
      <c r="C2716" s="14"/>
      <c r="D2716" s="14"/>
    </row>
    <row r="2717" spans="3:4" x14ac:dyDescent="0.2">
      <c r="C2717" s="14"/>
      <c r="D2717" s="14"/>
    </row>
    <row r="2718" spans="3:4" x14ac:dyDescent="0.2">
      <c r="C2718" s="14"/>
      <c r="D2718" s="14"/>
    </row>
    <row r="2719" spans="3:4" x14ac:dyDescent="0.2">
      <c r="C2719" s="14"/>
      <c r="D2719" s="14"/>
    </row>
    <row r="2720" spans="3:4" x14ac:dyDescent="0.2">
      <c r="C2720" s="14"/>
      <c r="D2720" s="14"/>
    </row>
    <row r="2721" spans="3:4" x14ac:dyDescent="0.2">
      <c r="C2721" s="14"/>
      <c r="D2721" s="14"/>
    </row>
    <row r="2722" spans="3:4" x14ac:dyDescent="0.2">
      <c r="C2722" s="14"/>
      <c r="D2722" s="14"/>
    </row>
    <row r="2723" spans="3:4" x14ac:dyDescent="0.2">
      <c r="C2723" s="14"/>
      <c r="D2723" s="14"/>
    </row>
    <row r="2724" spans="3:4" x14ac:dyDescent="0.2">
      <c r="C2724" s="14"/>
      <c r="D2724" s="14"/>
    </row>
    <row r="2725" spans="3:4" x14ac:dyDescent="0.2">
      <c r="C2725" s="14"/>
      <c r="D2725" s="14"/>
    </row>
    <row r="2726" spans="3:4" x14ac:dyDescent="0.2">
      <c r="C2726" s="14"/>
      <c r="D2726" s="14"/>
    </row>
    <row r="2727" spans="3:4" x14ac:dyDescent="0.2">
      <c r="C2727" s="14"/>
      <c r="D2727" s="14"/>
    </row>
    <row r="2728" spans="3:4" x14ac:dyDescent="0.2">
      <c r="C2728" s="14"/>
      <c r="D2728" s="14"/>
    </row>
    <row r="2729" spans="3:4" x14ac:dyDescent="0.2">
      <c r="C2729" s="14"/>
      <c r="D2729" s="14"/>
    </row>
    <row r="2730" spans="3:4" x14ac:dyDescent="0.2">
      <c r="C2730" s="14"/>
      <c r="D2730" s="14"/>
    </row>
    <row r="2731" spans="3:4" x14ac:dyDescent="0.2">
      <c r="C2731" s="14"/>
      <c r="D2731" s="14"/>
    </row>
    <row r="2732" spans="3:4" x14ac:dyDescent="0.2">
      <c r="C2732" s="14"/>
      <c r="D2732" s="14"/>
    </row>
    <row r="2733" spans="3:4" x14ac:dyDescent="0.2">
      <c r="C2733" s="14"/>
      <c r="D2733" s="14"/>
    </row>
    <row r="2734" spans="3:4" x14ac:dyDescent="0.2">
      <c r="C2734" s="14"/>
      <c r="D2734" s="14"/>
    </row>
    <row r="2735" spans="3:4" x14ac:dyDescent="0.2">
      <c r="C2735" s="14"/>
      <c r="D2735" s="14"/>
    </row>
    <row r="2736" spans="3:4" x14ac:dyDescent="0.2">
      <c r="C2736" s="14"/>
      <c r="D2736" s="14"/>
    </row>
    <row r="2737" spans="3:4" x14ac:dyDescent="0.2">
      <c r="C2737" s="14"/>
      <c r="D2737" s="14"/>
    </row>
    <row r="2738" spans="3:4" x14ac:dyDescent="0.2">
      <c r="C2738" s="14"/>
      <c r="D2738" s="14"/>
    </row>
    <row r="2739" spans="3:4" x14ac:dyDescent="0.2">
      <c r="C2739" s="14"/>
      <c r="D2739" s="14"/>
    </row>
    <row r="2740" spans="3:4" x14ac:dyDescent="0.2">
      <c r="C2740" s="14"/>
      <c r="D2740" s="14"/>
    </row>
    <row r="2741" spans="3:4" x14ac:dyDescent="0.2">
      <c r="C2741" s="14"/>
      <c r="D2741" s="14"/>
    </row>
    <row r="2742" spans="3:4" x14ac:dyDescent="0.2">
      <c r="C2742" s="14"/>
      <c r="D2742" s="14"/>
    </row>
    <row r="2743" spans="3:4" x14ac:dyDescent="0.2">
      <c r="C2743" s="14"/>
      <c r="D2743" s="14"/>
    </row>
    <row r="2744" spans="3:4" x14ac:dyDescent="0.2">
      <c r="C2744" s="14"/>
      <c r="D2744" s="14"/>
    </row>
    <row r="2745" spans="3:4" x14ac:dyDescent="0.2">
      <c r="C2745" s="14"/>
      <c r="D2745" s="14"/>
    </row>
    <row r="2746" spans="3:4" x14ac:dyDescent="0.2">
      <c r="C2746" s="14"/>
      <c r="D2746" s="14"/>
    </row>
    <row r="2747" spans="3:4" x14ac:dyDescent="0.2">
      <c r="C2747" s="14"/>
      <c r="D2747" s="14"/>
    </row>
    <row r="2748" spans="3:4" x14ac:dyDescent="0.2">
      <c r="C2748" s="14"/>
      <c r="D2748" s="14"/>
    </row>
    <row r="2749" spans="3:4" x14ac:dyDescent="0.2">
      <c r="C2749" s="14"/>
      <c r="D2749" s="14"/>
    </row>
    <row r="2750" spans="3:4" x14ac:dyDescent="0.2">
      <c r="C2750" s="14"/>
      <c r="D2750" s="14"/>
    </row>
    <row r="2751" spans="3:4" x14ac:dyDescent="0.2">
      <c r="C2751" s="14"/>
      <c r="D2751" s="14"/>
    </row>
    <row r="2752" spans="3:4" x14ac:dyDescent="0.2">
      <c r="C2752" s="14"/>
      <c r="D2752" s="14"/>
    </row>
    <row r="2753" spans="3:4" x14ac:dyDescent="0.2">
      <c r="C2753" s="14"/>
      <c r="D2753" s="14"/>
    </row>
    <row r="2754" spans="3:4" x14ac:dyDescent="0.2">
      <c r="C2754" s="14"/>
      <c r="D2754" s="14"/>
    </row>
    <row r="2755" spans="3:4" x14ac:dyDescent="0.2">
      <c r="C2755" s="14"/>
      <c r="D2755" s="14"/>
    </row>
    <row r="2756" spans="3:4" x14ac:dyDescent="0.2">
      <c r="C2756" s="14"/>
      <c r="D2756" s="14"/>
    </row>
    <row r="2757" spans="3:4" x14ac:dyDescent="0.2">
      <c r="C2757" s="14"/>
      <c r="D2757" s="14"/>
    </row>
    <row r="2758" spans="3:4" x14ac:dyDescent="0.2">
      <c r="C2758" s="14"/>
      <c r="D2758" s="14"/>
    </row>
    <row r="2759" spans="3:4" x14ac:dyDescent="0.2">
      <c r="C2759" s="14"/>
      <c r="D2759" s="14"/>
    </row>
    <row r="2760" spans="3:4" x14ac:dyDescent="0.2">
      <c r="C2760" s="14"/>
      <c r="D2760" s="14"/>
    </row>
    <row r="2761" spans="3:4" x14ac:dyDescent="0.2">
      <c r="C2761" s="14"/>
      <c r="D2761" s="14"/>
    </row>
    <row r="2762" spans="3:4" x14ac:dyDescent="0.2">
      <c r="C2762" s="14"/>
      <c r="D2762" s="14"/>
    </row>
    <row r="2763" spans="3:4" x14ac:dyDescent="0.2">
      <c r="C2763" s="14"/>
      <c r="D2763" s="14"/>
    </row>
    <row r="2764" spans="3:4" x14ac:dyDescent="0.2">
      <c r="C2764" s="14"/>
      <c r="D2764" s="14"/>
    </row>
    <row r="2765" spans="3:4" x14ac:dyDescent="0.2">
      <c r="C2765" s="14"/>
      <c r="D2765" s="14"/>
    </row>
    <row r="2766" spans="3:4" x14ac:dyDescent="0.2">
      <c r="C2766" s="14"/>
      <c r="D2766" s="14"/>
    </row>
    <row r="2767" spans="3:4" x14ac:dyDescent="0.2">
      <c r="C2767" s="14"/>
      <c r="D2767" s="14"/>
    </row>
    <row r="2768" spans="3:4" x14ac:dyDescent="0.2">
      <c r="C2768" s="14"/>
      <c r="D2768" s="14"/>
    </row>
    <row r="2769" spans="3:4" x14ac:dyDescent="0.2">
      <c r="C2769" s="14"/>
      <c r="D2769" s="14"/>
    </row>
    <row r="2770" spans="3:4" x14ac:dyDescent="0.2">
      <c r="C2770" s="14"/>
      <c r="D2770" s="14"/>
    </row>
    <row r="2771" spans="3:4" x14ac:dyDescent="0.2">
      <c r="C2771" s="14"/>
      <c r="D2771" s="14"/>
    </row>
    <row r="2772" spans="3:4" x14ac:dyDescent="0.2">
      <c r="C2772" s="14"/>
      <c r="D2772" s="14"/>
    </row>
    <row r="2773" spans="3:4" x14ac:dyDescent="0.2">
      <c r="C2773" s="14"/>
      <c r="D2773" s="14"/>
    </row>
    <row r="2774" spans="3:4" x14ac:dyDescent="0.2">
      <c r="C2774" s="14"/>
      <c r="D2774" s="14"/>
    </row>
    <row r="2775" spans="3:4" x14ac:dyDescent="0.2">
      <c r="C2775" s="14"/>
      <c r="D2775" s="14"/>
    </row>
    <row r="2776" spans="3:4" x14ac:dyDescent="0.2">
      <c r="C2776" s="14"/>
      <c r="D2776" s="14"/>
    </row>
    <row r="2777" spans="3:4" x14ac:dyDescent="0.2">
      <c r="C2777" s="14"/>
      <c r="D2777" s="14"/>
    </row>
    <row r="2778" spans="3:4" x14ac:dyDescent="0.2">
      <c r="C2778" s="14"/>
      <c r="D2778" s="14"/>
    </row>
    <row r="2779" spans="3:4" x14ac:dyDescent="0.2">
      <c r="C2779" s="14"/>
      <c r="D2779" s="14"/>
    </row>
    <row r="2780" spans="3:4" x14ac:dyDescent="0.2">
      <c r="C2780" s="14"/>
      <c r="D2780" s="14"/>
    </row>
    <row r="2781" spans="3:4" x14ac:dyDescent="0.2">
      <c r="C2781" s="14"/>
      <c r="D2781" s="14"/>
    </row>
    <row r="2782" spans="3:4" x14ac:dyDescent="0.2">
      <c r="C2782" s="14"/>
      <c r="D2782" s="14"/>
    </row>
    <row r="2783" spans="3:4" x14ac:dyDescent="0.2">
      <c r="C2783" s="14"/>
      <c r="D2783" s="14"/>
    </row>
    <row r="2784" spans="3:4" x14ac:dyDescent="0.2">
      <c r="C2784" s="14"/>
      <c r="D2784" s="14"/>
    </row>
    <row r="2785" spans="3:4" x14ac:dyDescent="0.2">
      <c r="C2785" s="14"/>
      <c r="D2785" s="14"/>
    </row>
    <row r="2786" spans="3:4" x14ac:dyDescent="0.2">
      <c r="C2786" s="14"/>
      <c r="D2786" s="14"/>
    </row>
    <row r="2787" spans="3:4" x14ac:dyDescent="0.2">
      <c r="C2787" s="14"/>
      <c r="D2787" s="14"/>
    </row>
    <row r="2788" spans="3:4" x14ac:dyDescent="0.2">
      <c r="C2788" s="14"/>
      <c r="D2788" s="14"/>
    </row>
    <row r="2789" spans="3:4" x14ac:dyDescent="0.2">
      <c r="C2789" s="14"/>
      <c r="D2789" s="14"/>
    </row>
    <row r="2790" spans="3:4" x14ac:dyDescent="0.2">
      <c r="C2790" s="14"/>
      <c r="D2790" s="14"/>
    </row>
    <row r="2791" spans="3:4" x14ac:dyDescent="0.2">
      <c r="C2791" s="14"/>
      <c r="D2791" s="14"/>
    </row>
    <row r="2792" spans="3:4" x14ac:dyDescent="0.2">
      <c r="C2792" s="14"/>
      <c r="D2792" s="14"/>
    </row>
    <row r="2793" spans="3:4" x14ac:dyDescent="0.2">
      <c r="C2793" s="14"/>
      <c r="D2793" s="14"/>
    </row>
    <row r="2794" spans="3:4" x14ac:dyDescent="0.2">
      <c r="C2794" s="14"/>
      <c r="D2794" s="14"/>
    </row>
    <row r="2795" spans="3:4" x14ac:dyDescent="0.2">
      <c r="C2795" s="14"/>
      <c r="D2795" s="14"/>
    </row>
    <row r="2796" spans="3:4" x14ac:dyDescent="0.2">
      <c r="C2796" s="14"/>
      <c r="D2796" s="14"/>
    </row>
    <row r="2797" spans="3:4" x14ac:dyDescent="0.2">
      <c r="C2797" s="14"/>
      <c r="D2797" s="14"/>
    </row>
    <row r="2798" spans="3:4" x14ac:dyDescent="0.2">
      <c r="C2798" s="14"/>
      <c r="D2798" s="14"/>
    </row>
    <row r="2799" spans="3:4" x14ac:dyDescent="0.2">
      <c r="C2799" s="14"/>
      <c r="D2799" s="14"/>
    </row>
    <row r="2800" spans="3:4" x14ac:dyDescent="0.2">
      <c r="C2800" s="14"/>
      <c r="D2800" s="14"/>
    </row>
    <row r="2801" spans="3:4" x14ac:dyDescent="0.2">
      <c r="C2801" s="14"/>
      <c r="D2801" s="14"/>
    </row>
    <row r="2802" spans="3:4" x14ac:dyDescent="0.2">
      <c r="C2802" s="14"/>
      <c r="D2802" s="14"/>
    </row>
    <row r="2803" spans="3:4" x14ac:dyDescent="0.2">
      <c r="C2803" s="14"/>
      <c r="D2803" s="14"/>
    </row>
    <row r="2804" spans="3:4" x14ac:dyDescent="0.2">
      <c r="C2804" s="14"/>
      <c r="D2804" s="14"/>
    </row>
    <row r="2805" spans="3:4" x14ac:dyDescent="0.2">
      <c r="C2805" s="14"/>
      <c r="D2805" s="14"/>
    </row>
    <row r="2806" spans="3:4" x14ac:dyDescent="0.2">
      <c r="C2806" s="14"/>
      <c r="D2806" s="14"/>
    </row>
    <row r="2807" spans="3:4" x14ac:dyDescent="0.2">
      <c r="C2807" s="14"/>
      <c r="D2807" s="14"/>
    </row>
    <row r="2808" spans="3:4" x14ac:dyDescent="0.2">
      <c r="C2808" s="14"/>
      <c r="D2808" s="14"/>
    </row>
    <row r="2809" spans="3:4" x14ac:dyDescent="0.2">
      <c r="C2809" s="14"/>
      <c r="D2809" s="14"/>
    </row>
    <row r="2810" spans="3:4" x14ac:dyDescent="0.2">
      <c r="C2810" s="14"/>
      <c r="D2810" s="14"/>
    </row>
    <row r="2811" spans="3:4" x14ac:dyDescent="0.2">
      <c r="C2811" s="14"/>
      <c r="D2811" s="14"/>
    </row>
    <row r="2812" spans="3:4" x14ac:dyDescent="0.2">
      <c r="C2812" s="14"/>
      <c r="D2812" s="14"/>
    </row>
    <row r="2813" spans="3:4" x14ac:dyDescent="0.2">
      <c r="C2813" s="14"/>
      <c r="D2813" s="14"/>
    </row>
    <row r="2814" spans="3:4" x14ac:dyDescent="0.2">
      <c r="C2814" s="14"/>
      <c r="D2814" s="14"/>
    </row>
    <row r="2815" spans="3:4" x14ac:dyDescent="0.2">
      <c r="C2815" s="14"/>
      <c r="D2815" s="14"/>
    </row>
    <row r="2816" spans="3:4" x14ac:dyDescent="0.2">
      <c r="C2816" s="14"/>
      <c r="D2816" s="14"/>
    </row>
    <row r="2817" spans="3:4" x14ac:dyDescent="0.2">
      <c r="C2817" s="14"/>
      <c r="D2817" s="14"/>
    </row>
    <row r="2818" spans="3:4" x14ac:dyDescent="0.2">
      <c r="C2818" s="14"/>
      <c r="D2818" s="14"/>
    </row>
    <row r="2819" spans="3:4" x14ac:dyDescent="0.2">
      <c r="C2819" s="14"/>
      <c r="D2819" s="14"/>
    </row>
    <row r="2820" spans="3:4" x14ac:dyDescent="0.2">
      <c r="C2820" s="14"/>
      <c r="D2820" s="14"/>
    </row>
    <row r="2821" spans="3:4" x14ac:dyDescent="0.2">
      <c r="C2821" s="14"/>
      <c r="D2821" s="14"/>
    </row>
    <row r="2822" spans="3:4" x14ac:dyDescent="0.2">
      <c r="C2822" s="14"/>
      <c r="D2822" s="14"/>
    </row>
    <row r="2823" spans="3:4" x14ac:dyDescent="0.2">
      <c r="C2823" s="14"/>
      <c r="D2823" s="14"/>
    </row>
    <row r="2824" spans="3:4" x14ac:dyDescent="0.2">
      <c r="C2824" s="14"/>
      <c r="D2824" s="14"/>
    </row>
    <row r="2825" spans="3:4" x14ac:dyDescent="0.2">
      <c r="C2825" s="14"/>
      <c r="D2825" s="14"/>
    </row>
    <row r="2826" spans="3:4" x14ac:dyDescent="0.2">
      <c r="C2826" s="14"/>
      <c r="D2826" s="14"/>
    </row>
    <row r="2827" spans="3:4" x14ac:dyDescent="0.2">
      <c r="C2827" s="14"/>
      <c r="D2827" s="14"/>
    </row>
    <row r="2828" spans="3:4" x14ac:dyDescent="0.2">
      <c r="C2828" s="14"/>
      <c r="D2828" s="14"/>
    </row>
    <row r="2829" spans="3:4" x14ac:dyDescent="0.2">
      <c r="C2829" s="14"/>
      <c r="D2829" s="14"/>
    </row>
    <row r="2830" spans="3:4" x14ac:dyDescent="0.2">
      <c r="C2830" s="14"/>
      <c r="D2830" s="14"/>
    </row>
    <row r="2831" spans="3:4" x14ac:dyDescent="0.2">
      <c r="C2831" s="14"/>
      <c r="D2831" s="14"/>
    </row>
    <row r="2832" spans="3:4" x14ac:dyDescent="0.2">
      <c r="C2832" s="14"/>
      <c r="D2832" s="14"/>
    </row>
    <row r="2833" spans="3:4" x14ac:dyDescent="0.2">
      <c r="C2833" s="14"/>
      <c r="D2833" s="14"/>
    </row>
    <row r="2834" spans="3:4" x14ac:dyDescent="0.2">
      <c r="C2834" s="14"/>
      <c r="D2834" s="14"/>
    </row>
    <row r="2835" spans="3:4" x14ac:dyDescent="0.2">
      <c r="C2835" s="14"/>
      <c r="D2835" s="14"/>
    </row>
    <row r="2836" spans="3:4" x14ac:dyDescent="0.2">
      <c r="C2836" s="14"/>
      <c r="D2836" s="14"/>
    </row>
    <row r="2837" spans="3:4" x14ac:dyDescent="0.2">
      <c r="C2837" s="14"/>
      <c r="D2837" s="14"/>
    </row>
    <row r="2838" spans="3:4" x14ac:dyDescent="0.2">
      <c r="C2838" s="14"/>
      <c r="D2838" s="14"/>
    </row>
    <row r="2839" spans="3:4" x14ac:dyDescent="0.2">
      <c r="C2839" s="14"/>
      <c r="D2839" s="14"/>
    </row>
    <row r="2840" spans="3:4" x14ac:dyDescent="0.2">
      <c r="C2840" s="14"/>
      <c r="D2840" s="14"/>
    </row>
    <row r="2841" spans="3:4" x14ac:dyDescent="0.2">
      <c r="C2841" s="14"/>
      <c r="D2841" s="14"/>
    </row>
    <row r="2842" spans="3:4" x14ac:dyDescent="0.2">
      <c r="C2842" s="14"/>
      <c r="D2842" s="14"/>
    </row>
    <row r="2843" spans="3:4" x14ac:dyDescent="0.2">
      <c r="C2843" s="14"/>
      <c r="D2843" s="14"/>
    </row>
    <row r="2844" spans="3:4" x14ac:dyDescent="0.2">
      <c r="C2844" s="14"/>
      <c r="D2844" s="14"/>
    </row>
    <row r="2845" spans="3:4" x14ac:dyDescent="0.2">
      <c r="C2845" s="14"/>
      <c r="D2845" s="14"/>
    </row>
    <row r="2846" spans="3:4" x14ac:dyDescent="0.2">
      <c r="C2846" s="14"/>
      <c r="D2846" s="14"/>
    </row>
    <row r="2847" spans="3:4" x14ac:dyDescent="0.2">
      <c r="C2847" s="14"/>
      <c r="D2847" s="14"/>
    </row>
    <row r="2848" spans="3:4" x14ac:dyDescent="0.2">
      <c r="C2848" s="14"/>
      <c r="D2848" s="14"/>
    </row>
    <row r="2849" spans="3:4" x14ac:dyDescent="0.2">
      <c r="C2849" s="14"/>
      <c r="D2849" s="14"/>
    </row>
    <row r="2850" spans="3:4" x14ac:dyDescent="0.2">
      <c r="C2850" s="14"/>
      <c r="D2850" s="14"/>
    </row>
    <row r="2851" spans="3:4" x14ac:dyDescent="0.2">
      <c r="C2851" s="14"/>
      <c r="D2851" s="14"/>
    </row>
    <row r="2852" spans="3:4" x14ac:dyDescent="0.2">
      <c r="C2852" s="14"/>
      <c r="D2852" s="14"/>
    </row>
    <row r="2853" spans="3:4" x14ac:dyDescent="0.2">
      <c r="C2853" s="14"/>
      <c r="D2853" s="14"/>
    </row>
    <row r="2854" spans="3:4" x14ac:dyDescent="0.2">
      <c r="C2854" s="14"/>
      <c r="D2854" s="14"/>
    </row>
    <row r="2855" spans="3:4" x14ac:dyDescent="0.2">
      <c r="C2855" s="14"/>
      <c r="D2855" s="14"/>
    </row>
    <row r="2856" spans="3:4" x14ac:dyDescent="0.2">
      <c r="C2856" s="14"/>
      <c r="D2856" s="14"/>
    </row>
    <row r="2857" spans="3:4" x14ac:dyDescent="0.2">
      <c r="C2857" s="14"/>
      <c r="D2857" s="14"/>
    </row>
    <row r="2858" spans="3:4" x14ac:dyDescent="0.2">
      <c r="C2858" s="14"/>
      <c r="D2858" s="14"/>
    </row>
    <row r="2859" spans="3:4" x14ac:dyDescent="0.2">
      <c r="C2859" s="14"/>
      <c r="D2859" s="14"/>
    </row>
    <row r="2860" spans="3:4" x14ac:dyDescent="0.2">
      <c r="C2860" s="14"/>
      <c r="D2860" s="14"/>
    </row>
    <row r="2861" spans="3:4" x14ac:dyDescent="0.2">
      <c r="C2861" s="14"/>
      <c r="D2861" s="14"/>
    </row>
    <row r="2862" spans="3:4" x14ac:dyDescent="0.2">
      <c r="C2862" s="14"/>
      <c r="D2862" s="14"/>
    </row>
    <row r="2863" spans="3:4" x14ac:dyDescent="0.2">
      <c r="C2863" s="14"/>
      <c r="D2863" s="14"/>
    </row>
    <row r="2864" spans="3:4" x14ac:dyDescent="0.2">
      <c r="C2864" s="14"/>
      <c r="D2864" s="14"/>
    </row>
    <row r="2865" spans="3:4" x14ac:dyDescent="0.2">
      <c r="C2865" s="14"/>
      <c r="D2865" s="14"/>
    </row>
    <row r="2866" spans="3:4" x14ac:dyDescent="0.2">
      <c r="C2866" s="14"/>
      <c r="D2866" s="14"/>
    </row>
    <row r="2867" spans="3:4" x14ac:dyDescent="0.2">
      <c r="C2867" s="14"/>
      <c r="D2867" s="14"/>
    </row>
    <row r="2868" spans="3:4" x14ac:dyDescent="0.2">
      <c r="C2868" s="14"/>
      <c r="D2868" s="14"/>
    </row>
    <row r="2869" spans="3:4" x14ac:dyDescent="0.2">
      <c r="C2869" s="14"/>
      <c r="D2869" s="14"/>
    </row>
    <row r="2870" spans="3:4" x14ac:dyDescent="0.2">
      <c r="C2870" s="14"/>
      <c r="D2870" s="14"/>
    </row>
    <row r="2871" spans="3:4" x14ac:dyDescent="0.2">
      <c r="C2871" s="14"/>
      <c r="D2871" s="14"/>
    </row>
    <row r="2872" spans="3:4" x14ac:dyDescent="0.2">
      <c r="C2872" s="14"/>
      <c r="D2872" s="14"/>
    </row>
    <row r="2873" spans="3:4" x14ac:dyDescent="0.2">
      <c r="C2873" s="14"/>
      <c r="D2873" s="14"/>
    </row>
    <row r="2874" spans="3:4" x14ac:dyDescent="0.2">
      <c r="C2874" s="14"/>
      <c r="D2874" s="14"/>
    </row>
    <row r="2875" spans="3:4" x14ac:dyDescent="0.2">
      <c r="C2875" s="14"/>
      <c r="D2875" s="14"/>
    </row>
    <row r="2876" spans="3:4" x14ac:dyDescent="0.2">
      <c r="C2876" s="14"/>
      <c r="D2876" s="14"/>
    </row>
    <row r="2877" spans="3:4" x14ac:dyDescent="0.2">
      <c r="C2877" s="14"/>
      <c r="D2877" s="14"/>
    </row>
    <row r="2878" spans="3:4" x14ac:dyDescent="0.2">
      <c r="C2878" s="14"/>
      <c r="D2878" s="14"/>
    </row>
    <row r="2879" spans="3:4" x14ac:dyDescent="0.2">
      <c r="C2879" s="14"/>
      <c r="D2879" s="14"/>
    </row>
    <row r="2880" spans="3:4" x14ac:dyDescent="0.2">
      <c r="C2880" s="14"/>
      <c r="D2880" s="14"/>
    </row>
    <row r="2881" spans="3:4" x14ac:dyDescent="0.2">
      <c r="C2881" s="14"/>
      <c r="D2881" s="14"/>
    </row>
    <row r="2882" spans="3:4" x14ac:dyDescent="0.2">
      <c r="C2882" s="14"/>
      <c r="D2882" s="14"/>
    </row>
    <row r="2883" spans="3:4" x14ac:dyDescent="0.2">
      <c r="C2883" s="14"/>
      <c r="D2883" s="14"/>
    </row>
    <row r="2884" spans="3:4" x14ac:dyDescent="0.2">
      <c r="C2884" s="14"/>
      <c r="D2884" s="14"/>
    </row>
    <row r="2885" spans="3:4" x14ac:dyDescent="0.2">
      <c r="C2885" s="14"/>
      <c r="D2885" s="14"/>
    </row>
    <row r="2886" spans="3:4" x14ac:dyDescent="0.2">
      <c r="C2886" s="14"/>
      <c r="D2886" s="14"/>
    </row>
    <row r="2887" spans="3:4" x14ac:dyDescent="0.2">
      <c r="C2887" s="14"/>
      <c r="D2887" s="14"/>
    </row>
    <row r="2888" spans="3:4" x14ac:dyDescent="0.2">
      <c r="C2888" s="14"/>
      <c r="D2888" s="14"/>
    </row>
    <row r="2889" spans="3:4" x14ac:dyDescent="0.2">
      <c r="C2889" s="14"/>
      <c r="D2889" s="14"/>
    </row>
    <row r="2890" spans="3:4" x14ac:dyDescent="0.2">
      <c r="C2890" s="14"/>
      <c r="D2890" s="14"/>
    </row>
    <row r="2891" spans="3:4" x14ac:dyDescent="0.2">
      <c r="C2891" s="14"/>
      <c r="D2891" s="14"/>
    </row>
    <row r="2892" spans="3:4" x14ac:dyDescent="0.2">
      <c r="C2892" s="14"/>
      <c r="D2892" s="14"/>
    </row>
    <row r="2893" spans="3:4" x14ac:dyDescent="0.2">
      <c r="C2893" s="14"/>
      <c r="D2893" s="14"/>
    </row>
    <row r="2894" spans="3:4" x14ac:dyDescent="0.2">
      <c r="C2894" s="14"/>
      <c r="D2894" s="14"/>
    </row>
    <row r="2895" spans="3:4" x14ac:dyDescent="0.2">
      <c r="C2895" s="14"/>
      <c r="D2895" s="14"/>
    </row>
    <row r="2896" spans="3:4" x14ac:dyDescent="0.2">
      <c r="C2896" s="14"/>
      <c r="D2896" s="14"/>
    </row>
    <row r="2897" spans="3:4" x14ac:dyDescent="0.2">
      <c r="C2897" s="14"/>
      <c r="D2897" s="14"/>
    </row>
    <row r="2898" spans="3:4" x14ac:dyDescent="0.2">
      <c r="C2898" s="14"/>
      <c r="D2898" s="14"/>
    </row>
    <row r="2899" spans="3:4" x14ac:dyDescent="0.2">
      <c r="C2899" s="14"/>
      <c r="D2899" s="14"/>
    </row>
    <row r="2900" spans="3:4" x14ac:dyDescent="0.2">
      <c r="C2900" s="14"/>
      <c r="D2900" s="14"/>
    </row>
    <row r="2901" spans="3:4" x14ac:dyDescent="0.2">
      <c r="C2901" s="14"/>
      <c r="D2901" s="14"/>
    </row>
    <row r="2902" spans="3:4" x14ac:dyDescent="0.2">
      <c r="C2902" s="14"/>
      <c r="D2902" s="14"/>
    </row>
    <row r="2903" spans="3:4" x14ac:dyDescent="0.2">
      <c r="C2903" s="14"/>
      <c r="D2903" s="14"/>
    </row>
    <row r="2904" spans="3:4" x14ac:dyDescent="0.2">
      <c r="C2904" s="14"/>
      <c r="D2904" s="14"/>
    </row>
    <row r="2905" spans="3:4" x14ac:dyDescent="0.2">
      <c r="C2905" s="14"/>
      <c r="D2905" s="14"/>
    </row>
    <row r="2906" spans="3:4" x14ac:dyDescent="0.2">
      <c r="C2906" s="14"/>
      <c r="D2906" s="14"/>
    </row>
    <row r="2907" spans="3:4" x14ac:dyDescent="0.2">
      <c r="C2907" s="14"/>
      <c r="D2907" s="14"/>
    </row>
    <row r="2908" spans="3:4" x14ac:dyDescent="0.2">
      <c r="C2908" s="14"/>
      <c r="D2908" s="14"/>
    </row>
    <row r="2909" spans="3:4" x14ac:dyDescent="0.2">
      <c r="C2909" s="14"/>
      <c r="D2909" s="14"/>
    </row>
    <row r="2910" spans="3:4" x14ac:dyDescent="0.2">
      <c r="C2910" s="14"/>
      <c r="D2910" s="14"/>
    </row>
    <row r="2911" spans="3:4" x14ac:dyDescent="0.2">
      <c r="C2911" s="14"/>
      <c r="D2911" s="14"/>
    </row>
    <row r="2912" spans="3:4" x14ac:dyDescent="0.2">
      <c r="C2912" s="14"/>
      <c r="D2912" s="14"/>
    </row>
    <row r="2913" spans="3:4" x14ac:dyDescent="0.2">
      <c r="C2913" s="14"/>
      <c r="D2913" s="14"/>
    </row>
    <row r="2914" spans="3:4" x14ac:dyDescent="0.2">
      <c r="C2914" s="14"/>
      <c r="D2914" s="14"/>
    </row>
    <row r="2915" spans="3:4" x14ac:dyDescent="0.2">
      <c r="C2915" s="14"/>
      <c r="D2915" s="14"/>
    </row>
    <row r="2916" spans="3:4" x14ac:dyDescent="0.2">
      <c r="C2916" s="14"/>
      <c r="D2916" s="14"/>
    </row>
    <row r="2917" spans="3:4" x14ac:dyDescent="0.2">
      <c r="C2917" s="14"/>
      <c r="D2917" s="14"/>
    </row>
    <row r="2918" spans="3:4" x14ac:dyDescent="0.2">
      <c r="C2918" s="14"/>
      <c r="D2918" s="14"/>
    </row>
    <row r="2919" spans="3:4" x14ac:dyDescent="0.2">
      <c r="C2919" s="14"/>
      <c r="D2919" s="14"/>
    </row>
    <row r="2920" spans="3:4" x14ac:dyDescent="0.2">
      <c r="C2920" s="14"/>
      <c r="D2920" s="14"/>
    </row>
    <row r="2921" spans="3:4" x14ac:dyDescent="0.2">
      <c r="C2921" s="14"/>
      <c r="D2921" s="14"/>
    </row>
    <row r="2922" spans="3:4" x14ac:dyDescent="0.2">
      <c r="C2922" s="14"/>
      <c r="D2922" s="14"/>
    </row>
    <row r="2923" spans="3:4" x14ac:dyDescent="0.2">
      <c r="C2923" s="14"/>
      <c r="D2923" s="14"/>
    </row>
    <row r="2924" spans="3:4" x14ac:dyDescent="0.2">
      <c r="C2924" s="14"/>
      <c r="D2924" s="14"/>
    </row>
    <row r="2925" spans="3:4" x14ac:dyDescent="0.2">
      <c r="C2925" s="14"/>
      <c r="D2925" s="14"/>
    </row>
    <row r="2926" spans="3:4" x14ac:dyDescent="0.2">
      <c r="C2926" s="14"/>
      <c r="D2926" s="14"/>
    </row>
    <row r="2927" spans="3:4" x14ac:dyDescent="0.2">
      <c r="C2927" s="14"/>
      <c r="D2927" s="14"/>
    </row>
    <row r="2928" spans="3:4" x14ac:dyDescent="0.2">
      <c r="C2928" s="14"/>
      <c r="D2928" s="14"/>
    </row>
    <row r="2929" spans="3:4" x14ac:dyDescent="0.2">
      <c r="C2929" s="14"/>
      <c r="D2929" s="14"/>
    </row>
    <row r="2930" spans="3:4" x14ac:dyDescent="0.2">
      <c r="C2930" s="14"/>
      <c r="D2930" s="14"/>
    </row>
    <row r="2931" spans="3:4" x14ac:dyDescent="0.2">
      <c r="C2931" s="14"/>
      <c r="D2931" s="14"/>
    </row>
    <row r="2932" spans="3:4" x14ac:dyDescent="0.2">
      <c r="C2932" s="14"/>
      <c r="D2932" s="14"/>
    </row>
    <row r="2933" spans="3:4" x14ac:dyDescent="0.2">
      <c r="C2933" s="14"/>
      <c r="D2933" s="14"/>
    </row>
    <row r="2934" spans="3:4" x14ac:dyDescent="0.2">
      <c r="C2934" s="14"/>
      <c r="D2934" s="14"/>
    </row>
    <row r="2935" spans="3:4" x14ac:dyDescent="0.2">
      <c r="C2935" s="14"/>
      <c r="D2935" s="14"/>
    </row>
    <row r="2936" spans="3:4" x14ac:dyDescent="0.2">
      <c r="C2936" s="14"/>
      <c r="D2936" s="14"/>
    </row>
    <row r="2937" spans="3:4" x14ac:dyDescent="0.2">
      <c r="C2937" s="14"/>
      <c r="D2937" s="14"/>
    </row>
    <row r="2938" spans="3:4" x14ac:dyDescent="0.2">
      <c r="C2938" s="14"/>
      <c r="D2938" s="14"/>
    </row>
    <row r="2939" spans="3:4" x14ac:dyDescent="0.2">
      <c r="C2939" s="14"/>
      <c r="D2939" s="14"/>
    </row>
    <row r="2940" spans="3:4" x14ac:dyDescent="0.2">
      <c r="C2940" s="14"/>
      <c r="D2940" s="14"/>
    </row>
    <row r="2941" spans="3:4" x14ac:dyDescent="0.2">
      <c r="C2941" s="14"/>
      <c r="D2941" s="14"/>
    </row>
    <row r="2942" spans="3:4" x14ac:dyDescent="0.2">
      <c r="C2942" s="14"/>
      <c r="D2942" s="14"/>
    </row>
    <row r="2943" spans="3:4" x14ac:dyDescent="0.2">
      <c r="C2943" s="14"/>
      <c r="D2943" s="14"/>
    </row>
    <row r="2944" spans="3:4" x14ac:dyDescent="0.2">
      <c r="C2944" s="14"/>
      <c r="D2944" s="14"/>
    </row>
    <row r="2945" spans="3:4" x14ac:dyDescent="0.2">
      <c r="C2945" s="14"/>
      <c r="D2945" s="14"/>
    </row>
    <row r="2946" spans="3:4" x14ac:dyDescent="0.2">
      <c r="C2946" s="14"/>
      <c r="D2946" s="14"/>
    </row>
    <row r="2947" spans="3:4" x14ac:dyDescent="0.2">
      <c r="C2947" s="14"/>
      <c r="D2947" s="14"/>
    </row>
    <row r="2948" spans="3:4" x14ac:dyDescent="0.2">
      <c r="C2948" s="14"/>
      <c r="D2948" s="14"/>
    </row>
    <row r="2949" spans="3:4" x14ac:dyDescent="0.2">
      <c r="C2949" s="14"/>
      <c r="D2949" s="14"/>
    </row>
    <row r="2950" spans="3:4" x14ac:dyDescent="0.2">
      <c r="C2950" s="14"/>
      <c r="D2950" s="14"/>
    </row>
    <row r="2951" spans="3:4" x14ac:dyDescent="0.2">
      <c r="C2951" s="14"/>
      <c r="D2951" s="14"/>
    </row>
    <row r="2952" spans="3:4" x14ac:dyDescent="0.2">
      <c r="C2952" s="14"/>
      <c r="D2952" s="14"/>
    </row>
    <row r="2953" spans="3:4" x14ac:dyDescent="0.2">
      <c r="C2953" s="14"/>
      <c r="D2953" s="14"/>
    </row>
    <row r="2954" spans="3:4" x14ac:dyDescent="0.2">
      <c r="C2954" s="14"/>
      <c r="D2954" s="14"/>
    </row>
    <row r="2955" spans="3:4" x14ac:dyDescent="0.2">
      <c r="C2955" s="14"/>
      <c r="D2955" s="14"/>
    </row>
    <row r="2956" spans="3:4" x14ac:dyDescent="0.2">
      <c r="C2956" s="14"/>
      <c r="D2956" s="14"/>
    </row>
    <row r="2957" spans="3:4" x14ac:dyDescent="0.2">
      <c r="C2957" s="14"/>
      <c r="D2957" s="14"/>
    </row>
    <row r="2958" spans="3:4" x14ac:dyDescent="0.2">
      <c r="C2958" s="14"/>
      <c r="D2958" s="14"/>
    </row>
    <row r="2959" spans="3:4" x14ac:dyDescent="0.2">
      <c r="C2959" s="14"/>
      <c r="D2959" s="14"/>
    </row>
    <row r="2960" spans="3:4" x14ac:dyDescent="0.2">
      <c r="C2960" s="14"/>
      <c r="D2960" s="14"/>
    </row>
    <row r="2961" spans="3:4" x14ac:dyDescent="0.2">
      <c r="C2961" s="14"/>
      <c r="D2961" s="14"/>
    </row>
    <row r="2962" spans="3:4" x14ac:dyDescent="0.2">
      <c r="C2962" s="14"/>
      <c r="D2962" s="14"/>
    </row>
    <row r="2963" spans="3:4" x14ac:dyDescent="0.2">
      <c r="C2963" s="14"/>
      <c r="D2963" s="14"/>
    </row>
    <row r="2964" spans="3:4" x14ac:dyDescent="0.2">
      <c r="C2964" s="14"/>
      <c r="D2964" s="14"/>
    </row>
    <row r="2965" spans="3:4" x14ac:dyDescent="0.2">
      <c r="C2965" s="14"/>
      <c r="D2965" s="14"/>
    </row>
    <row r="2966" spans="3:4" x14ac:dyDescent="0.2">
      <c r="C2966" s="14"/>
      <c r="D2966" s="14"/>
    </row>
    <row r="2967" spans="3:4" x14ac:dyDescent="0.2">
      <c r="C2967" s="14"/>
      <c r="D2967" s="14"/>
    </row>
    <row r="2968" spans="3:4" x14ac:dyDescent="0.2">
      <c r="C2968" s="14"/>
      <c r="D2968" s="14"/>
    </row>
    <row r="2969" spans="3:4" x14ac:dyDescent="0.2">
      <c r="C2969" s="14"/>
      <c r="D2969" s="14"/>
    </row>
    <row r="2970" spans="3:4" x14ac:dyDescent="0.2">
      <c r="C2970" s="14"/>
      <c r="D2970" s="14"/>
    </row>
    <row r="2971" spans="3:4" x14ac:dyDescent="0.2">
      <c r="C2971" s="14"/>
      <c r="D2971" s="14"/>
    </row>
    <row r="2972" spans="3:4" x14ac:dyDescent="0.2">
      <c r="C2972" s="14"/>
      <c r="D2972" s="14"/>
    </row>
    <row r="2973" spans="3:4" x14ac:dyDescent="0.2">
      <c r="C2973" s="14"/>
      <c r="D2973" s="14"/>
    </row>
    <row r="2974" spans="3:4" x14ac:dyDescent="0.2">
      <c r="C2974" s="14"/>
      <c r="D2974" s="14"/>
    </row>
    <row r="2975" spans="3:4" x14ac:dyDescent="0.2">
      <c r="C2975" s="14"/>
      <c r="D2975" s="14"/>
    </row>
    <row r="2976" spans="3:4" x14ac:dyDescent="0.2">
      <c r="C2976" s="14"/>
      <c r="D2976" s="14"/>
    </row>
    <row r="2977" spans="3:4" x14ac:dyDescent="0.2">
      <c r="C2977" s="14"/>
      <c r="D2977" s="14"/>
    </row>
    <row r="2978" spans="3:4" x14ac:dyDescent="0.2">
      <c r="C2978" s="14"/>
      <c r="D2978" s="14"/>
    </row>
    <row r="2979" spans="3:4" x14ac:dyDescent="0.2">
      <c r="C2979" s="14"/>
      <c r="D2979" s="14"/>
    </row>
    <row r="2980" spans="3:4" x14ac:dyDescent="0.2">
      <c r="C2980" s="14"/>
      <c r="D2980" s="14"/>
    </row>
    <row r="2981" spans="3:4" x14ac:dyDescent="0.2">
      <c r="C2981" s="14"/>
      <c r="D2981" s="14"/>
    </row>
    <row r="2982" spans="3:4" x14ac:dyDescent="0.2">
      <c r="C2982" s="14"/>
      <c r="D2982" s="14"/>
    </row>
    <row r="2983" spans="3:4" x14ac:dyDescent="0.2">
      <c r="C2983" s="14"/>
      <c r="D2983" s="14"/>
    </row>
    <row r="2984" spans="3:4" x14ac:dyDescent="0.2">
      <c r="C2984" s="14"/>
      <c r="D2984" s="14"/>
    </row>
    <row r="2985" spans="3:4" x14ac:dyDescent="0.2">
      <c r="C2985" s="14"/>
      <c r="D2985" s="14"/>
    </row>
    <row r="2986" spans="3:4" x14ac:dyDescent="0.2">
      <c r="C2986" s="14"/>
      <c r="D2986" s="14"/>
    </row>
    <row r="2987" spans="3:4" x14ac:dyDescent="0.2">
      <c r="C2987" s="14"/>
      <c r="D2987" s="14"/>
    </row>
    <row r="2988" spans="3:4" x14ac:dyDescent="0.2">
      <c r="C2988" s="14"/>
      <c r="D2988" s="14"/>
    </row>
    <row r="2989" spans="3:4" x14ac:dyDescent="0.2">
      <c r="C2989" s="14"/>
      <c r="D2989" s="14"/>
    </row>
    <row r="2990" spans="3:4" x14ac:dyDescent="0.2">
      <c r="C2990" s="14"/>
      <c r="D2990" s="14"/>
    </row>
    <row r="2991" spans="3:4" x14ac:dyDescent="0.2">
      <c r="C2991" s="14"/>
      <c r="D2991" s="14"/>
    </row>
    <row r="2992" spans="3:4" x14ac:dyDescent="0.2">
      <c r="C2992" s="14"/>
      <c r="D2992" s="14"/>
    </row>
    <row r="2993" spans="3:4" x14ac:dyDescent="0.2">
      <c r="C2993" s="14"/>
      <c r="D2993" s="14"/>
    </row>
    <row r="2994" spans="3:4" x14ac:dyDescent="0.2">
      <c r="C2994" s="14"/>
      <c r="D2994" s="14"/>
    </row>
    <row r="2995" spans="3:4" x14ac:dyDescent="0.2">
      <c r="C2995" s="14"/>
      <c r="D2995" s="14"/>
    </row>
    <row r="2996" spans="3:4" x14ac:dyDescent="0.2">
      <c r="C2996" s="14"/>
      <c r="D2996" s="14"/>
    </row>
    <row r="2997" spans="3:4" x14ac:dyDescent="0.2">
      <c r="C2997" s="14"/>
      <c r="D2997" s="14"/>
    </row>
    <row r="2998" spans="3:4" x14ac:dyDescent="0.2">
      <c r="C2998" s="14"/>
      <c r="D2998" s="14"/>
    </row>
    <row r="2999" spans="3:4" x14ac:dyDescent="0.2">
      <c r="C2999" s="14"/>
      <c r="D2999" s="14"/>
    </row>
    <row r="3000" spans="3:4" x14ac:dyDescent="0.2">
      <c r="C3000" s="14"/>
      <c r="D3000" s="14"/>
    </row>
    <row r="3001" spans="3:4" x14ac:dyDescent="0.2">
      <c r="C3001" s="14"/>
      <c r="D3001" s="14"/>
    </row>
    <row r="3002" spans="3:4" x14ac:dyDescent="0.2">
      <c r="C3002" s="14"/>
      <c r="D3002" s="14"/>
    </row>
    <row r="3003" spans="3:4" x14ac:dyDescent="0.2">
      <c r="C3003" s="14"/>
      <c r="D3003" s="14"/>
    </row>
    <row r="3004" spans="3:4" x14ac:dyDescent="0.2">
      <c r="C3004" s="14"/>
      <c r="D3004" s="14"/>
    </row>
    <row r="3005" spans="3:4" x14ac:dyDescent="0.2">
      <c r="C3005" s="14"/>
      <c r="D3005" s="14"/>
    </row>
    <row r="3006" spans="3:4" x14ac:dyDescent="0.2">
      <c r="C3006" s="14"/>
      <c r="D3006" s="14"/>
    </row>
    <row r="3007" spans="3:4" x14ac:dyDescent="0.2">
      <c r="C3007" s="14"/>
      <c r="D3007" s="14"/>
    </row>
    <row r="3008" spans="3:4" x14ac:dyDescent="0.2">
      <c r="C3008" s="14"/>
      <c r="D3008" s="14"/>
    </row>
    <row r="3009" spans="3:4" x14ac:dyDescent="0.2">
      <c r="C3009" s="14"/>
      <c r="D3009" s="14"/>
    </row>
    <row r="3010" spans="3:4" x14ac:dyDescent="0.2">
      <c r="C3010" s="14"/>
      <c r="D3010" s="14"/>
    </row>
    <row r="3011" spans="3:4" x14ac:dyDescent="0.2">
      <c r="C3011" s="14"/>
      <c r="D3011" s="14"/>
    </row>
    <row r="3012" spans="3:4" x14ac:dyDescent="0.2">
      <c r="C3012" s="14"/>
      <c r="D3012" s="14"/>
    </row>
    <row r="3013" spans="3:4" x14ac:dyDescent="0.2">
      <c r="C3013" s="14"/>
      <c r="D3013" s="14"/>
    </row>
    <row r="3014" spans="3:4" x14ac:dyDescent="0.2">
      <c r="C3014" s="14"/>
      <c r="D3014" s="14"/>
    </row>
    <row r="3015" spans="3:4" x14ac:dyDescent="0.2">
      <c r="C3015" s="14"/>
      <c r="D3015" s="14"/>
    </row>
    <row r="3016" spans="3:4" x14ac:dyDescent="0.2">
      <c r="C3016" s="14"/>
      <c r="D3016" s="14"/>
    </row>
    <row r="3017" spans="3:4" x14ac:dyDescent="0.2">
      <c r="C3017" s="14"/>
      <c r="D3017" s="14"/>
    </row>
    <row r="3018" spans="3:4" x14ac:dyDescent="0.2">
      <c r="C3018" s="14"/>
      <c r="D3018" s="14"/>
    </row>
    <row r="3019" spans="3:4" x14ac:dyDescent="0.2">
      <c r="C3019" s="14"/>
      <c r="D3019" s="14"/>
    </row>
    <row r="3020" spans="3:4" x14ac:dyDescent="0.2">
      <c r="C3020" s="14"/>
      <c r="D3020" s="14"/>
    </row>
    <row r="3021" spans="3:4" x14ac:dyDescent="0.2">
      <c r="C3021" s="14"/>
      <c r="D3021" s="14"/>
    </row>
    <row r="3022" spans="3:4" x14ac:dyDescent="0.2">
      <c r="C3022" s="14"/>
      <c r="D3022" s="14"/>
    </row>
    <row r="3023" spans="3:4" x14ac:dyDescent="0.2">
      <c r="C3023" s="14"/>
      <c r="D3023" s="14"/>
    </row>
    <row r="3024" spans="3:4" x14ac:dyDescent="0.2">
      <c r="C3024" s="14"/>
      <c r="D3024" s="14"/>
    </row>
    <row r="3025" spans="3:4" x14ac:dyDescent="0.2">
      <c r="C3025" s="14"/>
      <c r="D3025" s="14"/>
    </row>
    <row r="3026" spans="3:4" x14ac:dyDescent="0.2">
      <c r="C3026" s="14"/>
      <c r="D3026" s="14"/>
    </row>
    <row r="3027" spans="3:4" x14ac:dyDescent="0.2">
      <c r="C3027" s="14"/>
      <c r="D3027" s="14"/>
    </row>
    <row r="3028" spans="3:4" x14ac:dyDescent="0.2">
      <c r="C3028" s="14"/>
      <c r="D3028" s="14"/>
    </row>
    <row r="3029" spans="3:4" x14ac:dyDescent="0.2">
      <c r="C3029" s="14"/>
      <c r="D3029" s="14"/>
    </row>
    <row r="3030" spans="3:4" x14ac:dyDescent="0.2">
      <c r="C3030" s="14"/>
      <c r="D3030" s="14"/>
    </row>
    <row r="3031" spans="3:4" x14ac:dyDescent="0.2">
      <c r="C3031" s="14"/>
      <c r="D3031" s="14"/>
    </row>
    <row r="3032" spans="3:4" x14ac:dyDescent="0.2">
      <c r="C3032" s="14"/>
      <c r="D3032" s="14"/>
    </row>
    <row r="3033" spans="3:4" x14ac:dyDescent="0.2">
      <c r="C3033" s="14"/>
      <c r="D3033" s="14"/>
    </row>
    <row r="3034" spans="3:4" x14ac:dyDescent="0.2">
      <c r="C3034" s="14"/>
      <c r="D3034" s="14"/>
    </row>
    <row r="3035" spans="3:4" x14ac:dyDescent="0.2">
      <c r="C3035" s="14"/>
      <c r="D3035" s="14"/>
    </row>
    <row r="3036" spans="3:4" x14ac:dyDescent="0.2">
      <c r="C3036" s="14"/>
      <c r="D3036" s="14"/>
    </row>
    <row r="3037" spans="3:4" x14ac:dyDescent="0.2">
      <c r="C3037" s="14"/>
      <c r="D3037" s="14"/>
    </row>
    <row r="3038" spans="3:4" x14ac:dyDescent="0.2">
      <c r="C3038" s="14"/>
      <c r="D3038" s="14"/>
    </row>
  </sheetData>
  <phoneticPr fontId="8" type="noConversion"/>
  <hyperlinks>
    <hyperlink ref="H877" r:id="rId1" display="http://vsolj.cetus-net.org/bulletin.html"/>
    <hyperlink ref="H64660" r:id="rId2" display="http://vsolj.cetus-net.org/bulletin.html"/>
    <hyperlink ref="H64653" r:id="rId3" display="https://www.aavso.org/ejaavso"/>
    <hyperlink ref="AP804" r:id="rId4" display="http://cdsbib.u-strasbg.fr/cgi-bin/cdsbib?1990RMxAA..21..381G"/>
    <hyperlink ref="AP808" r:id="rId5" display="http://cdsbib.u-strasbg.fr/cgi-bin/cdsbib?1990RMxAA..21..381G"/>
    <hyperlink ref="AP807" r:id="rId6" display="http://cdsbib.u-strasbg.fr/cgi-bin/cdsbib?1990RMxAA..21..381G"/>
    <hyperlink ref="AP788" r:id="rId7" display="http://cdsbib.u-strasbg.fr/cgi-bin/cdsbib?1990RMxAA..21..381G"/>
    <hyperlink ref="I64660" r:id="rId8" display="http://vsolj.cetus-net.org/bulletin.html"/>
    <hyperlink ref="AQ944" r:id="rId9" display="http://cdsbib.u-strasbg.fr/cgi-bin/cdsbib?1990RMxAA..21..381G"/>
    <hyperlink ref="AQ55710" r:id="rId10" display="http://cdsbib.u-strasbg.fr/cgi-bin/cdsbib?1990RMxAA..21..381G"/>
    <hyperlink ref="AQ945" r:id="rId11" display="http://cdsbib.u-strasbg.fr/cgi-bin/cdsbib?1990RMxAA..21..381G"/>
    <hyperlink ref="H64657" r:id="rId12" display="https://www.aavso.org/ejaavso"/>
    <hyperlink ref="H1830" r:id="rId13" display="http://vsolj.cetus-net.org/bulletin.html"/>
    <hyperlink ref="AP3074" r:id="rId14" display="http://cdsbib.u-strasbg.fr/cgi-bin/cdsbib?1990RMxAA..21..381G"/>
    <hyperlink ref="AP3077" r:id="rId15" display="http://cdsbib.u-strasbg.fr/cgi-bin/cdsbib?1990RMxAA..21..381G"/>
    <hyperlink ref="AP3075" r:id="rId16" display="http://cdsbib.u-strasbg.fr/cgi-bin/cdsbib?1990RMxAA..21..381G"/>
    <hyperlink ref="AP3059" r:id="rId17" display="http://cdsbib.u-strasbg.fr/cgi-bin/cdsbib?1990RMxAA..21..381G"/>
    <hyperlink ref="I1830" r:id="rId18" display="http://vsolj.cetus-net.org/bulletin.html"/>
    <hyperlink ref="AQ3288" r:id="rId19" display="http://cdsbib.u-strasbg.fr/cgi-bin/cdsbib?1990RMxAA..21..381G"/>
    <hyperlink ref="AQ65525" r:id="rId20" display="http://cdsbib.u-strasbg.fr/cgi-bin/cdsbib?1990RMxAA..21..381G"/>
    <hyperlink ref="AQ3292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7"/>
  <sheetViews>
    <sheetView topLeftCell="A109" workbookViewId="0">
      <selection activeCell="A97" sqref="A97:D159"/>
    </sheetView>
  </sheetViews>
  <sheetFormatPr defaultRowHeight="12.75" x14ac:dyDescent="0.2"/>
  <cols>
    <col min="1" max="1" width="19.7109375" style="14" customWidth="1"/>
    <col min="2" max="2" width="4.42578125" style="18" customWidth="1"/>
    <col min="3" max="3" width="12.7109375" style="14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4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5" t="s">
        <v>82</v>
      </c>
      <c r="I1" s="46" t="s">
        <v>83</v>
      </c>
      <c r="J1" s="47" t="s">
        <v>84</v>
      </c>
    </row>
    <row r="2" spans="1:16" x14ac:dyDescent="0.2">
      <c r="I2" s="48" t="s">
        <v>85</v>
      </c>
      <c r="J2" s="49" t="s">
        <v>76</v>
      </c>
    </row>
    <row r="3" spans="1:16" x14ac:dyDescent="0.2">
      <c r="A3" s="50" t="s">
        <v>86</v>
      </c>
      <c r="I3" s="48" t="s">
        <v>87</v>
      </c>
      <c r="J3" s="49" t="s">
        <v>58</v>
      </c>
    </row>
    <row r="4" spans="1:16" x14ac:dyDescent="0.2">
      <c r="I4" s="48" t="s">
        <v>88</v>
      </c>
      <c r="J4" s="49" t="s">
        <v>58</v>
      </c>
    </row>
    <row r="5" spans="1:16" ht="13.5" thickBot="1" x14ac:dyDescent="0.25">
      <c r="I5" s="51" t="s">
        <v>89</v>
      </c>
      <c r="J5" s="52" t="s">
        <v>59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 VB 5.14 </v>
      </c>
      <c r="B11" s="5" t="str">
        <f t="shared" ref="B11:B42" si="1">IF(H11=INT(H11),"I","II")</f>
        <v>I</v>
      </c>
      <c r="C11" s="14">
        <f t="shared" ref="C11:C42" si="2">1*G11</f>
        <v>26444.467000000001</v>
      </c>
      <c r="D11" s="18" t="str">
        <f t="shared" ref="D11:D42" si="3">VLOOKUP(F11,I$1:J$5,2,FALSE)</f>
        <v>vis</v>
      </c>
      <c r="E11" s="53">
        <f>VLOOKUP(C11,Active!C$21:E$971,3,FALSE)</f>
        <v>-4464.0022687196124</v>
      </c>
      <c r="F11" s="5" t="s">
        <v>89</v>
      </c>
      <c r="G11" s="18" t="str">
        <f t="shared" ref="G11:G42" si="4">MID(I11,3,LEN(I11)-3)</f>
        <v>26444.467</v>
      </c>
      <c r="H11" s="14">
        <f t="shared" ref="H11:H42" si="5">1*K11</f>
        <v>-4464</v>
      </c>
      <c r="I11" s="54" t="s">
        <v>92</v>
      </c>
      <c r="J11" s="55" t="s">
        <v>93</v>
      </c>
      <c r="K11" s="54">
        <v>-4464</v>
      </c>
      <c r="L11" s="54" t="s">
        <v>94</v>
      </c>
      <c r="M11" s="55" t="s">
        <v>95</v>
      </c>
      <c r="N11" s="55"/>
      <c r="O11" s="56" t="s">
        <v>96</v>
      </c>
      <c r="P11" s="56" t="s">
        <v>97</v>
      </c>
    </row>
    <row r="12" spans="1:16" ht="12.75" customHeight="1" thickBot="1" x14ac:dyDescent="0.25">
      <c r="A12" s="14" t="str">
        <f t="shared" si="0"/>
        <v> VB 5.14 </v>
      </c>
      <c r="B12" s="5" t="str">
        <f t="shared" si="1"/>
        <v>I</v>
      </c>
      <c r="C12" s="14">
        <f t="shared" si="2"/>
        <v>26942.368999999999</v>
      </c>
      <c r="D12" s="18" t="str">
        <f t="shared" si="3"/>
        <v>vis</v>
      </c>
      <c r="E12" s="53">
        <f>VLOOKUP(C12,Active!C$21:E$971,3,FALSE)</f>
        <v>-4315.9938787376514</v>
      </c>
      <c r="F12" s="5" t="s">
        <v>89</v>
      </c>
      <c r="G12" s="18" t="str">
        <f t="shared" si="4"/>
        <v>26942.369</v>
      </c>
      <c r="H12" s="14">
        <f t="shared" si="5"/>
        <v>-4316</v>
      </c>
      <c r="I12" s="54" t="s">
        <v>98</v>
      </c>
      <c r="J12" s="55" t="s">
        <v>99</v>
      </c>
      <c r="K12" s="54">
        <v>-4316</v>
      </c>
      <c r="L12" s="54" t="s">
        <v>100</v>
      </c>
      <c r="M12" s="55" t="s">
        <v>95</v>
      </c>
      <c r="N12" s="55"/>
      <c r="O12" s="56" t="s">
        <v>96</v>
      </c>
      <c r="P12" s="56" t="s">
        <v>97</v>
      </c>
    </row>
    <row r="13" spans="1:16" ht="12.75" customHeight="1" thickBot="1" x14ac:dyDescent="0.25">
      <c r="A13" s="14" t="str">
        <f t="shared" si="0"/>
        <v> VB 5.14 </v>
      </c>
      <c r="B13" s="5" t="str">
        <f t="shared" si="1"/>
        <v>I</v>
      </c>
      <c r="C13" s="14">
        <f t="shared" si="2"/>
        <v>26942.39</v>
      </c>
      <c r="D13" s="18" t="str">
        <f t="shared" si="3"/>
        <v>vis</v>
      </c>
      <c r="E13" s="53">
        <f>VLOOKUP(C13,Active!C$21:E$971,3,FALSE)</f>
        <v>-4315.9876361915485</v>
      </c>
      <c r="F13" s="5" t="s">
        <v>89</v>
      </c>
      <c r="G13" s="18" t="str">
        <f t="shared" si="4"/>
        <v>26942.390</v>
      </c>
      <c r="H13" s="14">
        <f t="shared" si="5"/>
        <v>-4316</v>
      </c>
      <c r="I13" s="54" t="s">
        <v>101</v>
      </c>
      <c r="J13" s="55" t="s">
        <v>102</v>
      </c>
      <c r="K13" s="54">
        <v>-4316</v>
      </c>
      <c r="L13" s="54" t="s">
        <v>103</v>
      </c>
      <c r="M13" s="55" t="s">
        <v>95</v>
      </c>
      <c r="N13" s="55"/>
      <c r="O13" s="56" t="s">
        <v>96</v>
      </c>
      <c r="P13" s="56" t="s">
        <v>97</v>
      </c>
    </row>
    <row r="14" spans="1:16" ht="12.75" customHeight="1" thickBot="1" x14ac:dyDescent="0.25">
      <c r="A14" s="14" t="str">
        <f t="shared" si="0"/>
        <v> VB 5.14 </v>
      </c>
      <c r="B14" s="5" t="str">
        <f t="shared" si="1"/>
        <v>I</v>
      </c>
      <c r="C14" s="14">
        <f t="shared" si="2"/>
        <v>26942.407999999999</v>
      </c>
      <c r="D14" s="18" t="str">
        <f t="shared" si="3"/>
        <v>vis</v>
      </c>
      <c r="E14" s="53">
        <f>VLOOKUP(C14,Active!C$21:E$971,3,FALSE)</f>
        <v>-4315.9822854377462</v>
      </c>
      <c r="F14" s="5" t="s">
        <v>89</v>
      </c>
      <c r="G14" s="18" t="str">
        <f t="shared" si="4"/>
        <v>26942.408</v>
      </c>
      <c r="H14" s="14">
        <f t="shared" si="5"/>
        <v>-4316</v>
      </c>
      <c r="I14" s="54" t="s">
        <v>104</v>
      </c>
      <c r="J14" s="55" t="s">
        <v>105</v>
      </c>
      <c r="K14" s="54">
        <v>-4316</v>
      </c>
      <c r="L14" s="54" t="s">
        <v>106</v>
      </c>
      <c r="M14" s="55" t="s">
        <v>95</v>
      </c>
      <c r="N14" s="55"/>
      <c r="O14" s="56" t="s">
        <v>96</v>
      </c>
      <c r="P14" s="56" t="s">
        <v>97</v>
      </c>
    </row>
    <row r="15" spans="1:16" ht="12.75" customHeight="1" thickBot="1" x14ac:dyDescent="0.25">
      <c r="A15" s="14" t="str">
        <f t="shared" si="0"/>
        <v> VB 5.14 </v>
      </c>
      <c r="B15" s="5" t="str">
        <f t="shared" si="1"/>
        <v>II</v>
      </c>
      <c r="C15" s="14">
        <f t="shared" si="2"/>
        <v>27216.522000000001</v>
      </c>
      <c r="D15" s="18" t="str">
        <f t="shared" si="3"/>
        <v>vis</v>
      </c>
      <c r="E15" s="53">
        <f>VLOOKUP(C15,Active!C$21:E$971,3,FALSE)</f>
        <v>-4234.4980338952419</v>
      </c>
      <c r="F15" s="5" t="s">
        <v>89</v>
      </c>
      <c r="G15" s="18" t="str">
        <f t="shared" si="4"/>
        <v>27216.522</v>
      </c>
      <c r="H15" s="14">
        <f t="shared" si="5"/>
        <v>-4234.5</v>
      </c>
      <c r="I15" s="54" t="s">
        <v>107</v>
      </c>
      <c r="J15" s="55" t="s">
        <v>108</v>
      </c>
      <c r="K15" s="54">
        <v>-4234.5</v>
      </c>
      <c r="L15" s="54" t="s">
        <v>109</v>
      </c>
      <c r="M15" s="55" t="s">
        <v>95</v>
      </c>
      <c r="N15" s="55"/>
      <c r="O15" s="56" t="s">
        <v>96</v>
      </c>
      <c r="P15" s="56" t="s">
        <v>97</v>
      </c>
    </row>
    <row r="16" spans="1:16" ht="12.75" customHeight="1" thickBot="1" x14ac:dyDescent="0.25">
      <c r="A16" s="14" t="str">
        <f t="shared" si="0"/>
        <v> VB 5.14 </v>
      </c>
      <c r="B16" s="5" t="str">
        <f t="shared" si="1"/>
        <v>I</v>
      </c>
      <c r="C16" s="14">
        <f t="shared" si="2"/>
        <v>27312.396000000001</v>
      </c>
      <c r="D16" s="18" t="str">
        <f t="shared" si="3"/>
        <v>vis</v>
      </c>
      <c r="E16" s="53">
        <f>VLOOKUP(C16,Active!C$21:E$971,3,FALSE)</f>
        <v>-4205.9981355595646</v>
      </c>
      <c r="F16" s="5" t="s">
        <v>89</v>
      </c>
      <c r="G16" s="18" t="str">
        <f t="shared" si="4"/>
        <v>27312.396</v>
      </c>
      <c r="H16" s="14">
        <f t="shared" si="5"/>
        <v>-4206</v>
      </c>
      <c r="I16" s="54" t="s">
        <v>110</v>
      </c>
      <c r="J16" s="55" t="s">
        <v>111</v>
      </c>
      <c r="K16" s="54">
        <v>-4206</v>
      </c>
      <c r="L16" s="54" t="s">
        <v>112</v>
      </c>
      <c r="M16" s="55" t="s">
        <v>95</v>
      </c>
      <c r="N16" s="55"/>
      <c r="O16" s="56" t="s">
        <v>96</v>
      </c>
      <c r="P16" s="56" t="s">
        <v>97</v>
      </c>
    </row>
    <row r="17" spans="1:16" ht="12.75" customHeight="1" thickBot="1" x14ac:dyDescent="0.25">
      <c r="A17" s="14" t="str">
        <f t="shared" si="0"/>
        <v> VB 5.14 </v>
      </c>
      <c r="B17" s="5" t="str">
        <f t="shared" si="1"/>
        <v>II</v>
      </c>
      <c r="C17" s="14">
        <f t="shared" si="2"/>
        <v>28020.522000000001</v>
      </c>
      <c r="D17" s="18" t="str">
        <f t="shared" si="3"/>
        <v>vis</v>
      </c>
      <c r="E17" s="53">
        <f>VLOOKUP(C17,Active!C$21:E$971,3,FALSE)</f>
        <v>-3995.4976973922808</v>
      </c>
      <c r="F17" s="5" t="s">
        <v>89</v>
      </c>
      <c r="G17" s="18" t="str">
        <f t="shared" si="4"/>
        <v>28020.522</v>
      </c>
      <c r="H17" s="14">
        <f t="shared" si="5"/>
        <v>-3995.5</v>
      </c>
      <c r="I17" s="54" t="s">
        <v>113</v>
      </c>
      <c r="J17" s="55" t="s">
        <v>114</v>
      </c>
      <c r="K17" s="54">
        <v>-3995.5</v>
      </c>
      <c r="L17" s="54" t="s">
        <v>115</v>
      </c>
      <c r="M17" s="55" t="s">
        <v>95</v>
      </c>
      <c r="N17" s="55"/>
      <c r="O17" s="56" t="s">
        <v>96</v>
      </c>
      <c r="P17" s="56" t="s">
        <v>97</v>
      </c>
    </row>
    <row r="18" spans="1:16" ht="12.75" customHeight="1" thickBot="1" x14ac:dyDescent="0.25">
      <c r="A18" s="14" t="str">
        <f t="shared" si="0"/>
        <v> VB 5.14 </v>
      </c>
      <c r="B18" s="5" t="str">
        <f t="shared" si="1"/>
        <v>I</v>
      </c>
      <c r="C18" s="14">
        <f t="shared" si="2"/>
        <v>28782.421999999999</v>
      </c>
      <c r="D18" s="18" t="str">
        <f t="shared" si="3"/>
        <v>vis</v>
      </c>
      <c r="E18" s="53">
        <f>VLOOKUP(C18,Active!C$21:E$971,3,FALSE)</f>
        <v>-3769.0121795047116</v>
      </c>
      <c r="F18" s="5" t="s">
        <v>89</v>
      </c>
      <c r="G18" s="18" t="str">
        <f t="shared" si="4"/>
        <v>28782.422</v>
      </c>
      <c r="H18" s="14">
        <f t="shared" si="5"/>
        <v>-3769</v>
      </c>
      <c r="I18" s="54" t="s">
        <v>116</v>
      </c>
      <c r="J18" s="55" t="s">
        <v>117</v>
      </c>
      <c r="K18" s="54">
        <v>-3769</v>
      </c>
      <c r="L18" s="54" t="s">
        <v>118</v>
      </c>
      <c r="M18" s="55" t="s">
        <v>95</v>
      </c>
      <c r="N18" s="55"/>
      <c r="O18" s="56" t="s">
        <v>96</v>
      </c>
      <c r="P18" s="56" t="s">
        <v>97</v>
      </c>
    </row>
    <row r="19" spans="1:16" ht="12.75" customHeight="1" thickBot="1" x14ac:dyDescent="0.25">
      <c r="A19" s="14" t="str">
        <f t="shared" si="0"/>
        <v> VB 5.14 </v>
      </c>
      <c r="B19" s="5" t="str">
        <f t="shared" si="1"/>
        <v>I</v>
      </c>
      <c r="C19" s="14">
        <f t="shared" si="2"/>
        <v>28809.373</v>
      </c>
      <c r="D19" s="18" t="str">
        <f t="shared" si="3"/>
        <v>vis</v>
      </c>
      <c r="E19" s="53">
        <f>VLOOKUP(C19,Active!C$21:E$971,3,FALSE)</f>
        <v>-3761.00061474216</v>
      </c>
      <c r="F19" s="5" t="s">
        <v>89</v>
      </c>
      <c r="G19" s="18" t="str">
        <f t="shared" si="4"/>
        <v>28809.373</v>
      </c>
      <c r="H19" s="14">
        <f t="shared" si="5"/>
        <v>-3761</v>
      </c>
      <c r="I19" s="54" t="s">
        <v>119</v>
      </c>
      <c r="J19" s="55" t="s">
        <v>120</v>
      </c>
      <c r="K19" s="54">
        <v>-3761</v>
      </c>
      <c r="L19" s="54" t="s">
        <v>121</v>
      </c>
      <c r="M19" s="55" t="s">
        <v>95</v>
      </c>
      <c r="N19" s="55"/>
      <c r="O19" s="56" t="s">
        <v>96</v>
      </c>
      <c r="P19" s="56" t="s">
        <v>97</v>
      </c>
    </row>
    <row r="20" spans="1:16" ht="12.75" customHeight="1" thickBot="1" x14ac:dyDescent="0.25">
      <c r="A20" s="14" t="str">
        <f t="shared" si="0"/>
        <v> VB 5.14 </v>
      </c>
      <c r="B20" s="5" t="str">
        <f t="shared" si="1"/>
        <v>I</v>
      </c>
      <c r="C20" s="14">
        <f t="shared" si="2"/>
        <v>29438.467000000001</v>
      </c>
      <c r="D20" s="18" t="str">
        <f t="shared" si="3"/>
        <v>vis</v>
      </c>
      <c r="E20" s="53">
        <f>VLOOKUP(C20,Active!C$21:E$971,3,FALSE)</f>
        <v>-3573.9935529361969</v>
      </c>
      <c r="F20" s="5" t="s">
        <v>89</v>
      </c>
      <c r="G20" s="18" t="str">
        <f t="shared" si="4"/>
        <v>29438.467</v>
      </c>
      <c r="H20" s="14">
        <f t="shared" si="5"/>
        <v>-3574</v>
      </c>
      <c r="I20" s="54" t="s">
        <v>124</v>
      </c>
      <c r="J20" s="55" t="s">
        <v>125</v>
      </c>
      <c r="K20" s="54">
        <v>-3574</v>
      </c>
      <c r="L20" s="54" t="s">
        <v>126</v>
      </c>
      <c r="M20" s="55" t="s">
        <v>95</v>
      </c>
      <c r="N20" s="55"/>
      <c r="O20" s="56" t="s">
        <v>96</v>
      </c>
      <c r="P20" s="56" t="s">
        <v>97</v>
      </c>
    </row>
    <row r="21" spans="1:16" ht="12.75" customHeight="1" thickBot="1" x14ac:dyDescent="0.25">
      <c r="A21" s="14" t="str">
        <f t="shared" si="0"/>
        <v> VB 5.14 </v>
      </c>
      <c r="B21" s="5" t="str">
        <f t="shared" si="1"/>
        <v>II</v>
      </c>
      <c r="C21" s="14">
        <f t="shared" si="2"/>
        <v>36420.421999999999</v>
      </c>
      <c r="D21" s="18" t="str">
        <f t="shared" si="3"/>
        <v>vis</v>
      </c>
      <c r="E21" s="53">
        <f>VLOOKUP(C21,Active!C$21:E$971,3,FALSE)</f>
        <v>-1498.5089827265786</v>
      </c>
      <c r="F21" s="5" t="s">
        <v>89</v>
      </c>
      <c r="G21" s="18" t="str">
        <f t="shared" si="4"/>
        <v>36420.422</v>
      </c>
      <c r="H21" s="14">
        <f t="shared" si="5"/>
        <v>-1498.5</v>
      </c>
      <c r="I21" s="54" t="s">
        <v>127</v>
      </c>
      <c r="J21" s="55" t="s">
        <v>128</v>
      </c>
      <c r="K21" s="54">
        <v>-1498.5</v>
      </c>
      <c r="L21" s="54" t="s">
        <v>129</v>
      </c>
      <c r="M21" s="55" t="s">
        <v>95</v>
      </c>
      <c r="N21" s="55"/>
      <c r="O21" s="56" t="s">
        <v>96</v>
      </c>
      <c r="P21" s="56" t="s">
        <v>97</v>
      </c>
    </row>
    <row r="22" spans="1:16" ht="12.75" customHeight="1" thickBot="1" x14ac:dyDescent="0.25">
      <c r="A22" s="14" t="str">
        <f t="shared" si="0"/>
        <v> VB 5.14 </v>
      </c>
      <c r="B22" s="5" t="str">
        <f t="shared" si="1"/>
        <v>I</v>
      </c>
      <c r="C22" s="14">
        <f t="shared" si="2"/>
        <v>36452.368000000002</v>
      </c>
      <c r="D22" s="18" t="str">
        <f t="shared" si="3"/>
        <v>vis</v>
      </c>
      <c r="E22" s="53">
        <f>VLOOKUP(C22,Active!C$21:E$971,3,FALSE)</f>
        <v>-1489.0125837838864</v>
      </c>
      <c r="F22" s="5" t="s">
        <v>89</v>
      </c>
      <c r="G22" s="18" t="str">
        <f t="shared" si="4"/>
        <v>36452.368</v>
      </c>
      <c r="H22" s="14">
        <f t="shared" si="5"/>
        <v>-1489</v>
      </c>
      <c r="I22" s="54" t="s">
        <v>130</v>
      </c>
      <c r="J22" s="55" t="s">
        <v>131</v>
      </c>
      <c r="K22" s="54">
        <v>-1489</v>
      </c>
      <c r="L22" s="54" t="s">
        <v>132</v>
      </c>
      <c r="M22" s="55" t="s">
        <v>95</v>
      </c>
      <c r="N22" s="55"/>
      <c r="O22" s="56" t="s">
        <v>96</v>
      </c>
      <c r="P22" s="56" t="s">
        <v>97</v>
      </c>
    </row>
    <row r="23" spans="1:16" ht="12.75" customHeight="1" thickBot="1" x14ac:dyDescent="0.25">
      <c r="A23" s="14" t="str">
        <f t="shared" si="0"/>
        <v> BBS 2 </v>
      </c>
      <c r="B23" s="5" t="str">
        <f t="shared" si="1"/>
        <v>II</v>
      </c>
      <c r="C23" s="14">
        <f t="shared" si="2"/>
        <v>41392.451999999997</v>
      </c>
      <c r="D23" s="18" t="str">
        <f t="shared" si="3"/>
        <v>vis</v>
      </c>
      <c r="E23" s="53">
        <f>VLOOKUP(C23,Active!C$21:E$971,3,FALSE)</f>
        <v>-20.502958966853804</v>
      </c>
      <c r="F23" s="5" t="s">
        <v>89</v>
      </c>
      <c r="G23" s="18" t="str">
        <f t="shared" si="4"/>
        <v>41392.452</v>
      </c>
      <c r="H23" s="14">
        <f t="shared" si="5"/>
        <v>-20.5</v>
      </c>
      <c r="I23" s="54" t="s">
        <v>151</v>
      </c>
      <c r="J23" s="55" t="s">
        <v>152</v>
      </c>
      <c r="K23" s="54">
        <v>-20.5</v>
      </c>
      <c r="L23" s="54" t="s">
        <v>153</v>
      </c>
      <c r="M23" s="55" t="s">
        <v>136</v>
      </c>
      <c r="N23" s="55"/>
      <c r="O23" s="56" t="s">
        <v>154</v>
      </c>
      <c r="P23" s="56" t="s">
        <v>155</v>
      </c>
    </row>
    <row r="24" spans="1:16" ht="12.75" customHeight="1" thickBot="1" x14ac:dyDescent="0.25">
      <c r="A24" s="14" t="str">
        <f t="shared" si="0"/>
        <v>IBVS 937 </v>
      </c>
      <c r="B24" s="5" t="str">
        <f t="shared" si="1"/>
        <v>I</v>
      </c>
      <c r="C24" s="14">
        <f t="shared" si="2"/>
        <v>41461.425199999998</v>
      </c>
      <c r="D24" s="18" t="str">
        <f t="shared" si="3"/>
        <v>vis</v>
      </c>
      <c r="E24" s="53">
        <f>VLOOKUP(C24,Active!C$21:E$971,3,FALSE)</f>
        <v>2.9726409910718155E-4</v>
      </c>
      <c r="F24" s="5" t="s">
        <v>89</v>
      </c>
      <c r="G24" s="18" t="str">
        <f t="shared" si="4"/>
        <v>41461.4252</v>
      </c>
      <c r="H24" s="14">
        <f t="shared" si="5"/>
        <v>0</v>
      </c>
      <c r="I24" s="54" t="s">
        <v>160</v>
      </c>
      <c r="J24" s="55" t="s">
        <v>161</v>
      </c>
      <c r="K24" s="54">
        <v>0</v>
      </c>
      <c r="L24" s="54" t="s">
        <v>162</v>
      </c>
      <c r="M24" s="55" t="s">
        <v>163</v>
      </c>
      <c r="N24" s="55" t="s">
        <v>164</v>
      </c>
      <c r="O24" s="56" t="s">
        <v>165</v>
      </c>
      <c r="P24" s="57" t="s">
        <v>166</v>
      </c>
    </row>
    <row r="25" spans="1:16" ht="12.75" customHeight="1" thickBot="1" x14ac:dyDescent="0.25">
      <c r="A25" s="14" t="str">
        <f t="shared" si="0"/>
        <v>IBVS 937 </v>
      </c>
      <c r="B25" s="5" t="str">
        <f t="shared" si="1"/>
        <v>I</v>
      </c>
      <c r="C25" s="14">
        <f t="shared" si="2"/>
        <v>41471.516300000003</v>
      </c>
      <c r="D25" s="18" t="str">
        <f t="shared" si="3"/>
        <v>vis</v>
      </c>
      <c r="E25" s="53">
        <f>VLOOKUP(C25,Active!C$21:E$971,3,FALSE)</f>
        <v>3.0000190249029033</v>
      </c>
      <c r="F25" s="5" t="s">
        <v>89</v>
      </c>
      <c r="G25" s="18" t="str">
        <f t="shared" si="4"/>
        <v>41471.5163</v>
      </c>
      <c r="H25" s="14">
        <f t="shared" si="5"/>
        <v>3</v>
      </c>
      <c r="I25" s="54" t="s">
        <v>167</v>
      </c>
      <c r="J25" s="55" t="s">
        <v>168</v>
      </c>
      <c r="K25" s="54">
        <v>3</v>
      </c>
      <c r="L25" s="54" t="s">
        <v>169</v>
      </c>
      <c r="M25" s="55" t="s">
        <v>163</v>
      </c>
      <c r="N25" s="55" t="s">
        <v>164</v>
      </c>
      <c r="O25" s="56" t="s">
        <v>170</v>
      </c>
      <c r="P25" s="57" t="s">
        <v>166</v>
      </c>
    </row>
    <row r="26" spans="1:16" ht="12.75" customHeight="1" thickBot="1" x14ac:dyDescent="0.25">
      <c r="A26" s="14" t="str">
        <f t="shared" si="0"/>
        <v>IBVS 937 </v>
      </c>
      <c r="B26" s="5" t="str">
        <f t="shared" si="1"/>
        <v>I</v>
      </c>
      <c r="C26" s="14">
        <f t="shared" si="2"/>
        <v>41488.331899999997</v>
      </c>
      <c r="D26" s="18" t="str">
        <f t="shared" si="3"/>
        <v>vis</v>
      </c>
      <c r="E26" s="53">
        <f>VLOOKUP(C26,Active!C$21:E$971,3,FALSE)</f>
        <v>7.998693227014682</v>
      </c>
      <c r="F26" s="5" t="s">
        <v>89</v>
      </c>
      <c r="G26" s="18" t="str">
        <f t="shared" si="4"/>
        <v>41488.3319</v>
      </c>
      <c r="H26" s="14">
        <f t="shared" si="5"/>
        <v>8</v>
      </c>
      <c r="I26" s="54" t="s">
        <v>171</v>
      </c>
      <c r="J26" s="55" t="s">
        <v>172</v>
      </c>
      <c r="K26" s="54">
        <v>8</v>
      </c>
      <c r="L26" s="54" t="s">
        <v>173</v>
      </c>
      <c r="M26" s="55" t="s">
        <v>163</v>
      </c>
      <c r="N26" s="55" t="s">
        <v>164</v>
      </c>
      <c r="O26" s="56" t="s">
        <v>170</v>
      </c>
      <c r="P26" s="57" t="s">
        <v>166</v>
      </c>
    </row>
    <row r="27" spans="1:16" ht="12.75" customHeight="1" thickBot="1" x14ac:dyDescent="0.25">
      <c r="A27" s="14" t="str">
        <f t="shared" si="0"/>
        <v>IBVS 937 </v>
      </c>
      <c r="B27" s="5" t="str">
        <f t="shared" si="1"/>
        <v>II</v>
      </c>
      <c r="C27" s="14">
        <f t="shared" si="2"/>
        <v>41493.383800000003</v>
      </c>
      <c r="D27" s="18" t="str">
        <f t="shared" si="3"/>
        <v>vis</v>
      </c>
      <c r="E27" s="53">
        <f>VLOOKUP(C27,Active!C$21:E$971,3,FALSE)</f>
        <v>9.5004417344533731</v>
      </c>
      <c r="F27" s="5" t="s">
        <v>89</v>
      </c>
      <c r="G27" s="18" t="str">
        <f t="shared" si="4"/>
        <v>41493.3838</v>
      </c>
      <c r="H27" s="14">
        <f t="shared" si="5"/>
        <v>9.5</v>
      </c>
      <c r="I27" s="54" t="s">
        <v>174</v>
      </c>
      <c r="J27" s="55" t="s">
        <v>175</v>
      </c>
      <c r="K27" s="54">
        <v>9.5</v>
      </c>
      <c r="L27" s="54" t="s">
        <v>176</v>
      </c>
      <c r="M27" s="55" t="s">
        <v>163</v>
      </c>
      <c r="N27" s="55" t="s">
        <v>164</v>
      </c>
      <c r="O27" s="56" t="s">
        <v>165</v>
      </c>
      <c r="P27" s="57" t="s">
        <v>166</v>
      </c>
    </row>
    <row r="28" spans="1:16" ht="12.75" customHeight="1" thickBot="1" x14ac:dyDescent="0.25">
      <c r="A28" s="14" t="str">
        <f t="shared" si="0"/>
        <v>IBVS 1079 </v>
      </c>
      <c r="B28" s="5" t="str">
        <f t="shared" si="1"/>
        <v>I</v>
      </c>
      <c r="C28" s="14">
        <f t="shared" si="2"/>
        <v>41498.428999999996</v>
      </c>
      <c r="D28" s="18" t="str">
        <f t="shared" si="3"/>
        <v>vis</v>
      </c>
      <c r="E28" s="53">
        <f>VLOOKUP(C28,Active!C$21:E$971,3,FALSE)</f>
        <v>11.000198572417446</v>
      </c>
      <c r="F28" s="5" t="s">
        <v>89</v>
      </c>
      <c r="G28" s="18" t="str">
        <f t="shared" si="4"/>
        <v>41498.4290</v>
      </c>
      <c r="H28" s="14">
        <f t="shared" si="5"/>
        <v>11</v>
      </c>
      <c r="I28" s="54" t="s">
        <v>177</v>
      </c>
      <c r="J28" s="55" t="s">
        <v>178</v>
      </c>
      <c r="K28" s="54">
        <v>11</v>
      </c>
      <c r="L28" s="54" t="s">
        <v>179</v>
      </c>
      <c r="M28" s="55" t="s">
        <v>163</v>
      </c>
      <c r="N28" s="55" t="s">
        <v>164</v>
      </c>
      <c r="O28" s="56" t="s">
        <v>180</v>
      </c>
      <c r="P28" s="57" t="s">
        <v>181</v>
      </c>
    </row>
    <row r="29" spans="1:16" ht="12.75" customHeight="1" thickBot="1" x14ac:dyDescent="0.25">
      <c r="A29" s="14" t="str">
        <f t="shared" si="0"/>
        <v>IBVS 1079 </v>
      </c>
      <c r="B29" s="5" t="str">
        <f t="shared" si="1"/>
        <v>I</v>
      </c>
      <c r="C29" s="14">
        <f t="shared" si="2"/>
        <v>41508.519899999999</v>
      </c>
      <c r="D29" s="18" t="str">
        <f t="shared" si="3"/>
        <v>vis</v>
      </c>
      <c r="E29" s="53">
        <f>VLOOKUP(C29,Active!C$21:E$971,3,FALSE)</f>
        <v>13.999860880400556</v>
      </c>
      <c r="F29" s="5" t="s">
        <v>89</v>
      </c>
      <c r="G29" s="18" t="str">
        <f t="shared" si="4"/>
        <v>41508.5199</v>
      </c>
      <c r="H29" s="14">
        <f t="shared" si="5"/>
        <v>14</v>
      </c>
      <c r="I29" s="54" t="s">
        <v>185</v>
      </c>
      <c r="J29" s="55" t="s">
        <v>186</v>
      </c>
      <c r="K29" s="54">
        <v>14</v>
      </c>
      <c r="L29" s="54" t="s">
        <v>187</v>
      </c>
      <c r="M29" s="55" t="s">
        <v>163</v>
      </c>
      <c r="N29" s="55" t="s">
        <v>164</v>
      </c>
      <c r="O29" s="56" t="s">
        <v>180</v>
      </c>
      <c r="P29" s="57" t="s">
        <v>181</v>
      </c>
    </row>
    <row r="30" spans="1:16" ht="12.75" customHeight="1" thickBot="1" x14ac:dyDescent="0.25">
      <c r="A30" s="14" t="str">
        <f t="shared" si="0"/>
        <v>IBVS 1900 </v>
      </c>
      <c r="B30" s="5" t="str">
        <f t="shared" si="1"/>
        <v>I</v>
      </c>
      <c r="C30" s="14">
        <f t="shared" si="2"/>
        <v>41511.8842</v>
      </c>
      <c r="D30" s="18" t="str">
        <f t="shared" si="3"/>
        <v>vis</v>
      </c>
      <c r="E30" s="53">
        <f>VLOOKUP(C30,Active!C$21:E$971,3,FALSE)</f>
        <v>14.999946492461719</v>
      </c>
      <c r="F30" s="5" t="s">
        <v>89</v>
      </c>
      <c r="G30" s="18" t="str">
        <f t="shared" si="4"/>
        <v>41511.8842</v>
      </c>
      <c r="H30" s="14">
        <f t="shared" si="5"/>
        <v>15</v>
      </c>
      <c r="I30" s="54" t="s">
        <v>193</v>
      </c>
      <c r="J30" s="55" t="s">
        <v>194</v>
      </c>
      <c r="K30" s="54">
        <v>15</v>
      </c>
      <c r="L30" s="54" t="s">
        <v>195</v>
      </c>
      <c r="M30" s="55" t="s">
        <v>163</v>
      </c>
      <c r="N30" s="55" t="s">
        <v>164</v>
      </c>
      <c r="O30" s="56" t="s">
        <v>196</v>
      </c>
      <c r="P30" s="57" t="s">
        <v>197</v>
      </c>
    </row>
    <row r="31" spans="1:16" ht="12.75" customHeight="1" thickBot="1" x14ac:dyDescent="0.25">
      <c r="A31" s="14" t="str">
        <f t="shared" si="0"/>
        <v>IBVS 1900 </v>
      </c>
      <c r="B31" s="5" t="str">
        <f t="shared" si="1"/>
        <v>II</v>
      </c>
      <c r="C31" s="14">
        <f t="shared" si="2"/>
        <v>41516.931100000002</v>
      </c>
      <c r="D31" s="18" t="str">
        <f t="shared" si="3"/>
        <v>vis</v>
      </c>
      <c r="E31" s="53">
        <f>VLOOKUP(C31,Active!C$21:E$971,3,FALSE)</f>
        <v>16.500208679398384</v>
      </c>
      <c r="F31" s="5" t="s">
        <v>89</v>
      </c>
      <c r="G31" s="18" t="str">
        <f t="shared" si="4"/>
        <v>41516.9311</v>
      </c>
      <c r="H31" s="14">
        <f t="shared" si="5"/>
        <v>16.5</v>
      </c>
      <c r="I31" s="54" t="s">
        <v>198</v>
      </c>
      <c r="J31" s="55" t="s">
        <v>199</v>
      </c>
      <c r="K31" s="54">
        <v>16.5</v>
      </c>
      <c r="L31" s="54" t="s">
        <v>179</v>
      </c>
      <c r="M31" s="55" t="s">
        <v>163</v>
      </c>
      <c r="N31" s="55" t="s">
        <v>164</v>
      </c>
      <c r="O31" s="56" t="s">
        <v>196</v>
      </c>
      <c r="P31" s="57" t="s">
        <v>197</v>
      </c>
    </row>
    <row r="32" spans="1:16" ht="12.75" customHeight="1" thickBot="1" x14ac:dyDescent="0.25">
      <c r="A32" s="14" t="str">
        <f t="shared" si="0"/>
        <v>IBVS 1900 </v>
      </c>
      <c r="B32" s="5" t="str">
        <f t="shared" si="1"/>
        <v>II</v>
      </c>
      <c r="C32" s="14">
        <f t="shared" si="2"/>
        <v>41543.842799999999</v>
      </c>
      <c r="D32" s="18" t="str">
        <f t="shared" si="3"/>
        <v>vis</v>
      </c>
      <c r="E32" s="53">
        <f>VLOOKUP(C32,Active!C$21:E$971,3,FALSE)</f>
        <v>24.500090962813822</v>
      </c>
      <c r="F32" s="5" t="s">
        <v>89</v>
      </c>
      <c r="G32" s="18" t="str">
        <f t="shared" si="4"/>
        <v>41543.8428</v>
      </c>
      <c r="H32" s="14">
        <f t="shared" si="5"/>
        <v>24.5</v>
      </c>
      <c r="I32" s="54" t="s">
        <v>200</v>
      </c>
      <c r="J32" s="55" t="s">
        <v>201</v>
      </c>
      <c r="K32" s="54">
        <v>24.5</v>
      </c>
      <c r="L32" s="54" t="s">
        <v>202</v>
      </c>
      <c r="M32" s="55" t="s">
        <v>163</v>
      </c>
      <c r="N32" s="55" t="s">
        <v>164</v>
      </c>
      <c r="O32" s="56" t="s">
        <v>196</v>
      </c>
      <c r="P32" s="57" t="s">
        <v>197</v>
      </c>
    </row>
    <row r="33" spans="1:16" ht="12.75" customHeight="1" thickBot="1" x14ac:dyDescent="0.25">
      <c r="A33" s="14" t="str">
        <f t="shared" si="0"/>
        <v>IBVS 1900 </v>
      </c>
      <c r="B33" s="5" t="str">
        <f t="shared" si="1"/>
        <v>I</v>
      </c>
      <c r="C33" s="14">
        <f t="shared" si="2"/>
        <v>41548.8891</v>
      </c>
      <c r="D33" s="18" t="str">
        <f t="shared" si="3"/>
        <v>vis</v>
      </c>
      <c r="E33" s="53">
        <f>VLOOKUP(C33,Active!C$21:E$971,3,FALSE)</f>
        <v>26.00017479129059</v>
      </c>
      <c r="F33" s="5" t="s">
        <v>89</v>
      </c>
      <c r="G33" s="18" t="str">
        <f t="shared" si="4"/>
        <v>41548.8891</v>
      </c>
      <c r="H33" s="14">
        <f t="shared" si="5"/>
        <v>26</v>
      </c>
      <c r="I33" s="54" t="s">
        <v>203</v>
      </c>
      <c r="J33" s="55" t="s">
        <v>204</v>
      </c>
      <c r="K33" s="54">
        <v>26</v>
      </c>
      <c r="L33" s="54" t="s">
        <v>205</v>
      </c>
      <c r="M33" s="55" t="s">
        <v>163</v>
      </c>
      <c r="N33" s="55" t="s">
        <v>164</v>
      </c>
      <c r="O33" s="56" t="s">
        <v>196</v>
      </c>
      <c r="P33" s="57" t="s">
        <v>197</v>
      </c>
    </row>
    <row r="34" spans="1:16" ht="12.75" customHeight="1" thickBot="1" x14ac:dyDescent="0.25">
      <c r="A34" s="14" t="str">
        <f t="shared" si="0"/>
        <v>IBVS 1100 </v>
      </c>
      <c r="B34" s="5" t="str">
        <f t="shared" si="1"/>
        <v>II</v>
      </c>
      <c r="C34" s="14">
        <f t="shared" si="2"/>
        <v>41594.303999999996</v>
      </c>
      <c r="D34" s="18" t="str">
        <f t="shared" si="3"/>
        <v>vis</v>
      </c>
      <c r="E34" s="53">
        <f>VLOOKUP(C34,Active!C$21:E$971,3,FALSE)</f>
        <v>39.500394172195335</v>
      </c>
      <c r="F34" s="5" t="s">
        <v>89</v>
      </c>
      <c r="G34" s="18" t="str">
        <f t="shared" si="4"/>
        <v>41594.304</v>
      </c>
      <c r="H34" s="14">
        <f t="shared" si="5"/>
        <v>39.5</v>
      </c>
      <c r="I34" s="54" t="s">
        <v>206</v>
      </c>
      <c r="J34" s="55" t="s">
        <v>207</v>
      </c>
      <c r="K34" s="54">
        <v>39.5</v>
      </c>
      <c r="L34" s="54" t="s">
        <v>145</v>
      </c>
      <c r="M34" s="55" t="s">
        <v>163</v>
      </c>
      <c r="N34" s="55" t="s">
        <v>164</v>
      </c>
      <c r="O34" s="56" t="s">
        <v>208</v>
      </c>
      <c r="P34" s="57" t="s">
        <v>209</v>
      </c>
    </row>
    <row r="35" spans="1:16" ht="12.75" customHeight="1" thickBot="1" x14ac:dyDescent="0.25">
      <c r="A35" s="14" t="str">
        <f t="shared" si="0"/>
        <v>IBVS 1079 </v>
      </c>
      <c r="B35" s="5" t="str">
        <f t="shared" si="1"/>
        <v>II</v>
      </c>
      <c r="C35" s="14">
        <f t="shared" si="2"/>
        <v>41631.312299999998</v>
      </c>
      <c r="D35" s="18" t="str">
        <f t="shared" si="3"/>
        <v>vis</v>
      </c>
      <c r="E35" s="53">
        <f>VLOOKUP(C35,Active!C$21:E$971,3,FALSE)</f>
        <v>50.501633168965064</v>
      </c>
      <c r="F35" s="5" t="s">
        <v>89</v>
      </c>
      <c r="G35" s="18" t="str">
        <f t="shared" si="4"/>
        <v>41631.3123</v>
      </c>
      <c r="H35" s="14">
        <f t="shared" si="5"/>
        <v>50.5</v>
      </c>
      <c r="I35" s="54" t="s">
        <v>210</v>
      </c>
      <c r="J35" s="55" t="s">
        <v>211</v>
      </c>
      <c r="K35" s="54">
        <v>50.5</v>
      </c>
      <c r="L35" s="54" t="s">
        <v>212</v>
      </c>
      <c r="M35" s="55" t="s">
        <v>163</v>
      </c>
      <c r="N35" s="55" t="s">
        <v>164</v>
      </c>
      <c r="O35" s="56" t="s">
        <v>213</v>
      </c>
      <c r="P35" s="57" t="s">
        <v>181</v>
      </c>
    </row>
    <row r="36" spans="1:16" ht="12.75" customHeight="1" thickBot="1" x14ac:dyDescent="0.25">
      <c r="A36" s="14" t="str">
        <f t="shared" si="0"/>
        <v>IBVS 1079 </v>
      </c>
      <c r="B36" s="5" t="str">
        <f t="shared" si="1"/>
        <v>II</v>
      </c>
      <c r="C36" s="14">
        <f t="shared" si="2"/>
        <v>41772.593399999998</v>
      </c>
      <c r="D36" s="18" t="str">
        <f t="shared" si="3"/>
        <v>vis</v>
      </c>
      <c r="E36" s="53">
        <f>VLOOKUP(C36,Active!C$21:E$971,3,FALSE)</f>
        <v>92.499432225567759</v>
      </c>
      <c r="F36" s="5" t="s">
        <v>89</v>
      </c>
      <c r="G36" s="18" t="str">
        <f t="shared" si="4"/>
        <v>41772.5934</v>
      </c>
      <c r="H36" s="14">
        <f t="shared" si="5"/>
        <v>92.5</v>
      </c>
      <c r="I36" s="54" t="s">
        <v>214</v>
      </c>
      <c r="J36" s="55" t="s">
        <v>215</v>
      </c>
      <c r="K36" s="54">
        <v>92.5</v>
      </c>
      <c r="L36" s="54" t="s">
        <v>216</v>
      </c>
      <c r="M36" s="55" t="s">
        <v>163</v>
      </c>
      <c r="N36" s="55" t="s">
        <v>164</v>
      </c>
      <c r="O36" s="56" t="s">
        <v>213</v>
      </c>
      <c r="P36" s="57" t="s">
        <v>181</v>
      </c>
    </row>
    <row r="37" spans="1:16" ht="12.75" customHeight="1" thickBot="1" x14ac:dyDescent="0.25">
      <c r="A37" s="14" t="str">
        <f t="shared" si="0"/>
        <v>IBVS 1079 </v>
      </c>
      <c r="B37" s="5" t="str">
        <f t="shared" si="1"/>
        <v>I</v>
      </c>
      <c r="C37" s="14">
        <f t="shared" si="2"/>
        <v>41794.46</v>
      </c>
      <c r="D37" s="18" t="str">
        <f t="shared" si="3"/>
        <v>vis</v>
      </c>
      <c r="E37" s="53">
        <f>VLOOKUP(C37,Active!C$21:E$971,3,FALSE)</f>
        <v>98.999587397428385</v>
      </c>
      <c r="F37" s="5" t="s">
        <v>89</v>
      </c>
      <c r="G37" s="18" t="str">
        <f t="shared" si="4"/>
        <v>41794.4600</v>
      </c>
      <c r="H37" s="14">
        <f t="shared" si="5"/>
        <v>99</v>
      </c>
      <c r="I37" s="54" t="s">
        <v>217</v>
      </c>
      <c r="J37" s="55" t="s">
        <v>218</v>
      </c>
      <c r="K37" s="54">
        <v>99</v>
      </c>
      <c r="L37" s="54" t="s">
        <v>219</v>
      </c>
      <c r="M37" s="55" t="s">
        <v>163</v>
      </c>
      <c r="N37" s="55" t="s">
        <v>164</v>
      </c>
      <c r="O37" s="56" t="s">
        <v>180</v>
      </c>
      <c r="P37" s="57" t="s">
        <v>181</v>
      </c>
    </row>
    <row r="38" spans="1:16" ht="12.75" customHeight="1" thickBot="1" x14ac:dyDescent="0.25">
      <c r="A38" s="14" t="str">
        <f t="shared" si="0"/>
        <v>IBVS 937 </v>
      </c>
      <c r="B38" s="5" t="str">
        <f t="shared" si="1"/>
        <v>II</v>
      </c>
      <c r="C38" s="14">
        <f t="shared" si="2"/>
        <v>41826.419600000001</v>
      </c>
      <c r="D38" s="18" t="str">
        <f t="shared" si="3"/>
        <v>vis</v>
      </c>
      <c r="E38" s="53">
        <f>VLOOKUP(C38,Active!C$21:E$971,3,FALSE)</f>
        <v>108.50002913188176</v>
      </c>
      <c r="F38" s="5" t="s">
        <v>89</v>
      </c>
      <c r="G38" s="18" t="str">
        <f t="shared" si="4"/>
        <v>41826.4196</v>
      </c>
      <c r="H38" s="14">
        <f t="shared" si="5"/>
        <v>108.5</v>
      </c>
      <c r="I38" s="54" t="s">
        <v>220</v>
      </c>
      <c r="J38" s="55" t="s">
        <v>221</v>
      </c>
      <c r="K38" s="54">
        <v>108.5</v>
      </c>
      <c r="L38" s="54" t="s">
        <v>169</v>
      </c>
      <c r="M38" s="55" t="s">
        <v>163</v>
      </c>
      <c r="N38" s="55" t="s">
        <v>164</v>
      </c>
      <c r="O38" s="56" t="s">
        <v>208</v>
      </c>
      <c r="P38" s="57" t="s">
        <v>166</v>
      </c>
    </row>
    <row r="39" spans="1:16" ht="12.75" customHeight="1" thickBot="1" x14ac:dyDescent="0.25">
      <c r="A39" s="14" t="str">
        <f t="shared" si="0"/>
        <v>IBVS 1900 </v>
      </c>
      <c r="B39" s="5" t="str">
        <f t="shared" si="1"/>
        <v>I</v>
      </c>
      <c r="C39" s="14">
        <f t="shared" si="2"/>
        <v>41834.830199999997</v>
      </c>
      <c r="D39" s="18" t="str">
        <f t="shared" si="3"/>
        <v>vis</v>
      </c>
      <c r="E39" s="53">
        <f>VLOOKUP(C39,Active!C$21:E$971,3,FALSE)</f>
        <v>111.00019857241753</v>
      </c>
      <c r="F39" s="5" t="s">
        <v>89</v>
      </c>
      <c r="G39" s="18" t="str">
        <f t="shared" si="4"/>
        <v>41834.8302</v>
      </c>
      <c r="H39" s="14">
        <f t="shared" si="5"/>
        <v>111</v>
      </c>
      <c r="I39" s="54" t="s">
        <v>222</v>
      </c>
      <c r="J39" s="55" t="s">
        <v>223</v>
      </c>
      <c r="K39" s="54">
        <v>111</v>
      </c>
      <c r="L39" s="54" t="s">
        <v>179</v>
      </c>
      <c r="M39" s="55" t="s">
        <v>163</v>
      </c>
      <c r="N39" s="55" t="s">
        <v>164</v>
      </c>
      <c r="O39" s="56" t="s">
        <v>196</v>
      </c>
      <c r="P39" s="57" t="s">
        <v>197</v>
      </c>
    </row>
    <row r="40" spans="1:16" ht="12.75" customHeight="1" thickBot="1" x14ac:dyDescent="0.25">
      <c r="A40" s="14" t="str">
        <f t="shared" si="0"/>
        <v>IBVS 1900 </v>
      </c>
      <c r="B40" s="5" t="str">
        <f t="shared" si="1"/>
        <v>II</v>
      </c>
      <c r="C40" s="14">
        <f t="shared" si="2"/>
        <v>41977.800900000002</v>
      </c>
      <c r="D40" s="18" t="str">
        <f t="shared" si="3"/>
        <v>vis</v>
      </c>
      <c r="E40" s="53">
        <f>VLOOKUP(C40,Active!C$21:E$971,3,FALSE)</f>
        <v>153.50025505259813</v>
      </c>
      <c r="F40" s="5" t="s">
        <v>89</v>
      </c>
      <c r="G40" s="18" t="str">
        <f t="shared" si="4"/>
        <v>41977.8009</v>
      </c>
      <c r="H40" s="14">
        <f t="shared" si="5"/>
        <v>153.5</v>
      </c>
      <c r="I40" s="54" t="s">
        <v>224</v>
      </c>
      <c r="J40" s="55" t="s">
        <v>225</v>
      </c>
      <c r="K40" s="54">
        <v>153.5</v>
      </c>
      <c r="L40" s="54" t="s">
        <v>226</v>
      </c>
      <c r="M40" s="55" t="s">
        <v>163</v>
      </c>
      <c r="N40" s="55" t="s">
        <v>164</v>
      </c>
      <c r="O40" s="56" t="s">
        <v>196</v>
      </c>
      <c r="P40" s="57" t="s">
        <v>197</v>
      </c>
    </row>
    <row r="41" spans="1:16" ht="12.75" customHeight="1" thickBot="1" x14ac:dyDescent="0.25">
      <c r="A41" s="14" t="str">
        <f t="shared" si="0"/>
        <v>IBVS 1053 </v>
      </c>
      <c r="B41" s="5" t="str">
        <f t="shared" si="1"/>
        <v>I</v>
      </c>
      <c r="C41" s="14">
        <f t="shared" si="2"/>
        <v>42302.428</v>
      </c>
      <c r="D41" s="18" t="str">
        <f t="shared" si="3"/>
        <v>vis</v>
      </c>
      <c r="E41" s="53">
        <f>VLOOKUP(C41,Active!C$21:E$971,3,FALSE)</f>
        <v>250.0002378112797</v>
      </c>
      <c r="F41" s="5" t="s">
        <v>89</v>
      </c>
      <c r="G41" s="18" t="str">
        <f t="shared" si="4"/>
        <v>42302.4280</v>
      </c>
      <c r="H41" s="14">
        <f t="shared" si="5"/>
        <v>250</v>
      </c>
      <c r="I41" s="54" t="s">
        <v>227</v>
      </c>
      <c r="J41" s="55" t="s">
        <v>228</v>
      </c>
      <c r="K41" s="54">
        <v>250</v>
      </c>
      <c r="L41" s="54" t="s">
        <v>229</v>
      </c>
      <c r="M41" s="55" t="s">
        <v>163</v>
      </c>
      <c r="N41" s="55" t="s">
        <v>164</v>
      </c>
      <c r="O41" s="56" t="s">
        <v>230</v>
      </c>
      <c r="P41" s="57" t="s">
        <v>231</v>
      </c>
    </row>
    <row r="42" spans="1:16" ht="12.75" customHeight="1" thickBot="1" x14ac:dyDescent="0.25">
      <c r="A42" s="14" t="str">
        <f t="shared" si="0"/>
        <v>IBVS 1053 </v>
      </c>
      <c r="B42" s="5" t="str">
        <f t="shared" si="1"/>
        <v>II</v>
      </c>
      <c r="C42" s="14">
        <f t="shared" si="2"/>
        <v>42371.390700000004</v>
      </c>
      <c r="D42" s="18" t="str">
        <f t="shared" si="3"/>
        <v>vis</v>
      </c>
      <c r="E42" s="53">
        <f>VLOOKUP(C42,Active!C$21:E$971,3,FALSE)</f>
        <v>270.50037276918226</v>
      </c>
      <c r="F42" s="5" t="s">
        <v>89</v>
      </c>
      <c r="G42" s="18" t="str">
        <f t="shared" si="4"/>
        <v>42371.3907</v>
      </c>
      <c r="H42" s="14">
        <f t="shared" si="5"/>
        <v>270.5</v>
      </c>
      <c r="I42" s="54" t="s">
        <v>237</v>
      </c>
      <c r="J42" s="55" t="s">
        <v>238</v>
      </c>
      <c r="K42" s="54">
        <v>270.5</v>
      </c>
      <c r="L42" s="54" t="s">
        <v>239</v>
      </c>
      <c r="M42" s="55" t="s">
        <v>163</v>
      </c>
      <c r="N42" s="55" t="s">
        <v>164</v>
      </c>
      <c r="O42" s="56" t="s">
        <v>240</v>
      </c>
      <c r="P42" s="57" t="s">
        <v>231</v>
      </c>
    </row>
    <row r="43" spans="1:16" ht="12.75" customHeight="1" thickBot="1" x14ac:dyDescent="0.25">
      <c r="A43" s="14" t="str">
        <f t="shared" ref="A43:A74" si="6">P43</f>
        <v> BBS 20 </v>
      </c>
      <c r="B43" s="5" t="str">
        <f t="shared" ref="B43:B74" si="7">IF(H43=INT(H43),"I","II")</f>
        <v>II</v>
      </c>
      <c r="C43" s="14">
        <f t="shared" ref="C43:C74" si="8">1*G43</f>
        <v>42435.311999999998</v>
      </c>
      <c r="D43" s="18" t="str">
        <f t="shared" ref="D43:D74" si="9">VLOOKUP(F43,I$1:J$5,2,FALSE)</f>
        <v>vis</v>
      </c>
      <c r="E43" s="53">
        <f>VLOOKUP(C43,Active!C$21:E$971,3,FALSE)</f>
        <v>289.5018804926965</v>
      </c>
      <c r="F43" s="5" t="s">
        <v>89</v>
      </c>
      <c r="G43" s="18" t="str">
        <f t="shared" ref="G43:G74" si="10">MID(I43,3,LEN(I43)-3)</f>
        <v>42435.312</v>
      </c>
      <c r="H43" s="14">
        <f t="shared" ref="H43:H74" si="11">1*K43</f>
        <v>289.5</v>
      </c>
      <c r="I43" s="54" t="s">
        <v>241</v>
      </c>
      <c r="J43" s="55" t="s">
        <v>242</v>
      </c>
      <c r="K43" s="54">
        <v>289.5</v>
      </c>
      <c r="L43" s="54" t="s">
        <v>112</v>
      </c>
      <c r="M43" s="55" t="s">
        <v>136</v>
      </c>
      <c r="N43" s="55"/>
      <c r="O43" s="56" t="s">
        <v>243</v>
      </c>
      <c r="P43" s="56" t="s">
        <v>244</v>
      </c>
    </row>
    <row r="44" spans="1:16" ht="12.75" customHeight="1" thickBot="1" x14ac:dyDescent="0.25">
      <c r="A44" s="14" t="str">
        <f t="shared" si="6"/>
        <v> BBS 22 </v>
      </c>
      <c r="B44" s="5" t="str">
        <f t="shared" si="7"/>
        <v>II</v>
      </c>
      <c r="C44" s="14">
        <f t="shared" si="8"/>
        <v>42529.491000000002</v>
      </c>
      <c r="D44" s="18" t="str">
        <f t="shared" si="9"/>
        <v>vis</v>
      </c>
      <c r="E44" s="53">
        <f>VLOOKUP(C44,Active!C$21:E$971,3,FALSE)</f>
        <v>317.49791617865827</v>
      </c>
      <c r="F44" s="5" t="s">
        <v>89</v>
      </c>
      <c r="G44" s="18" t="str">
        <f t="shared" si="10"/>
        <v>42529.491</v>
      </c>
      <c r="H44" s="14">
        <f t="shared" si="11"/>
        <v>317.5</v>
      </c>
      <c r="I44" s="54" t="s">
        <v>245</v>
      </c>
      <c r="J44" s="55" t="s">
        <v>246</v>
      </c>
      <c r="K44" s="54">
        <v>317.5</v>
      </c>
      <c r="L44" s="54" t="s">
        <v>247</v>
      </c>
      <c r="M44" s="55" t="s">
        <v>136</v>
      </c>
      <c r="N44" s="55"/>
      <c r="O44" s="56" t="s">
        <v>154</v>
      </c>
      <c r="P44" s="56" t="s">
        <v>248</v>
      </c>
    </row>
    <row r="45" spans="1:16" ht="12.75" customHeight="1" thickBot="1" x14ac:dyDescent="0.25">
      <c r="A45" s="14" t="str">
        <f t="shared" si="6"/>
        <v> BBS 28 </v>
      </c>
      <c r="B45" s="5" t="str">
        <f t="shared" si="7"/>
        <v>I</v>
      </c>
      <c r="C45" s="14">
        <f t="shared" si="8"/>
        <v>42958.404999999999</v>
      </c>
      <c r="D45" s="18" t="str">
        <f t="shared" si="9"/>
        <v>vis</v>
      </c>
      <c r="E45" s="53">
        <f>VLOOKUP(C45,Active!C$21:E$971,3,FALSE)</f>
        <v>444.99865042098475</v>
      </c>
      <c r="F45" s="5" t="s">
        <v>89</v>
      </c>
      <c r="G45" s="18" t="str">
        <f t="shared" si="10"/>
        <v>42958.405</v>
      </c>
      <c r="H45" s="14">
        <f t="shared" si="11"/>
        <v>445</v>
      </c>
      <c r="I45" s="54" t="s">
        <v>257</v>
      </c>
      <c r="J45" s="55" t="s">
        <v>258</v>
      </c>
      <c r="K45" s="54">
        <v>445</v>
      </c>
      <c r="L45" s="54" t="s">
        <v>259</v>
      </c>
      <c r="M45" s="55" t="s">
        <v>136</v>
      </c>
      <c r="N45" s="55"/>
      <c r="O45" s="56" t="s">
        <v>260</v>
      </c>
      <c r="P45" s="56" t="s">
        <v>261</v>
      </c>
    </row>
    <row r="46" spans="1:16" ht="12.75" customHeight="1" thickBot="1" x14ac:dyDescent="0.25">
      <c r="A46" s="14" t="str">
        <f t="shared" si="6"/>
        <v>IBVS 1190 </v>
      </c>
      <c r="B46" s="5" t="str">
        <f t="shared" si="7"/>
        <v>II</v>
      </c>
      <c r="C46" s="14">
        <f t="shared" si="8"/>
        <v>42963.455999999998</v>
      </c>
      <c r="D46" s="18" t="str">
        <f t="shared" si="9"/>
        <v>vis</v>
      </c>
      <c r="E46" s="53">
        <f>VLOOKUP(C46,Active!C$21:E$971,3,FALSE)</f>
        <v>446.50013139073138</v>
      </c>
      <c r="F46" s="5" t="s">
        <v>89</v>
      </c>
      <c r="G46" s="18" t="str">
        <f t="shared" si="10"/>
        <v>42963.456</v>
      </c>
      <c r="H46" s="14">
        <f t="shared" si="11"/>
        <v>446.5</v>
      </c>
      <c r="I46" s="54" t="s">
        <v>265</v>
      </c>
      <c r="J46" s="55" t="s">
        <v>266</v>
      </c>
      <c r="K46" s="54">
        <v>446.5</v>
      </c>
      <c r="L46" s="54" t="s">
        <v>267</v>
      </c>
      <c r="M46" s="55" t="s">
        <v>91</v>
      </c>
      <c r="N46" s="55"/>
      <c r="O46" s="56" t="s">
        <v>268</v>
      </c>
      <c r="P46" s="57" t="s">
        <v>269</v>
      </c>
    </row>
    <row r="47" spans="1:16" ht="12.75" customHeight="1" thickBot="1" x14ac:dyDescent="0.25">
      <c r="A47" s="14" t="str">
        <f t="shared" si="6"/>
        <v> BBS 29 </v>
      </c>
      <c r="B47" s="5" t="str">
        <f t="shared" si="7"/>
        <v>II</v>
      </c>
      <c r="C47" s="14">
        <f t="shared" si="8"/>
        <v>42990.368000000002</v>
      </c>
      <c r="D47" s="18" t="str">
        <f t="shared" si="9"/>
        <v>vis</v>
      </c>
      <c r="E47" s="53">
        <f>VLOOKUP(C47,Active!C$21:E$971,3,FALSE)</f>
        <v>454.50010285337896</v>
      </c>
      <c r="F47" s="5" t="s">
        <v>89</v>
      </c>
      <c r="G47" s="18" t="str">
        <f t="shared" si="10"/>
        <v>42990.368</v>
      </c>
      <c r="H47" s="14">
        <f t="shared" si="11"/>
        <v>454.5</v>
      </c>
      <c r="I47" s="54" t="s">
        <v>274</v>
      </c>
      <c r="J47" s="55" t="s">
        <v>275</v>
      </c>
      <c r="K47" s="54">
        <v>454.5</v>
      </c>
      <c r="L47" s="54" t="s">
        <v>267</v>
      </c>
      <c r="M47" s="55" t="s">
        <v>136</v>
      </c>
      <c r="N47" s="55"/>
      <c r="O47" s="56" t="s">
        <v>260</v>
      </c>
      <c r="P47" s="56" t="s">
        <v>276</v>
      </c>
    </row>
    <row r="48" spans="1:16" ht="12.75" customHeight="1" thickBot="1" x14ac:dyDescent="0.25">
      <c r="A48" s="14" t="str">
        <f t="shared" si="6"/>
        <v> BBS 30 </v>
      </c>
      <c r="B48" s="5" t="str">
        <f t="shared" si="7"/>
        <v>I</v>
      </c>
      <c r="C48" s="14">
        <f t="shared" si="8"/>
        <v>43059.321000000004</v>
      </c>
      <c r="D48" s="18" t="str">
        <f t="shared" si="9"/>
        <v>vis</v>
      </c>
      <c r="E48" s="53">
        <f>VLOOKUP(C48,Active!C$21:E$971,3,FALSE)</f>
        <v>474.99735434950958</v>
      </c>
      <c r="F48" s="5" t="s">
        <v>89</v>
      </c>
      <c r="G48" s="18" t="str">
        <f t="shared" si="10"/>
        <v>43059.321</v>
      </c>
      <c r="H48" s="14">
        <f t="shared" si="11"/>
        <v>475</v>
      </c>
      <c r="I48" s="54" t="s">
        <v>277</v>
      </c>
      <c r="J48" s="55" t="s">
        <v>278</v>
      </c>
      <c r="K48" s="54">
        <v>475</v>
      </c>
      <c r="L48" s="54" t="s">
        <v>279</v>
      </c>
      <c r="M48" s="55" t="s">
        <v>136</v>
      </c>
      <c r="N48" s="55"/>
      <c r="O48" s="56" t="s">
        <v>260</v>
      </c>
      <c r="P48" s="56" t="s">
        <v>280</v>
      </c>
    </row>
    <row r="49" spans="1:16" ht="12.75" customHeight="1" thickBot="1" x14ac:dyDescent="0.25">
      <c r="A49" s="14" t="str">
        <f t="shared" si="6"/>
        <v> BBS 49 </v>
      </c>
      <c r="B49" s="5" t="str">
        <f t="shared" si="7"/>
        <v>II</v>
      </c>
      <c r="C49" s="14">
        <f t="shared" si="8"/>
        <v>44443.584000000003</v>
      </c>
      <c r="D49" s="18" t="str">
        <f t="shared" si="9"/>
        <v>vis</v>
      </c>
      <c r="E49" s="53">
        <f>VLOOKUP(C49,Active!C$21:E$971,3,FALSE)</f>
        <v>886.48904938507997</v>
      </c>
      <c r="F49" s="5" t="s">
        <v>89</v>
      </c>
      <c r="G49" s="18" t="str">
        <f t="shared" si="10"/>
        <v>44443.584</v>
      </c>
      <c r="H49" s="14">
        <f t="shared" si="11"/>
        <v>886.5</v>
      </c>
      <c r="I49" s="54" t="s">
        <v>300</v>
      </c>
      <c r="J49" s="55" t="s">
        <v>301</v>
      </c>
      <c r="K49" s="54">
        <v>886.5</v>
      </c>
      <c r="L49" s="54" t="s">
        <v>302</v>
      </c>
      <c r="M49" s="55" t="s">
        <v>136</v>
      </c>
      <c r="N49" s="55"/>
      <c r="O49" s="56" t="s">
        <v>243</v>
      </c>
      <c r="P49" s="56" t="s">
        <v>303</v>
      </c>
    </row>
    <row r="50" spans="1:16" ht="12.75" customHeight="1" thickBot="1" x14ac:dyDescent="0.25">
      <c r="A50" s="14" t="str">
        <f t="shared" si="6"/>
        <v>IBVS 2385 </v>
      </c>
      <c r="B50" s="5" t="str">
        <f t="shared" si="7"/>
        <v>I</v>
      </c>
      <c r="C50" s="14">
        <f t="shared" si="8"/>
        <v>45121.47</v>
      </c>
      <c r="D50" s="18" t="str">
        <f t="shared" si="9"/>
        <v>vis</v>
      </c>
      <c r="E50" s="53">
        <f>VLOOKUP(C50,Active!C$21:E$971,3,FALSE)</f>
        <v>1088.0002211644905</v>
      </c>
      <c r="F50" s="5" t="s">
        <v>89</v>
      </c>
      <c r="G50" s="18" t="str">
        <f t="shared" si="10"/>
        <v>45121.4700</v>
      </c>
      <c r="H50" s="14">
        <f t="shared" si="11"/>
        <v>1088</v>
      </c>
      <c r="I50" s="54" t="s">
        <v>309</v>
      </c>
      <c r="J50" s="55" t="s">
        <v>310</v>
      </c>
      <c r="K50" s="54">
        <v>1088</v>
      </c>
      <c r="L50" s="54" t="s">
        <v>179</v>
      </c>
      <c r="M50" s="55" t="s">
        <v>163</v>
      </c>
      <c r="N50" s="55" t="s">
        <v>164</v>
      </c>
      <c r="O50" s="56" t="s">
        <v>311</v>
      </c>
      <c r="P50" s="57" t="s">
        <v>312</v>
      </c>
    </row>
    <row r="51" spans="1:16" ht="12.75" customHeight="1" thickBot="1" x14ac:dyDescent="0.25">
      <c r="A51" s="14" t="str">
        <f t="shared" si="6"/>
        <v> BRNO 28 </v>
      </c>
      <c r="B51" s="5" t="str">
        <f t="shared" si="7"/>
        <v>I</v>
      </c>
      <c r="C51" s="14">
        <f t="shared" si="8"/>
        <v>46709.292000000001</v>
      </c>
      <c r="D51" s="18" t="str">
        <f t="shared" si="9"/>
        <v>vis</v>
      </c>
      <c r="E51" s="53">
        <f>VLOOKUP(C51,Active!C$21:E$971,3,FALSE)</f>
        <v>1560.0026991580294</v>
      </c>
      <c r="F51" s="5" t="s">
        <v>89</v>
      </c>
      <c r="G51" s="18" t="str">
        <f t="shared" si="10"/>
        <v>46709.292</v>
      </c>
      <c r="H51" s="14">
        <f t="shared" si="11"/>
        <v>1560</v>
      </c>
      <c r="I51" s="54" t="s">
        <v>371</v>
      </c>
      <c r="J51" s="55" t="s">
        <v>372</v>
      </c>
      <c r="K51" s="54">
        <v>1560</v>
      </c>
      <c r="L51" s="54" t="s">
        <v>373</v>
      </c>
      <c r="M51" s="55" t="s">
        <v>136</v>
      </c>
      <c r="N51" s="55"/>
      <c r="O51" s="56" t="s">
        <v>374</v>
      </c>
      <c r="P51" s="56" t="s">
        <v>370</v>
      </c>
    </row>
    <row r="52" spans="1:16" ht="12.75" customHeight="1" thickBot="1" x14ac:dyDescent="0.25">
      <c r="A52" s="14" t="str">
        <f t="shared" si="6"/>
        <v> BRNO 28 </v>
      </c>
      <c r="B52" s="5" t="str">
        <f t="shared" si="7"/>
        <v>II</v>
      </c>
      <c r="C52" s="14">
        <f t="shared" si="8"/>
        <v>46714.336000000003</v>
      </c>
      <c r="D52" s="18" t="str">
        <f t="shared" si="9"/>
        <v>vis</v>
      </c>
      <c r="E52" s="53">
        <f>VLOOKUP(C52,Active!C$21:E$971,3,FALSE)</f>
        <v>1561.5020992790758</v>
      </c>
      <c r="F52" s="5" t="s">
        <v>89</v>
      </c>
      <c r="G52" s="18" t="str">
        <f t="shared" si="10"/>
        <v>46714.336</v>
      </c>
      <c r="H52" s="14">
        <f t="shared" si="11"/>
        <v>1561.5</v>
      </c>
      <c r="I52" s="54" t="s">
        <v>375</v>
      </c>
      <c r="J52" s="55" t="s">
        <v>376</v>
      </c>
      <c r="K52" s="54">
        <v>1561.5</v>
      </c>
      <c r="L52" s="54" t="s">
        <v>109</v>
      </c>
      <c r="M52" s="55" t="s">
        <v>136</v>
      </c>
      <c r="N52" s="55"/>
      <c r="O52" s="56" t="s">
        <v>377</v>
      </c>
      <c r="P52" s="56" t="s">
        <v>370</v>
      </c>
    </row>
    <row r="53" spans="1:16" ht="12.75" customHeight="1" thickBot="1" x14ac:dyDescent="0.25">
      <c r="A53" s="14" t="str">
        <f t="shared" si="6"/>
        <v> VSSC 67.9 </v>
      </c>
      <c r="B53" s="5" t="str">
        <f t="shared" si="7"/>
        <v>I</v>
      </c>
      <c r="C53" s="14">
        <f t="shared" si="8"/>
        <v>46719.372600000002</v>
      </c>
      <c r="D53" s="18" t="str">
        <f t="shared" si="9"/>
        <v>vis</v>
      </c>
      <c r="E53" s="53">
        <f>VLOOKUP(C53,Active!C$21:E$971,3,FALSE)</f>
        <v>1562.9992996457806</v>
      </c>
      <c r="F53" s="5" t="s">
        <v>89</v>
      </c>
      <c r="G53" s="18" t="str">
        <f t="shared" si="10"/>
        <v>46719.3726</v>
      </c>
      <c r="H53" s="14">
        <f t="shared" si="11"/>
        <v>1563</v>
      </c>
      <c r="I53" s="54" t="s">
        <v>378</v>
      </c>
      <c r="J53" s="55" t="s">
        <v>379</v>
      </c>
      <c r="K53" s="54">
        <v>1563</v>
      </c>
      <c r="L53" s="54" t="s">
        <v>380</v>
      </c>
      <c r="M53" s="55" t="s">
        <v>163</v>
      </c>
      <c r="N53" s="55" t="s">
        <v>164</v>
      </c>
      <c r="O53" s="56" t="s">
        <v>381</v>
      </c>
      <c r="P53" s="56" t="s">
        <v>382</v>
      </c>
    </row>
    <row r="54" spans="1:16" ht="12.75" customHeight="1" thickBot="1" x14ac:dyDescent="0.25">
      <c r="A54" s="14" t="str">
        <f t="shared" si="6"/>
        <v> BRNO 30 </v>
      </c>
      <c r="B54" s="5" t="str">
        <f t="shared" si="7"/>
        <v>I</v>
      </c>
      <c r="C54" s="14">
        <f t="shared" si="8"/>
        <v>47348.444000000003</v>
      </c>
      <c r="D54" s="18" t="str">
        <f t="shared" si="9"/>
        <v>vis</v>
      </c>
      <c r="E54" s="53">
        <f>VLOOKUP(C54,Active!C$21:E$971,3,FALSE)</f>
        <v>1749.9996432830806</v>
      </c>
      <c r="F54" s="5" t="s">
        <v>89</v>
      </c>
      <c r="G54" s="18" t="str">
        <f t="shared" si="10"/>
        <v>47348.444</v>
      </c>
      <c r="H54" s="14">
        <f t="shared" si="11"/>
        <v>1750</v>
      </c>
      <c r="I54" s="54" t="s">
        <v>383</v>
      </c>
      <c r="J54" s="55" t="s">
        <v>384</v>
      </c>
      <c r="K54" s="54">
        <v>1750</v>
      </c>
      <c r="L54" s="54" t="s">
        <v>330</v>
      </c>
      <c r="M54" s="55" t="s">
        <v>136</v>
      </c>
      <c r="N54" s="55"/>
      <c r="O54" s="56" t="s">
        <v>385</v>
      </c>
      <c r="P54" s="56" t="s">
        <v>386</v>
      </c>
    </row>
    <row r="55" spans="1:16" ht="12.75" customHeight="1" thickBot="1" x14ac:dyDescent="0.25">
      <c r="A55" s="14" t="str">
        <f t="shared" si="6"/>
        <v> BBS 89 </v>
      </c>
      <c r="B55" s="5" t="str">
        <f t="shared" si="7"/>
        <v>II</v>
      </c>
      <c r="C55" s="14">
        <f t="shared" si="8"/>
        <v>47353.489000000001</v>
      </c>
      <c r="D55" s="18" t="str">
        <f t="shared" si="9"/>
        <v>vis</v>
      </c>
      <c r="E55" s="53">
        <f>VLOOKUP(C55,Active!C$21:E$971,3,FALSE)</f>
        <v>1751.4993406682261</v>
      </c>
      <c r="F55" s="5" t="s">
        <v>89</v>
      </c>
      <c r="G55" s="18" t="str">
        <f t="shared" si="10"/>
        <v>47353.489</v>
      </c>
      <c r="H55" s="14">
        <f t="shared" si="11"/>
        <v>1751.5</v>
      </c>
      <c r="I55" s="54" t="s">
        <v>387</v>
      </c>
      <c r="J55" s="55" t="s">
        <v>388</v>
      </c>
      <c r="K55" s="54">
        <v>1751.5</v>
      </c>
      <c r="L55" s="54" t="s">
        <v>121</v>
      </c>
      <c r="M55" s="55" t="s">
        <v>136</v>
      </c>
      <c r="N55" s="55"/>
      <c r="O55" s="56" t="s">
        <v>389</v>
      </c>
      <c r="P55" s="56" t="s">
        <v>390</v>
      </c>
    </row>
    <row r="56" spans="1:16" ht="12.75" customHeight="1" thickBot="1" x14ac:dyDescent="0.25">
      <c r="A56" s="14" t="str">
        <f t="shared" si="6"/>
        <v> BRNO 30 </v>
      </c>
      <c r="B56" s="5" t="str">
        <f t="shared" si="7"/>
        <v>II</v>
      </c>
      <c r="C56" s="14">
        <f t="shared" si="8"/>
        <v>47380.419000000002</v>
      </c>
      <c r="D56" s="18" t="str">
        <f t="shared" si="9"/>
        <v>vis</v>
      </c>
      <c r="E56" s="53">
        <f>VLOOKUP(C56,Active!C$21:E$971,3,FALSE)</f>
        <v>1759.5046628846749</v>
      </c>
      <c r="F56" s="5" t="s">
        <v>89</v>
      </c>
      <c r="G56" s="18" t="str">
        <f t="shared" si="10"/>
        <v>47380.419</v>
      </c>
      <c r="H56" s="14">
        <f t="shared" si="11"/>
        <v>1759.5</v>
      </c>
      <c r="I56" s="54" t="s">
        <v>391</v>
      </c>
      <c r="J56" s="55" t="s">
        <v>392</v>
      </c>
      <c r="K56" s="54">
        <v>1759.5</v>
      </c>
      <c r="L56" s="54" t="s">
        <v>393</v>
      </c>
      <c r="M56" s="55" t="s">
        <v>136</v>
      </c>
      <c r="N56" s="55"/>
      <c r="O56" s="56" t="s">
        <v>394</v>
      </c>
      <c r="P56" s="56" t="s">
        <v>386</v>
      </c>
    </row>
    <row r="57" spans="1:16" ht="12.75" customHeight="1" thickBot="1" x14ac:dyDescent="0.25">
      <c r="A57" s="14" t="str">
        <f t="shared" si="6"/>
        <v> BRNO 30 </v>
      </c>
      <c r="B57" s="5" t="str">
        <f t="shared" si="7"/>
        <v>I</v>
      </c>
      <c r="C57" s="14">
        <f t="shared" si="8"/>
        <v>47385.453000000001</v>
      </c>
      <c r="D57" s="18" t="str">
        <f t="shared" si="9"/>
        <v>vis</v>
      </c>
      <c r="E57" s="53">
        <f>VLOOKUP(C57,Active!C$21:E$971,3,FALSE)</f>
        <v>1761.0010903647194</v>
      </c>
      <c r="F57" s="5" t="s">
        <v>89</v>
      </c>
      <c r="G57" s="18" t="str">
        <f t="shared" si="10"/>
        <v>47385.453</v>
      </c>
      <c r="H57" s="14">
        <f t="shared" si="11"/>
        <v>1761</v>
      </c>
      <c r="I57" s="54" t="s">
        <v>395</v>
      </c>
      <c r="J57" s="55" t="s">
        <v>396</v>
      </c>
      <c r="K57" s="54">
        <v>1761</v>
      </c>
      <c r="L57" s="54" t="s">
        <v>272</v>
      </c>
      <c r="M57" s="55" t="s">
        <v>136</v>
      </c>
      <c r="N57" s="55"/>
      <c r="O57" s="56" t="s">
        <v>397</v>
      </c>
      <c r="P57" s="56" t="s">
        <v>386</v>
      </c>
    </row>
    <row r="58" spans="1:16" ht="12.75" customHeight="1" thickBot="1" x14ac:dyDescent="0.25">
      <c r="A58" s="14" t="str">
        <f t="shared" si="6"/>
        <v> BRNO 30 </v>
      </c>
      <c r="B58" s="5" t="str">
        <f t="shared" si="7"/>
        <v>I</v>
      </c>
      <c r="C58" s="14">
        <f t="shared" si="8"/>
        <v>47385.464999999997</v>
      </c>
      <c r="D58" s="18" t="str">
        <f t="shared" si="9"/>
        <v>vis</v>
      </c>
      <c r="E58" s="53">
        <f>VLOOKUP(C58,Active!C$21:E$971,3,FALSE)</f>
        <v>1761.0046575339195</v>
      </c>
      <c r="F58" s="5" t="s">
        <v>89</v>
      </c>
      <c r="G58" s="18" t="str">
        <f t="shared" si="10"/>
        <v>47385.465</v>
      </c>
      <c r="H58" s="14">
        <f t="shared" si="11"/>
        <v>1761</v>
      </c>
      <c r="I58" s="54" t="s">
        <v>398</v>
      </c>
      <c r="J58" s="55" t="s">
        <v>399</v>
      </c>
      <c r="K58" s="54">
        <v>1761</v>
      </c>
      <c r="L58" s="54" t="s">
        <v>393</v>
      </c>
      <c r="M58" s="55" t="s">
        <v>136</v>
      </c>
      <c r="N58" s="55"/>
      <c r="O58" s="56" t="s">
        <v>400</v>
      </c>
      <c r="P58" s="56" t="s">
        <v>386</v>
      </c>
    </row>
    <row r="59" spans="1:16" ht="12.75" customHeight="1" thickBot="1" x14ac:dyDescent="0.25">
      <c r="A59" s="14" t="str">
        <f t="shared" si="6"/>
        <v> BRNO 30 </v>
      </c>
      <c r="B59" s="5" t="str">
        <f t="shared" si="7"/>
        <v>I</v>
      </c>
      <c r="C59" s="14">
        <f t="shared" si="8"/>
        <v>47449.377999999997</v>
      </c>
      <c r="D59" s="18" t="str">
        <f t="shared" si="9"/>
        <v>vis</v>
      </c>
      <c r="E59" s="53">
        <f>VLOOKUP(C59,Active!C$21:E$971,3,FALSE)</f>
        <v>1780.0036979654044</v>
      </c>
      <c r="F59" s="5" t="s">
        <v>89</v>
      </c>
      <c r="G59" s="18" t="str">
        <f t="shared" si="10"/>
        <v>47449.378</v>
      </c>
      <c r="H59" s="14">
        <f t="shared" si="11"/>
        <v>1780</v>
      </c>
      <c r="I59" s="54" t="s">
        <v>401</v>
      </c>
      <c r="J59" s="55" t="s">
        <v>402</v>
      </c>
      <c r="K59" s="54">
        <v>1780</v>
      </c>
      <c r="L59" s="54" t="s">
        <v>403</v>
      </c>
      <c r="M59" s="55" t="s">
        <v>136</v>
      </c>
      <c r="N59" s="55"/>
      <c r="O59" s="56" t="s">
        <v>404</v>
      </c>
      <c r="P59" s="56" t="s">
        <v>386</v>
      </c>
    </row>
    <row r="60" spans="1:16" ht="12.75" customHeight="1" thickBot="1" x14ac:dyDescent="0.25">
      <c r="A60" s="14" t="str">
        <f t="shared" si="6"/>
        <v> BRNO 30 </v>
      </c>
      <c r="B60" s="5" t="str">
        <f t="shared" si="7"/>
        <v>II</v>
      </c>
      <c r="C60" s="14">
        <f t="shared" si="8"/>
        <v>47713.438000000002</v>
      </c>
      <c r="D60" s="18" t="str">
        <f t="shared" si="9"/>
        <v>vis</v>
      </c>
      <c r="E60" s="53">
        <f>VLOOKUP(C60,Active!C$21:E$971,3,FALSE)</f>
        <v>1858.4992562452219</v>
      </c>
      <c r="F60" s="5" t="s">
        <v>89</v>
      </c>
      <c r="G60" s="18" t="str">
        <f t="shared" si="10"/>
        <v>47713.438</v>
      </c>
      <c r="H60" s="14">
        <f t="shared" si="11"/>
        <v>1858.5</v>
      </c>
      <c r="I60" s="54" t="s">
        <v>405</v>
      </c>
      <c r="J60" s="55" t="s">
        <v>406</v>
      </c>
      <c r="K60" s="54">
        <v>1858.5</v>
      </c>
      <c r="L60" s="54" t="s">
        <v>90</v>
      </c>
      <c r="M60" s="55" t="s">
        <v>136</v>
      </c>
      <c r="N60" s="55"/>
      <c r="O60" s="56" t="s">
        <v>385</v>
      </c>
      <c r="P60" s="56" t="s">
        <v>386</v>
      </c>
    </row>
    <row r="61" spans="1:16" ht="12.75" customHeight="1" thickBot="1" x14ac:dyDescent="0.25">
      <c r="A61" s="14" t="str">
        <f t="shared" si="6"/>
        <v> BRNO 30 </v>
      </c>
      <c r="B61" s="5" t="str">
        <f t="shared" si="7"/>
        <v>II</v>
      </c>
      <c r="C61" s="14">
        <f t="shared" si="8"/>
        <v>47713.440999999999</v>
      </c>
      <c r="D61" s="18" t="str">
        <f t="shared" si="9"/>
        <v>vis</v>
      </c>
      <c r="E61" s="53">
        <f>VLOOKUP(C61,Active!C$21:E$971,3,FALSE)</f>
        <v>1858.5001480375213</v>
      </c>
      <c r="F61" s="5" t="s">
        <v>89</v>
      </c>
      <c r="G61" s="18" t="str">
        <f t="shared" si="10"/>
        <v>47713.441</v>
      </c>
      <c r="H61" s="14">
        <f t="shared" si="11"/>
        <v>1858.5</v>
      </c>
      <c r="I61" s="54" t="s">
        <v>407</v>
      </c>
      <c r="J61" s="55" t="s">
        <v>408</v>
      </c>
      <c r="K61" s="54">
        <v>1858.5</v>
      </c>
      <c r="L61" s="54" t="s">
        <v>267</v>
      </c>
      <c r="M61" s="55" t="s">
        <v>136</v>
      </c>
      <c r="N61" s="55"/>
      <c r="O61" s="56" t="s">
        <v>409</v>
      </c>
      <c r="P61" s="56" t="s">
        <v>386</v>
      </c>
    </row>
    <row r="62" spans="1:16" ht="12.75" customHeight="1" thickBot="1" x14ac:dyDescent="0.25">
      <c r="A62" s="14" t="str">
        <f t="shared" si="6"/>
        <v> BRNO 31 </v>
      </c>
      <c r="B62" s="5" t="str">
        <f t="shared" si="7"/>
        <v>I</v>
      </c>
      <c r="C62" s="14">
        <f t="shared" si="8"/>
        <v>48115.434000000001</v>
      </c>
      <c r="D62" s="18" t="str">
        <f t="shared" si="9"/>
        <v>vis</v>
      </c>
      <c r="E62" s="53">
        <f>VLOOKUP(C62,Active!C$21:E$971,3,FALSE)</f>
        <v>1977.9982354403016</v>
      </c>
      <c r="F62" s="5" t="s">
        <v>89</v>
      </c>
      <c r="G62" s="18" t="str">
        <f t="shared" si="10"/>
        <v>48115.434</v>
      </c>
      <c r="H62" s="14">
        <f t="shared" si="11"/>
        <v>1978</v>
      </c>
      <c r="I62" s="54" t="s">
        <v>410</v>
      </c>
      <c r="J62" s="55" t="s">
        <v>411</v>
      </c>
      <c r="K62" s="54">
        <v>1978</v>
      </c>
      <c r="L62" s="54" t="s">
        <v>251</v>
      </c>
      <c r="M62" s="55" t="s">
        <v>136</v>
      </c>
      <c r="N62" s="55"/>
      <c r="O62" s="56" t="s">
        <v>412</v>
      </c>
      <c r="P62" s="56" t="s">
        <v>413</v>
      </c>
    </row>
    <row r="63" spans="1:16" ht="12.75" customHeight="1" thickBot="1" x14ac:dyDescent="0.25">
      <c r="A63" s="14" t="str">
        <f t="shared" si="6"/>
        <v> BRNO 31 </v>
      </c>
      <c r="B63" s="5" t="str">
        <f t="shared" si="7"/>
        <v>I</v>
      </c>
      <c r="C63" s="14">
        <f t="shared" si="8"/>
        <v>48115.434999999998</v>
      </c>
      <c r="D63" s="18" t="str">
        <f t="shared" si="9"/>
        <v>vis</v>
      </c>
      <c r="E63" s="53">
        <f>VLOOKUP(C63,Active!C$21:E$971,3,FALSE)</f>
        <v>1977.9985327044008</v>
      </c>
      <c r="F63" s="5" t="s">
        <v>89</v>
      </c>
      <c r="G63" s="18" t="str">
        <f t="shared" si="10"/>
        <v>48115.435</v>
      </c>
      <c r="H63" s="14">
        <f t="shared" si="11"/>
        <v>1978</v>
      </c>
      <c r="I63" s="54" t="s">
        <v>414</v>
      </c>
      <c r="J63" s="55" t="s">
        <v>415</v>
      </c>
      <c r="K63" s="54">
        <v>1978</v>
      </c>
      <c r="L63" s="54" t="s">
        <v>259</v>
      </c>
      <c r="M63" s="55" t="s">
        <v>136</v>
      </c>
      <c r="N63" s="55"/>
      <c r="O63" s="56" t="s">
        <v>416</v>
      </c>
      <c r="P63" s="56" t="s">
        <v>413</v>
      </c>
    </row>
    <row r="64" spans="1:16" ht="12.75" customHeight="1" thickBot="1" x14ac:dyDescent="0.25">
      <c r="A64" s="14" t="str">
        <f t="shared" si="6"/>
        <v> BRNO 31 </v>
      </c>
      <c r="B64" s="5" t="str">
        <f t="shared" si="7"/>
        <v>I</v>
      </c>
      <c r="C64" s="14">
        <f t="shared" si="8"/>
        <v>48115.434999999998</v>
      </c>
      <c r="D64" s="18" t="str">
        <f t="shared" si="9"/>
        <v>vis</v>
      </c>
      <c r="E64" s="53">
        <f>VLOOKUP(C64,Active!C$21:E$971,3,FALSE)</f>
        <v>1977.9985327044008</v>
      </c>
      <c r="F64" s="5" t="s">
        <v>89</v>
      </c>
      <c r="G64" s="18" t="str">
        <f t="shared" si="10"/>
        <v>48115.435</v>
      </c>
      <c r="H64" s="14">
        <f t="shared" si="11"/>
        <v>1978</v>
      </c>
      <c r="I64" s="54" t="s">
        <v>414</v>
      </c>
      <c r="J64" s="55" t="s">
        <v>415</v>
      </c>
      <c r="K64" s="54">
        <v>1978</v>
      </c>
      <c r="L64" s="54" t="s">
        <v>259</v>
      </c>
      <c r="M64" s="55" t="s">
        <v>136</v>
      </c>
      <c r="N64" s="55"/>
      <c r="O64" s="56" t="s">
        <v>417</v>
      </c>
      <c r="P64" s="56" t="s">
        <v>413</v>
      </c>
    </row>
    <row r="65" spans="1:16" ht="12.75" customHeight="1" thickBot="1" x14ac:dyDescent="0.25">
      <c r="A65" s="14" t="str">
        <f t="shared" si="6"/>
        <v> BRNO 31 </v>
      </c>
      <c r="B65" s="5" t="str">
        <f t="shared" si="7"/>
        <v>I</v>
      </c>
      <c r="C65" s="14">
        <f t="shared" si="8"/>
        <v>48115.438999999998</v>
      </c>
      <c r="D65" s="18" t="str">
        <f t="shared" si="9"/>
        <v>vis</v>
      </c>
      <c r="E65" s="53">
        <f>VLOOKUP(C65,Active!C$21:E$971,3,FALSE)</f>
        <v>1977.9997217608015</v>
      </c>
      <c r="F65" s="5" t="s">
        <v>89</v>
      </c>
      <c r="G65" s="18" t="str">
        <f t="shared" si="10"/>
        <v>48115.439</v>
      </c>
      <c r="H65" s="14">
        <f t="shared" si="11"/>
        <v>1978</v>
      </c>
      <c r="I65" s="54" t="s">
        <v>418</v>
      </c>
      <c r="J65" s="55" t="s">
        <v>419</v>
      </c>
      <c r="K65" s="54">
        <v>1978</v>
      </c>
      <c r="L65" s="54" t="s">
        <v>330</v>
      </c>
      <c r="M65" s="55" t="s">
        <v>136</v>
      </c>
      <c r="N65" s="55"/>
      <c r="O65" s="56" t="s">
        <v>420</v>
      </c>
      <c r="P65" s="56" t="s">
        <v>413</v>
      </c>
    </row>
    <row r="66" spans="1:16" ht="12.75" customHeight="1" thickBot="1" x14ac:dyDescent="0.25">
      <c r="A66" s="14" t="str">
        <f t="shared" si="6"/>
        <v> BRNO 31 </v>
      </c>
      <c r="B66" s="5" t="str">
        <f t="shared" si="7"/>
        <v>I</v>
      </c>
      <c r="C66" s="14">
        <f t="shared" si="8"/>
        <v>48115.444000000003</v>
      </c>
      <c r="D66" s="18" t="str">
        <f t="shared" si="9"/>
        <v>vis</v>
      </c>
      <c r="E66" s="53">
        <f>VLOOKUP(C66,Active!C$21:E$971,3,FALSE)</f>
        <v>1978.0012080813035</v>
      </c>
      <c r="F66" s="5" t="s">
        <v>89</v>
      </c>
      <c r="G66" s="18" t="str">
        <f t="shared" si="10"/>
        <v>48115.444</v>
      </c>
      <c r="H66" s="14">
        <f t="shared" si="11"/>
        <v>1978</v>
      </c>
      <c r="I66" s="54" t="s">
        <v>421</v>
      </c>
      <c r="J66" s="55" t="s">
        <v>422</v>
      </c>
      <c r="K66" s="54">
        <v>1978</v>
      </c>
      <c r="L66" s="54" t="s">
        <v>272</v>
      </c>
      <c r="M66" s="55" t="s">
        <v>136</v>
      </c>
      <c r="N66" s="55"/>
      <c r="O66" s="56" t="s">
        <v>366</v>
      </c>
      <c r="P66" s="56" t="s">
        <v>413</v>
      </c>
    </row>
    <row r="67" spans="1:16" ht="12.75" customHeight="1" thickBot="1" x14ac:dyDescent="0.25">
      <c r="A67" s="14" t="str">
        <f t="shared" si="6"/>
        <v> BRNO 31 </v>
      </c>
      <c r="B67" s="5" t="str">
        <f t="shared" si="7"/>
        <v>II</v>
      </c>
      <c r="C67" s="14">
        <f t="shared" si="8"/>
        <v>48120.478000000003</v>
      </c>
      <c r="D67" s="18" t="str">
        <f t="shared" si="9"/>
        <v>vis</v>
      </c>
      <c r="E67" s="53">
        <f>VLOOKUP(C67,Active!C$21:E$971,3,FALSE)</f>
        <v>1979.4976355613483</v>
      </c>
      <c r="F67" s="5" t="s">
        <v>89</v>
      </c>
      <c r="G67" s="18" t="str">
        <f t="shared" si="10"/>
        <v>48120.478</v>
      </c>
      <c r="H67" s="14">
        <f t="shared" si="11"/>
        <v>1979.5</v>
      </c>
      <c r="I67" s="54" t="s">
        <v>423</v>
      </c>
      <c r="J67" s="55" t="s">
        <v>424</v>
      </c>
      <c r="K67" s="54">
        <v>1979.5</v>
      </c>
      <c r="L67" s="54" t="s">
        <v>94</v>
      </c>
      <c r="M67" s="55" t="s">
        <v>136</v>
      </c>
      <c r="N67" s="55"/>
      <c r="O67" s="56" t="s">
        <v>366</v>
      </c>
      <c r="P67" s="56" t="s">
        <v>413</v>
      </c>
    </row>
    <row r="68" spans="1:16" ht="12.75" customHeight="1" thickBot="1" x14ac:dyDescent="0.25">
      <c r="A68" s="14" t="str">
        <f t="shared" si="6"/>
        <v> BRNO 31 </v>
      </c>
      <c r="B68" s="5" t="str">
        <f t="shared" si="7"/>
        <v>II</v>
      </c>
      <c r="C68" s="14">
        <f t="shared" si="8"/>
        <v>48120.482000000004</v>
      </c>
      <c r="D68" s="18" t="str">
        <f t="shared" si="9"/>
        <v>vis</v>
      </c>
      <c r="E68" s="53">
        <f>VLOOKUP(C68,Active!C$21:E$971,3,FALSE)</f>
        <v>1979.4988246177488</v>
      </c>
      <c r="F68" s="5" t="s">
        <v>89</v>
      </c>
      <c r="G68" s="18" t="str">
        <f t="shared" si="10"/>
        <v>48120.482</v>
      </c>
      <c r="H68" s="14">
        <f t="shared" si="11"/>
        <v>1979.5</v>
      </c>
      <c r="I68" s="54" t="s">
        <v>425</v>
      </c>
      <c r="J68" s="55" t="s">
        <v>426</v>
      </c>
      <c r="K68" s="54">
        <v>1979.5</v>
      </c>
      <c r="L68" s="54" t="s">
        <v>427</v>
      </c>
      <c r="M68" s="55" t="s">
        <v>136</v>
      </c>
      <c r="N68" s="55"/>
      <c r="O68" s="56" t="s">
        <v>420</v>
      </c>
      <c r="P68" s="56" t="s">
        <v>413</v>
      </c>
    </row>
    <row r="69" spans="1:16" ht="12.75" customHeight="1" thickBot="1" x14ac:dyDescent="0.25">
      <c r="A69" s="14" t="str">
        <f t="shared" si="6"/>
        <v> BRNO 31 </v>
      </c>
      <c r="B69" s="5" t="str">
        <f t="shared" si="7"/>
        <v>II</v>
      </c>
      <c r="C69" s="14">
        <f t="shared" si="8"/>
        <v>48120.483</v>
      </c>
      <c r="D69" s="18" t="str">
        <f t="shared" si="9"/>
        <v>vis</v>
      </c>
      <c r="E69" s="53">
        <f>VLOOKUP(C69,Active!C$21:E$971,3,FALSE)</f>
        <v>1979.4991218818479</v>
      </c>
      <c r="F69" s="5" t="s">
        <v>89</v>
      </c>
      <c r="G69" s="18" t="str">
        <f t="shared" si="10"/>
        <v>48120.483</v>
      </c>
      <c r="H69" s="14">
        <f t="shared" si="11"/>
        <v>1979.5</v>
      </c>
      <c r="I69" s="54" t="s">
        <v>428</v>
      </c>
      <c r="J69" s="55" t="s">
        <v>429</v>
      </c>
      <c r="K69" s="54">
        <v>1979.5</v>
      </c>
      <c r="L69" s="54" t="s">
        <v>90</v>
      </c>
      <c r="M69" s="55" t="s">
        <v>136</v>
      </c>
      <c r="N69" s="55"/>
      <c r="O69" s="56" t="s">
        <v>430</v>
      </c>
      <c r="P69" s="56" t="s">
        <v>413</v>
      </c>
    </row>
    <row r="70" spans="1:16" ht="12.75" customHeight="1" thickBot="1" x14ac:dyDescent="0.25">
      <c r="A70" s="14" t="str">
        <f t="shared" si="6"/>
        <v> BRNO 31 </v>
      </c>
      <c r="B70" s="5" t="str">
        <f t="shared" si="7"/>
        <v>II</v>
      </c>
      <c r="C70" s="14">
        <f t="shared" si="8"/>
        <v>48120.487999999998</v>
      </c>
      <c r="D70" s="18" t="str">
        <f t="shared" si="9"/>
        <v>vis</v>
      </c>
      <c r="E70" s="53">
        <f>VLOOKUP(C70,Active!C$21:E$971,3,FALSE)</f>
        <v>1979.5006082023478</v>
      </c>
      <c r="F70" s="5" t="s">
        <v>89</v>
      </c>
      <c r="G70" s="18" t="str">
        <f t="shared" si="10"/>
        <v>48120.488</v>
      </c>
      <c r="H70" s="14">
        <f t="shared" si="11"/>
        <v>1979.5</v>
      </c>
      <c r="I70" s="54" t="s">
        <v>431</v>
      </c>
      <c r="J70" s="55" t="s">
        <v>432</v>
      </c>
      <c r="K70" s="54">
        <v>1979.5</v>
      </c>
      <c r="L70" s="54" t="s">
        <v>306</v>
      </c>
      <c r="M70" s="55" t="s">
        <v>136</v>
      </c>
      <c r="N70" s="55"/>
      <c r="O70" s="56" t="s">
        <v>433</v>
      </c>
      <c r="P70" s="56" t="s">
        <v>413</v>
      </c>
    </row>
    <row r="71" spans="1:16" ht="12.75" customHeight="1" thickBot="1" x14ac:dyDescent="0.25">
      <c r="A71" s="14" t="str">
        <f t="shared" si="6"/>
        <v> BRNO 31 </v>
      </c>
      <c r="B71" s="5" t="str">
        <f t="shared" si="7"/>
        <v>II</v>
      </c>
      <c r="C71" s="14">
        <f t="shared" si="8"/>
        <v>48120.49</v>
      </c>
      <c r="D71" s="18" t="str">
        <f t="shared" si="9"/>
        <v>vis</v>
      </c>
      <c r="E71" s="53">
        <f>VLOOKUP(C71,Active!C$21:E$971,3,FALSE)</f>
        <v>1979.5012027305484</v>
      </c>
      <c r="F71" s="5" t="s">
        <v>89</v>
      </c>
      <c r="G71" s="18" t="str">
        <f t="shared" si="10"/>
        <v>48120.490</v>
      </c>
      <c r="H71" s="14">
        <f t="shared" si="11"/>
        <v>1979.5</v>
      </c>
      <c r="I71" s="54" t="s">
        <v>434</v>
      </c>
      <c r="J71" s="55" t="s">
        <v>435</v>
      </c>
      <c r="K71" s="54">
        <v>1979.5</v>
      </c>
      <c r="L71" s="54" t="s">
        <v>272</v>
      </c>
      <c r="M71" s="55" t="s">
        <v>136</v>
      </c>
      <c r="N71" s="55"/>
      <c r="O71" s="56" t="s">
        <v>436</v>
      </c>
      <c r="P71" s="56" t="s">
        <v>413</v>
      </c>
    </row>
    <row r="72" spans="1:16" ht="12.75" customHeight="1" thickBot="1" x14ac:dyDescent="0.25">
      <c r="A72" s="14" t="str">
        <f t="shared" si="6"/>
        <v> BRNO 31 </v>
      </c>
      <c r="B72" s="5" t="str">
        <f t="shared" si="7"/>
        <v>II</v>
      </c>
      <c r="C72" s="14">
        <f t="shared" si="8"/>
        <v>48120.497000000003</v>
      </c>
      <c r="D72" s="18" t="str">
        <f t="shared" si="9"/>
        <v>vis</v>
      </c>
      <c r="E72" s="53">
        <f>VLOOKUP(C72,Active!C$21:E$971,3,FALSE)</f>
        <v>1979.5032835792506</v>
      </c>
      <c r="F72" s="5" t="s">
        <v>89</v>
      </c>
      <c r="G72" s="18" t="str">
        <f t="shared" si="10"/>
        <v>48120.497</v>
      </c>
      <c r="H72" s="14">
        <f t="shared" si="11"/>
        <v>1979.5</v>
      </c>
      <c r="I72" s="54" t="s">
        <v>437</v>
      </c>
      <c r="J72" s="55" t="s">
        <v>438</v>
      </c>
      <c r="K72" s="54">
        <v>1979.5</v>
      </c>
      <c r="L72" s="54" t="s">
        <v>439</v>
      </c>
      <c r="M72" s="55" t="s">
        <v>136</v>
      </c>
      <c r="N72" s="55"/>
      <c r="O72" s="56" t="s">
        <v>440</v>
      </c>
      <c r="P72" s="56" t="s">
        <v>413</v>
      </c>
    </row>
    <row r="73" spans="1:16" ht="12.75" customHeight="1" thickBot="1" x14ac:dyDescent="0.25">
      <c r="A73" s="14" t="str">
        <f t="shared" si="6"/>
        <v> BRNO 31 </v>
      </c>
      <c r="B73" s="5" t="str">
        <f t="shared" si="7"/>
        <v>I</v>
      </c>
      <c r="C73" s="14">
        <f t="shared" si="8"/>
        <v>48273.525000000001</v>
      </c>
      <c r="D73" s="18" t="str">
        <f t="shared" si="9"/>
        <v>vis</v>
      </c>
      <c r="E73" s="53">
        <f>VLOOKUP(C73,Active!C$21:E$971,3,FALSE)</f>
        <v>2024.9930142936471</v>
      </c>
      <c r="F73" s="5" t="s">
        <v>89</v>
      </c>
      <c r="G73" s="18" t="str">
        <f t="shared" si="10"/>
        <v>48273.525</v>
      </c>
      <c r="H73" s="14">
        <f t="shared" si="11"/>
        <v>2025</v>
      </c>
      <c r="I73" s="54" t="s">
        <v>443</v>
      </c>
      <c r="J73" s="55" t="s">
        <v>444</v>
      </c>
      <c r="K73" s="54">
        <v>2025</v>
      </c>
      <c r="L73" s="54" t="s">
        <v>445</v>
      </c>
      <c r="M73" s="55" t="s">
        <v>136</v>
      </c>
      <c r="N73" s="55"/>
      <c r="O73" s="56" t="s">
        <v>446</v>
      </c>
      <c r="P73" s="56" t="s">
        <v>413</v>
      </c>
    </row>
    <row r="74" spans="1:16" ht="12.75" customHeight="1" thickBot="1" x14ac:dyDescent="0.25">
      <c r="A74" s="14" t="str">
        <f t="shared" si="6"/>
        <v> BRNO 31 </v>
      </c>
      <c r="B74" s="5" t="str">
        <f t="shared" si="7"/>
        <v>I</v>
      </c>
      <c r="C74" s="14">
        <f t="shared" si="8"/>
        <v>48448.491999999998</v>
      </c>
      <c r="D74" s="18" t="str">
        <f t="shared" si="9"/>
        <v>vis</v>
      </c>
      <c r="E74" s="53">
        <f>VLOOKUP(C74,Active!C$21:E$971,3,FALSE)</f>
        <v>2077.0044221007529</v>
      </c>
      <c r="F74" s="5" t="s">
        <v>89</v>
      </c>
      <c r="G74" s="18" t="str">
        <f t="shared" si="10"/>
        <v>48448.492</v>
      </c>
      <c r="H74" s="14">
        <f t="shared" si="11"/>
        <v>2077</v>
      </c>
      <c r="I74" s="54" t="s">
        <v>447</v>
      </c>
      <c r="J74" s="55" t="s">
        <v>448</v>
      </c>
      <c r="K74" s="54">
        <v>2077</v>
      </c>
      <c r="L74" s="54" t="s">
        <v>150</v>
      </c>
      <c r="M74" s="55" t="s">
        <v>136</v>
      </c>
      <c r="N74" s="55"/>
      <c r="O74" s="56" t="s">
        <v>449</v>
      </c>
      <c r="P74" s="56" t="s">
        <v>413</v>
      </c>
    </row>
    <row r="75" spans="1:16" ht="12.75" customHeight="1" thickBot="1" x14ac:dyDescent="0.25">
      <c r="A75" s="14" t="str">
        <f t="shared" ref="A75:A106" si="12">P75</f>
        <v> BRNO 31 </v>
      </c>
      <c r="B75" s="5" t="str">
        <f t="shared" ref="B75:B106" si="13">IF(H75=INT(H75),"I","II")</f>
        <v>I</v>
      </c>
      <c r="C75" s="14">
        <f t="shared" ref="C75:C106" si="14">1*G75</f>
        <v>48448.495999999999</v>
      </c>
      <c r="D75" s="18" t="str">
        <f t="shared" ref="D75:D106" si="15">VLOOKUP(F75,I$1:J$5,2,FALSE)</f>
        <v>vis</v>
      </c>
      <c r="E75" s="53">
        <f>VLOOKUP(C75,Active!C$21:E$971,3,FALSE)</f>
        <v>2077.0056111571535</v>
      </c>
      <c r="F75" s="5" t="s">
        <v>89</v>
      </c>
      <c r="G75" s="18" t="str">
        <f t="shared" ref="G75:G106" si="16">MID(I75,3,LEN(I75)-3)</f>
        <v>48448.496</v>
      </c>
      <c r="H75" s="14">
        <f t="shared" ref="H75:H106" si="17">1*K75</f>
        <v>2077</v>
      </c>
      <c r="I75" s="54" t="s">
        <v>450</v>
      </c>
      <c r="J75" s="55" t="s">
        <v>451</v>
      </c>
      <c r="K75" s="54">
        <v>2077</v>
      </c>
      <c r="L75" s="54" t="s">
        <v>452</v>
      </c>
      <c r="M75" s="55" t="s">
        <v>136</v>
      </c>
      <c r="N75" s="55"/>
      <c r="O75" s="56" t="s">
        <v>453</v>
      </c>
      <c r="P75" s="56" t="s">
        <v>413</v>
      </c>
    </row>
    <row r="76" spans="1:16" ht="12.75" customHeight="1" thickBot="1" x14ac:dyDescent="0.25">
      <c r="A76" s="14" t="str">
        <f t="shared" si="12"/>
        <v> BRNO 31 </v>
      </c>
      <c r="B76" s="5" t="str">
        <f t="shared" si="13"/>
        <v>I</v>
      </c>
      <c r="C76" s="14">
        <f t="shared" si="14"/>
        <v>48485.47</v>
      </c>
      <c r="D76" s="18" t="str">
        <f t="shared" si="15"/>
        <v>vis</v>
      </c>
      <c r="E76" s="53">
        <f>VLOOKUP(C76,Active!C$21:E$971,3,FALSE)</f>
        <v>2087.9966539952889</v>
      </c>
      <c r="F76" s="5" t="s">
        <v>89</v>
      </c>
      <c r="G76" s="18" t="str">
        <f t="shared" si="16"/>
        <v>48485.470</v>
      </c>
      <c r="H76" s="14">
        <f t="shared" si="17"/>
        <v>2088</v>
      </c>
      <c r="I76" s="54" t="s">
        <v>454</v>
      </c>
      <c r="J76" s="55" t="s">
        <v>455</v>
      </c>
      <c r="K76" s="54">
        <v>2088</v>
      </c>
      <c r="L76" s="54" t="s">
        <v>456</v>
      </c>
      <c r="M76" s="55" t="s">
        <v>136</v>
      </c>
      <c r="N76" s="55"/>
      <c r="O76" s="56" t="s">
        <v>457</v>
      </c>
      <c r="P76" s="56" t="s">
        <v>413</v>
      </c>
    </row>
    <row r="77" spans="1:16" ht="12.75" customHeight="1" thickBot="1" x14ac:dyDescent="0.25">
      <c r="A77" s="14" t="str">
        <f t="shared" si="12"/>
        <v> BRNO 31 </v>
      </c>
      <c r="B77" s="5" t="str">
        <f t="shared" si="13"/>
        <v>I</v>
      </c>
      <c r="C77" s="14">
        <f t="shared" si="14"/>
        <v>48485.474000000002</v>
      </c>
      <c r="D77" s="18" t="str">
        <f t="shared" si="15"/>
        <v>vis</v>
      </c>
      <c r="E77" s="53">
        <f>VLOOKUP(C77,Active!C$21:E$971,3,FALSE)</f>
        <v>2087.9978430516899</v>
      </c>
      <c r="F77" s="5" t="s">
        <v>89</v>
      </c>
      <c r="G77" s="18" t="str">
        <f t="shared" si="16"/>
        <v>48485.474</v>
      </c>
      <c r="H77" s="14">
        <f t="shared" si="17"/>
        <v>2088</v>
      </c>
      <c r="I77" s="54" t="s">
        <v>458</v>
      </c>
      <c r="J77" s="55" t="s">
        <v>459</v>
      </c>
      <c r="K77" s="54">
        <v>2088</v>
      </c>
      <c r="L77" s="54" t="s">
        <v>247</v>
      </c>
      <c r="M77" s="55" t="s">
        <v>136</v>
      </c>
      <c r="N77" s="55"/>
      <c r="O77" s="56" t="s">
        <v>416</v>
      </c>
      <c r="P77" s="56" t="s">
        <v>413</v>
      </c>
    </row>
    <row r="78" spans="1:16" ht="12.75" customHeight="1" thickBot="1" x14ac:dyDescent="0.25">
      <c r="A78" s="14" t="str">
        <f t="shared" si="12"/>
        <v> BRNO 31 </v>
      </c>
      <c r="B78" s="5" t="str">
        <f t="shared" si="13"/>
        <v>I</v>
      </c>
      <c r="C78" s="14">
        <f t="shared" si="14"/>
        <v>48485.478000000003</v>
      </c>
      <c r="D78" s="18" t="str">
        <f t="shared" si="15"/>
        <v>vis</v>
      </c>
      <c r="E78" s="53">
        <f>VLOOKUP(C78,Active!C$21:E$971,3,FALSE)</f>
        <v>2087.9990321080904</v>
      </c>
      <c r="F78" s="5" t="s">
        <v>89</v>
      </c>
      <c r="G78" s="18" t="str">
        <f t="shared" si="16"/>
        <v>48485.478</v>
      </c>
      <c r="H78" s="14">
        <f t="shared" si="17"/>
        <v>2088</v>
      </c>
      <c r="I78" s="54" t="s">
        <v>460</v>
      </c>
      <c r="J78" s="55" t="s">
        <v>461</v>
      </c>
      <c r="K78" s="54">
        <v>2088</v>
      </c>
      <c r="L78" s="54" t="s">
        <v>90</v>
      </c>
      <c r="M78" s="55" t="s">
        <v>136</v>
      </c>
      <c r="N78" s="55"/>
      <c r="O78" s="56" t="s">
        <v>462</v>
      </c>
      <c r="P78" s="56" t="s">
        <v>413</v>
      </c>
    </row>
    <row r="79" spans="1:16" ht="12.75" customHeight="1" thickBot="1" x14ac:dyDescent="0.25">
      <c r="A79" s="14" t="str">
        <f t="shared" si="12"/>
        <v> BRNO 31 </v>
      </c>
      <c r="B79" s="5" t="str">
        <f t="shared" si="13"/>
        <v>I</v>
      </c>
      <c r="C79" s="14">
        <f t="shared" si="14"/>
        <v>48485.483999999997</v>
      </c>
      <c r="D79" s="18" t="str">
        <f t="shared" si="15"/>
        <v>vis</v>
      </c>
      <c r="E79" s="53">
        <f>VLOOKUP(C79,Active!C$21:E$971,3,FALSE)</f>
        <v>2088.0008156926897</v>
      </c>
      <c r="F79" s="5" t="s">
        <v>89</v>
      </c>
      <c r="G79" s="18" t="str">
        <f t="shared" si="16"/>
        <v>48485.484</v>
      </c>
      <c r="H79" s="14">
        <f t="shared" si="17"/>
        <v>2088</v>
      </c>
      <c r="I79" s="54" t="s">
        <v>463</v>
      </c>
      <c r="J79" s="55" t="s">
        <v>464</v>
      </c>
      <c r="K79" s="54">
        <v>2088</v>
      </c>
      <c r="L79" s="54" t="s">
        <v>141</v>
      </c>
      <c r="M79" s="55" t="s">
        <v>136</v>
      </c>
      <c r="N79" s="55"/>
      <c r="O79" s="56" t="s">
        <v>366</v>
      </c>
      <c r="P79" s="56" t="s">
        <v>413</v>
      </c>
    </row>
    <row r="80" spans="1:16" ht="12.75" customHeight="1" thickBot="1" x14ac:dyDescent="0.25">
      <c r="A80" s="14" t="str">
        <f t="shared" si="12"/>
        <v> BRNO 31 </v>
      </c>
      <c r="B80" s="5" t="str">
        <f t="shared" si="13"/>
        <v>I</v>
      </c>
      <c r="C80" s="14">
        <f t="shared" si="14"/>
        <v>49215.47</v>
      </c>
      <c r="D80" s="18" t="str">
        <f t="shared" si="15"/>
        <v>vis</v>
      </c>
      <c r="E80" s="53">
        <f>VLOOKUP(C80,Active!C$21:E$971,3,FALSE)</f>
        <v>2304.9994470887736</v>
      </c>
      <c r="F80" s="5" t="s">
        <v>89</v>
      </c>
      <c r="G80" s="18" t="str">
        <f t="shared" si="16"/>
        <v>49215.470</v>
      </c>
      <c r="H80" s="14">
        <f t="shared" si="17"/>
        <v>2305</v>
      </c>
      <c r="I80" s="54" t="s">
        <v>465</v>
      </c>
      <c r="J80" s="55" t="s">
        <v>466</v>
      </c>
      <c r="K80" s="54">
        <v>2305</v>
      </c>
      <c r="L80" s="54" t="s">
        <v>121</v>
      </c>
      <c r="M80" s="55" t="s">
        <v>136</v>
      </c>
      <c r="N80" s="55"/>
      <c r="O80" s="56" t="s">
        <v>467</v>
      </c>
      <c r="P80" s="56" t="s">
        <v>413</v>
      </c>
    </row>
    <row r="81" spans="1:16" ht="12.75" customHeight="1" thickBot="1" x14ac:dyDescent="0.25">
      <c r="A81" s="14" t="str">
        <f t="shared" si="12"/>
        <v> BRNO 31 </v>
      </c>
      <c r="B81" s="5" t="str">
        <f t="shared" si="13"/>
        <v>I</v>
      </c>
      <c r="C81" s="14">
        <f t="shared" si="14"/>
        <v>49215.474000000002</v>
      </c>
      <c r="D81" s="18" t="str">
        <f t="shared" si="15"/>
        <v>vis</v>
      </c>
      <c r="E81" s="53">
        <f>VLOOKUP(C81,Active!C$21:E$971,3,FALSE)</f>
        <v>2305.0006361451747</v>
      </c>
      <c r="F81" s="5" t="s">
        <v>89</v>
      </c>
      <c r="G81" s="18" t="str">
        <f t="shared" si="16"/>
        <v>49215.474</v>
      </c>
      <c r="H81" s="14">
        <f t="shared" si="17"/>
        <v>2305</v>
      </c>
      <c r="I81" s="54" t="s">
        <v>468</v>
      </c>
      <c r="J81" s="55" t="s">
        <v>469</v>
      </c>
      <c r="K81" s="54">
        <v>2305</v>
      </c>
      <c r="L81" s="54" t="s">
        <v>306</v>
      </c>
      <c r="M81" s="55" t="s">
        <v>136</v>
      </c>
      <c r="N81" s="55"/>
      <c r="O81" s="56" t="s">
        <v>394</v>
      </c>
      <c r="P81" s="56" t="s">
        <v>413</v>
      </c>
    </row>
    <row r="82" spans="1:16" ht="12.75" customHeight="1" thickBot="1" x14ac:dyDescent="0.25">
      <c r="A82" s="14" t="str">
        <f t="shared" si="12"/>
        <v> BRNO 31 </v>
      </c>
      <c r="B82" s="5" t="str">
        <f t="shared" si="13"/>
        <v>II</v>
      </c>
      <c r="C82" s="14">
        <f t="shared" si="14"/>
        <v>49422.341999999997</v>
      </c>
      <c r="D82" s="18" t="str">
        <f t="shared" si="15"/>
        <v>vis</v>
      </c>
      <c r="E82" s="53">
        <f>VLOOKUP(C82,Active!C$21:E$971,3,FALSE)</f>
        <v>2366.4950660104651</v>
      </c>
      <c r="F82" s="5" t="s">
        <v>89</v>
      </c>
      <c r="G82" s="18" t="str">
        <f t="shared" si="16"/>
        <v>49422.342</v>
      </c>
      <c r="H82" s="14">
        <f t="shared" si="17"/>
        <v>2366.5</v>
      </c>
      <c r="I82" s="54" t="s">
        <v>470</v>
      </c>
      <c r="J82" s="55" t="s">
        <v>471</v>
      </c>
      <c r="K82" s="54">
        <v>2366.5</v>
      </c>
      <c r="L82" s="54" t="s">
        <v>472</v>
      </c>
      <c r="M82" s="55" t="s">
        <v>136</v>
      </c>
      <c r="N82" s="55"/>
      <c r="O82" s="56" t="s">
        <v>473</v>
      </c>
      <c r="P82" s="56" t="s">
        <v>413</v>
      </c>
    </row>
    <row r="83" spans="1:16" ht="12.75" customHeight="1" thickBot="1" x14ac:dyDescent="0.25">
      <c r="A83" s="14" t="str">
        <f t="shared" si="12"/>
        <v> BRNO 31 </v>
      </c>
      <c r="B83" s="5" t="str">
        <f t="shared" si="13"/>
        <v>II</v>
      </c>
      <c r="C83" s="14">
        <f t="shared" si="14"/>
        <v>49543.449000000001</v>
      </c>
      <c r="D83" s="18" t="str">
        <f t="shared" si="15"/>
        <v>vis</v>
      </c>
      <c r="E83" s="53">
        <f>VLOOKUP(C83,Active!C$21:E$971,3,FALSE)</f>
        <v>2402.4958293846753</v>
      </c>
      <c r="F83" s="5" t="s">
        <v>89</v>
      </c>
      <c r="G83" s="18" t="str">
        <f t="shared" si="16"/>
        <v>49543.449</v>
      </c>
      <c r="H83" s="14">
        <f t="shared" si="17"/>
        <v>2402.5</v>
      </c>
      <c r="I83" s="54" t="s">
        <v>474</v>
      </c>
      <c r="J83" s="55" t="s">
        <v>475</v>
      </c>
      <c r="K83" s="54">
        <v>2402.5</v>
      </c>
      <c r="L83" s="54" t="s">
        <v>476</v>
      </c>
      <c r="M83" s="55" t="s">
        <v>136</v>
      </c>
      <c r="N83" s="55"/>
      <c r="O83" s="56" t="s">
        <v>477</v>
      </c>
      <c r="P83" s="56" t="s">
        <v>413</v>
      </c>
    </row>
    <row r="84" spans="1:16" ht="12.75" customHeight="1" thickBot="1" x14ac:dyDescent="0.25">
      <c r="A84" s="14" t="str">
        <f t="shared" si="12"/>
        <v> BRNO 31 </v>
      </c>
      <c r="B84" s="5" t="str">
        <f t="shared" si="13"/>
        <v>II</v>
      </c>
      <c r="C84" s="14">
        <f t="shared" si="14"/>
        <v>49543.464</v>
      </c>
      <c r="D84" s="18" t="str">
        <f t="shared" si="15"/>
        <v>vis</v>
      </c>
      <c r="E84" s="53">
        <f>VLOOKUP(C84,Active!C$21:E$971,3,FALSE)</f>
        <v>2402.5002883461771</v>
      </c>
      <c r="F84" s="5" t="s">
        <v>89</v>
      </c>
      <c r="G84" s="18" t="str">
        <f t="shared" si="16"/>
        <v>49543.464</v>
      </c>
      <c r="H84" s="14">
        <f t="shared" si="17"/>
        <v>2402.5</v>
      </c>
      <c r="I84" s="54" t="s">
        <v>478</v>
      </c>
      <c r="J84" s="55" t="s">
        <v>479</v>
      </c>
      <c r="K84" s="54">
        <v>2402.5</v>
      </c>
      <c r="L84" s="54" t="s">
        <v>145</v>
      </c>
      <c r="M84" s="55" t="s">
        <v>136</v>
      </c>
      <c r="N84" s="55"/>
      <c r="O84" s="56" t="s">
        <v>480</v>
      </c>
      <c r="P84" s="56" t="s">
        <v>413</v>
      </c>
    </row>
    <row r="85" spans="1:16" ht="12.75" customHeight="1" thickBot="1" x14ac:dyDescent="0.25">
      <c r="A85" s="14" t="str">
        <f t="shared" si="12"/>
        <v> BRNO 31 </v>
      </c>
      <c r="B85" s="5" t="str">
        <f t="shared" si="13"/>
        <v>II</v>
      </c>
      <c r="C85" s="14">
        <f t="shared" si="14"/>
        <v>49543.47</v>
      </c>
      <c r="D85" s="18" t="str">
        <f t="shared" si="15"/>
        <v>vis</v>
      </c>
      <c r="E85" s="53">
        <f>VLOOKUP(C85,Active!C$21:E$971,3,FALSE)</f>
        <v>2402.5020719307781</v>
      </c>
      <c r="F85" s="5" t="s">
        <v>89</v>
      </c>
      <c r="G85" s="18" t="str">
        <f t="shared" si="16"/>
        <v>49543.470</v>
      </c>
      <c r="H85" s="14">
        <f t="shared" si="17"/>
        <v>2402.5</v>
      </c>
      <c r="I85" s="54" t="s">
        <v>481</v>
      </c>
      <c r="J85" s="55" t="s">
        <v>482</v>
      </c>
      <c r="K85" s="54">
        <v>2402.5</v>
      </c>
      <c r="L85" s="54" t="s">
        <v>109</v>
      </c>
      <c r="M85" s="55" t="s">
        <v>136</v>
      </c>
      <c r="N85" s="55"/>
      <c r="O85" s="56" t="s">
        <v>483</v>
      </c>
      <c r="P85" s="56" t="s">
        <v>413</v>
      </c>
    </row>
    <row r="86" spans="1:16" ht="12.75" customHeight="1" thickBot="1" x14ac:dyDescent="0.25">
      <c r="A86" s="14" t="str">
        <f t="shared" si="12"/>
        <v> BRNO 31 </v>
      </c>
      <c r="B86" s="5" t="str">
        <f t="shared" si="13"/>
        <v>I</v>
      </c>
      <c r="C86" s="14">
        <f t="shared" si="14"/>
        <v>49548.499000000003</v>
      </c>
      <c r="D86" s="18" t="str">
        <f t="shared" si="15"/>
        <v>vis</v>
      </c>
      <c r="E86" s="53">
        <f>VLOOKUP(C86,Active!C$21:E$971,3,FALSE)</f>
        <v>2403.9970130903225</v>
      </c>
      <c r="F86" s="5" t="s">
        <v>89</v>
      </c>
      <c r="G86" s="18" t="str">
        <f t="shared" si="16"/>
        <v>49548.499</v>
      </c>
      <c r="H86" s="14">
        <f t="shared" si="17"/>
        <v>2404</v>
      </c>
      <c r="I86" s="54" t="s">
        <v>484</v>
      </c>
      <c r="J86" s="55" t="s">
        <v>485</v>
      </c>
      <c r="K86" s="54">
        <v>2404</v>
      </c>
      <c r="L86" s="54" t="s">
        <v>153</v>
      </c>
      <c r="M86" s="55" t="s">
        <v>136</v>
      </c>
      <c r="N86" s="55"/>
      <c r="O86" s="56" t="s">
        <v>473</v>
      </c>
      <c r="P86" s="56" t="s">
        <v>413</v>
      </c>
    </row>
    <row r="87" spans="1:16" ht="12.75" customHeight="1" thickBot="1" x14ac:dyDescent="0.25">
      <c r="A87" s="14" t="str">
        <f t="shared" si="12"/>
        <v> BRNO 31 </v>
      </c>
      <c r="B87" s="5" t="str">
        <f t="shared" si="13"/>
        <v>I</v>
      </c>
      <c r="C87" s="14">
        <f t="shared" si="14"/>
        <v>49548.504000000001</v>
      </c>
      <c r="D87" s="18" t="str">
        <f t="shared" si="15"/>
        <v>vis</v>
      </c>
      <c r="E87" s="53">
        <f>VLOOKUP(C87,Active!C$21:E$971,3,FALSE)</f>
        <v>2403.9984994108227</v>
      </c>
      <c r="F87" s="5" t="s">
        <v>89</v>
      </c>
      <c r="G87" s="18" t="str">
        <f t="shared" si="16"/>
        <v>49548.504</v>
      </c>
      <c r="H87" s="14">
        <f t="shared" si="17"/>
        <v>2404</v>
      </c>
      <c r="I87" s="54" t="s">
        <v>486</v>
      </c>
      <c r="J87" s="55" t="s">
        <v>487</v>
      </c>
      <c r="K87" s="54">
        <v>2404</v>
      </c>
      <c r="L87" s="54" t="s">
        <v>259</v>
      </c>
      <c r="M87" s="55" t="s">
        <v>136</v>
      </c>
      <c r="N87" s="55"/>
      <c r="O87" s="56" t="s">
        <v>488</v>
      </c>
      <c r="P87" s="56" t="s">
        <v>413</v>
      </c>
    </row>
    <row r="88" spans="1:16" ht="12.75" customHeight="1" thickBot="1" x14ac:dyDescent="0.25">
      <c r="A88" s="14" t="str">
        <f t="shared" si="12"/>
        <v> BRNO 31 </v>
      </c>
      <c r="B88" s="5" t="str">
        <f t="shared" si="13"/>
        <v>I</v>
      </c>
      <c r="C88" s="14">
        <f t="shared" si="14"/>
        <v>49612.417000000001</v>
      </c>
      <c r="D88" s="18" t="str">
        <f t="shared" si="15"/>
        <v>vis</v>
      </c>
      <c r="E88" s="53">
        <f>VLOOKUP(C88,Active!C$21:E$971,3,FALSE)</f>
        <v>2422.9975398423076</v>
      </c>
      <c r="F88" s="5" t="s">
        <v>89</v>
      </c>
      <c r="G88" s="18" t="str">
        <f t="shared" si="16"/>
        <v>49612.417</v>
      </c>
      <c r="H88" s="14">
        <f t="shared" si="17"/>
        <v>2423</v>
      </c>
      <c r="I88" s="54" t="s">
        <v>489</v>
      </c>
      <c r="J88" s="55" t="s">
        <v>490</v>
      </c>
      <c r="K88" s="54">
        <v>2423</v>
      </c>
      <c r="L88" s="54" t="s">
        <v>94</v>
      </c>
      <c r="M88" s="55" t="s">
        <v>136</v>
      </c>
      <c r="N88" s="55"/>
      <c r="O88" s="56" t="s">
        <v>477</v>
      </c>
      <c r="P88" s="56" t="s">
        <v>413</v>
      </c>
    </row>
    <row r="89" spans="1:16" ht="12.75" customHeight="1" thickBot="1" x14ac:dyDescent="0.25">
      <c r="A89" s="14" t="str">
        <f t="shared" si="12"/>
        <v> BRNO 31 </v>
      </c>
      <c r="B89" s="5" t="str">
        <f t="shared" si="13"/>
        <v>I</v>
      </c>
      <c r="C89" s="14">
        <f t="shared" si="14"/>
        <v>49612.432000000001</v>
      </c>
      <c r="D89" s="18" t="str">
        <f t="shared" si="15"/>
        <v>vis</v>
      </c>
      <c r="E89" s="53">
        <f>VLOOKUP(C89,Active!C$21:E$971,3,FALSE)</f>
        <v>2423.0019988038093</v>
      </c>
      <c r="F89" s="5" t="s">
        <v>89</v>
      </c>
      <c r="G89" s="18" t="str">
        <f t="shared" si="16"/>
        <v>49612.432</v>
      </c>
      <c r="H89" s="14">
        <f t="shared" si="17"/>
        <v>2423</v>
      </c>
      <c r="I89" s="54" t="s">
        <v>491</v>
      </c>
      <c r="J89" s="55" t="s">
        <v>492</v>
      </c>
      <c r="K89" s="54">
        <v>2423</v>
      </c>
      <c r="L89" s="54" t="s">
        <v>109</v>
      </c>
      <c r="M89" s="55" t="s">
        <v>136</v>
      </c>
      <c r="N89" s="55"/>
      <c r="O89" s="56" t="s">
        <v>493</v>
      </c>
      <c r="P89" s="56" t="s">
        <v>413</v>
      </c>
    </row>
    <row r="90" spans="1:16" ht="12.75" customHeight="1" thickBot="1" x14ac:dyDescent="0.25">
      <c r="A90" s="14" t="str">
        <f t="shared" si="12"/>
        <v> BRNO 31 </v>
      </c>
      <c r="B90" s="5" t="str">
        <f t="shared" si="13"/>
        <v>I</v>
      </c>
      <c r="C90" s="14">
        <f t="shared" si="14"/>
        <v>49612.436000000002</v>
      </c>
      <c r="D90" s="18" t="str">
        <f t="shared" si="15"/>
        <v>vis</v>
      </c>
      <c r="E90" s="53">
        <f>VLOOKUP(C90,Active!C$21:E$971,3,FALSE)</f>
        <v>2423.0031878602099</v>
      </c>
      <c r="F90" s="5" t="s">
        <v>89</v>
      </c>
      <c r="G90" s="18" t="str">
        <f t="shared" si="16"/>
        <v>49612.436</v>
      </c>
      <c r="H90" s="14">
        <f t="shared" si="17"/>
        <v>2423</v>
      </c>
      <c r="I90" s="54" t="s">
        <v>494</v>
      </c>
      <c r="J90" s="55" t="s">
        <v>495</v>
      </c>
      <c r="K90" s="54">
        <v>2423</v>
      </c>
      <c r="L90" s="54" t="s">
        <v>439</v>
      </c>
      <c r="M90" s="55" t="s">
        <v>136</v>
      </c>
      <c r="N90" s="55"/>
      <c r="O90" s="56" t="s">
        <v>496</v>
      </c>
      <c r="P90" s="56" t="s">
        <v>413</v>
      </c>
    </row>
    <row r="91" spans="1:16" ht="12.75" customHeight="1" thickBot="1" x14ac:dyDescent="0.25">
      <c r="A91" s="14" t="str">
        <f t="shared" si="12"/>
        <v>IBVS 5694 </v>
      </c>
      <c r="B91" s="5" t="str">
        <f t="shared" si="13"/>
        <v>I</v>
      </c>
      <c r="C91" s="14">
        <f t="shared" si="14"/>
        <v>53333.023699999998</v>
      </c>
      <c r="D91" s="18" t="str">
        <f t="shared" si="15"/>
        <v>vis</v>
      </c>
      <c r="E91" s="53">
        <f>VLOOKUP(C91,Active!C$21:E$971,3,FALSE)</f>
        <v>3529.0003424482425</v>
      </c>
      <c r="F91" s="5" t="s">
        <v>89</v>
      </c>
      <c r="G91" s="18" t="str">
        <f t="shared" si="16"/>
        <v>53333.0237</v>
      </c>
      <c r="H91" s="14">
        <f t="shared" si="17"/>
        <v>3529</v>
      </c>
      <c r="I91" s="54" t="s">
        <v>557</v>
      </c>
      <c r="J91" s="55" t="s">
        <v>558</v>
      </c>
      <c r="K91" s="54">
        <v>3529</v>
      </c>
      <c r="L91" s="54" t="s">
        <v>559</v>
      </c>
      <c r="M91" s="55" t="s">
        <v>163</v>
      </c>
      <c r="N91" s="55" t="s">
        <v>164</v>
      </c>
      <c r="O91" s="56" t="s">
        <v>560</v>
      </c>
      <c r="P91" s="57" t="s">
        <v>561</v>
      </c>
    </row>
    <row r="92" spans="1:16" ht="12.75" customHeight="1" thickBot="1" x14ac:dyDescent="0.25">
      <c r="A92" s="14" t="str">
        <f t="shared" si="12"/>
        <v>BAVM 186 </v>
      </c>
      <c r="B92" s="5" t="str">
        <f t="shared" si="13"/>
        <v>I</v>
      </c>
      <c r="C92" s="14">
        <f t="shared" si="14"/>
        <v>54187.482000000004</v>
      </c>
      <c r="D92" s="18" t="str">
        <f t="shared" si="15"/>
        <v>vis</v>
      </c>
      <c r="E92" s="53">
        <f>VLOOKUP(C92,Active!C$21:E$971,3,FALSE)</f>
        <v>3783.0001200946972</v>
      </c>
      <c r="F92" s="5" t="s">
        <v>89</v>
      </c>
      <c r="G92" s="18" t="str">
        <f t="shared" si="16"/>
        <v>54187.4820</v>
      </c>
      <c r="H92" s="14">
        <f t="shared" si="17"/>
        <v>3783</v>
      </c>
      <c r="I92" s="54" t="s">
        <v>564</v>
      </c>
      <c r="J92" s="55" t="s">
        <v>565</v>
      </c>
      <c r="K92" s="54">
        <v>3783</v>
      </c>
      <c r="L92" s="54" t="s">
        <v>566</v>
      </c>
      <c r="M92" s="55" t="s">
        <v>567</v>
      </c>
      <c r="N92" s="55" t="s">
        <v>568</v>
      </c>
      <c r="O92" s="56" t="s">
        <v>569</v>
      </c>
      <c r="P92" s="57" t="s">
        <v>570</v>
      </c>
    </row>
    <row r="93" spans="1:16" ht="12.75" customHeight="1" thickBot="1" x14ac:dyDescent="0.25">
      <c r="A93" s="14" t="str">
        <f t="shared" si="12"/>
        <v>BAVM 220 </v>
      </c>
      <c r="B93" s="5" t="str">
        <f t="shared" si="13"/>
        <v>I</v>
      </c>
      <c r="C93" s="14">
        <f t="shared" si="14"/>
        <v>55674.377</v>
      </c>
      <c r="D93" s="18" t="str">
        <f t="shared" si="15"/>
        <v>vis</v>
      </c>
      <c r="E93" s="53">
        <f>VLOOKUP(C93,Active!C$21:E$971,3,FALSE)</f>
        <v>4225.0006242546106</v>
      </c>
      <c r="F93" s="5" t="s">
        <v>89</v>
      </c>
      <c r="G93" s="18" t="str">
        <f t="shared" si="16"/>
        <v>55674.3770</v>
      </c>
      <c r="H93" s="14">
        <f t="shared" si="17"/>
        <v>4225</v>
      </c>
      <c r="I93" s="54" t="s">
        <v>581</v>
      </c>
      <c r="J93" s="55" t="s">
        <v>582</v>
      </c>
      <c r="K93" s="54" t="s">
        <v>583</v>
      </c>
      <c r="L93" s="54" t="s">
        <v>584</v>
      </c>
      <c r="M93" s="55" t="s">
        <v>567</v>
      </c>
      <c r="N93" s="55" t="s">
        <v>568</v>
      </c>
      <c r="O93" s="56" t="s">
        <v>569</v>
      </c>
      <c r="P93" s="57" t="s">
        <v>585</v>
      </c>
    </row>
    <row r="94" spans="1:16" ht="12.75" customHeight="1" thickBot="1" x14ac:dyDescent="0.25">
      <c r="A94" s="14" t="str">
        <f t="shared" si="12"/>
        <v>BAVM 232 </v>
      </c>
      <c r="B94" s="5" t="str">
        <f t="shared" si="13"/>
        <v>II</v>
      </c>
      <c r="C94" s="14">
        <f t="shared" si="14"/>
        <v>56483.4179</v>
      </c>
      <c r="D94" s="18" t="str">
        <f t="shared" si="15"/>
        <v>vis</v>
      </c>
      <c r="E94" s="53">
        <f>VLOOKUP(C94,Active!C$21:E$971,3,FALSE)</f>
        <v>4465.4994393599072</v>
      </c>
      <c r="F94" s="5" t="s">
        <v>89</v>
      </c>
      <c r="G94" s="18" t="str">
        <f t="shared" si="16"/>
        <v>56483.4179</v>
      </c>
      <c r="H94" s="14">
        <f t="shared" si="17"/>
        <v>4465.5</v>
      </c>
      <c r="I94" s="54" t="s">
        <v>586</v>
      </c>
      <c r="J94" s="55" t="s">
        <v>587</v>
      </c>
      <c r="K94" s="54" t="s">
        <v>588</v>
      </c>
      <c r="L94" s="54" t="s">
        <v>216</v>
      </c>
      <c r="M94" s="55" t="s">
        <v>567</v>
      </c>
      <c r="N94" s="55" t="s">
        <v>568</v>
      </c>
      <c r="O94" s="56" t="s">
        <v>569</v>
      </c>
      <c r="P94" s="57" t="s">
        <v>589</v>
      </c>
    </row>
    <row r="95" spans="1:16" ht="12.75" customHeight="1" thickBot="1" x14ac:dyDescent="0.25">
      <c r="A95" s="14" t="str">
        <f t="shared" si="12"/>
        <v>BAVM 238 </v>
      </c>
      <c r="B95" s="5" t="str">
        <f t="shared" si="13"/>
        <v>I</v>
      </c>
      <c r="C95" s="14">
        <f t="shared" si="14"/>
        <v>56747.496400000004</v>
      </c>
      <c r="D95" s="18" t="str">
        <f t="shared" si="15"/>
        <v>vis</v>
      </c>
      <c r="E95" s="53">
        <f>VLOOKUP(C95,Active!C$21:E$971,3,FALSE)</f>
        <v>4544.0004970255768</v>
      </c>
      <c r="F95" s="5" t="s">
        <v>89</v>
      </c>
      <c r="G95" s="18" t="str">
        <f t="shared" si="16"/>
        <v>56747.4964</v>
      </c>
      <c r="H95" s="14">
        <f t="shared" si="17"/>
        <v>4544</v>
      </c>
      <c r="I95" s="54" t="s">
        <v>590</v>
      </c>
      <c r="J95" s="55" t="s">
        <v>591</v>
      </c>
      <c r="K95" s="54" t="s">
        <v>592</v>
      </c>
      <c r="L95" s="54" t="s">
        <v>593</v>
      </c>
      <c r="M95" s="55" t="s">
        <v>567</v>
      </c>
      <c r="N95" s="55" t="s">
        <v>568</v>
      </c>
      <c r="O95" s="56" t="s">
        <v>569</v>
      </c>
      <c r="P95" s="57" t="s">
        <v>594</v>
      </c>
    </row>
    <row r="96" spans="1:16" ht="12.75" customHeight="1" thickBot="1" x14ac:dyDescent="0.25">
      <c r="A96" s="14" t="str">
        <f t="shared" si="12"/>
        <v>OEJV 0172 </v>
      </c>
      <c r="B96" s="5" t="str">
        <f t="shared" si="13"/>
        <v>II</v>
      </c>
      <c r="C96" s="14">
        <f t="shared" si="14"/>
        <v>57149.491999999998</v>
      </c>
      <c r="D96" s="18" t="str">
        <f t="shared" si="15"/>
        <v>vis</v>
      </c>
      <c r="E96" s="53">
        <f>VLOOKUP(C96,Active!C$21:E$971,3,FALSE)</f>
        <v>4663.499357315015</v>
      </c>
      <c r="F96" s="5" t="s">
        <v>89</v>
      </c>
      <c r="G96" s="18" t="str">
        <f t="shared" si="16"/>
        <v>57149.492</v>
      </c>
      <c r="H96" s="14">
        <f t="shared" si="17"/>
        <v>4663.5</v>
      </c>
      <c r="I96" s="54" t="s">
        <v>595</v>
      </c>
      <c r="J96" s="55" t="s">
        <v>596</v>
      </c>
      <c r="K96" s="54" t="s">
        <v>597</v>
      </c>
      <c r="L96" s="54" t="s">
        <v>121</v>
      </c>
      <c r="M96" s="55" t="s">
        <v>567</v>
      </c>
      <c r="N96" s="55" t="s">
        <v>598</v>
      </c>
      <c r="O96" s="56" t="s">
        <v>599</v>
      </c>
      <c r="P96" s="57" t="s">
        <v>600</v>
      </c>
    </row>
    <row r="97" spans="1:16" ht="12.75" customHeight="1" thickBot="1" x14ac:dyDescent="0.25">
      <c r="A97" s="14" t="str">
        <f t="shared" si="12"/>
        <v> VB 5.14 </v>
      </c>
      <c r="B97" s="5" t="str">
        <f t="shared" si="13"/>
        <v>II</v>
      </c>
      <c r="C97" s="14">
        <f t="shared" si="14"/>
        <v>29110.46</v>
      </c>
      <c r="D97" s="18" t="str">
        <f t="shared" si="15"/>
        <v>vis</v>
      </c>
      <c r="E97" s="53">
        <f>VLOOKUP(C97,Active!C$21:E$971,3,FALSE)</f>
        <v>-3671.4982586269025</v>
      </c>
      <c r="F97" s="5" t="s">
        <v>89</v>
      </c>
      <c r="G97" s="18" t="str">
        <f t="shared" si="16"/>
        <v>29110.460</v>
      </c>
      <c r="H97" s="14">
        <f t="shared" si="17"/>
        <v>-3671.5</v>
      </c>
      <c r="I97" s="54" t="s">
        <v>122</v>
      </c>
      <c r="J97" s="55" t="s">
        <v>123</v>
      </c>
      <c r="K97" s="54">
        <v>-3671.5</v>
      </c>
      <c r="L97" s="54" t="s">
        <v>112</v>
      </c>
      <c r="M97" s="55" t="s">
        <v>95</v>
      </c>
      <c r="N97" s="55"/>
      <c r="O97" s="56" t="s">
        <v>96</v>
      </c>
      <c r="P97" s="56" t="s">
        <v>97</v>
      </c>
    </row>
    <row r="98" spans="1:16" ht="12.75" customHeight="1" thickBot="1" x14ac:dyDescent="0.25">
      <c r="A98" s="14" t="str">
        <f t="shared" si="12"/>
        <v> BRNO 9 </v>
      </c>
      <c r="B98" s="5" t="str">
        <f t="shared" si="13"/>
        <v>II</v>
      </c>
      <c r="C98" s="14">
        <f t="shared" si="14"/>
        <v>40514.434999999998</v>
      </c>
      <c r="D98" s="18" t="str">
        <f t="shared" si="15"/>
        <v>vis</v>
      </c>
      <c r="E98" s="53">
        <f>VLOOKUP(C98,Active!C$21:E$971,3,FALSE)</f>
        <v>-281.50589236899384</v>
      </c>
      <c r="F98" s="5" t="s">
        <v>89</v>
      </c>
      <c r="G98" s="18" t="str">
        <f t="shared" si="16"/>
        <v>40514.435</v>
      </c>
      <c r="H98" s="14">
        <f t="shared" si="17"/>
        <v>-281.5</v>
      </c>
      <c r="I98" s="54" t="s">
        <v>133</v>
      </c>
      <c r="J98" s="55" t="s">
        <v>134</v>
      </c>
      <c r="K98" s="54">
        <v>-281.5</v>
      </c>
      <c r="L98" s="54" t="s">
        <v>135</v>
      </c>
      <c r="M98" s="55" t="s">
        <v>136</v>
      </c>
      <c r="N98" s="55"/>
      <c r="O98" s="56" t="s">
        <v>137</v>
      </c>
      <c r="P98" s="56" t="s">
        <v>138</v>
      </c>
    </row>
    <row r="99" spans="1:16" ht="12.75" customHeight="1" thickBot="1" x14ac:dyDescent="0.25">
      <c r="A99" s="14" t="str">
        <f t="shared" si="12"/>
        <v> BRNO 9 </v>
      </c>
      <c r="B99" s="5" t="str">
        <f t="shared" si="13"/>
        <v>II</v>
      </c>
      <c r="C99" s="14">
        <f t="shared" si="14"/>
        <v>40514.457999999999</v>
      </c>
      <c r="D99" s="18" t="str">
        <f t="shared" si="15"/>
        <v>vis</v>
      </c>
      <c r="E99" s="53">
        <f>VLOOKUP(C99,Active!C$21:E$971,3,FALSE)</f>
        <v>-281.49905529469055</v>
      </c>
      <c r="F99" s="5" t="s">
        <v>89</v>
      </c>
      <c r="G99" s="18" t="str">
        <f t="shared" si="16"/>
        <v>40514.458</v>
      </c>
      <c r="H99" s="14">
        <f t="shared" si="17"/>
        <v>-281.5</v>
      </c>
      <c r="I99" s="54" t="s">
        <v>139</v>
      </c>
      <c r="J99" s="55" t="s">
        <v>140</v>
      </c>
      <c r="K99" s="54">
        <v>-281.5</v>
      </c>
      <c r="L99" s="54" t="s">
        <v>141</v>
      </c>
      <c r="M99" s="55" t="s">
        <v>136</v>
      </c>
      <c r="N99" s="55"/>
      <c r="O99" s="56" t="s">
        <v>142</v>
      </c>
      <c r="P99" s="56" t="s">
        <v>138</v>
      </c>
    </row>
    <row r="100" spans="1:16" ht="12.75" customHeight="1" thickBot="1" x14ac:dyDescent="0.25">
      <c r="A100" s="14" t="str">
        <f t="shared" si="12"/>
        <v> BRNO 12 </v>
      </c>
      <c r="B100" s="5" t="str">
        <f t="shared" si="13"/>
        <v>II</v>
      </c>
      <c r="C100" s="14">
        <f t="shared" si="14"/>
        <v>40773.485000000001</v>
      </c>
      <c r="D100" s="18" t="str">
        <f t="shared" si="15"/>
        <v>vis</v>
      </c>
      <c r="E100" s="53">
        <f>VLOOKUP(C100,Active!C$21:E$971,3,FALSE)</f>
        <v>-204.49962723081867</v>
      </c>
      <c r="F100" s="5" t="s">
        <v>89</v>
      </c>
      <c r="G100" s="18" t="str">
        <f t="shared" si="16"/>
        <v>40773.485</v>
      </c>
      <c r="H100" s="14">
        <f t="shared" si="17"/>
        <v>-204.5</v>
      </c>
      <c r="I100" s="54" t="s">
        <v>143</v>
      </c>
      <c r="J100" s="55" t="s">
        <v>144</v>
      </c>
      <c r="K100" s="54">
        <v>-204.5</v>
      </c>
      <c r="L100" s="54" t="s">
        <v>145</v>
      </c>
      <c r="M100" s="55" t="s">
        <v>136</v>
      </c>
      <c r="N100" s="55"/>
      <c r="O100" s="56" t="s">
        <v>146</v>
      </c>
      <c r="P100" s="56" t="s">
        <v>147</v>
      </c>
    </row>
    <row r="101" spans="1:16" ht="12.75" customHeight="1" thickBot="1" x14ac:dyDescent="0.25">
      <c r="A101" s="14" t="str">
        <f t="shared" si="12"/>
        <v> BRNO 12 </v>
      </c>
      <c r="B101" s="5" t="str">
        <f t="shared" si="13"/>
        <v>II</v>
      </c>
      <c r="C101" s="14">
        <f t="shared" si="14"/>
        <v>40773.499000000003</v>
      </c>
      <c r="D101" s="18" t="str">
        <f t="shared" si="15"/>
        <v>vis</v>
      </c>
      <c r="E101" s="53">
        <f>VLOOKUP(C101,Active!C$21:E$971,3,FALSE)</f>
        <v>-204.49546553341602</v>
      </c>
      <c r="F101" s="5" t="s">
        <v>89</v>
      </c>
      <c r="G101" s="18" t="str">
        <f t="shared" si="16"/>
        <v>40773.499</v>
      </c>
      <c r="H101" s="14">
        <f t="shared" si="17"/>
        <v>-204.5</v>
      </c>
      <c r="I101" s="54" t="s">
        <v>148</v>
      </c>
      <c r="J101" s="55" t="s">
        <v>149</v>
      </c>
      <c r="K101" s="54">
        <v>-204.5</v>
      </c>
      <c r="L101" s="54" t="s">
        <v>150</v>
      </c>
      <c r="M101" s="55" t="s">
        <v>136</v>
      </c>
      <c r="N101" s="55"/>
      <c r="O101" s="56" t="s">
        <v>137</v>
      </c>
      <c r="P101" s="56" t="s">
        <v>147</v>
      </c>
    </row>
    <row r="102" spans="1:16" ht="12.75" customHeight="1" thickBot="1" x14ac:dyDescent="0.25">
      <c r="A102" s="14" t="str">
        <f t="shared" si="12"/>
        <v> BRNO 14 </v>
      </c>
      <c r="B102" s="5" t="str">
        <f t="shared" si="13"/>
        <v>I</v>
      </c>
      <c r="C102" s="14">
        <f t="shared" si="14"/>
        <v>41397.498</v>
      </c>
      <c r="D102" s="18" t="str">
        <f t="shared" si="15"/>
        <v>vis</v>
      </c>
      <c r="E102" s="53">
        <f>VLOOKUP(C102,Active!C$21:E$971,3,FALSE)</f>
        <v>-19.002964317606985</v>
      </c>
      <c r="F102" s="5" t="s">
        <v>89</v>
      </c>
      <c r="G102" s="18" t="str">
        <f t="shared" si="16"/>
        <v>41397.498</v>
      </c>
      <c r="H102" s="14">
        <f t="shared" si="17"/>
        <v>-19</v>
      </c>
      <c r="I102" s="54" t="s">
        <v>156</v>
      </c>
      <c r="J102" s="55" t="s">
        <v>157</v>
      </c>
      <c r="K102" s="54">
        <v>-19</v>
      </c>
      <c r="L102" s="54" t="s">
        <v>153</v>
      </c>
      <c r="M102" s="55" t="s">
        <v>136</v>
      </c>
      <c r="N102" s="55"/>
      <c r="O102" s="56" t="s">
        <v>158</v>
      </c>
      <c r="P102" s="56" t="s">
        <v>159</v>
      </c>
    </row>
    <row r="103" spans="1:16" ht="12.75" customHeight="1" thickBot="1" x14ac:dyDescent="0.25">
      <c r="A103" s="14" t="str">
        <f t="shared" si="12"/>
        <v> BRNO 17 </v>
      </c>
      <c r="B103" s="5" t="str">
        <f t="shared" si="13"/>
        <v>I</v>
      </c>
      <c r="C103" s="14">
        <f t="shared" si="14"/>
        <v>41508.517</v>
      </c>
      <c r="D103" s="18" t="str">
        <f t="shared" si="15"/>
        <v>vis</v>
      </c>
      <c r="E103" s="53">
        <f>VLOOKUP(C103,Active!C$21:E$971,3,FALSE)</f>
        <v>13.998998814510333</v>
      </c>
      <c r="F103" s="5" t="s">
        <v>89</v>
      </c>
      <c r="G103" s="18" t="str">
        <f t="shared" si="16"/>
        <v>41508.517</v>
      </c>
      <c r="H103" s="14">
        <f t="shared" si="17"/>
        <v>14</v>
      </c>
      <c r="I103" s="54" t="s">
        <v>182</v>
      </c>
      <c r="J103" s="55" t="s">
        <v>183</v>
      </c>
      <c r="K103" s="54">
        <v>14</v>
      </c>
      <c r="L103" s="54" t="s">
        <v>90</v>
      </c>
      <c r="M103" s="55" t="s">
        <v>136</v>
      </c>
      <c r="N103" s="55"/>
      <c r="O103" s="56" t="s">
        <v>137</v>
      </c>
      <c r="P103" s="56" t="s">
        <v>184</v>
      </c>
    </row>
    <row r="104" spans="1:16" ht="12.75" customHeight="1" thickBot="1" x14ac:dyDescent="0.25">
      <c r="A104" s="14" t="str">
        <f t="shared" si="12"/>
        <v> BRNO 17 </v>
      </c>
      <c r="B104" s="5" t="str">
        <f t="shared" si="13"/>
        <v>I</v>
      </c>
      <c r="C104" s="14">
        <f t="shared" si="14"/>
        <v>41508.519999999997</v>
      </c>
      <c r="D104" s="18" t="str">
        <f t="shared" si="15"/>
        <v>vis</v>
      </c>
      <c r="E104" s="53">
        <f>VLOOKUP(C104,Active!C$21:E$971,3,FALSE)</f>
        <v>13.999890606809817</v>
      </c>
      <c r="F104" s="5" t="s">
        <v>89</v>
      </c>
      <c r="G104" s="18" t="str">
        <f t="shared" si="16"/>
        <v>41508.520</v>
      </c>
      <c r="H104" s="14">
        <f t="shared" si="17"/>
        <v>14</v>
      </c>
      <c r="I104" s="54" t="s">
        <v>188</v>
      </c>
      <c r="J104" s="55" t="s">
        <v>186</v>
      </c>
      <c r="K104" s="54">
        <v>14</v>
      </c>
      <c r="L104" s="54" t="s">
        <v>189</v>
      </c>
      <c r="M104" s="55" t="s">
        <v>136</v>
      </c>
      <c r="N104" s="55"/>
      <c r="O104" s="56" t="s">
        <v>190</v>
      </c>
      <c r="P104" s="56" t="s">
        <v>184</v>
      </c>
    </row>
    <row r="105" spans="1:16" ht="12.75" customHeight="1" thickBot="1" x14ac:dyDescent="0.25">
      <c r="A105" s="14" t="str">
        <f t="shared" si="12"/>
        <v> BRNO 17 </v>
      </c>
      <c r="B105" s="5" t="str">
        <f t="shared" si="13"/>
        <v>I</v>
      </c>
      <c r="C105" s="14">
        <f t="shared" si="14"/>
        <v>41508.521000000001</v>
      </c>
      <c r="D105" s="18" t="str">
        <f t="shared" si="15"/>
        <v>vis</v>
      </c>
      <c r="E105" s="53">
        <f>VLOOKUP(C105,Active!C$21:E$971,3,FALSE)</f>
        <v>14.000187870911088</v>
      </c>
      <c r="F105" s="5" t="s">
        <v>89</v>
      </c>
      <c r="G105" s="18" t="str">
        <f t="shared" si="16"/>
        <v>41508.521</v>
      </c>
      <c r="H105" s="14">
        <f t="shared" si="17"/>
        <v>14</v>
      </c>
      <c r="I105" s="54" t="s">
        <v>191</v>
      </c>
      <c r="J105" s="55" t="s">
        <v>192</v>
      </c>
      <c r="K105" s="54">
        <v>14</v>
      </c>
      <c r="L105" s="54" t="s">
        <v>145</v>
      </c>
      <c r="M105" s="55" t="s">
        <v>136</v>
      </c>
      <c r="N105" s="55"/>
      <c r="O105" s="56" t="s">
        <v>158</v>
      </c>
      <c r="P105" s="56" t="s">
        <v>184</v>
      </c>
    </row>
    <row r="106" spans="1:16" ht="12.75" customHeight="1" thickBot="1" x14ac:dyDescent="0.25">
      <c r="A106" s="14" t="str">
        <f t="shared" si="12"/>
        <v> IKZ 48.15 </v>
      </c>
      <c r="B106" s="5" t="str">
        <f t="shared" si="13"/>
        <v>I</v>
      </c>
      <c r="C106" s="14">
        <f t="shared" si="14"/>
        <v>42329.3416</v>
      </c>
      <c r="D106" s="18" t="str">
        <f t="shared" si="15"/>
        <v>vis</v>
      </c>
      <c r="E106" s="53">
        <f>VLOOKUP(C106,Active!C$21:E$971,3,FALSE)</f>
        <v>258.00068489648623</v>
      </c>
      <c r="F106" s="5" t="s">
        <v>89</v>
      </c>
      <c r="G106" s="18" t="str">
        <f t="shared" si="16"/>
        <v>42329.3416</v>
      </c>
      <c r="H106" s="14">
        <f t="shared" si="17"/>
        <v>258</v>
      </c>
      <c r="I106" s="54" t="s">
        <v>232</v>
      </c>
      <c r="J106" s="55" t="s">
        <v>233</v>
      </c>
      <c r="K106" s="54">
        <v>258</v>
      </c>
      <c r="L106" s="54" t="s">
        <v>234</v>
      </c>
      <c r="M106" s="55" t="s">
        <v>163</v>
      </c>
      <c r="N106" s="55" t="s">
        <v>164</v>
      </c>
      <c r="O106" s="56" t="s">
        <v>235</v>
      </c>
      <c r="P106" s="56" t="s">
        <v>236</v>
      </c>
    </row>
    <row r="107" spans="1:16" ht="12.75" customHeight="1" thickBot="1" x14ac:dyDescent="0.25">
      <c r="A107" s="14" t="str">
        <f t="shared" ref="A107:A138" si="18">P107</f>
        <v> BRNO 21 </v>
      </c>
      <c r="B107" s="5" t="str">
        <f t="shared" ref="B107:B138" si="19">IF(H107=INT(H107),"I","II")</f>
        <v>II</v>
      </c>
      <c r="C107" s="14">
        <f t="shared" ref="C107:C138" si="20">1*G107</f>
        <v>42889.440999999999</v>
      </c>
      <c r="D107" s="18" t="str">
        <f t="shared" ref="D107:D138" si="21">VLOOKUP(F107,I$1:J$5,2,FALSE)</f>
        <v>vis</v>
      </c>
      <c r="E107" s="53">
        <f>VLOOKUP(C107,Active!C$21:E$971,3,FALSE)</f>
        <v>424.49812901975309</v>
      </c>
      <c r="F107" s="5" t="s">
        <v>89</v>
      </c>
      <c r="G107" s="18" t="str">
        <f t="shared" ref="G107:G138" si="22">MID(I107,3,LEN(I107)-3)</f>
        <v>42889.441</v>
      </c>
      <c r="H107" s="14">
        <f t="shared" ref="H107:H138" si="23">1*K107</f>
        <v>424.5</v>
      </c>
      <c r="I107" s="54" t="s">
        <v>249</v>
      </c>
      <c r="J107" s="55" t="s">
        <v>250</v>
      </c>
      <c r="K107" s="54">
        <v>424.5</v>
      </c>
      <c r="L107" s="54" t="s">
        <v>251</v>
      </c>
      <c r="M107" s="55" t="s">
        <v>136</v>
      </c>
      <c r="N107" s="55"/>
      <c r="O107" s="56" t="s">
        <v>252</v>
      </c>
      <c r="P107" s="56" t="s">
        <v>253</v>
      </c>
    </row>
    <row r="108" spans="1:16" ht="12.75" customHeight="1" thickBot="1" x14ac:dyDescent="0.25">
      <c r="A108" s="14" t="str">
        <f t="shared" si="18"/>
        <v> BRNO 21 </v>
      </c>
      <c r="B108" s="5" t="str">
        <f t="shared" si="19"/>
        <v>II</v>
      </c>
      <c r="C108" s="14">
        <f t="shared" si="20"/>
        <v>42899.531000000003</v>
      </c>
      <c r="D108" s="18" t="str">
        <f t="shared" si="21"/>
        <v>vis</v>
      </c>
      <c r="E108" s="53">
        <f>VLOOKUP(C108,Active!C$21:E$971,3,FALSE)</f>
        <v>427.49752379004639</v>
      </c>
      <c r="F108" s="5" t="s">
        <v>89</v>
      </c>
      <c r="G108" s="18" t="str">
        <f t="shared" si="22"/>
        <v>42899.531</v>
      </c>
      <c r="H108" s="14">
        <f t="shared" si="23"/>
        <v>427.5</v>
      </c>
      <c r="I108" s="54" t="s">
        <v>254</v>
      </c>
      <c r="J108" s="55" t="s">
        <v>255</v>
      </c>
      <c r="K108" s="54">
        <v>427.5</v>
      </c>
      <c r="L108" s="54" t="s">
        <v>94</v>
      </c>
      <c r="M108" s="55" t="s">
        <v>136</v>
      </c>
      <c r="N108" s="55"/>
      <c r="O108" s="56" t="s">
        <v>256</v>
      </c>
      <c r="P108" s="56" t="s">
        <v>253</v>
      </c>
    </row>
    <row r="109" spans="1:16" ht="12.75" customHeight="1" thickBot="1" x14ac:dyDescent="0.25">
      <c r="A109" s="14" t="str">
        <f t="shared" si="18"/>
        <v> BRNO 21 </v>
      </c>
      <c r="B109" s="5" t="str">
        <f t="shared" si="19"/>
        <v>II</v>
      </c>
      <c r="C109" s="14">
        <f t="shared" si="20"/>
        <v>42963.453000000001</v>
      </c>
      <c r="D109" s="18" t="str">
        <f t="shared" si="21"/>
        <v>vis</v>
      </c>
      <c r="E109" s="53">
        <f>VLOOKUP(C109,Active!C$21:E$971,3,FALSE)</f>
        <v>446.49923959843193</v>
      </c>
      <c r="F109" s="5" t="s">
        <v>89</v>
      </c>
      <c r="G109" s="18" t="str">
        <f t="shared" si="22"/>
        <v>42963.453</v>
      </c>
      <c r="H109" s="14">
        <f t="shared" si="23"/>
        <v>446.5</v>
      </c>
      <c r="I109" s="54" t="s">
        <v>262</v>
      </c>
      <c r="J109" s="55" t="s">
        <v>263</v>
      </c>
      <c r="K109" s="54">
        <v>446.5</v>
      </c>
      <c r="L109" s="54" t="s">
        <v>90</v>
      </c>
      <c r="M109" s="55" t="s">
        <v>136</v>
      </c>
      <c r="N109" s="55"/>
      <c r="O109" s="56" t="s">
        <v>264</v>
      </c>
      <c r="P109" s="56" t="s">
        <v>253</v>
      </c>
    </row>
    <row r="110" spans="1:16" ht="12.75" customHeight="1" thickBot="1" x14ac:dyDescent="0.25">
      <c r="A110" s="14" t="str">
        <f t="shared" si="18"/>
        <v> BRNO 21 </v>
      </c>
      <c r="B110" s="5" t="str">
        <f t="shared" si="19"/>
        <v>II</v>
      </c>
      <c r="C110" s="14">
        <f t="shared" si="20"/>
        <v>42963.46</v>
      </c>
      <c r="D110" s="18" t="str">
        <f t="shared" si="21"/>
        <v>vis</v>
      </c>
      <c r="E110" s="53">
        <f>VLOOKUP(C110,Active!C$21:E$971,3,FALSE)</f>
        <v>446.50132044713217</v>
      </c>
      <c r="F110" s="5" t="s">
        <v>89</v>
      </c>
      <c r="G110" s="18" t="str">
        <f t="shared" si="22"/>
        <v>42963.460</v>
      </c>
      <c r="H110" s="14">
        <f t="shared" si="23"/>
        <v>446.5</v>
      </c>
      <c r="I110" s="54" t="s">
        <v>270</v>
      </c>
      <c r="J110" s="55" t="s">
        <v>271</v>
      </c>
      <c r="K110" s="54">
        <v>446.5</v>
      </c>
      <c r="L110" s="54" t="s">
        <v>272</v>
      </c>
      <c r="M110" s="55" t="s">
        <v>136</v>
      </c>
      <c r="N110" s="55"/>
      <c r="O110" s="56" t="s">
        <v>252</v>
      </c>
      <c r="P110" s="56" t="s">
        <v>253</v>
      </c>
    </row>
    <row r="111" spans="1:16" ht="12.75" customHeight="1" thickBot="1" x14ac:dyDescent="0.25">
      <c r="A111" s="14" t="str">
        <f t="shared" si="18"/>
        <v> BRNO 21 </v>
      </c>
      <c r="B111" s="5" t="str">
        <f t="shared" si="19"/>
        <v>II</v>
      </c>
      <c r="C111" s="14">
        <f t="shared" si="20"/>
        <v>42963.46</v>
      </c>
      <c r="D111" s="18" t="str">
        <f t="shared" si="21"/>
        <v>vis</v>
      </c>
      <c r="E111" s="53">
        <f>VLOOKUP(C111,Active!C$21:E$971,3,FALSE)</f>
        <v>446.50132044713217</v>
      </c>
      <c r="F111" s="5" t="s">
        <v>89</v>
      </c>
      <c r="G111" s="18" t="str">
        <f t="shared" si="22"/>
        <v>42963.460</v>
      </c>
      <c r="H111" s="14">
        <f t="shared" si="23"/>
        <v>446.5</v>
      </c>
      <c r="I111" s="54" t="s">
        <v>270</v>
      </c>
      <c r="J111" s="55" t="s">
        <v>271</v>
      </c>
      <c r="K111" s="54">
        <v>446.5</v>
      </c>
      <c r="L111" s="54" t="s">
        <v>272</v>
      </c>
      <c r="M111" s="55" t="s">
        <v>136</v>
      </c>
      <c r="N111" s="55"/>
      <c r="O111" s="56" t="s">
        <v>273</v>
      </c>
      <c r="P111" s="56" t="s">
        <v>253</v>
      </c>
    </row>
    <row r="112" spans="1:16" ht="12.75" customHeight="1" thickBot="1" x14ac:dyDescent="0.25">
      <c r="A112" s="14" t="str">
        <f t="shared" si="18"/>
        <v> IKZ 48.15 </v>
      </c>
      <c r="B112" s="5" t="str">
        <f t="shared" si="19"/>
        <v>II</v>
      </c>
      <c r="C112" s="14">
        <f t="shared" si="20"/>
        <v>43074.470200000003</v>
      </c>
      <c r="D112" s="18" t="str">
        <f t="shared" si="21"/>
        <v>vis</v>
      </c>
      <c r="E112" s="53">
        <f>VLOOKUP(C112,Active!C$21:E$971,3,FALSE)</f>
        <v>479.50066765516954</v>
      </c>
      <c r="F112" s="5" t="s">
        <v>89</v>
      </c>
      <c r="G112" s="18" t="str">
        <f t="shared" si="22"/>
        <v>43074.4702</v>
      </c>
      <c r="H112" s="14">
        <f t="shared" si="23"/>
        <v>479.5</v>
      </c>
      <c r="I112" s="54" t="s">
        <v>281</v>
      </c>
      <c r="J112" s="55" t="s">
        <v>282</v>
      </c>
      <c r="K112" s="54">
        <v>479.5</v>
      </c>
      <c r="L112" s="54" t="s">
        <v>283</v>
      </c>
      <c r="M112" s="55" t="s">
        <v>163</v>
      </c>
      <c r="N112" s="55" t="s">
        <v>164</v>
      </c>
      <c r="O112" s="56" t="s">
        <v>235</v>
      </c>
      <c r="P112" s="56" t="s">
        <v>236</v>
      </c>
    </row>
    <row r="113" spans="1:16" ht="12.75" customHeight="1" thickBot="1" x14ac:dyDescent="0.25">
      <c r="A113" s="14" t="str">
        <f t="shared" si="18"/>
        <v>IBVS 1449 </v>
      </c>
      <c r="B113" s="5" t="str">
        <f t="shared" si="19"/>
        <v>I</v>
      </c>
      <c r="C113" s="14">
        <f t="shared" si="20"/>
        <v>43291.446900000003</v>
      </c>
      <c r="D113" s="18" t="str">
        <f t="shared" si="21"/>
        <v>vis</v>
      </c>
      <c r="E113" s="53">
        <f>VLOOKUP(C113,Active!C$21:E$971,3,FALSE)</f>
        <v>544.00005112942563</v>
      </c>
      <c r="F113" s="5" t="s">
        <v>89</v>
      </c>
      <c r="G113" s="18" t="str">
        <f t="shared" si="22"/>
        <v>43291.4469</v>
      </c>
      <c r="H113" s="14">
        <f t="shared" si="23"/>
        <v>544</v>
      </c>
      <c r="I113" s="54" t="s">
        <v>284</v>
      </c>
      <c r="J113" s="55" t="s">
        <v>285</v>
      </c>
      <c r="K113" s="54">
        <v>544</v>
      </c>
      <c r="L113" s="54" t="s">
        <v>286</v>
      </c>
      <c r="M113" s="55" t="s">
        <v>163</v>
      </c>
      <c r="N113" s="55" t="s">
        <v>164</v>
      </c>
      <c r="O113" s="56" t="s">
        <v>287</v>
      </c>
      <c r="P113" s="57" t="s">
        <v>288</v>
      </c>
    </row>
    <row r="114" spans="1:16" ht="12.75" customHeight="1" thickBot="1" x14ac:dyDescent="0.25">
      <c r="A114" s="14" t="str">
        <f t="shared" si="18"/>
        <v>IBVS 1449 </v>
      </c>
      <c r="B114" s="5" t="str">
        <f t="shared" si="19"/>
        <v>II</v>
      </c>
      <c r="C114" s="14">
        <f t="shared" si="20"/>
        <v>43333.497100000001</v>
      </c>
      <c r="D114" s="18" t="str">
        <f t="shared" si="21"/>
        <v>vis</v>
      </c>
      <c r="E114" s="53">
        <f>VLOOKUP(C114,Active!C$21:E$971,3,FALSE)</f>
        <v>556.50006599263008</v>
      </c>
      <c r="F114" s="5" t="s">
        <v>89</v>
      </c>
      <c r="G114" s="18" t="str">
        <f t="shared" si="22"/>
        <v>43333.4971</v>
      </c>
      <c r="H114" s="14">
        <f t="shared" si="23"/>
        <v>556.5</v>
      </c>
      <c r="I114" s="54" t="s">
        <v>289</v>
      </c>
      <c r="J114" s="55" t="s">
        <v>290</v>
      </c>
      <c r="K114" s="54">
        <v>556.5</v>
      </c>
      <c r="L114" s="54" t="s">
        <v>286</v>
      </c>
      <c r="M114" s="55" t="s">
        <v>163</v>
      </c>
      <c r="N114" s="55" t="s">
        <v>164</v>
      </c>
      <c r="O114" s="56" t="s">
        <v>291</v>
      </c>
      <c r="P114" s="57" t="s">
        <v>288</v>
      </c>
    </row>
    <row r="115" spans="1:16" ht="12.75" customHeight="1" thickBot="1" x14ac:dyDescent="0.25">
      <c r="A115" s="14" t="str">
        <f t="shared" si="18"/>
        <v>BAVM 31 </v>
      </c>
      <c r="B115" s="5" t="str">
        <f t="shared" si="19"/>
        <v>II</v>
      </c>
      <c r="C115" s="14">
        <f t="shared" si="20"/>
        <v>43794.368000000002</v>
      </c>
      <c r="D115" s="18" t="str">
        <f t="shared" si="21"/>
        <v>vis</v>
      </c>
      <c r="E115" s="53">
        <f>VLOOKUP(C115,Active!C$21:E$971,3,FALSE)</f>
        <v>693.50043935634028</v>
      </c>
      <c r="F115" s="5" t="s">
        <v>89</v>
      </c>
      <c r="G115" s="18" t="str">
        <f t="shared" si="22"/>
        <v>43794.368</v>
      </c>
      <c r="H115" s="14">
        <f t="shared" si="23"/>
        <v>693.5</v>
      </c>
      <c r="I115" s="54" t="s">
        <v>292</v>
      </c>
      <c r="J115" s="55" t="s">
        <v>293</v>
      </c>
      <c r="K115" s="54">
        <v>693.5</v>
      </c>
      <c r="L115" s="54" t="s">
        <v>145</v>
      </c>
      <c r="M115" s="55" t="s">
        <v>136</v>
      </c>
      <c r="N115" s="55"/>
      <c r="O115" s="56" t="s">
        <v>294</v>
      </c>
      <c r="P115" s="57" t="s">
        <v>295</v>
      </c>
    </row>
    <row r="116" spans="1:16" ht="12.75" customHeight="1" thickBot="1" x14ac:dyDescent="0.25">
      <c r="A116" s="14" t="str">
        <f t="shared" si="18"/>
        <v>BAVM 31 </v>
      </c>
      <c r="B116" s="5" t="str">
        <f t="shared" si="19"/>
        <v>II</v>
      </c>
      <c r="C116" s="14">
        <f t="shared" si="20"/>
        <v>43794.377</v>
      </c>
      <c r="D116" s="18" t="str">
        <f t="shared" si="21"/>
        <v>vis</v>
      </c>
      <c r="E116" s="53">
        <f>VLOOKUP(C116,Active!C$21:E$971,3,FALSE)</f>
        <v>693.50311473324098</v>
      </c>
      <c r="F116" s="5" t="s">
        <v>89</v>
      </c>
      <c r="G116" s="18" t="str">
        <f t="shared" si="22"/>
        <v>43794.377</v>
      </c>
      <c r="H116" s="14">
        <f t="shared" si="23"/>
        <v>693.5</v>
      </c>
      <c r="I116" s="54" t="s">
        <v>296</v>
      </c>
      <c r="J116" s="55" t="s">
        <v>297</v>
      </c>
      <c r="K116" s="54">
        <v>693.5</v>
      </c>
      <c r="L116" s="54" t="s">
        <v>298</v>
      </c>
      <c r="M116" s="55" t="s">
        <v>136</v>
      </c>
      <c r="N116" s="55"/>
      <c r="O116" s="56" t="s">
        <v>299</v>
      </c>
      <c r="P116" s="57" t="s">
        <v>295</v>
      </c>
    </row>
    <row r="117" spans="1:16" ht="12.75" customHeight="1" thickBot="1" x14ac:dyDescent="0.25">
      <c r="A117" s="14" t="str">
        <f t="shared" si="18"/>
        <v> BRNO 26 </v>
      </c>
      <c r="B117" s="5" t="str">
        <f t="shared" si="19"/>
        <v>I</v>
      </c>
      <c r="C117" s="14">
        <f t="shared" si="20"/>
        <v>44788.434000000001</v>
      </c>
      <c r="D117" s="18" t="str">
        <f t="shared" si="21"/>
        <v>vis</v>
      </c>
      <c r="E117" s="53">
        <f>VLOOKUP(C117,Active!C$21:E$971,3,FALSE)</f>
        <v>989.00057431424148</v>
      </c>
      <c r="F117" s="5" t="s">
        <v>89</v>
      </c>
      <c r="G117" s="18" t="str">
        <f t="shared" si="22"/>
        <v>44788.434</v>
      </c>
      <c r="H117" s="14">
        <f t="shared" si="23"/>
        <v>989</v>
      </c>
      <c r="I117" s="54" t="s">
        <v>304</v>
      </c>
      <c r="J117" s="55" t="s">
        <v>305</v>
      </c>
      <c r="K117" s="54">
        <v>989</v>
      </c>
      <c r="L117" s="54" t="s">
        <v>306</v>
      </c>
      <c r="M117" s="55" t="s">
        <v>91</v>
      </c>
      <c r="N117" s="55"/>
      <c r="O117" s="56" t="s">
        <v>307</v>
      </c>
      <c r="P117" s="56" t="s">
        <v>308</v>
      </c>
    </row>
    <row r="118" spans="1:16" ht="12.75" customHeight="1" thickBot="1" x14ac:dyDescent="0.25">
      <c r="A118" s="14" t="str">
        <f t="shared" si="18"/>
        <v> BRNO 26 </v>
      </c>
      <c r="B118" s="5" t="str">
        <f t="shared" si="19"/>
        <v>I</v>
      </c>
      <c r="C118" s="14">
        <f t="shared" si="20"/>
        <v>45565.498</v>
      </c>
      <c r="D118" s="18" t="str">
        <f t="shared" si="21"/>
        <v>vis</v>
      </c>
      <c r="E118" s="53">
        <f>VLOOKUP(C118,Active!C$21:E$971,3,FALSE)</f>
        <v>1219.9938050161529</v>
      </c>
      <c r="F118" s="5" t="s">
        <v>89</v>
      </c>
      <c r="G118" s="18" t="str">
        <f t="shared" si="22"/>
        <v>45565.498</v>
      </c>
      <c r="H118" s="14">
        <f t="shared" si="23"/>
        <v>1220</v>
      </c>
      <c r="I118" s="54" t="s">
        <v>313</v>
      </c>
      <c r="J118" s="55" t="s">
        <v>314</v>
      </c>
      <c r="K118" s="54">
        <v>1220</v>
      </c>
      <c r="L118" s="54" t="s">
        <v>315</v>
      </c>
      <c r="M118" s="55" t="s">
        <v>136</v>
      </c>
      <c r="N118" s="55"/>
      <c r="O118" s="56" t="s">
        <v>316</v>
      </c>
      <c r="P118" s="56" t="s">
        <v>308</v>
      </c>
    </row>
    <row r="119" spans="1:16" ht="12.75" customHeight="1" thickBot="1" x14ac:dyDescent="0.25">
      <c r="A119" s="14" t="str">
        <f t="shared" si="18"/>
        <v> BRNO 26 </v>
      </c>
      <c r="B119" s="5" t="str">
        <f t="shared" si="19"/>
        <v>I</v>
      </c>
      <c r="C119" s="14">
        <f t="shared" si="20"/>
        <v>45646.256999999998</v>
      </c>
      <c r="D119" s="18" t="str">
        <f t="shared" si="21"/>
        <v>vis</v>
      </c>
      <c r="E119" s="53">
        <f>VLOOKUP(C119,Active!C$21:E$971,3,FALSE)</f>
        <v>1244.0005564783944</v>
      </c>
      <c r="F119" s="5" t="s">
        <v>89</v>
      </c>
      <c r="G119" s="18" t="str">
        <f t="shared" si="22"/>
        <v>45646.257</v>
      </c>
      <c r="H119" s="14">
        <f t="shared" si="23"/>
        <v>1244</v>
      </c>
      <c r="I119" s="54" t="s">
        <v>317</v>
      </c>
      <c r="J119" s="55" t="s">
        <v>318</v>
      </c>
      <c r="K119" s="54">
        <v>1244</v>
      </c>
      <c r="L119" s="54" t="s">
        <v>306</v>
      </c>
      <c r="M119" s="55" t="s">
        <v>136</v>
      </c>
      <c r="N119" s="55"/>
      <c r="O119" s="56" t="s">
        <v>137</v>
      </c>
      <c r="P119" s="56" t="s">
        <v>308</v>
      </c>
    </row>
    <row r="120" spans="1:16" ht="12.75" customHeight="1" thickBot="1" x14ac:dyDescent="0.25">
      <c r="A120" s="14" t="str">
        <f t="shared" si="18"/>
        <v> BRNO 27 </v>
      </c>
      <c r="B120" s="5" t="str">
        <f t="shared" si="19"/>
        <v>I</v>
      </c>
      <c r="C120" s="14">
        <f t="shared" si="20"/>
        <v>46036.474000000002</v>
      </c>
      <c r="D120" s="18" t="str">
        <f t="shared" si="21"/>
        <v>vis</v>
      </c>
      <c r="E120" s="53">
        <f>VLOOKUP(C120,Active!C$21:E$971,3,FALSE)</f>
        <v>1359.9980618380675</v>
      </c>
      <c r="F120" s="5" t="s">
        <v>89</v>
      </c>
      <c r="G120" s="18" t="str">
        <f t="shared" si="22"/>
        <v>46036.474</v>
      </c>
      <c r="H120" s="14">
        <f t="shared" si="23"/>
        <v>1360</v>
      </c>
      <c r="I120" s="54" t="s">
        <v>319</v>
      </c>
      <c r="J120" s="55" t="s">
        <v>320</v>
      </c>
      <c r="K120" s="54">
        <v>1360</v>
      </c>
      <c r="L120" s="54" t="s">
        <v>247</v>
      </c>
      <c r="M120" s="55" t="s">
        <v>136</v>
      </c>
      <c r="N120" s="55"/>
      <c r="O120" s="56" t="s">
        <v>316</v>
      </c>
      <c r="P120" s="56" t="s">
        <v>321</v>
      </c>
    </row>
    <row r="121" spans="1:16" ht="12.75" customHeight="1" thickBot="1" x14ac:dyDescent="0.25">
      <c r="A121" s="14" t="str">
        <f t="shared" si="18"/>
        <v> BRNO 27 </v>
      </c>
      <c r="B121" s="5" t="str">
        <f t="shared" si="19"/>
        <v>I</v>
      </c>
      <c r="C121" s="14">
        <f t="shared" si="20"/>
        <v>46036.474999999999</v>
      </c>
      <c r="D121" s="18" t="str">
        <f t="shared" si="21"/>
        <v>vis</v>
      </c>
      <c r="E121" s="53">
        <f>VLOOKUP(C121,Active!C$21:E$971,3,FALSE)</f>
        <v>1359.9983591021667</v>
      </c>
      <c r="F121" s="5" t="s">
        <v>89</v>
      </c>
      <c r="G121" s="18" t="str">
        <f t="shared" si="22"/>
        <v>46036.475</v>
      </c>
      <c r="H121" s="14">
        <f t="shared" si="23"/>
        <v>1360</v>
      </c>
      <c r="I121" s="54" t="s">
        <v>322</v>
      </c>
      <c r="J121" s="55" t="s">
        <v>323</v>
      </c>
      <c r="K121" s="54">
        <v>1360</v>
      </c>
      <c r="L121" s="54" t="s">
        <v>251</v>
      </c>
      <c r="M121" s="55" t="s">
        <v>136</v>
      </c>
      <c r="N121" s="55"/>
      <c r="O121" s="56" t="s">
        <v>324</v>
      </c>
      <c r="P121" s="56" t="s">
        <v>321</v>
      </c>
    </row>
    <row r="122" spans="1:16" ht="12.75" customHeight="1" thickBot="1" x14ac:dyDescent="0.25">
      <c r="A122" s="14" t="str">
        <f t="shared" si="18"/>
        <v> BRNO 27 </v>
      </c>
      <c r="B122" s="5" t="str">
        <f t="shared" si="19"/>
        <v>I</v>
      </c>
      <c r="C122" s="14">
        <f t="shared" si="20"/>
        <v>46036.493999999999</v>
      </c>
      <c r="D122" s="18" t="str">
        <f t="shared" si="21"/>
        <v>vis</v>
      </c>
      <c r="E122" s="53">
        <f>VLOOKUP(C122,Active!C$21:E$971,3,FALSE)</f>
        <v>1360.004007120069</v>
      </c>
      <c r="F122" s="5" t="s">
        <v>89</v>
      </c>
      <c r="G122" s="18" t="str">
        <f t="shared" si="22"/>
        <v>46036.494</v>
      </c>
      <c r="H122" s="14">
        <f t="shared" si="23"/>
        <v>1360</v>
      </c>
      <c r="I122" s="54" t="s">
        <v>325</v>
      </c>
      <c r="J122" s="55" t="s">
        <v>326</v>
      </c>
      <c r="K122" s="54">
        <v>1360</v>
      </c>
      <c r="L122" s="54" t="s">
        <v>327</v>
      </c>
      <c r="M122" s="55" t="s">
        <v>136</v>
      </c>
      <c r="N122" s="55"/>
      <c r="O122" s="56" t="s">
        <v>324</v>
      </c>
      <c r="P122" s="56" t="s">
        <v>321</v>
      </c>
    </row>
    <row r="123" spans="1:16" ht="12.75" customHeight="1" thickBot="1" x14ac:dyDescent="0.25">
      <c r="A123" s="14" t="str">
        <f t="shared" si="18"/>
        <v> BRNO 27 </v>
      </c>
      <c r="B123" s="5" t="str">
        <f t="shared" si="19"/>
        <v>I</v>
      </c>
      <c r="C123" s="14">
        <f t="shared" si="20"/>
        <v>46258.504000000001</v>
      </c>
      <c r="D123" s="18" t="str">
        <f t="shared" si="21"/>
        <v>vis</v>
      </c>
      <c r="E123" s="53">
        <f>VLOOKUP(C123,Active!C$21:E$971,3,FALSE)</f>
        <v>1425.9996099895006</v>
      </c>
      <c r="F123" s="5" t="s">
        <v>89</v>
      </c>
      <c r="G123" s="18" t="str">
        <f t="shared" si="22"/>
        <v>46258.504</v>
      </c>
      <c r="H123" s="14">
        <f t="shared" si="23"/>
        <v>1426</v>
      </c>
      <c r="I123" s="54" t="s">
        <v>328</v>
      </c>
      <c r="J123" s="55" t="s">
        <v>329</v>
      </c>
      <c r="K123" s="54">
        <v>1426</v>
      </c>
      <c r="L123" s="54" t="s">
        <v>330</v>
      </c>
      <c r="M123" s="55" t="s">
        <v>136</v>
      </c>
      <c r="N123" s="55"/>
      <c r="O123" s="56" t="s">
        <v>331</v>
      </c>
      <c r="P123" s="56" t="s">
        <v>321</v>
      </c>
    </row>
    <row r="124" spans="1:16" ht="12.75" customHeight="1" thickBot="1" x14ac:dyDescent="0.25">
      <c r="A124" s="14" t="str">
        <f t="shared" si="18"/>
        <v> BRNO 27 </v>
      </c>
      <c r="B124" s="5" t="str">
        <f t="shared" si="19"/>
        <v>I</v>
      </c>
      <c r="C124" s="14">
        <f t="shared" si="20"/>
        <v>46258.506999999998</v>
      </c>
      <c r="D124" s="18" t="str">
        <f t="shared" si="21"/>
        <v>vis</v>
      </c>
      <c r="E124" s="53">
        <f>VLOOKUP(C124,Active!C$21:E$971,3,FALSE)</f>
        <v>1426.0005017818</v>
      </c>
      <c r="F124" s="5" t="str">
        <f>LEFT(M124,1)</f>
        <v>V</v>
      </c>
      <c r="G124" s="18" t="str">
        <f t="shared" si="22"/>
        <v>46258.507</v>
      </c>
      <c r="H124" s="14">
        <f t="shared" si="23"/>
        <v>1426</v>
      </c>
      <c r="I124" s="54" t="s">
        <v>332</v>
      </c>
      <c r="J124" s="55" t="s">
        <v>333</v>
      </c>
      <c r="K124" s="54">
        <v>1426</v>
      </c>
      <c r="L124" s="54" t="s">
        <v>306</v>
      </c>
      <c r="M124" s="55" t="s">
        <v>136</v>
      </c>
      <c r="N124" s="55"/>
      <c r="O124" s="56" t="s">
        <v>334</v>
      </c>
      <c r="P124" s="56" t="s">
        <v>321</v>
      </c>
    </row>
    <row r="125" spans="1:16" ht="12.75" customHeight="1" thickBot="1" x14ac:dyDescent="0.25">
      <c r="A125" s="14" t="str">
        <f t="shared" si="18"/>
        <v> BRNO 27 </v>
      </c>
      <c r="B125" s="5" t="str">
        <f t="shared" si="19"/>
        <v>I</v>
      </c>
      <c r="C125" s="14">
        <f t="shared" si="20"/>
        <v>46258.512000000002</v>
      </c>
      <c r="D125" s="18" t="str">
        <f t="shared" si="21"/>
        <v>vis</v>
      </c>
      <c r="E125" s="53">
        <f>VLOOKUP(C125,Active!C$21:E$971,3,FALSE)</f>
        <v>1426.001988102302</v>
      </c>
      <c r="F125" s="5" t="str">
        <f>LEFT(M125,1)</f>
        <v>V</v>
      </c>
      <c r="G125" s="18" t="str">
        <f t="shared" si="22"/>
        <v>46258.512</v>
      </c>
      <c r="H125" s="14">
        <f t="shared" si="23"/>
        <v>1426</v>
      </c>
      <c r="I125" s="54" t="s">
        <v>335</v>
      </c>
      <c r="J125" s="55" t="s">
        <v>336</v>
      </c>
      <c r="K125" s="54">
        <v>1426</v>
      </c>
      <c r="L125" s="54" t="s">
        <v>109</v>
      </c>
      <c r="M125" s="55" t="s">
        <v>136</v>
      </c>
      <c r="N125" s="55"/>
      <c r="O125" s="56" t="s">
        <v>337</v>
      </c>
      <c r="P125" s="56" t="s">
        <v>321</v>
      </c>
    </row>
    <row r="126" spans="1:16" ht="12.75" customHeight="1" thickBot="1" x14ac:dyDescent="0.25">
      <c r="A126" s="14" t="str">
        <f t="shared" si="18"/>
        <v> BRNO 27 </v>
      </c>
      <c r="B126" s="5" t="str">
        <f t="shared" si="19"/>
        <v>I</v>
      </c>
      <c r="C126" s="14">
        <f t="shared" si="20"/>
        <v>46295.482000000004</v>
      </c>
      <c r="D126" s="18" t="str">
        <f t="shared" si="21"/>
        <v>vis</v>
      </c>
      <c r="E126" s="53">
        <f>VLOOKUP(C126,Active!C$21:E$971,3,FALSE)</f>
        <v>1436.9918418840368</v>
      </c>
      <c r="F126" s="5" t="str">
        <f>LEFT(M126,1)</f>
        <v>V</v>
      </c>
      <c r="G126" s="18" t="str">
        <f t="shared" si="22"/>
        <v>46295.482</v>
      </c>
      <c r="H126" s="14">
        <f t="shared" si="23"/>
        <v>1437</v>
      </c>
      <c r="I126" s="54" t="s">
        <v>338</v>
      </c>
      <c r="J126" s="55" t="s">
        <v>339</v>
      </c>
      <c r="K126" s="54">
        <v>1437</v>
      </c>
      <c r="L126" s="54" t="s">
        <v>340</v>
      </c>
      <c r="M126" s="55" t="s">
        <v>136</v>
      </c>
      <c r="N126" s="55"/>
      <c r="O126" s="56" t="s">
        <v>334</v>
      </c>
      <c r="P126" s="56" t="s">
        <v>321</v>
      </c>
    </row>
    <row r="127" spans="1:16" ht="12.75" customHeight="1" thickBot="1" x14ac:dyDescent="0.25">
      <c r="A127" s="14" t="str">
        <f t="shared" si="18"/>
        <v> BRNO 27 </v>
      </c>
      <c r="B127" s="5" t="str">
        <f t="shared" si="19"/>
        <v>I</v>
      </c>
      <c r="C127" s="14">
        <f t="shared" si="20"/>
        <v>46295.483</v>
      </c>
      <c r="D127" s="18" t="str">
        <f t="shared" si="21"/>
        <v>vis</v>
      </c>
      <c r="E127" s="53">
        <f>VLOOKUP(C127,Active!C$21:E$971,3,FALSE)</f>
        <v>1436.9921391481359</v>
      </c>
      <c r="F127" s="5" t="str">
        <f>LEFT(M127,1)</f>
        <v>V</v>
      </c>
      <c r="G127" s="18" t="str">
        <f t="shared" si="22"/>
        <v>46295.483</v>
      </c>
      <c r="H127" s="14">
        <f t="shared" si="23"/>
        <v>1437</v>
      </c>
      <c r="I127" s="54" t="s">
        <v>341</v>
      </c>
      <c r="J127" s="55" t="s">
        <v>342</v>
      </c>
      <c r="K127" s="54">
        <v>1437</v>
      </c>
      <c r="L127" s="54" t="s">
        <v>343</v>
      </c>
      <c r="M127" s="55" t="s">
        <v>136</v>
      </c>
      <c r="N127" s="55"/>
      <c r="O127" s="56" t="s">
        <v>344</v>
      </c>
      <c r="P127" s="56" t="s">
        <v>321</v>
      </c>
    </row>
    <row r="128" spans="1:16" ht="12.75" customHeight="1" thickBot="1" x14ac:dyDescent="0.25">
      <c r="A128" s="14" t="str">
        <f t="shared" si="18"/>
        <v> BRNO 27 </v>
      </c>
      <c r="B128" s="5" t="str">
        <f t="shared" si="19"/>
        <v>I</v>
      </c>
      <c r="C128" s="14">
        <f t="shared" si="20"/>
        <v>46295.483</v>
      </c>
      <c r="D128" s="18" t="str">
        <f t="shared" si="21"/>
        <v>vis</v>
      </c>
      <c r="E128" s="53">
        <f>VLOOKUP(C128,Active!C$21:E$971,3,FALSE)</f>
        <v>1436.9921391481359</v>
      </c>
      <c r="F128" s="5" t="str">
        <f>LEFT(M128,1)</f>
        <v>V</v>
      </c>
      <c r="G128" s="18" t="str">
        <f t="shared" si="22"/>
        <v>46295.483</v>
      </c>
      <c r="H128" s="14">
        <f t="shared" si="23"/>
        <v>1437</v>
      </c>
      <c r="I128" s="54" t="s">
        <v>341</v>
      </c>
      <c r="J128" s="55" t="s">
        <v>342</v>
      </c>
      <c r="K128" s="54">
        <v>1437</v>
      </c>
      <c r="L128" s="54" t="s">
        <v>343</v>
      </c>
      <c r="M128" s="55" t="s">
        <v>136</v>
      </c>
      <c r="N128" s="55"/>
      <c r="O128" s="56" t="s">
        <v>345</v>
      </c>
      <c r="P128" s="56" t="s">
        <v>321</v>
      </c>
    </row>
    <row r="129" spans="1:16" ht="12.75" customHeight="1" thickBot="1" x14ac:dyDescent="0.25">
      <c r="A129" s="14" t="str">
        <f t="shared" si="18"/>
        <v> BRNO 27 </v>
      </c>
      <c r="B129" s="5" t="str">
        <f t="shared" si="19"/>
        <v>I</v>
      </c>
      <c r="C129" s="14">
        <f t="shared" si="20"/>
        <v>46295.487999999998</v>
      </c>
      <c r="D129" s="18" t="str">
        <f t="shared" si="21"/>
        <v>vis</v>
      </c>
      <c r="E129" s="53">
        <f>VLOOKUP(C129,Active!C$21:E$971,3,FALSE)</f>
        <v>1436.9936254686359</v>
      </c>
      <c r="F129" s="5" t="s">
        <v>89</v>
      </c>
      <c r="G129" s="18" t="str">
        <f t="shared" si="22"/>
        <v>46295.488</v>
      </c>
      <c r="H129" s="14">
        <f t="shared" si="23"/>
        <v>1437</v>
      </c>
      <c r="I129" s="54" t="s">
        <v>346</v>
      </c>
      <c r="J129" s="55" t="s">
        <v>347</v>
      </c>
      <c r="K129" s="54">
        <v>1437</v>
      </c>
      <c r="L129" s="54" t="s">
        <v>315</v>
      </c>
      <c r="M129" s="55" t="s">
        <v>136</v>
      </c>
      <c r="N129" s="55"/>
      <c r="O129" s="56" t="s">
        <v>348</v>
      </c>
      <c r="P129" s="56" t="s">
        <v>321</v>
      </c>
    </row>
    <row r="130" spans="1:16" ht="12.75" customHeight="1" thickBot="1" x14ac:dyDescent="0.25">
      <c r="A130" s="14" t="str">
        <f t="shared" si="18"/>
        <v> BRNO 27 </v>
      </c>
      <c r="B130" s="5" t="str">
        <f t="shared" si="19"/>
        <v>I</v>
      </c>
      <c r="C130" s="14">
        <f t="shared" si="20"/>
        <v>46295.487999999998</v>
      </c>
      <c r="D130" s="18" t="str">
        <f t="shared" si="21"/>
        <v>vis</v>
      </c>
      <c r="E130" s="53">
        <f>VLOOKUP(C130,Active!C$21:E$971,3,FALSE)</f>
        <v>1436.9936254686359</v>
      </c>
      <c r="F130" s="5" t="s">
        <v>89</v>
      </c>
      <c r="G130" s="18" t="str">
        <f t="shared" si="22"/>
        <v>46295.488</v>
      </c>
      <c r="H130" s="14">
        <f t="shared" si="23"/>
        <v>1437</v>
      </c>
      <c r="I130" s="54" t="s">
        <v>346</v>
      </c>
      <c r="J130" s="55" t="s">
        <v>347</v>
      </c>
      <c r="K130" s="54">
        <v>1437</v>
      </c>
      <c r="L130" s="54" t="s">
        <v>315</v>
      </c>
      <c r="M130" s="55" t="s">
        <v>136</v>
      </c>
      <c r="N130" s="55"/>
      <c r="O130" s="56" t="s">
        <v>349</v>
      </c>
      <c r="P130" s="56" t="s">
        <v>321</v>
      </c>
    </row>
    <row r="131" spans="1:16" ht="12.75" customHeight="1" thickBot="1" x14ac:dyDescent="0.25">
      <c r="A131" s="14" t="str">
        <f t="shared" si="18"/>
        <v> BRNO 27 </v>
      </c>
      <c r="B131" s="5" t="str">
        <f t="shared" si="19"/>
        <v>I</v>
      </c>
      <c r="C131" s="14">
        <f t="shared" si="20"/>
        <v>46295.491000000002</v>
      </c>
      <c r="D131" s="18" t="str">
        <f t="shared" si="21"/>
        <v>vis</v>
      </c>
      <c r="E131" s="53">
        <f>VLOOKUP(C131,Active!C$21:E$971,3,FALSE)</f>
        <v>1436.9945172609375</v>
      </c>
      <c r="F131" s="5" t="s">
        <v>89</v>
      </c>
      <c r="G131" s="18" t="str">
        <f t="shared" si="22"/>
        <v>46295.491</v>
      </c>
      <c r="H131" s="14">
        <f t="shared" si="23"/>
        <v>1437</v>
      </c>
      <c r="I131" s="54" t="s">
        <v>350</v>
      </c>
      <c r="J131" s="55" t="s">
        <v>351</v>
      </c>
      <c r="K131" s="54">
        <v>1437</v>
      </c>
      <c r="L131" s="54" t="s">
        <v>352</v>
      </c>
      <c r="M131" s="55" t="s">
        <v>136</v>
      </c>
      <c r="N131" s="55"/>
      <c r="O131" s="56" t="s">
        <v>353</v>
      </c>
      <c r="P131" s="56" t="s">
        <v>321</v>
      </c>
    </row>
    <row r="132" spans="1:16" ht="12.75" customHeight="1" thickBot="1" x14ac:dyDescent="0.25">
      <c r="A132" s="14" t="str">
        <f t="shared" si="18"/>
        <v> BRNO 27 </v>
      </c>
      <c r="B132" s="5" t="str">
        <f t="shared" si="19"/>
        <v>I</v>
      </c>
      <c r="C132" s="14">
        <f t="shared" si="20"/>
        <v>46295.493999999999</v>
      </c>
      <c r="D132" s="18" t="str">
        <f t="shared" si="21"/>
        <v>vis</v>
      </c>
      <c r="E132" s="53">
        <f>VLOOKUP(C132,Active!C$21:E$971,3,FALSE)</f>
        <v>1436.9954090532369</v>
      </c>
      <c r="F132" s="5" t="s">
        <v>89</v>
      </c>
      <c r="G132" s="18" t="str">
        <f t="shared" si="22"/>
        <v>46295.494</v>
      </c>
      <c r="H132" s="14">
        <f t="shared" si="23"/>
        <v>1437</v>
      </c>
      <c r="I132" s="54" t="s">
        <v>354</v>
      </c>
      <c r="J132" s="55" t="s">
        <v>355</v>
      </c>
      <c r="K132" s="54">
        <v>1437</v>
      </c>
      <c r="L132" s="54" t="s">
        <v>356</v>
      </c>
      <c r="M132" s="55" t="s">
        <v>136</v>
      </c>
      <c r="N132" s="55"/>
      <c r="O132" s="56" t="s">
        <v>357</v>
      </c>
      <c r="P132" s="56" t="s">
        <v>321</v>
      </c>
    </row>
    <row r="133" spans="1:16" ht="12.75" customHeight="1" thickBot="1" x14ac:dyDescent="0.25">
      <c r="A133" s="14" t="str">
        <f t="shared" si="18"/>
        <v> BRNO 27 </v>
      </c>
      <c r="B133" s="5" t="str">
        <f t="shared" si="19"/>
        <v>I</v>
      </c>
      <c r="C133" s="14">
        <f t="shared" si="20"/>
        <v>46295.502999999997</v>
      </c>
      <c r="D133" s="18" t="str">
        <f t="shared" si="21"/>
        <v>vis</v>
      </c>
      <c r="E133" s="53">
        <f>VLOOKUP(C133,Active!C$21:E$971,3,FALSE)</f>
        <v>1436.9980844301376</v>
      </c>
      <c r="F133" s="5" t="s">
        <v>89</v>
      </c>
      <c r="G133" s="18" t="str">
        <f t="shared" si="22"/>
        <v>46295.503</v>
      </c>
      <c r="H133" s="14">
        <f t="shared" si="23"/>
        <v>1437</v>
      </c>
      <c r="I133" s="54" t="s">
        <v>358</v>
      </c>
      <c r="J133" s="55" t="s">
        <v>359</v>
      </c>
      <c r="K133" s="54">
        <v>1437</v>
      </c>
      <c r="L133" s="54" t="s">
        <v>251</v>
      </c>
      <c r="M133" s="55" t="s">
        <v>136</v>
      </c>
      <c r="N133" s="55"/>
      <c r="O133" s="56" t="s">
        <v>360</v>
      </c>
      <c r="P133" s="56" t="s">
        <v>321</v>
      </c>
    </row>
    <row r="134" spans="1:16" ht="12.75" customHeight="1" thickBot="1" x14ac:dyDescent="0.25">
      <c r="A134" s="14" t="str">
        <f t="shared" si="18"/>
        <v> BRNO 27 </v>
      </c>
      <c r="B134" s="5" t="str">
        <f t="shared" si="19"/>
        <v>I</v>
      </c>
      <c r="C134" s="14">
        <f t="shared" si="20"/>
        <v>46322.411999999997</v>
      </c>
      <c r="D134" s="18" t="str">
        <f t="shared" si="21"/>
        <v>vis</v>
      </c>
      <c r="E134" s="53">
        <f>VLOOKUP(C134,Active!C$21:E$971,3,FALSE)</f>
        <v>1444.9971641004836</v>
      </c>
      <c r="F134" s="5" t="s">
        <v>89</v>
      </c>
      <c r="G134" s="18" t="str">
        <f t="shared" si="22"/>
        <v>46322.412</v>
      </c>
      <c r="H134" s="14">
        <f t="shared" si="23"/>
        <v>1445</v>
      </c>
      <c r="I134" s="54" t="s">
        <v>361</v>
      </c>
      <c r="J134" s="55" t="s">
        <v>362</v>
      </c>
      <c r="K134" s="54">
        <v>1445</v>
      </c>
      <c r="L134" s="54" t="s">
        <v>153</v>
      </c>
      <c r="M134" s="55" t="s">
        <v>136</v>
      </c>
      <c r="N134" s="55"/>
      <c r="O134" s="56" t="s">
        <v>363</v>
      </c>
      <c r="P134" s="56" t="s">
        <v>321</v>
      </c>
    </row>
    <row r="135" spans="1:16" ht="12.75" customHeight="1" thickBot="1" x14ac:dyDescent="0.25">
      <c r="A135" s="14" t="str">
        <f t="shared" si="18"/>
        <v> BRNO 27 </v>
      </c>
      <c r="B135" s="5" t="str">
        <f t="shared" si="19"/>
        <v>II</v>
      </c>
      <c r="C135" s="14">
        <f t="shared" si="20"/>
        <v>46381.296000000002</v>
      </c>
      <c r="D135" s="18" t="str">
        <f t="shared" si="21"/>
        <v>vis</v>
      </c>
      <c r="E135" s="53">
        <f>VLOOKUP(C135,Active!C$21:E$971,3,FALSE)</f>
        <v>1462.5012633724259</v>
      </c>
      <c r="F135" s="5" t="s">
        <v>89</v>
      </c>
      <c r="G135" s="18" t="str">
        <f t="shared" si="22"/>
        <v>46381.296</v>
      </c>
      <c r="H135" s="14">
        <f t="shared" si="23"/>
        <v>1462.5</v>
      </c>
      <c r="I135" s="54" t="s">
        <v>364</v>
      </c>
      <c r="J135" s="55" t="s">
        <v>365</v>
      </c>
      <c r="K135" s="54">
        <v>1462.5</v>
      </c>
      <c r="L135" s="54" t="s">
        <v>272</v>
      </c>
      <c r="M135" s="55" t="s">
        <v>136</v>
      </c>
      <c r="N135" s="55"/>
      <c r="O135" s="56" t="s">
        <v>366</v>
      </c>
      <c r="P135" s="56" t="s">
        <v>321</v>
      </c>
    </row>
    <row r="136" spans="1:16" ht="12.75" customHeight="1" thickBot="1" x14ac:dyDescent="0.25">
      <c r="A136" s="14" t="str">
        <f t="shared" si="18"/>
        <v> BRNO 28 </v>
      </c>
      <c r="B136" s="5" t="str">
        <f t="shared" si="19"/>
        <v>II</v>
      </c>
      <c r="C136" s="14">
        <f t="shared" si="20"/>
        <v>46650.423000000003</v>
      </c>
      <c r="D136" s="18" t="str">
        <f t="shared" si="21"/>
        <v>vis</v>
      </c>
      <c r="E136" s="53">
        <f>VLOOKUP(C136,Active!C$21:E$971,3,FALSE)</f>
        <v>1542.5030588475909</v>
      </c>
      <c r="F136" s="5" t="s">
        <v>89</v>
      </c>
      <c r="G136" s="18" t="str">
        <f t="shared" si="22"/>
        <v>46650.423</v>
      </c>
      <c r="H136" s="14">
        <f t="shared" si="23"/>
        <v>1542.5</v>
      </c>
      <c r="I136" s="54" t="s">
        <v>367</v>
      </c>
      <c r="J136" s="55" t="s">
        <v>368</v>
      </c>
      <c r="K136" s="54">
        <v>1542.5</v>
      </c>
      <c r="L136" s="54" t="s">
        <v>298</v>
      </c>
      <c r="M136" s="55" t="s">
        <v>136</v>
      </c>
      <c r="N136" s="55"/>
      <c r="O136" s="56" t="s">
        <v>369</v>
      </c>
      <c r="P136" s="56" t="s">
        <v>370</v>
      </c>
    </row>
    <row r="137" spans="1:16" ht="12.75" customHeight="1" thickBot="1" x14ac:dyDescent="0.25">
      <c r="A137" s="14" t="str">
        <f t="shared" si="18"/>
        <v> BRNO 31 </v>
      </c>
      <c r="B137" s="5" t="str">
        <f t="shared" si="19"/>
        <v>I</v>
      </c>
      <c r="C137" s="14">
        <f t="shared" si="20"/>
        <v>48152.438999999998</v>
      </c>
      <c r="D137" s="18" t="str">
        <f t="shared" si="21"/>
        <v>vis</v>
      </c>
      <c r="E137" s="53">
        <f>VLOOKUP(C137,Active!C$21:E$971,3,FALSE)</f>
        <v>1988.9984934655399</v>
      </c>
      <c r="F137" s="5" t="s">
        <v>89</v>
      </c>
      <c r="G137" s="18" t="str">
        <f t="shared" si="22"/>
        <v>48152.439</v>
      </c>
      <c r="H137" s="14">
        <f t="shared" si="23"/>
        <v>1989</v>
      </c>
      <c r="I137" s="54" t="s">
        <v>441</v>
      </c>
      <c r="J137" s="55" t="s">
        <v>442</v>
      </c>
      <c r="K137" s="54">
        <v>1989</v>
      </c>
      <c r="L137" s="54" t="s">
        <v>259</v>
      </c>
      <c r="M137" s="55" t="s">
        <v>136</v>
      </c>
      <c r="N137" s="55"/>
      <c r="O137" s="56" t="s">
        <v>374</v>
      </c>
      <c r="P137" s="56" t="s">
        <v>413</v>
      </c>
    </row>
    <row r="138" spans="1:16" ht="12.75" customHeight="1" thickBot="1" x14ac:dyDescent="0.25">
      <c r="A138" s="14" t="str">
        <f t="shared" si="18"/>
        <v> BRNO 32 </v>
      </c>
      <c r="B138" s="5" t="str">
        <f t="shared" si="19"/>
        <v>I</v>
      </c>
      <c r="C138" s="14">
        <f t="shared" si="20"/>
        <v>49908.448700000001</v>
      </c>
      <c r="D138" s="18" t="str">
        <f t="shared" si="21"/>
        <v>vis</v>
      </c>
      <c r="E138" s="53">
        <f>VLOOKUP(C138,Active!C$21:E$971,3,FALSE)</f>
        <v>2510.9971367521875</v>
      </c>
      <c r="F138" s="5" t="s">
        <v>89</v>
      </c>
      <c r="G138" s="18" t="str">
        <f t="shared" si="22"/>
        <v>49908.4487</v>
      </c>
      <c r="H138" s="14">
        <f t="shared" si="23"/>
        <v>2511</v>
      </c>
      <c r="I138" s="54" t="s">
        <v>497</v>
      </c>
      <c r="J138" s="55" t="s">
        <v>498</v>
      </c>
      <c r="K138" s="54">
        <v>2511</v>
      </c>
      <c r="L138" s="54" t="s">
        <v>499</v>
      </c>
      <c r="M138" s="55" t="s">
        <v>136</v>
      </c>
      <c r="N138" s="55"/>
      <c r="O138" s="56" t="s">
        <v>500</v>
      </c>
      <c r="P138" s="56" t="s">
        <v>501</v>
      </c>
    </row>
    <row r="139" spans="1:16" ht="12.75" customHeight="1" thickBot="1" x14ac:dyDescent="0.25">
      <c r="A139" s="14" t="str">
        <f t="shared" ref="A139:A159" si="24">P139</f>
        <v> BRNO 32 </v>
      </c>
      <c r="B139" s="5" t="str">
        <f t="shared" ref="B139:B159" si="25">IF(H139=INT(H139),"I","II")</f>
        <v>I</v>
      </c>
      <c r="C139" s="14">
        <f t="shared" ref="C139:C159" si="26">1*G139</f>
        <v>49908.454899999997</v>
      </c>
      <c r="D139" s="18" t="str">
        <f t="shared" ref="D139:D159" si="27">VLOOKUP(F139,I$1:J$5,2,FALSE)</f>
        <v>vis</v>
      </c>
      <c r="E139" s="53">
        <f>VLOOKUP(C139,Active!C$21:E$971,3,FALSE)</f>
        <v>2510.9989797896073</v>
      </c>
      <c r="F139" s="5" t="s">
        <v>89</v>
      </c>
      <c r="G139" s="18" t="str">
        <f t="shared" ref="G139:G159" si="28">MID(I139,3,LEN(I139)-3)</f>
        <v>49908.4549</v>
      </c>
      <c r="H139" s="14">
        <f t="shared" ref="H139:H159" si="29">1*K139</f>
        <v>2511</v>
      </c>
      <c r="I139" s="54" t="s">
        <v>502</v>
      </c>
      <c r="J139" s="55" t="s">
        <v>503</v>
      </c>
      <c r="K139" s="54">
        <v>2511</v>
      </c>
      <c r="L139" s="54" t="s">
        <v>504</v>
      </c>
      <c r="M139" s="55" t="s">
        <v>136</v>
      </c>
      <c r="N139" s="55"/>
      <c r="O139" s="56" t="s">
        <v>473</v>
      </c>
      <c r="P139" s="56" t="s">
        <v>501</v>
      </c>
    </row>
    <row r="140" spans="1:16" ht="12.75" customHeight="1" thickBot="1" x14ac:dyDescent="0.25">
      <c r="A140" s="14" t="str">
        <f t="shared" si="24"/>
        <v> BRNO 32 </v>
      </c>
      <c r="B140" s="5" t="str">
        <f t="shared" si="25"/>
        <v>I</v>
      </c>
      <c r="C140" s="14">
        <f t="shared" si="26"/>
        <v>49908.459799999997</v>
      </c>
      <c r="D140" s="18" t="str">
        <f t="shared" si="27"/>
        <v>vis</v>
      </c>
      <c r="E140" s="53">
        <f>VLOOKUP(C140,Active!C$21:E$971,3,FALSE)</f>
        <v>2511.0004363836979</v>
      </c>
      <c r="F140" s="5" t="s">
        <v>89</v>
      </c>
      <c r="G140" s="18" t="str">
        <f t="shared" si="28"/>
        <v>49908.4598</v>
      </c>
      <c r="H140" s="14">
        <f t="shared" si="29"/>
        <v>2511</v>
      </c>
      <c r="I140" s="54" t="s">
        <v>505</v>
      </c>
      <c r="J140" s="55" t="s">
        <v>506</v>
      </c>
      <c r="K140" s="54">
        <v>2511</v>
      </c>
      <c r="L140" s="54" t="s">
        <v>176</v>
      </c>
      <c r="M140" s="55" t="s">
        <v>136</v>
      </c>
      <c r="N140" s="55"/>
      <c r="O140" s="56" t="s">
        <v>496</v>
      </c>
      <c r="P140" s="56" t="s">
        <v>501</v>
      </c>
    </row>
    <row r="141" spans="1:16" ht="12.75" customHeight="1" thickBot="1" x14ac:dyDescent="0.25">
      <c r="A141" s="14" t="str">
        <f t="shared" si="24"/>
        <v> BRNO 32 </v>
      </c>
      <c r="B141" s="5" t="str">
        <f t="shared" si="25"/>
        <v>I</v>
      </c>
      <c r="C141" s="14">
        <f t="shared" si="26"/>
        <v>49908.462599999999</v>
      </c>
      <c r="D141" s="18" t="str">
        <f t="shared" si="27"/>
        <v>vis</v>
      </c>
      <c r="E141" s="53">
        <f>VLOOKUP(C141,Active!C$21:E$971,3,FALSE)</f>
        <v>2511.0012687231788</v>
      </c>
      <c r="F141" s="5" t="s">
        <v>89</v>
      </c>
      <c r="G141" s="18" t="str">
        <f t="shared" si="28"/>
        <v>49908.4626</v>
      </c>
      <c r="H141" s="14">
        <f t="shared" si="29"/>
        <v>2511</v>
      </c>
      <c r="I141" s="54" t="s">
        <v>507</v>
      </c>
      <c r="J141" s="55" t="s">
        <v>508</v>
      </c>
      <c r="K141" s="54">
        <v>2511</v>
      </c>
      <c r="L141" s="54" t="s">
        <v>509</v>
      </c>
      <c r="M141" s="55" t="s">
        <v>136</v>
      </c>
      <c r="N141" s="55"/>
      <c r="O141" s="56" t="s">
        <v>488</v>
      </c>
      <c r="P141" s="56" t="s">
        <v>501</v>
      </c>
    </row>
    <row r="142" spans="1:16" ht="12.75" customHeight="1" thickBot="1" x14ac:dyDescent="0.25">
      <c r="A142" s="14" t="str">
        <f t="shared" si="24"/>
        <v> BRNO 32 </v>
      </c>
      <c r="B142" s="5" t="str">
        <f t="shared" si="25"/>
        <v>I</v>
      </c>
      <c r="C142" s="14">
        <f t="shared" si="26"/>
        <v>50194.389799999997</v>
      </c>
      <c r="D142" s="18" t="str">
        <f t="shared" si="27"/>
        <v>vis</v>
      </c>
      <c r="E142" s="53">
        <f>VLOOKUP(C142,Active!C$21:E$971,3,FALSE)</f>
        <v>2595.9971605333144</v>
      </c>
      <c r="F142" s="5" t="s">
        <v>89</v>
      </c>
      <c r="G142" s="18" t="str">
        <f t="shared" si="28"/>
        <v>50194.3898</v>
      </c>
      <c r="H142" s="14">
        <f t="shared" si="29"/>
        <v>2596</v>
      </c>
      <c r="I142" s="54" t="s">
        <v>510</v>
      </c>
      <c r="J142" s="55" t="s">
        <v>511</v>
      </c>
      <c r="K142" s="54">
        <v>2596</v>
      </c>
      <c r="L142" s="54" t="s">
        <v>499</v>
      </c>
      <c r="M142" s="55" t="s">
        <v>136</v>
      </c>
      <c r="N142" s="55"/>
      <c r="O142" s="56" t="s">
        <v>477</v>
      </c>
      <c r="P142" s="56" t="s">
        <v>501</v>
      </c>
    </row>
    <row r="143" spans="1:16" ht="12.75" customHeight="1" thickBot="1" x14ac:dyDescent="0.25">
      <c r="A143" s="14" t="str">
        <f t="shared" si="24"/>
        <v> BRNO 32 </v>
      </c>
      <c r="B143" s="5" t="str">
        <f t="shared" si="25"/>
        <v>I</v>
      </c>
      <c r="C143" s="14">
        <f t="shared" si="26"/>
        <v>50194.390500000001</v>
      </c>
      <c r="D143" s="18" t="str">
        <f t="shared" si="27"/>
        <v>vis</v>
      </c>
      <c r="E143" s="53">
        <f>VLOOKUP(C143,Active!C$21:E$971,3,FALSE)</f>
        <v>2595.9973686181856</v>
      </c>
      <c r="F143" s="5" t="s">
        <v>89</v>
      </c>
      <c r="G143" s="18" t="str">
        <f t="shared" si="28"/>
        <v>50194.3905</v>
      </c>
      <c r="H143" s="14">
        <f t="shared" si="29"/>
        <v>2596</v>
      </c>
      <c r="I143" s="54" t="s">
        <v>512</v>
      </c>
      <c r="J143" s="55" t="s">
        <v>513</v>
      </c>
      <c r="K143" s="54">
        <v>2596</v>
      </c>
      <c r="L143" s="54" t="s">
        <v>514</v>
      </c>
      <c r="M143" s="55" t="s">
        <v>136</v>
      </c>
      <c r="N143" s="55"/>
      <c r="O143" s="56" t="s">
        <v>515</v>
      </c>
      <c r="P143" s="56" t="s">
        <v>501</v>
      </c>
    </row>
    <row r="144" spans="1:16" ht="12.75" customHeight="1" thickBot="1" x14ac:dyDescent="0.25">
      <c r="A144" s="14" t="str">
        <f t="shared" si="24"/>
        <v> BRNO 32 </v>
      </c>
      <c r="B144" s="5" t="str">
        <f t="shared" si="25"/>
        <v>I</v>
      </c>
      <c r="C144" s="14">
        <f t="shared" si="26"/>
        <v>50194.393300000003</v>
      </c>
      <c r="D144" s="18" t="str">
        <f t="shared" si="27"/>
        <v>vis</v>
      </c>
      <c r="E144" s="53">
        <f>VLOOKUP(C144,Active!C$21:E$971,3,FALSE)</f>
        <v>2595.998200957667</v>
      </c>
      <c r="F144" s="5" t="s">
        <v>89</v>
      </c>
      <c r="G144" s="18" t="str">
        <f t="shared" si="28"/>
        <v>50194.3933</v>
      </c>
      <c r="H144" s="14">
        <f t="shared" si="29"/>
        <v>2596</v>
      </c>
      <c r="I144" s="54" t="s">
        <v>516</v>
      </c>
      <c r="J144" s="55" t="s">
        <v>517</v>
      </c>
      <c r="K144" s="54">
        <v>2596</v>
      </c>
      <c r="L144" s="54" t="s">
        <v>518</v>
      </c>
      <c r="M144" s="55" t="s">
        <v>136</v>
      </c>
      <c r="N144" s="55"/>
      <c r="O144" s="56" t="s">
        <v>519</v>
      </c>
      <c r="P144" s="56" t="s">
        <v>501</v>
      </c>
    </row>
    <row r="145" spans="1:16" ht="12.75" customHeight="1" thickBot="1" x14ac:dyDescent="0.25">
      <c r="A145" s="14" t="str">
        <f t="shared" si="24"/>
        <v> BRNO 32 </v>
      </c>
      <c r="B145" s="5" t="str">
        <f t="shared" si="25"/>
        <v>I</v>
      </c>
      <c r="C145" s="14">
        <f t="shared" si="26"/>
        <v>50194.396800000002</v>
      </c>
      <c r="D145" s="18" t="str">
        <f t="shared" si="27"/>
        <v>vis</v>
      </c>
      <c r="E145" s="53">
        <f>VLOOKUP(C145,Active!C$21:E$971,3,FALSE)</f>
        <v>2595.9992413820169</v>
      </c>
      <c r="F145" s="5" t="s">
        <v>89</v>
      </c>
      <c r="G145" s="18" t="str">
        <f t="shared" si="28"/>
        <v>50194.3968</v>
      </c>
      <c r="H145" s="14">
        <f t="shared" si="29"/>
        <v>2596</v>
      </c>
      <c r="I145" s="54" t="s">
        <v>520</v>
      </c>
      <c r="J145" s="55" t="s">
        <v>521</v>
      </c>
      <c r="K145" s="54">
        <v>2596</v>
      </c>
      <c r="L145" s="54" t="s">
        <v>522</v>
      </c>
      <c r="M145" s="55" t="s">
        <v>136</v>
      </c>
      <c r="N145" s="55"/>
      <c r="O145" s="56" t="s">
        <v>496</v>
      </c>
      <c r="P145" s="56" t="s">
        <v>501</v>
      </c>
    </row>
    <row r="146" spans="1:16" ht="12.75" customHeight="1" thickBot="1" x14ac:dyDescent="0.25">
      <c r="A146" s="14" t="str">
        <f t="shared" si="24"/>
        <v> BRNO 32 </v>
      </c>
      <c r="B146" s="5" t="str">
        <f t="shared" si="25"/>
        <v>I</v>
      </c>
      <c r="C146" s="14">
        <f t="shared" si="26"/>
        <v>50194.397499999999</v>
      </c>
      <c r="D146" s="18" t="str">
        <f t="shared" si="27"/>
        <v>vis</v>
      </c>
      <c r="E146" s="53">
        <f>VLOOKUP(C146,Active!C$21:E$971,3,FALSE)</f>
        <v>2595.9994494668863</v>
      </c>
      <c r="F146" s="5" t="s">
        <v>89</v>
      </c>
      <c r="G146" s="18" t="str">
        <f t="shared" si="28"/>
        <v>50194.3975</v>
      </c>
      <c r="H146" s="14">
        <f t="shared" si="29"/>
        <v>2596</v>
      </c>
      <c r="I146" s="54" t="s">
        <v>523</v>
      </c>
      <c r="J146" s="55" t="s">
        <v>524</v>
      </c>
      <c r="K146" s="54">
        <v>2596</v>
      </c>
      <c r="L146" s="54" t="s">
        <v>216</v>
      </c>
      <c r="M146" s="55" t="s">
        <v>136</v>
      </c>
      <c r="N146" s="55"/>
      <c r="O146" s="56" t="s">
        <v>525</v>
      </c>
      <c r="P146" s="56" t="s">
        <v>501</v>
      </c>
    </row>
    <row r="147" spans="1:16" ht="12.75" customHeight="1" thickBot="1" x14ac:dyDescent="0.25">
      <c r="A147" s="14" t="str">
        <f t="shared" si="24"/>
        <v> BRNO 32 </v>
      </c>
      <c r="B147" s="5" t="str">
        <f t="shared" si="25"/>
        <v>I</v>
      </c>
      <c r="C147" s="14">
        <f t="shared" si="26"/>
        <v>50194.402999999998</v>
      </c>
      <c r="D147" s="18" t="str">
        <f t="shared" si="27"/>
        <v>vis</v>
      </c>
      <c r="E147" s="53">
        <f>VLOOKUP(C147,Active!C$21:E$971,3,FALSE)</f>
        <v>2596.0010844194367</v>
      </c>
      <c r="F147" s="5" t="s">
        <v>89</v>
      </c>
      <c r="G147" s="18" t="str">
        <f t="shared" si="28"/>
        <v>50194.4030</v>
      </c>
      <c r="H147" s="14">
        <f t="shared" si="29"/>
        <v>2596</v>
      </c>
      <c r="I147" s="54" t="s">
        <v>526</v>
      </c>
      <c r="J147" s="55" t="s">
        <v>527</v>
      </c>
      <c r="K147" s="54">
        <v>2596</v>
      </c>
      <c r="L147" s="54" t="s">
        <v>528</v>
      </c>
      <c r="M147" s="55" t="s">
        <v>136</v>
      </c>
      <c r="N147" s="55"/>
      <c r="O147" s="56" t="s">
        <v>529</v>
      </c>
      <c r="P147" s="56" t="s">
        <v>501</v>
      </c>
    </row>
    <row r="148" spans="1:16" ht="12.75" customHeight="1" thickBot="1" x14ac:dyDescent="0.25">
      <c r="A148" s="14" t="str">
        <f t="shared" si="24"/>
        <v> BRNO 32 </v>
      </c>
      <c r="B148" s="5" t="str">
        <f t="shared" si="25"/>
        <v>I</v>
      </c>
      <c r="C148" s="14">
        <f t="shared" si="26"/>
        <v>50305.4208</v>
      </c>
      <c r="D148" s="18" t="str">
        <f t="shared" si="27"/>
        <v>vis</v>
      </c>
      <c r="E148" s="53">
        <f>VLOOKUP(C148,Active!C$21:E$971,3,FALSE)</f>
        <v>2629.002690834634</v>
      </c>
      <c r="F148" s="5" t="s">
        <v>89</v>
      </c>
      <c r="G148" s="18" t="str">
        <f t="shared" si="28"/>
        <v>50305.4208</v>
      </c>
      <c r="H148" s="14">
        <f t="shared" si="29"/>
        <v>2629</v>
      </c>
      <c r="I148" s="54" t="s">
        <v>530</v>
      </c>
      <c r="J148" s="55" t="s">
        <v>531</v>
      </c>
      <c r="K148" s="54">
        <v>2629</v>
      </c>
      <c r="L148" s="54" t="s">
        <v>532</v>
      </c>
      <c r="M148" s="55" t="s">
        <v>136</v>
      </c>
      <c r="N148" s="55"/>
      <c r="O148" s="56" t="s">
        <v>473</v>
      </c>
      <c r="P148" s="56" t="s">
        <v>501</v>
      </c>
    </row>
    <row r="149" spans="1:16" ht="12.75" customHeight="1" thickBot="1" x14ac:dyDescent="0.25">
      <c r="A149" s="14" t="str">
        <f t="shared" si="24"/>
        <v> BRNO 32 </v>
      </c>
      <c r="B149" s="5" t="str">
        <f t="shared" si="25"/>
        <v>I</v>
      </c>
      <c r="C149" s="14">
        <f t="shared" si="26"/>
        <v>50305.426299999999</v>
      </c>
      <c r="D149" s="18" t="str">
        <f t="shared" si="27"/>
        <v>vis</v>
      </c>
      <c r="E149" s="53">
        <f>VLOOKUP(C149,Active!C$21:E$971,3,FALSE)</f>
        <v>2629.0043257871848</v>
      </c>
      <c r="F149" s="5" t="s">
        <v>89</v>
      </c>
      <c r="G149" s="18" t="str">
        <f t="shared" si="28"/>
        <v>50305.4263</v>
      </c>
      <c r="H149" s="14">
        <f t="shared" si="29"/>
        <v>2629</v>
      </c>
      <c r="I149" s="54" t="s">
        <v>533</v>
      </c>
      <c r="J149" s="55" t="s">
        <v>534</v>
      </c>
      <c r="K149" s="54">
        <v>2629</v>
      </c>
      <c r="L149" s="54" t="s">
        <v>535</v>
      </c>
      <c r="M149" s="55" t="s">
        <v>136</v>
      </c>
      <c r="N149" s="55"/>
      <c r="O149" s="56" t="s">
        <v>488</v>
      </c>
      <c r="P149" s="56" t="s">
        <v>501</v>
      </c>
    </row>
    <row r="150" spans="1:16" ht="12.75" customHeight="1" thickBot="1" x14ac:dyDescent="0.25">
      <c r="A150" s="14" t="str">
        <f t="shared" si="24"/>
        <v> BRNO 32 </v>
      </c>
      <c r="B150" s="5" t="str">
        <f t="shared" si="25"/>
        <v>I</v>
      </c>
      <c r="C150" s="14">
        <f t="shared" si="26"/>
        <v>50315.493199999997</v>
      </c>
      <c r="D150" s="18" t="str">
        <f t="shared" si="27"/>
        <v>vis</v>
      </c>
      <c r="E150" s="53">
        <f>VLOOKUP(C150,Active!C$21:E$971,3,FALSE)</f>
        <v>2631.9968537567634</v>
      </c>
      <c r="F150" s="5" t="s">
        <v>89</v>
      </c>
      <c r="G150" s="18" t="str">
        <f t="shared" si="28"/>
        <v>50315.4932</v>
      </c>
      <c r="H150" s="14">
        <f t="shared" si="29"/>
        <v>2632</v>
      </c>
      <c r="I150" s="54" t="s">
        <v>536</v>
      </c>
      <c r="J150" s="55" t="s">
        <v>537</v>
      </c>
      <c r="K150" s="54">
        <v>2632</v>
      </c>
      <c r="L150" s="54" t="s">
        <v>538</v>
      </c>
      <c r="M150" s="55" t="s">
        <v>136</v>
      </c>
      <c r="N150" s="55"/>
      <c r="O150" s="56" t="s">
        <v>539</v>
      </c>
      <c r="P150" s="56" t="s">
        <v>501</v>
      </c>
    </row>
    <row r="151" spans="1:16" ht="12.75" customHeight="1" thickBot="1" x14ac:dyDescent="0.25">
      <c r="A151" s="14" t="str">
        <f t="shared" si="24"/>
        <v> BRNO 32 </v>
      </c>
      <c r="B151" s="5" t="str">
        <f t="shared" si="25"/>
        <v>I</v>
      </c>
      <c r="C151" s="14">
        <f t="shared" si="26"/>
        <v>50480.348100000003</v>
      </c>
      <c r="D151" s="18" t="str">
        <f t="shared" si="27"/>
        <v>vis</v>
      </c>
      <c r="E151" s="53">
        <f>VLOOKUP(C151,Active!C$21:E$971,3,FALSE)</f>
        <v>2681.0022972569664</v>
      </c>
      <c r="F151" s="5" t="s">
        <v>89</v>
      </c>
      <c r="G151" s="18" t="str">
        <f t="shared" si="28"/>
        <v>50480.3481</v>
      </c>
      <c r="H151" s="14">
        <f t="shared" si="29"/>
        <v>2681</v>
      </c>
      <c r="I151" s="54" t="s">
        <v>540</v>
      </c>
      <c r="J151" s="55" t="s">
        <v>541</v>
      </c>
      <c r="K151" s="54">
        <v>2681</v>
      </c>
      <c r="L151" s="54" t="s">
        <v>542</v>
      </c>
      <c r="M151" s="55" t="s">
        <v>136</v>
      </c>
      <c r="N151" s="55"/>
      <c r="O151" s="56" t="s">
        <v>374</v>
      </c>
      <c r="P151" s="56" t="s">
        <v>501</v>
      </c>
    </row>
    <row r="152" spans="1:16" ht="12.75" customHeight="1" thickBot="1" x14ac:dyDescent="0.25">
      <c r="A152" s="14" t="str">
        <f t="shared" si="24"/>
        <v> BRNO 32 </v>
      </c>
      <c r="B152" s="5" t="str">
        <f t="shared" si="25"/>
        <v>I</v>
      </c>
      <c r="C152" s="14">
        <f t="shared" si="26"/>
        <v>50490.4326</v>
      </c>
      <c r="D152" s="18" t="str">
        <f t="shared" si="27"/>
        <v>vis</v>
      </c>
      <c r="E152" s="53">
        <f>VLOOKUP(C152,Active!C$21:E$971,3,FALSE)</f>
        <v>2684.000057074707</v>
      </c>
      <c r="F152" s="5" t="s">
        <v>89</v>
      </c>
      <c r="G152" s="18" t="str">
        <f t="shared" si="28"/>
        <v>50490.4326</v>
      </c>
      <c r="H152" s="14">
        <f t="shared" si="29"/>
        <v>2684</v>
      </c>
      <c r="I152" s="54" t="s">
        <v>543</v>
      </c>
      <c r="J152" s="55" t="s">
        <v>544</v>
      </c>
      <c r="K152" s="54">
        <v>2684</v>
      </c>
      <c r="L152" s="54" t="s">
        <v>286</v>
      </c>
      <c r="M152" s="55" t="s">
        <v>136</v>
      </c>
      <c r="N152" s="55"/>
      <c r="O152" s="56" t="s">
        <v>374</v>
      </c>
      <c r="P152" s="56" t="s">
        <v>501</v>
      </c>
    </row>
    <row r="153" spans="1:16" ht="12.75" customHeight="1" thickBot="1" x14ac:dyDescent="0.25">
      <c r="A153" s="14" t="str">
        <f t="shared" si="24"/>
        <v> BRNO 32 </v>
      </c>
      <c r="B153" s="5" t="str">
        <f t="shared" si="25"/>
        <v>II</v>
      </c>
      <c r="C153" s="14">
        <f t="shared" si="26"/>
        <v>50606.476000000002</v>
      </c>
      <c r="D153" s="18" t="str">
        <f t="shared" si="27"/>
        <v>vis</v>
      </c>
      <c r="E153" s="53">
        <f>VLOOKUP(C153,Active!C$21:E$971,3,FALSE)</f>
        <v>2718.4955939515085</v>
      </c>
      <c r="F153" s="5" t="s">
        <v>89</v>
      </c>
      <c r="G153" s="18" t="str">
        <f t="shared" si="28"/>
        <v>50606.4760</v>
      </c>
      <c r="H153" s="14">
        <f t="shared" si="29"/>
        <v>2718.5</v>
      </c>
      <c r="I153" s="54" t="s">
        <v>545</v>
      </c>
      <c r="J153" s="55" t="s">
        <v>546</v>
      </c>
      <c r="K153" s="54">
        <v>2718.5</v>
      </c>
      <c r="L153" s="54" t="s">
        <v>547</v>
      </c>
      <c r="M153" s="55" t="s">
        <v>136</v>
      </c>
      <c r="N153" s="55"/>
      <c r="O153" s="56" t="s">
        <v>496</v>
      </c>
      <c r="P153" s="56" t="s">
        <v>501</v>
      </c>
    </row>
    <row r="154" spans="1:16" ht="12.75" customHeight="1" thickBot="1" x14ac:dyDescent="0.25">
      <c r="A154" s="14" t="str">
        <f t="shared" si="24"/>
        <v> BRNO 32 </v>
      </c>
      <c r="B154" s="5" t="str">
        <f t="shared" si="25"/>
        <v>II</v>
      </c>
      <c r="C154" s="14">
        <f t="shared" si="26"/>
        <v>50606.482300000003</v>
      </c>
      <c r="D154" s="18" t="str">
        <f t="shared" si="27"/>
        <v>vis</v>
      </c>
      <c r="E154" s="53">
        <f>VLOOKUP(C154,Active!C$21:E$971,3,FALSE)</f>
        <v>2718.4974667153397</v>
      </c>
      <c r="F154" s="5" t="s">
        <v>89</v>
      </c>
      <c r="G154" s="18" t="str">
        <f t="shared" si="28"/>
        <v>50606.4823</v>
      </c>
      <c r="H154" s="14">
        <f t="shared" si="29"/>
        <v>2718.5</v>
      </c>
      <c r="I154" s="54" t="s">
        <v>548</v>
      </c>
      <c r="J154" s="55" t="s">
        <v>549</v>
      </c>
      <c r="K154" s="54">
        <v>2718.5</v>
      </c>
      <c r="L154" s="54" t="s">
        <v>550</v>
      </c>
      <c r="M154" s="55" t="s">
        <v>136</v>
      </c>
      <c r="N154" s="55"/>
      <c r="O154" s="56" t="s">
        <v>477</v>
      </c>
      <c r="P154" s="56" t="s">
        <v>501</v>
      </c>
    </row>
    <row r="155" spans="1:16" ht="12.75" customHeight="1" thickBot="1" x14ac:dyDescent="0.25">
      <c r="A155" s="14" t="str">
        <f t="shared" si="24"/>
        <v> BRNO 32 </v>
      </c>
      <c r="B155" s="5" t="str">
        <f t="shared" si="25"/>
        <v>II</v>
      </c>
      <c r="C155" s="14">
        <f t="shared" si="26"/>
        <v>51040.458400000003</v>
      </c>
      <c r="D155" s="18" t="str">
        <f t="shared" si="27"/>
        <v>vis</v>
      </c>
      <c r="E155" s="53">
        <f>VLOOKUP(C155,Active!C$21:E$971,3,FALSE)</f>
        <v>2847.5029815589251</v>
      </c>
      <c r="F155" s="5" t="s">
        <v>89</v>
      </c>
      <c r="G155" s="18" t="str">
        <f t="shared" si="28"/>
        <v>51040.4584</v>
      </c>
      <c r="H155" s="14">
        <f t="shared" si="29"/>
        <v>2847.5</v>
      </c>
      <c r="I155" s="54" t="s">
        <v>551</v>
      </c>
      <c r="J155" s="55" t="s">
        <v>552</v>
      </c>
      <c r="K155" s="54">
        <v>2847.5</v>
      </c>
      <c r="L155" s="54" t="s">
        <v>553</v>
      </c>
      <c r="M155" s="55" t="s">
        <v>136</v>
      </c>
      <c r="N155" s="55"/>
      <c r="O155" s="56" t="s">
        <v>519</v>
      </c>
      <c r="P155" s="56" t="s">
        <v>501</v>
      </c>
    </row>
    <row r="156" spans="1:16" ht="12.75" customHeight="1" thickBot="1" x14ac:dyDescent="0.25">
      <c r="A156" s="14" t="str">
        <f t="shared" si="24"/>
        <v> BRNO 32 </v>
      </c>
      <c r="B156" s="5" t="str">
        <f t="shared" si="25"/>
        <v>I</v>
      </c>
      <c r="C156" s="14">
        <f t="shared" si="26"/>
        <v>51045.486299999997</v>
      </c>
      <c r="D156" s="18" t="str">
        <f t="shared" si="27"/>
        <v>vis</v>
      </c>
      <c r="E156" s="53">
        <f>VLOOKUP(C156,Active!C$21:E$971,3,FALSE)</f>
        <v>2848.9975957279571</v>
      </c>
      <c r="F156" s="5" t="s">
        <v>89</v>
      </c>
      <c r="G156" s="18" t="str">
        <f t="shared" si="28"/>
        <v>51045.4863</v>
      </c>
      <c r="H156" s="14">
        <f t="shared" si="29"/>
        <v>2849</v>
      </c>
      <c r="I156" s="54" t="s">
        <v>554</v>
      </c>
      <c r="J156" s="55" t="s">
        <v>555</v>
      </c>
      <c r="K156" s="54">
        <v>2849</v>
      </c>
      <c r="L156" s="54" t="s">
        <v>556</v>
      </c>
      <c r="M156" s="55" t="s">
        <v>136</v>
      </c>
      <c r="N156" s="55"/>
      <c r="O156" s="56" t="s">
        <v>477</v>
      </c>
      <c r="P156" s="56" t="s">
        <v>501</v>
      </c>
    </row>
    <row r="157" spans="1:16" ht="12.75" customHeight="1" thickBot="1" x14ac:dyDescent="0.25">
      <c r="A157" s="14" t="str">
        <f t="shared" si="24"/>
        <v>IBVS 5694 </v>
      </c>
      <c r="B157" s="5" t="str">
        <f t="shared" si="25"/>
        <v>I</v>
      </c>
      <c r="C157" s="14">
        <f t="shared" si="26"/>
        <v>53692.972699999998</v>
      </c>
      <c r="D157" s="18" t="str">
        <f t="shared" si="27"/>
        <v>vis</v>
      </c>
      <c r="E157" s="53" t="e">
        <f>VLOOKUP(C157,Active!C$21:E$971,3,FALSE)</f>
        <v>#N/A</v>
      </c>
      <c r="F157" s="5" t="s">
        <v>89</v>
      </c>
      <c r="G157" s="18" t="str">
        <f t="shared" si="28"/>
        <v>53692.9727</v>
      </c>
      <c r="H157" s="14">
        <f t="shared" si="29"/>
        <v>3636</v>
      </c>
      <c r="I157" s="54" t="s">
        <v>562</v>
      </c>
      <c r="J157" s="55" t="s">
        <v>563</v>
      </c>
      <c r="K157" s="54">
        <v>3636</v>
      </c>
      <c r="L157" s="54" t="s">
        <v>226</v>
      </c>
      <c r="M157" s="55" t="s">
        <v>163</v>
      </c>
      <c r="N157" s="55" t="s">
        <v>164</v>
      </c>
      <c r="O157" s="56" t="s">
        <v>560</v>
      </c>
      <c r="P157" s="57" t="s">
        <v>561</v>
      </c>
    </row>
    <row r="158" spans="1:16" ht="12.75" customHeight="1" thickBot="1" x14ac:dyDescent="0.25">
      <c r="A158" s="14" t="str">
        <f t="shared" si="24"/>
        <v>BAVM 212 </v>
      </c>
      <c r="B158" s="5" t="str">
        <f t="shared" si="25"/>
        <v>I</v>
      </c>
      <c r="C158" s="14">
        <f t="shared" si="26"/>
        <v>55028.484400000001</v>
      </c>
      <c r="D158" s="18" t="str">
        <f t="shared" si="27"/>
        <v>vis</v>
      </c>
      <c r="E158" s="53">
        <f>VLOOKUP(C158,Active!C$21:E$971,3,FALSE)</f>
        <v>4032.9999417362365</v>
      </c>
      <c r="F158" s="5" t="s">
        <v>89</v>
      </c>
      <c r="G158" s="18" t="str">
        <f t="shared" si="28"/>
        <v>55028.4844</v>
      </c>
      <c r="H158" s="14">
        <f t="shared" si="29"/>
        <v>4033</v>
      </c>
      <c r="I158" s="54" t="s">
        <v>571</v>
      </c>
      <c r="J158" s="55" t="s">
        <v>572</v>
      </c>
      <c r="K158" s="54" t="s">
        <v>573</v>
      </c>
      <c r="L158" s="54" t="s">
        <v>195</v>
      </c>
      <c r="M158" s="55" t="s">
        <v>567</v>
      </c>
      <c r="N158" s="55" t="s">
        <v>568</v>
      </c>
      <c r="O158" s="56" t="s">
        <v>569</v>
      </c>
      <c r="P158" s="57" t="s">
        <v>574</v>
      </c>
    </row>
    <row r="159" spans="1:16" ht="12.75" customHeight="1" thickBot="1" x14ac:dyDescent="0.25">
      <c r="A159" s="14" t="str">
        <f t="shared" si="24"/>
        <v>OEJV 0137 </v>
      </c>
      <c r="B159" s="5" t="str">
        <f t="shared" si="25"/>
        <v>II</v>
      </c>
      <c r="C159" s="14">
        <f t="shared" si="26"/>
        <v>55060.445299999999</v>
      </c>
      <c r="D159" s="18" t="str">
        <f t="shared" si="27"/>
        <v>vis</v>
      </c>
      <c r="E159" s="53" t="e">
        <f>VLOOKUP(C159,Active!C$21:E$971,3,FALSE)</f>
        <v>#N/A</v>
      </c>
      <c r="F159" s="5" t="s">
        <v>89</v>
      </c>
      <c r="G159" s="18" t="str">
        <f t="shared" si="28"/>
        <v>55060.4453</v>
      </c>
      <c r="H159" s="14">
        <f t="shared" si="29"/>
        <v>4042.5</v>
      </c>
      <c r="I159" s="54" t="s">
        <v>575</v>
      </c>
      <c r="J159" s="55" t="s">
        <v>576</v>
      </c>
      <c r="K159" s="54" t="s">
        <v>577</v>
      </c>
      <c r="L159" s="54" t="s">
        <v>578</v>
      </c>
      <c r="M159" s="55" t="s">
        <v>567</v>
      </c>
      <c r="N159" s="55" t="s">
        <v>83</v>
      </c>
      <c r="O159" s="56" t="s">
        <v>579</v>
      </c>
      <c r="P159" s="57" t="s">
        <v>580</v>
      </c>
    </row>
    <row r="160" spans="1:1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</sheetData>
  <phoneticPr fontId="8" type="noConversion"/>
  <hyperlinks>
    <hyperlink ref="P24" r:id="rId1" display="http://www.konkoly.hu/cgi-bin/IBVS?937"/>
    <hyperlink ref="P25" r:id="rId2" display="http://www.konkoly.hu/cgi-bin/IBVS?937"/>
    <hyperlink ref="P26" r:id="rId3" display="http://www.konkoly.hu/cgi-bin/IBVS?937"/>
    <hyperlink ref="P27" r:id="rId4" display="http://www.konkoly.hu/cgi-bin/IBVS?937"/>
    <hyperlink ref="P28" r:id="rId5" display="http://www.konkoly.hu/cgi-bin/IBVS?1079"/>
    <hyperlink ref="P29" r:id="rId6" display="http://www.konkoly.hu/cgi-bin/IBVS?1079"/>
    <hyperlink ref="P30" r:id="rId7" display="http://www.konkoly.hu/cgi-bin/IBVS?1900"/>
    <hyperlink ref="P31" r:id="rId8" display="http://www.konkoly.hu/cgi-bin/IBVS?1900"/>
    <hyperlink ref="P32" r:id="rId9" display="http://www.konkoly.hu/cgi-bin/IBVS?1900"/>
    <hyperlink ref="P33" r:id="rId10" display="http://www.konkoly.hu/cgi-bin/IBVS?1900"/>
    <hyperlink ref="P34" r:id="rId11" display="http://www.konkoly.hu/cgi-bin/IBVS?1100"/>
    <hyperlink ref="P35" r:id="rId12" display="http://www.konkoly.hu/cgi-bin/IBVS?1079"/>
    <hyperlink ref="P36" r:id="rId13" display="http://www.konkoly.hu/cgi-bin/IBVS?1079"/>
    <hyperlink ref="P37" r:id="rId14" display="http://www.konkoly.hu/cgi-bin/IBVS?1079"/>
    <hyperlink ref="P38" r:id="rId15" display="http://www.konkoly.hu/cgi-bin/IBVS?937"/>
    <hyperlink ref="P39" r:id="rId16" display="http://www.konkoly.hu/cgi-bin/IBVS?1900"/>
    <hyperlink ref="P40" r:id="rId17" display="http://www.konkoly.hu/cgi-bin/IBVS?1900"/>
    <hyperlink ref="P41" r:id="rId18" display="http://www.konkoly.hu/cgi-bin/IBVS?1053"/>
    <hyperlink ref="P42" r:id="rId19" display="http://www.konkoly.hu/cgi-bin/IBVS?1053"/>
    <hyperlink ref="P46" r:id="rId20" display="http://www.konkoly.hu/cgi-bin/IBVS?1190"/>
    <hyperlink ref="P113" r:id="rId21" display="http://www.konkoly.hu/cgi-bin/IBVS?1449"/>
    <hyperlink ref="P114" r:id="rId22" display="http://www.konkoly.hu/cgi-bin/IBVS?1449"/>
    <hyperlink ref="P115" r:id="rId23" display="http://www.bav-astro.de/sfs/BAVM_link.php?BAVMnr=31"/>
    <hyperlink ref="P116" r:id="rId24" display="http://www.bav-astro.de/sfs/BAVM_link.php?BAVMnr=31"/>
    <hyperlink ref="P50" r:id="rId25" display="http://www.konkoly.hu/cgi-bin/IBVS?2385"/>
    <hyperlink ref="P91" r:id="rId26" display="http://www.konkoly.hu/cgi-bin/IBVS?5694"/>
    <hyperlink ref="P157" r:id="rId27" display="http://www.konkoly.hu/cgi-bin/IBVS?5694"/>
    <hyperlink ref="P92" r:id="rId28" display="http://www.bav-astro.de/sfs/BAVM_link.php?BAVMnr=186"/>
    <hyperlink ref="P158" r:id="rId29" display="http://www.bav-astro.de/sfs/BAVM_link.php?BAVMnr=212"/>
    <hyperlink ref="P159" r:id="rId30" display="http://var.astro.cz/oejv/issues/oejv0137.pdf"/>
    <hyperlink ref="P93" r:id="rId31" display="http://www.bav-astro.de/sfs/BAVM_link.php?BAVMnr=220"/>
    <hyperlink ref="P94" r:id="rId32" display="http://www.bav-astro.de/sfs/BAVM_link.php?BAVMnr=232"/>
    <hyperlink ref="P95" r:id="rId33" display="http://www.bav-astro.de/sfs/BAVM_link.php?BAVMnr=238"/>
    <hyperlink ref="P96" r:id="rId34" display="http://var.astro.cz/oejv/issues/oejv017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2023-01-13T07:07:10Z</dcterms:modified>
</cp:coreProperties>
</file>