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C85583E-1244-4445-85BD-5C0453644E30}" xr6:coauthVersionLast="47" xr6:coauthVersionMax="47" xr10:uidLastSave="{00000000-0000-0000-0000-000000000000}"/>
  <bookViews>
    <workbookView xWindow="13290" yWindow="49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/>
  <c r="K22" i="1"/>
  <c r="Q22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D172" i="2"/>
  <c r="C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D168" i="2"/>
  <c r="C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D164" i="2"/>
  <c r="C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C161" i="2"/>
  <c r="D161" i="2"/>
  <c r="A161" i="2"/>
  <c r="H160" i="2"/>
  <c r="B160" i="2"/>
  <c r="G160" i="2"/>
  <c r="D160" i="2"/>
  <c r="C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C157" i="2"/>
  <c r="D157" i="2"/>
  <c r="A157" i="2"/>
  <c r="H156" i="2"/>
  <c r="B156" i="2"/>
  <c r="G156" i="2"/>
  <c r="D156" i="2"/>
  <c r="C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C153" i="2"/>
  <c r="D153" i="2"/>
  <c r="A153" i="2"/>
  <c r="H152" i="2"/>
  <c r="B152" i="2"/>
  <c r="G152" i="2"/>
  <c r="D152" i="2"/>
  <c r="C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C149" i="2"/>
  <c r="D149" i="2"/>
  <c r="A149" i="2"/>
  <c r="H148" i="2"/>
  <c r="B148" i="2"/>
  <c r="G148" i="2"/>
  <c r="D148" i="2"/>
  <c r="C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C145" i="2"/>
  <c r="D145" i="2"/>
  <c r="A145" i="2"/>
  <c r="H144" i="2"/>
  <c r="B144" i="2"/>
  <c r="G144" i="2"/>
  <c r="D144" i="2"/>
  <c r="C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C141" i="2"/>
  <c r="D141" i="2"/>
  <c r="A141" i="2"/>
  <c r="H140" i="2"/>
  <c r="B140" i="2"/>
  <c r="G140" i="2"/>
  <c r="D140" i="2"/>
  <c r="C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C137" i="2"/>
  <c r="D137" i="2"/>
  <c r="A137" i="2"/>
  <c r="H136" i="2"/>
  <c r="B136" i="2"/>
  <c r="G136" i="2"/>
  <c r="D136" i="2"/>
  <c r="C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C133" i="2"/>
  <c r="D133" i="2"/>
  <c r="A133" i="2"/>
  <c r="H132" i="2"/>
  <c r="B132" i="2"/>
  <c r="G132" i="2"/>
  <c r="D132" i="2"/>
  <c r="C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C129" i="2"/>
  <c r="D129" i="2"/>
  <c r="A129" i="2"/>
  <c r="H128" i="2"/>
  <c r="B128" i="2"/>
  <c r="G128" i="2"/>
  <c r="D128" i="2"/>
  <c r="C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C125" i="2"/>
  <c r="D125" i="2"/>
  <c r="A125" i="2"/>
  <c r="H124" i="2"/>
  <c r="B124" i="2"/>
  <c r="G124" i="2"/>
  <c r="D124" i="2"/>
  <c r="C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C121" i="2"/>
  <c r="D121" i="2"/>
  <c r="A121" i="2"/>
  <c r="H120" i="2"/>
  <c r="B120" i="2"/>
  <c r="G120" i="2"/>
  <c r="D120" i="2"/>
  <c r="C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C117" i="2"/>
  <c r="D117" i="2"/>
  <c r="A117" i="2"/>
  <c r="H116" i="2"/>
  <c r="B116" i="2"/>
  <c r="G116" i="2"/>
  <c r="D116" i="2"/>
  <c r="C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C113" i="2"/>
  <c r="D113" i="2"/>
  <c r="A113" i="2"/>
  <c r="H112" i="2"/>
  <c r="B112" i="2"/>
  <c r="G112" i="2"/>
  <c r="D112" i="2"/>
  <c r="C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C109" i="2"/>
  <c r="D109" i="2"/>
  <c r="A109" i="2"/>
  <c r="H108" i="2"/>
  <c r="B108" i="2"/>
  <c r="G108" i="2"/>
  <c r="D108" i="2"/>
  <c r="C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C105" i="2"/>
  <c r="D105" i="2"/>
  <c r="A105" i="2"/>
  <c r="H104" i="2"/>
  <c r="B104" i="2"/>
  <c r="G104" i="2"/>
  <c r="D104" i="2"/>
  <c r="C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D100" i="2"/>
  <c r="C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D96" i="2"/>
  <c r="C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D88" i="2"/>
  <c r="C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D84" i="2"/>
  <c r="C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D77" i="2"/>
  <c r="C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B74" i="2"/>
  <c r="G74" i="2"/>
  <c r="C74" i="2"/>
  <c r="D74" i="2"/>
  <c r="A74" i="2"/>
  <c r="H73" i="2"/>
  <c r="B73" i="2"/>
  <c r="G73" i="2"/>
  <c r="D73" i="2"/>
  <c r="C73" i="2"/>
  <c r="A73" i="2"/>
  <c r="H72" i="2"/>
  <c r="G72" i="2"/>
  <c r="D72" i="2"/>
  <c r="C72" i="2"/>
  <c r="B72" i="2"/>
  <c r="A72" i="2"/>
  <c r="H71" i="2"/>
  <c r="G71" i="2"/>
  <c r="D71" i="2"/>
  <c r="C71" i="2"/>
  <c r="B71" i="2"/>
  <c r="A71" i="2"/>
  <c r="H70" i="2"/>
  <c r="B70" i="2"/>
  <c r="G70" i="2"/>
  <c r="C70" i="2"/>
  <c r="D70" i="2"/>
  <c r="A70" i="2"/>
  <c r="H69" i="2"/>
  <c r="B69" i="2"/>
  <c r="G69" i="2"/>
  <c r="D69" i="2"/>
  <c r="C69" i="2"/>
  <c r="A69" i="2"/>
  <c r="H68" i="2"/>
  <c r="G68" i="2"/>
  <c r="D68" i="2"/>
  <c r="C68" i="2"/>
  <c r="B68" i="2"/>
  <c r="A68" i="2"/>
  <c r="H67" i="2"/>
  <c r="G67" i="2"/>
  <c r="D67" i="2"/>
  <c r="C67" i="2"/>
  <c r="B67" i="2"/>
  <c r="A67" i="2"/>
  <c r="H66" i="2"/>
  <c r="B66" i="2"/>
  <c r="G66" i="2"/>
  <c r="C66" i="2"/>
  <c r="D66" i="2"/>
  <c r="A66" i="2"/>
  <c r="H65" i="2"/>
  <c r="B65" i="2"/>
  <c r="G65" i="2"/>
  <c r="D65" i="2"/>
  <c r="C65" i="2"/>
  <c r="A65" i="2"/>
  <c r="H64" i="2"/>
  <c r="G64" i="2"/>
  <c r="D64" i="2"/>
  <c r="C64" i="2"/>
  <c r="B64" i="2"/>
  <c r="A64" i="2"/>
  <c r="H63" i="2"/>
  <c r="G63" i="2"/>
  <c r="D63" i="2"/>
  <c r="C63" i="2"/>
  <c r="B63" i="2"/>
  <c r="A63" i="2"/>
  <c r="H62" i="2"/>
  <c r="B62" i="2"/>
  <c r="G62" i="2"/>
  <c r="C62" i="2"/>
  <c r="D62" i="2"/>
  <c r="A62" i="2"/>
  <c r="H61" i="2"/>
  <c r="B61" i="2"/>
  <c r="G61" i="2"/>
  <c r="D61" i="2"/>
  <c r="C61" i="2"/>
  <c r="A61" i="2"/>
  <c r="H60" i="2"/>
  <c r="G60" i="2"/>
  <c r="D60" i="2"/>
  <c r="C60" i="2"/>
  <c r="B60" i="2"/>
  <c r="A60" i="2"/>
  <c r="H59" i="2"/>
  <c r="G59" i="2"/>
  <c r="D59" i="2"/>
  <c r="C59" i="2"/>
  <c r="B59" i="2"/>
  <c r="A59" i="2"/>
  <c r="H58" i="2"/>
  <c r="B58" i="2"/>
  <c r="G58" i="2"/>
  <c r="C58" i="2"/>
  <c r="D58" i="2"/>
  <c r="A58" i="2"/>
  <c r="H57" i="2"/>
  <c r="B57" i="2"/>
  <c r="G57" i="2"/>
  <c r="D57" i="2"/>
  <c r="C57" i="2"/>
  <c r="A57" i="2"/>
  <c r="H56" i="2"/>
  <c r="G56" i="2"/>
  <c r="D56" i="2"/>
  <c r="C56" i="2"/>
  <c r="B56" i="2"/>
  <c r="A56" i="2"/>
  <c r="H55" i="2"/>
  <c r="G55" i="2"/>
  <c r="D55" i="2"/>
  <c r="C55" i="2"/>
  <c r="B55" i="2"/>
  <c r="A55" i="2"/>
  <c r="H54" i="2"/>
  <c r="B54" i="2"/>
  <c r="G54" i="2"/>
  <c r="C54" i="2"/>
  <c r="D54" i="2"/>
  <c r="A54" i="2"/>
  <c r="H53" i="2"/>
  <c r="B53" i="2"/>
  <c r="G53" i="2"/>
  <c r="D53" i="2"/>
  <c r="C53" i="2"/>
  <c r="A53" i="2"/>
  <c r="H52" i="2"/>
  <c r="G52" i="2"/>
  <c r="D52" i="2"/>
  <c r="C52" i="2"/>
  <c r="B52" i="2"/>
  <c r="A52" i="2"/>
  <c r="H51" i="2"/>
  <c r="G51" i="2"/>
  <c r="D51" i="2"/>
  <c r="C51" i="2"/>
  <c r="B51" i="2"/>
  <c r="A51" i="2"/>
  <c r="H50" i="2"/>
  <c r="B50" i="2"/>
  <c r="G50" i="2"/>
  <c r="C50" i="2"/>
  <c r="D50" i="2"/>
  <c r="A50" i="2"/>
  <c r="H49" i="2"/>
  <c r="B49" i="2"/>
  <c r="G49" i="2"/>
  <c r="D49" i="2"/>
  <c r="C49" i="2"/>
  <c r="A49" i="2"/>
  <c r="H48" i="2"/>
  <c r="G48" i="2"/>
  <c r="C48" i="2"/>
  <c r="D48" i="2"/>
  <c r="B48" i="2"/>
  <c r="A48" i="2"/>
  <c r="H47" i="2"/>
  <c r="G47" i="2"/>
  <c r="D47" i="2"/>
  <c r="C47" i="2"/>
  <c r="B47" i="2"/>
  <c r="A47" i="2"/>
  <c r="H46" i="2"/>
  <c r="B46" i="2"/>
  <c r="G46" i="2"/>
  <c r="C46" i="2"/>
  <c r="D46" i="2"/>
  <c r="A46" i="2"/>
  <c r="H45" i="2"/>
  <c r="B45" i="2"/>
  <c r="G45" i="2"/>
  <c r="D45" i="2"/>
  <c r="C45" i="2"/>
  <c r="A45" i="2"/>
  <c r="H44" i="2"/>
  <c r="G44" i="2"/>
  <c r="C44" i="2"/>
  <c r="D44" i="2"/>
  <c r="B44" i="2"/>
  <c r="A44" i="2"/>
  <c r="H43" i="2"/>
  <c r="G43" i="2"/>
  <c r="D43" i="2"/>
  <c r="C43" i="2"/>
  <c r="B43" i="2"/>
  <c r="A43" i="2"/>
  <c r="H42" i="2"/>
  <c r="B42" i="2"/>
  <c r="G42" i="2"/>
  <c r="C42" i="2"/>
  <c r="D42" i="2"/>
  <c r="A42" i="2"/>
  <c r="H41" i="2"/>
  <c r="B41" i="2"/>
  <c r="G41" i="2"/>
  <c r="D41" i="2"/>
  <c r="C41" i="2"/>
  <c r="A41" i="2"/>
  <c r="H40" i="2"/>
  <c r="G40" i="2"/>
  <c r="D40" i="2"/>
  <c r="C40" i="2"/>
  <c r="B40" i="2"/>
  <c r="A40" i="2"/>
  <c r="H39" i="2"/>
  <c r="G39" i="2"/>
  <c r="D39" i="2"/>
  <c r="C39" i="2"/>
  <c r="B39" i="2"/>
  <c r="A39" i="2"/>
  <c r="H38" i="2"/>
  <c r="B38" i="2"/>
  <c r="G38" i="2"/>
  <c r="C38" i="2"/>
  <c r="D38" i="2"/>
  <c r="A38" i="2"/>
  <c r="H37" i="2"/>
  <c r="B37" i="2"/>
  <c r="G37" i="2"/>
  <c r="D37" i="2"/>
  <c r="C37" i="2"/>
  <c r="A37" i="2"/>
  <c r="H36" i="2"/>
  <c r="G36" i="2"/>
  <c r="D36" i="2"/>
  <c r="C36" i="2"/>
  <c r="B36" i="2"/>
  <c r="A36" i="2"/>
  <c r="H35" i="2"/>
  <c r="G35" i="2"/>
  <c r="D35" i="2"/>
  <c r="C35" i="2"/>
  <c r="B35" i="2"/>
  <c r="A35" i="2"/>
  <c r="H34" i="2"/>
  <c r="B34" i="2"/>
  <c r="G34" i="2"/>
  <c r="C34" i="2"/>
  <c r="D34" i="2"/>
  <c r="A34" i="2"/>
  <c r="H33" i="2"/>
  <c r="B33" i="2"/>
  <c r="G33" i="2"/>
  <c r="D33" i="2"/>
  <c r="C33" i="2"/>
  <c r="A33" i="2"/>
  <c r="H32" i="2"/>
  <c r="G32" i="2"/>
  <c r="D32" i="2"/>
  <c r="C32" i="2"/>
  <c r="B32" i="2"/>
  <c r="A32" i="2"/>
  <c r="H31" i="2"/>
  <c r="G31" i="2"/>
  <c r="D31" i="2"/>
  <c r="C31" i="2"/>
  <c r="B31" i="2"/>
  <c r="A31" i="2"/>
  <c r="H30" i="2"/>
  <c r="B30" i="2"/>
  <c r="G30" i="2"/>
  <c r="C30" i="2"/>
  <c r="D30" i="2"/>
  <c r="A30" i="2"/>
  <c r="H29" i="2"/>
  <c r="B29" i="2"/>
  <c r="G29" i="2"/>
  <c r="D29" i="2"/>
  <c r="C29" i="2"/>
  <c r="A29" i="2"/>
  <c r="H28" i="2"/>
  <c r="G28" i="2"/>
  <c r="D28" i="2"/>
  <c r="C28" i="2"/>
  <c r="B28" i="2"/>
  <c r="A28" i="2"/>
  <c r="H27" i="2"/>
  <c r="G27" i="2"/>
  <c r="D27" i="2"/>
  <c r="C27" i="2"/>
  <c r="B27" i="2"/>
  <c r="A27" i="2"/>
  <c r="H26" i="2"/>
  <c r="B26" i="2"/>
  <c r="G26" i="2"/>
  <c r="C26" i="2"/>
  <c r="D26" i="2"/>
  <c r="A26" i="2"/>
  <c r="H25" i="2"/>
  <c r="B25" i="2"/>
  <c r="G25" i="2"/>
  <c r="D25" i="2"/>
  <c r="C25" i="2"/>
  <c r="A25" i="2"/>
  <c r="H24" i="2"/>
  <c r="G24" i="2"/>
  <c r="D24" i="2"/>
  <c r="C24" i="2"/>
  <c r="B24" i="2"/>
  <c r="A24" i="2"/>
  <c r="H23" i="2"/>
  <c r="G23" i="2"/>
  <c r="D23" i="2"/>
  <c r="C23" i="2"/>
  <c r="B23" i="2"/>
  <c r="A23" i="2"/>
  <c r="H22" i="2"/>
  <c r="B22" i="2"/>
  <c r="G22" i="2"/>
  <c r="C22" i="2"/>
  <c r="D22" i="2"/>
  <c r="A22" i="2"/>
  <c r="H21" i="2"/>
  <c r="B21" i="2"/>
  <c r="G21" i="2"/>
  <c r="D21" i="2"/>
  <c r="C21" i="2"/>
  <c r="A21" i="2"/>
  <c r="H20" i="2"/>
  <c r="G20" i="2"/>
  <c r="D20" i="2"/>
  <c r="C20" i="2"/>
  <c r="B20" i="2"/>
  <c r="A20" i="2"/>
  <c r="H19" i="2"/>
  <c r="G19" i="2"/>
  <c r="D19" i="2"/>
  <c r="C19" i="2"/>
  <c r="B19" i="2"/>
  <c r="A19" i="2"/>
  <c r="H18" i="2"/>
  <c r="B18" i="2"/>
  <c r="G18" i="2"/>
  <c r="C18" i="2"/>
  <c r="D18" i="2"/>
  <c r="A18" i="2"/>
  <c r="H17" i="2"/>
  <c r="B17" i="2"/>
  <c r="G17" i="2"/>
  <c r="D17" i="2"/>
  <c r="C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B14" i="2"/>
  <c r="G14" i="2"/>
  <c r="C14" i="2"/>
  <c r="D14" i="2"/>
  <c r="A14" i="2"/>
  <c r="H13" i="2"/>
  <c r="B13" i="2"/>
  <c r="G13" i="2"/>
  <c r="D13" i="2"/>
  <c r="C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C9" i="1"/>
  <c r="E21" i="1"/>
  <c r="F21" i="1"/>
  <c r="G21" i="1"/>
  <c r="I21" i="1"/>
  <c r="D9" i="1"/>
  <c r="F16" i="1"/>
  <c r="F17" i="1" s="1"/>
  <c r="C17" i="1"/>
  <c r="Q21" i="1"/>
  <c r="C11" i="1"/>
  <c r="C12" i="1"/>
  <c r="O23" i="1" l="1"/>
  <c r="C16" i="1"/>
  <c r="D18" i="1" s="1"/>
  <c r="O21" i="1"/>
  <c r="C15" i="1"/>
  <c r="O22" i="1"/>
  <c r="F18" i="1" l="1"/>
  <c r="F19" i="1" s="1"/>
  <c r="C18" i="1"/>
</calcChain>
</file>

<file path=xl/sharedStrings.xml><?xml version="1.0" encoding="utf-8"?>
<sst xmlns="http://schemas.openxmlformats.org/spreadsheetml/2006/main" count="429" uniqueCount="67">
  <si>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</si>
  <si>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</si>
  <si>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</si>
  <si>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</si>
  <si>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</si>
  <si>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</si>
  <si>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</si>
  <si>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</si>
  <si>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</si>
  <si>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</si>
  <si>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</si>
  <si>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</si>
  <si>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</si>
  <si>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</si>
  <si>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</si>
  <si>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</si>
  <si>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</si>
  <si>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</si>
  <si>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</si>
  <si>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</si>
  <si>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</si>
  <si>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</si>
  <si>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</si>
  <si>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</si>
  <si>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</si>
  <si>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</si>
  <si>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</si>
  <si>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</si>
  <si>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</si>
  <si>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</si>
  <si>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</si>
  <si>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</si>
  <si>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</si>
  <si>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</si>
  <si>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</si>
  <si>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</si>
  <si>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</si>
  <si>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</si>
  <si>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</si>
  <si>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</si>
  <si>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</si>
  <si>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</si>
  <si>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</si>
  <si>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</si>
  <si>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</si>
  <si>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</si>
  <si>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</si>
  <si>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</si>
  <si>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</si>
  <si>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</si>
  <si>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</si>
  <si>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</si>
  <si>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</si>
  <si>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</si>
  <si>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</si>
  <si>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</si>
  <si>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</si>
  <si>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</si>
  <si>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GK Dra</t>
  </si>
  <si>
    <t>G4420-1700</t>
  </si>
  <si>
    <t>EA</t>
  </si>
  <si>
    <t>pr_6</t>
  </si>
  <si>
    <t>G00</t>
  </si>
  <si>
    <t>GK Dra / GSC 4420-1700</t>
  </si>
  <si>
    <t>IBVS 53121</t>
  </si>
  <si>
    <t>as of 2019-06-25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</si>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</sst>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10" fillId="0" borderId="0" xfId="0" applyFont="1" applyAlignment="1"/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2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Dra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75939849624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3.3999999999999998E-3</c:v>
                  </c:pt>
                  <c:pt idx="2">
                    <c:v>2.7000000000000001E-3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3.3999999999999998E-3</c:v>
                  </c:pt>
                  <c:pt idx="2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</c:v>
                </c:pt>
                <c:pt idx="2">
                  <c:v>637.5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5B-4FEB-A56F-53B421C9A6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</c:v>
                </c:pt>
                <c:pt idx="2">
                  <c:v>637.5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5B-4FEB-A56F-53B421C9A6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</c:v>
                </c:pt>
                <c:pt idx="2">
                  <c:v>637.5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5B-4FEB-A56F-53B421C9A6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</c:v>
                </c:pt>
                <c:pt idx="2">
                  <c:v>637.5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-3.1860999999989872</c:v>
                </c:pt>
                <c:pt idx="2">
                  <c:v>3.8842000000004191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5B-4FEB-A56F-53B421C9A6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</c:v>
                </c:pt>
                <c:pt idx="2">
                  <c:v>637.5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5B-4FEB-A56F-53B421C9A6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</c:v>
                </c:pt>
                <c:pt idx="2">
                  <c:v>637.5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5B-4FEB-A56F-53B421C9A6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</c:v>
                </c:pt>
                <c:pt idx="2">
                  <c:v>637.5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5B-4FEB-A56F-53B421C9A6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</c:v>
                </c:pt>
                <c:pt idx="2">
                  <c:v>637.5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-0.50889038377666107</c:v>
                </c:pt>
                <c:pt idx="1">
                  <c:v>0.52152993894525757</c:v>
                </c:pt>
                <c:pt idx="2">
                  <c:v>0.68546044483283552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5B-4FEB-A56F-53B421C9A6D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</c:v>
                </c:pt>
                <c:pt idx="2">
                  <c:v>637.5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5B-4FEB-A56F-53B421C9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101576"/>
        <c:axId val="1"/>
      </c:scatterChart>
      <c:valAx>
        <c:axId val="524101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101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539229-2BB8-0B62-FC9A-7B9CC4532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63</v>
      </c>
      <c r="F1" s="51" t="s">
        <v>58</v>
      </c>
      <c r="G1" s="30">
        <v>0</v>
      </c>
      <c r="H1" s="31"/>
      <c r="I1" s="52" t="s">
        <v>59</v>
      </c>
      <c r="J1" s="51" t="s">
        <v>58</v>
      </c>
      <c r="K1" s="53">
        <v>16.454118999999999</v>
      </c>
      <c r="L1" s="33">
        <v>68.15307</v>
      </c>
      <c r="M1" s="34">
        <v>48515.6</v>
      </c>
      <c r="N1" s="34">
        <v>16.96</v>
      </c>
      <c r="O1" s="32" t="s">
        <v>60</v>
      </c>
      <c r="P1" s="54">
        <v>8.76</v>
      </c>
      <c r="Q1" s="54">
        <v>9.1999999999999993</v>
      </c>
      <c r="R1" s="55" t="s">
        <v>61</v>
      </c>
      <c r="S1" s="32" t="s">
        <v>62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 t="s">
        <v>39</v>
      </c>
      <c r="D4" s="27" t="s">
        <v>39</v>
      </c>
      <c r="E4" s="56" t="s">
        <v>65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48515.6</v>
      </c>
      <c r="D7" s="28" t="s">
        <v>64</v>
      </c>
    </row>
    <row r="8" spans="1:19" x14ac:dyDescent="0.2">
      <c r="A8" t="s">
        <v>5</v>
      </c>
      <c r="C8" s="8">
        <v>16.96</v>
      </c>
      <c r="D8" s="28" t="s">
        <v>64</v>
      </c>
    </row>
    <row r="9" spans="1:19" x14ac:dyDescent="0.2">
      <c r="A9" s="24" t="s">
        <v>34</v>
      </c>
      <c r="B9" s="50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-0.50889038377666107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1.8734914958580338E-3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59319.804523699087</v>
      </c>
      <c r="E15" s="14" t="s">
        <v>36</v>
      </c>
      <c r="F15" s="35">
        <v>1</v>
      </c>
    </row>
    <row r="16" spans="1:19" x14ac:dyDescent="0.2">
      <c r="A16" s="16" t="s">
        <v>6</v>
      </c>
      <c r="B16" s="10"/>
      <c r="C16" s="17">
        <f ca="1">+C8+C12</f>
        <v>16.961873491495858</v>
      </c>
      <c r="E16" s="14" t="s">
        <v>32</v>
      </c>
      <c r="F16" s="36">
        <f ca="1">NOW()+15018.5+$C$5/24</f>
        <v>59958.5990662037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675.5</v>
      </c>
    </row>
    <row r="18" spans="1:21" ht="14.25" thickTop="1" thickBot="1" x14ac:dyDescent="0.25">
      <c r="A18" s="16" t="s">
        <v>7</v>
      </c>
      <c r="B18" s="10"/>
      <c r="C18" s="19">
        <f ca="1">+C15</f>
        <v>59319.804523699087</v>
      </c>
      <c r="D18" s="20">
        <f ca="1">+C16</f>
        <v>16.961873491495858</v>
      </c>
      <c r="E18" s="14" t="s">
        <v>38</v>
      </c>
      <c r="F18" s="23">
        <f ca="1">ROUND(2*(F16-$C$15)/$C$16,0)/2+F15</f>
        <v>38.5</v>
      </c>
    </row>
    <row r="19" spans="1:21" ht="13.5" thickTop="1" x14ac:dyDescent="0.2">
      <c r="E19" s="14" t="s">
        <v>33</v>
      </c>
      <c r="F19" s="18">
        <f ca="1">+$C$15+$C$16*F18-15018.5-$C$5/24</f>
        <v>44954.73248645501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64</v>
      </c>
      <c r="C21" s="8">
        <v>48515.6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-0.50889038377666107</v>
      </c>
      <c r="Q21" s="2">
        <f>+C21-15018.5</f>
        <v>33497.1</v>
      </c>
    </row>
    <row r="22" spans="1:21" x14ac:dyDescent="0.2">
      <c r="A22" s="57" t="s">
        <v>0</v>
      </c>
      <c r="B22" s="58" t="s">
        <v>1</v>
      </c>
      <c r="C22" s="58">
        <v>57840.4139</v>
      </c>
      <c r="D22" s="58">
        <v>3.3999999999999998E-3</v>
      </c>
      <c r="E22">
        <f>+(C22-C$7)/C$8</f>
        <v>549.81214033018875</v>
      </c>
      <c r="F22">
        <f>ROUND(2*E22,0)/2</f>
        <v>550</v>
      </c>
      <c r="G22">
        <f>+C22-(C$7+F22*C$8)</f>
        <v>-3.1860999999989872</v>
      </c>
      <c r="K22">
        <f>+G22</f>
        <v>-3.1860999999989872</v>
      </c>
      <c r="O22">
        <f ca="1">+C$11+C$12*$F22</f>
        <v>0.52152993894525757</v>
      </c>
      <c r="Q22" s="2">
        <f>+C22-15018.5</f>
        <v>42821.9139</v>
      </c>
    </row>
    <row r="23" spans="1:21" x14ac:dyDescent="0.2">
      <c r="A23" s="59" t="s">
        <v>66</v>
      </c>
      <c r="B23" s="60" t="s">
        <v>1</v>
      </c>
      <c r="C23" s="61">
        <v>59331.484199999999</v>
      </c>
      <c r="D23" s="59">
        <v>2.7000000000000001E-3</v>
      </c>
      <c r="E23">
        <f>+(C23-C$7)/C$8</f>
        <v>637.72902122641506</v>
      </c>
      <c r="F23">
        <f>ROUND(2*E23,0)/2</f>
        <v>637.5</v>
      </c>
      <c r="G23">
        <f>+C23-(C$7+F23*C$8)</f>
        <v>3.8842000000004191</v>
      </c>
      <c r="K23">
        <f>+G23</f>
        <v>3.8842000000004191</v>
      </c>
      <c r="O23">
        <f ca="1">+C$11+C$12*$F23</f>
        <v>0.68546044483283552</v>
      </c>
      <c r="Q23" s="2">
        <f>+C23-15018.5</f>
        <v>44312.984199999999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473" r:id="rId1" display="http://vsolj.cetus-net.org/bulletin.html"/>
    <hyperlink ref="H64466" r:id="rId2" display="https://www.aavso.org/ejaavso"/>
    <hyperlink ref="AP617" r:id="rId3" display="http://cdsbib.u-strasbg.fr/cgi-bin/cdsbib?1990RMxAA..21..381G"/>
    <hyperlink ref="AP621" r:id="rId4" display="http://cdsbib.u-strasbg.fr/cgi-bin/cdsbib?1990RMxAA..21..381G"/>
    <hyperlink ref="AP620" r:id="rId5" display="http://cdsbib.u-strasbg.fr/cgi-bin/cdsbib?1990RMxAA..21..381G"/>
    <hyperlink ref="AP601" r:id="rId6" display="http://cdsbib.u-strasbg.fr/cgi-bin/cdsbib?1990RMxAA..21..381G"/>
    <hyperlink ref="I64473" r:id="rId7" display="http://vsolj.cetus-net.org/bulletin.html"/>
    <hyperlink ref="AQ757" r:id="rId8" display="http://cdsbib.u-strasbg.fr/cgi-bin/cdsbib?1990RMxAA..21..381G"/>
    <hyperlink ref="AQ55523" r:id="rId9" display="http://cdsbib.u-strasbg.fr/cgi-bin/cdsbib?1990RMxAA..21..381G"/>
    <hyperlink ref="AQ758" r:id="rId10" display="http://cdsbib.u-strasbg.fr/cgi-bin/cdsbib?1990RMxAA..21..381G"/>
    <hyperlink ref="H64470" r:id="rId11" display="https://www.aavso.org/ejaavso"/>
    <hyperlink ref="H1643" r:id="rId12" display="http://vsolj.cetus-net.org/bulletin.html"/>
    <hyperlink ref="AP2887" r:id="rId13" display="http://cdsbib.u-strasbg.fr/cgi-bin/cdsbib?1990RMxAA..21..381G"/>
    <hyperlink ref="AP2890" r:id="rId14" display="http://cdsbib.u-strasbg.fr/cgi-bin/cdsbib?1990RMxAA..21..381G"/>
    <hyperlink ref="AP2888" r:id="rId15" display="http://cdsbib.u-strasbg.fr/cgi-bin/cdsbib?1990RMxAA..21..381G"/>
    <hyperlink ref="AP2872" r:id="rId16" display="http://cdsbib.u-strasbg.fr/cgi-bin/cdsbib?1990RMxAA..21..381G"/>
    <hyperlink ref="I1643" r:id="rId17" display="http://vsolj.cetus-net.org/bulletin.html"/>
    <hyperlink ref="AQ3101" r:id="rId18" display="http://cdsbib.u-strasbg.fr/cgi-bin/cdsbib?1990RMxAA..21..381G"/>
    <hyperlink ref="AQ65338" r:id="rId19" display="http://cdsbib.u-strasbg.fr/cgi-bin/cdsbib?1990RMxAA..21..381G"/>
    <hyperlink ref="AQ310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44</v>
      </c>
      <c r="I1" s="38" t="s">
        <v>45</v>
      </c>
      <c r="J1" s="39" t="s">
        <v>43</v>
      </c>
    </row>
    <row r="2" spans="1:16" x14ac:dyDescent="0.2">
      <c r="I2" s="40" t="s">
        <v>46</v>
      </c>
      <c r="J2" s="41" t="s">
        <v>42</v>
      </c>
    </row>
    <row r="3" spans="1:16" x14ac:dyDescent="0.2">
      <c r="A3" s="42" t="s">
        <v>47</v>
      </c>
      <c r="I3" s="40" t="s">
        <v>48</v>
      </c>
      <c r="J3" s="41" t="s">
        <v>40</v>
      </c>
    </row>
    <row r="4" spans="1:16" x14ac:dyDescent="0.2">
      <c r="I4" s="40" t="s">
        <v>49</v>
      </c>
      <c r="J4" s="41" t="s">
        <v>40</v>
      </c>
    </row>
    <row r="5" spans="1:16" ht="13.5" thickBot="1" x14ac:dyDescent="0.25">
      <c r="I5" s="43" t="s">
        <v>50</v>
      </c>
      <c r="J5" s="44" t="s">
        <v>41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51</v>
      </c>
      <c r="F11" s="3" t="s">
        <v>50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52</v>
      </c>
      <c r="J11" s="47" t="s">
        <v>53</v>
      </c>
      <c r="K11" s="46">
        <v>-3273</v>
      </c>
      <c r="L11" s="46" t="s">
        <v>54</v>
      </c>
      <c r="M11" s="47" t="s">
        <v>55</v>
      </c>
      <c r="N11" s="47"/>
      <c r="O11" s="48" t="s">
        <v>56</v>
      </c>
      <c r="P11" s="48" t="s">
        <v>57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51</v>
      </c>
      <c r="F12" s="3" t="s">
        <v>50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51</v>
      </c>
      <c r="F13" s="3" t="s">
        <v>50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51</v>
      </c>
      <c r="F14" s="3" t="s">
        <v>50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51</v>
      </c>
      <c r="F15" s="3" t="s">
        <v>50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51</v>
      </c>
      <c r="F16" s="3" t="s">
        <v>50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51</v>
      </c>
      <c r="F17" s="3" t="s">
        <v>50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51</v>
      </c>
      <c r="F18" s="3" t="s">
        <v>50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51</v>
      </c>
      <c r="F19" s="3" t="s">
        <v>50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51</v>
      </c>
      <c r="F20" s="3" t="s">
        <v>50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51</v>
      </c>
      <c r="F21" s="3" t="s">
        <v>50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51</v>
      </c>
      <c r="F22" s="3" t="s">
        <v>50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51</v>
      </c>
      <c r="F23" s="3" t="s">
        <v>50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51</v>
      </c>
      <c r="F24" s="3" t="s">
        <v>50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51</v>
      </c>
      <c r="F25" s="3" t="s">
        <v>50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51</v>
      </c>
      <c r="F26" s="3" t="s">
        <v>50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51</v>
      </c>
      <c r="F27" s="3" t="s">
        <v>50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51</v>
      </c>
      <c r="F28" s="3" t="s">
        <v>50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51</v>
      </c>
      <c r="F29" s="3" t="s">
        <v>50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51</v>
      </c>
      <c r="F30" s="3" t="s">
        <v>50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51</v>
      </c>
      <c r="F31" s="3" t="s">
        <v>50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51</v>
      </c>
      <c r="F32" s="3" t="s">
        <v>50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51</v>
      </c>
      <c r="F33" s="3" t="s">
        <v>50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51</v>
      </c>
      <c r="F34" s="3" t="s">
        <v>50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51</v>
      </c>
      <c r="F35" s="3" t="s">
        <v>50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51</v>
      </c>
      <c r="F36" s="3" t="s">
        <v>50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51</v>
      </c>
      <c r="F37" s="3" t="s">
        <v>50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51</v>
      </c>
      <c r="F38" s="3" t="s">
        <v>50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51</v>
      </c>
      <c r="F39" s="3" t="s">
        <v>50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51</v>
      </c>
      <c r="F40" s="3" t="s">
        <v>50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51</v>
      </c>
      <c r="F41" s="3" t="s">
        <v>50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51</v>
      </c>
      <c r="F42" s="3" t="s">
        <v>50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51</v>
      </c>
      <c r="F43" s="3" t="s">
        <v>50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51</v>
      </c>
      <c r="F44" s="3" t="s">
        <v>50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51</v>
      </c>
      <c r="F45" s="3" t="s">
        <v>50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51</v>
      </c>
      <c r="F46" s="3" t="s">
        <v>50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51</v>
      </c>
      <c r="F47" s="3" t="s">
        <v>50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51</v>
      </c>
      <c r="F48" s="3" t="s">
        <v>50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51</v>
      </c>
      <c r="F49" s="3" t="s">
        <v>50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51</v>
      </c>
      <c r="F50" s="3" t="s">
        <v>50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51</v>
      </c>
      <c r="F51" s="3" t="s">
        <v>50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51</v>
      </c>
      <c r="F52" s="3" t="s">
        <v>50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51</v>
      </c>
      <c r="F53" s="3" t="s">
        <v>50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51</v>
      </c>
      <c r="F54" s="3" t="s">
        <v>50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51</v>
      </c>
      <c r="F55" s="3" t="s">
        <v>50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51</v>
      </c>
      <c r="F56" s="3" t="s">
        <v>50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51</v>
      </c>
      <c r="F57" s="3" t="s">
        <v>50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51</v>
      </c>
      <c r="F58" s="3" t="s">
        <v>50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51</v>
      </c>
      <c r="F59" s="3" t="s">
        <v>50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51</v>
      </c>
      <c r="F60" s="3" t="s">
        <v>50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51</v>
      </c>
      <c r="F61" s="3" t="s">
        <v>50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51</v>
      </c>
      <c r="F62" s="3" t="s">
        <v>50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51</v>
      </c>
      <c r="F63" s="3" t="s">
        <v>50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51</v>
      </c>
      <c r="F64" s="3" t="s">
        <v>50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51</v>
      </c>
      <c r="F65" s="3" t="s">
        <v>50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51</v>
      </c>
      <c r="F66" s="3" t="s">
        <v>50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51</v>
      </c>
      <c r="F67" s="3" t="s">
        <v>50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51</v>
      </c>
      <c r="F68" s="3" t="s">
        <v>50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51</v>
      </c>
      <c r="F69" s="3" t="s">
        <v>50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51</v>
      </c>
      <c r="F70" s="3" t="s">
        <v>50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51</v>
      </c>
      <c r="F71" s="3" t="s">
        <v>50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51</v>
      </c>
      <c r="F72" s="3" t="s">
        <v>50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51</v>
      </c>
      <c r="F73" s="3" t="s">
        <v>50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51</v>
      </c>
      <c r="F74" s="3" t="s">
        <v>50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51</v>
      </c>
      <c r="F75" s="3" t="s">
        <v>50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51</v>
      </c>
      <c r="F76" s="3" t="s">
        <v>50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51</v>
      </c>
      <c r="F77" s="3" t="s">
        <v>50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51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51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51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51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51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51</v>
      </c>
      <c r="F83" s="3" t="s">
        <v>50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51</v>
      </c>
      <c r="F84" s="3" t="s">
        <v>50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51</v>
      </c>
      <c r="F85" s="3" t="s">
        <v>50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51</v>
      </c>
      <c r="F86" s="3" t="s">
        <v>50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51</v>
      </c>
      <c r="F87" s="3" t="s">
        <v>50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51</v>
      </c>
      <c r="F88" s="3" t="s">
        <v>50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51</v>
      </c>
      <c r="F89" s="3" t="s">
        <v>50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51</v>
      </c>
      <c r="F90" s="3" t="s">
        <v>50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51</v>
      </c>
      <c r="F91" s="3" t="s">
        <v>50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51</v>
      </c>
      <c r="F92" s="3" t="s">
        <v>50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51</v>
      </c>
      <c r="F93" s="3" t="s">
        <v>50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51</v>
      </c>
      <c r="F94" s="3" t="s">
        <v>50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51</v>
      </c>
      <c r="F95" s="3" t="s">
        <v>50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51</v>
      </c>
      <c r="F96" s="3" t="s">
        <v>50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51</v>
      </c>
      <c r="F97" s="3" t="s">
        <v>50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51</v>
      </c>
      <c r="F98" s="3" t="s">
        <v>50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51</v>
      </c>
      <c r="F99" s="3" t="s">
        <v>50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51</v>
      </c>
      <c r="F100" s="3" t="s">
        <v>50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51</v>
      </c>
      <c r="F101" s="3" t="s">
        <v>50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51</v>
      </c>
      <c r="F102" s="3" t="s">
        <v>50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51</v>
      </c>
      <c r="F103" s="3" t="s">
        <v>50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51</v>
      </c>
      <c r="F104" s="3" t="s">
        <v>50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51</v>
      </c>
      <c r="F105" s="3" t="s">
        <v>50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51</v>
      </c>
      <c r="F106" s="3" t="s">
        <v>50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51</v>
      </c>
      <c r="F107" s="3" t="s">
        <v>50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51</v>
      </c>
      <c r="F108" s="3" t="s">
        <v>50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51</v>
      </c>
      <c r="F109" s="3" t="s">
        <v>50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51</v>
      </c>
      <c r="F110" s="3" t="s">
        <v>50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51</v>
      </c>
      <c r="F111" s="3" t="s">
        <v>50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51</v>
      </c>
      <c r="F112" s="3" t="s">
        <v>50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51</v>
      </c>
      <c r="F113" s="3" t="s">
        <v>50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51</v>
      </c>
      <c r="F114" s="3" t="s">
        <v>50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51</v>
      </c>
      <c r="F115" s="3" t="s">
        <v>50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51</v>
      </c>
      <c r="F116" s="3" t="s">
        <v>50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51</v>
      </c>
      <c r="F117" s="3" t="s">
        <v>50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51</v>
      </c>
      <c r="F118" s="3" t="s">
        <v>50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51</v>
      </c>
      <c r="F119" s="3" t="s">
        <v>50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51</v>
      </c>
      <c r="F120" s="3" t="s">
        <v>50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51</v>
      </c>
      <c r="F121" s="3" t="s">
        <v>50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51</v>
      </c>
      <c r="F122" s="3" t="s">
        <v>50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51</v>
      </c>
      <c r="F123" s="3" t="s">
        <v>50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51</v>
      </c>
      <c r="F124" s="3" t="s">
        <v>50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51</v>
      </c>
      <c r="F125" s="3" t="s">
        <v>50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51</v>
      </c>
      <c r="F126" s="3" t="s">
        <v>50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51</v>
      </c>
      <c r="F127" s="3" t="s">
        <v>50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51</v>
      </c>
      <c r="F128" s="3" t="s">
        <v>50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51</v>
      </c>
      <c r="F129" s="3" t="s">
        <v>50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51</v>
      </c>
      <c r="F130" s="3" t="s">
        <v>50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51</v>
      </c>
      <c r="F131" s="3" t="s">
        <v>50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51</v>
      </c>
      <c r="F132" s="3" t="s">
        <v>50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51</v>
      </c>
      <c r="F133" s="3" t="s">
        <v>50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51</v>
      </c>
      <c r="F134" s="3" t="s">
        <v>50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51</v>
      </c>
      <c r="F135" s="3" t="s">
        <v>50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51</v>
      </c>
      <c r="F136" s="3" t="s">
        <v>50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51</v>
      </c>
      <c r="F137" s="3" t="s">
        <v>50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51</v>
      </c>
      <c r="F138" s="3" t="s">
        <v>50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51</v>
      </c>
      <c r="F139" s="3" t="s">
        <v>50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51</v>
      </c>
      <c r="F140" s="3" t="s">
        <v>50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51</v>
      </c>
      <c r="F141" s="3" t="s">
        <v>50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51</v>
      </c>
      <c r="F142" s="3" t="s">
        <v>50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51</v>
      </c>
      <c r="F143" s="3" t="s">
        <v>50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51</v>
      </c>
      <c r="F144" s="3" t="s">
        <v>50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51</v>
      </c>
      <c r="F145" s="3" t="s">
        <v>50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51</v>
      </c>
      <c r="F146" s="3" t="s">
        <v>50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51</v>
      </c>
      <c r="F147" s="3" t="s">
        <v>50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51</v>
      </c>
      <c r="F148" s="3" t="s">
        <v>50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51</v>
      </c>
      <c r="F149" s="3" t="s">
        <v>50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51</v>
      </c>
      <c r="F150" s="3" t="s">
        <v>50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51</v>
      </c>
      <c r="F151" s="3" t="s">
        <v>50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51</v>
      </c>
      <c r="F152" s="3" t="s">
        <v>50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51</v>
      </c>
      <c r="F153" s="3" t="s">
        <v>50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51</v>
      </c>
      <c r="F154" s="3" t="s">
        <v>50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51</v>
      </c>
      <c r="F155" s="3" t="s">
        <v>50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51</v>
      </c>
      <c r="F156" s="3" t="s">
        <v>50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51</v>
      </c>
      <c r="F157" s="3" t="s">
        <v>50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51</v>
      </c>
      <c r="F158" s="3" t="s">
        <v>50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51</v>
      </c>
      <c r="F159" s="3" t="s">
        <v>50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51</v>
      </c>
      <c r="F160" s="3" t="s">
        <v>50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51</v>
      </c>
      <c r="F161" s="3" t="s">
        <v>50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51</v>
      </c>
      <c r="F162" s="3" t="s">
        <v>50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51</v>
      </c>
      <c r="F163" s="3" t="s">
        <v>50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51</v>
      </c>
      <c r="F164" s="3" t="s">
        <v>50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51</v>
      </c>
      <c r="F165" s="3" t="s">
        <v>50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51</v>
      </c>
      <c r="F166" s="3" t="s">
        <v>50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51</v>
      </c>
      <c r="F167" s="3" t="s">
        <v>50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51</v>
      </c>
      <c r="F168" s="3" t="s">
        <v>50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51</v>
      </c>
      <c r="F169" s="3" t="s">
        <v>50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51</v>
      </c>
      <c r="F170" s="3" t="s">
        <v>50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51</v>
      </c>
      <c r="F171" s="3" t="s">
        <v>50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51</v>
      </c>
      <c r="F172" s="3" t="s">
        <v>50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51</v>
      </c>
      <c r="F173" s="3" t="s">
        <v>50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51</v>
      </c>
      <c r="F174" s="3" t="s">
        <v>50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51</v>
      </c>
      <c r="F175" s="3" t="s">
        <v>50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51</v>
      </c>
      <c r="F176" s="3" t="s">
        <v>50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51</v>
      </c>
      <c r="F177" s="3" t="s">
        <v>50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51</v>
      </c>
      <c r="F178" s="3" t="s">
        <v>50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51</v>
      </c>
      <c r="F179" s="3" t="s">
        <v>50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51</v>
      </c>
      <c r="F180" s="3" t="s">
        <v>50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51</v>
      </c>
      <c r="F181" s="3" t="s">
        <v>50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51</v>
      </c>
      <c r="F182" s="3" t="s">
        <v>50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51</v>
      </c>
      <c r="F183" s="3" t="s">
        <v>50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51</v>
      </c>
      <c r="F184" s="3" t="s">
        <v>50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51</v>
      </c>
      <c r="F185" s="3" t="s">
        <v>50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51</v>
      </c>
      <c r="F186" s="3" t="s">
        <v>50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51</v>
      </c>
      <c r="F187" s="3" t="s">
        <v>50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51</v>
      </c>
      <c r="F188" s="3" t="s">
        <v>50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2023-01-14T01:22:39Z</dcterms:modified>
</cp:coreProperties>
</file>