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60FEF57-DA73-4997-A403-FA37FE6D3B3F}" xr6:coauthVersionLast="47" xr6:coauthVersionMax="47" xr10:uidLastSave="{00000000-0000-0000-0000-000000000000}"/>
  <bookViews>
    <workbookView xWindow="13980" yWindow="76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Q28" i="1"/>
  <c r="Q29" i="1"/>
  <c r="D9" i="1"/>
  <c r="C9" i="1"/>
  <c r="Q27" i="1"/>
  <c r="C7" i="1"/>
  <c r="E28" i="1"/>
  <c r="F28" i="1"/>
  <c r="E27" i="1"/>
  <c r="F27" i="1"/>
  <c r="C8" i="1"/>
  <c r="Q23" i="1"/>
  <c r="Q24" i="1"/>
  <c r="Q25" i="1"/>
  <c r="Q26" i="1"/>
  <c r="Q22" i="1"/>
  <c r="D8" i="1"/>
  <c r="F16" i="1"/>
  <c r="F17" i="1" s="1"/>
  <c r="C17" i="1"/>
  <c r="Q21" i="1"/>
  <c r="G26" i="1"/>
  <c r="K26" i="1"/>
  <c r="E22" i="1"/>
  <c r="F22" i="1"/>
  <c r="G22" i="1"/>
  <c r="E29" i="1"/>
  <c r="F29" i="1"/>
  <c r="G29" i="1"/>
  <c r="K29" i="1"/>
  <c r="E25" i="1"/>
  <c r="F25" i="1"/>
  <c r="G25" i="1"/>
  <c r="K25" i="1"/>
  <c r="E26" i="1"/>
  <c r="F26" i="1"/>
  <c r="E21" i="1"/>
  <c r="F21" i="1"/>
  <c r="G21" i="1"/>
  <c r="I21" i="1"/>
  <c r="G28" i="1"/>
  <c r="K28" i="1"/>
  <c r="E23" i="1"/>
  <c r="F23" i="1"/>
  <c r="G23" i="1"/>
  <c r="K23" i="1"/>
  <c r="G27" i="1"/>
  <c r="K27" i="1"/>
  <c r="E24" i="1"/>
  <c r="F24" i="1"/>
  <c r="G24" i="1"/>
  <c r="K24" i="1"/>
  <c r="K22" i="1"/>
  <c r="C11" i="1"/>
  <c r="C12" i="1"/>
  <c r="O32" i="1" l="1"/>
  <c r="O31" i="1"/>
  <c r="O30" i="1"/>
  <c r="C16" i="1"/>
  <c r="D18" i="1" s="1"/>
  <c r="O27" i="1"/>
  <c r="O24" i="1"/>
  <c r="O26" i="1"/>
  <c r="C15" i="1"/>
  <c r="O23" i="1"/>
  <c r="O25" i="1"/>
  <c r="O21" i="1"/>
  <c r="O22" i="1"/>
  <c r="O28" i="1"/>
  <c r="O29" i="1"/>
  <c r="C18" i="1" l="1"/>
  <c r="F18" i="1"/>
  <c r="F19" i="1" s="1"/>
</calcChain>
</file>

<file path=xl/sharedStrings.xml><?xml version="1.0" encoding="utf-8"?>
<sst xmlns="http://schemas.openxmlformats.org/spreadsheetml/2006/main" count="72" uniqueCount="56">
  <si>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</si>
  <si>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</si>
  <si>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</si>
  <si>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</si>
  <si>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</si>
  <si>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</si>
  <si>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</si>
  <si>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</si>
  <si>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</si>
  <si>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</si>
  <si>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</si>
  <si>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</si>
  <si>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</si>
  <si>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</si>
  <si>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</si>
  <si>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</si>
  <si>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</si>
  <si>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</si>
  <si>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</si>
  <si>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</si>
  <si>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</si>
  <si>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</si>
  <si>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</si>
  <si>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</si>
  <si>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</si>
  <si>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</si>
  <si>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</si>
  <si>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</si>
  <si>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</si>
  <si>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</si>
  <si>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</si>
  <si>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</si>
  <si>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</si>
  <si>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</si>
  <si>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</si>
  <si>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</si>
  <si>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</si>
  <si>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</si>
  <si>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</si>
  <si>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</si>
  <si>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</si>
  <si>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</si>
  <si>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V0349 Dra</t>
  </si>
  <si>
    <t>2015L</t>
  </si>
  <si>
    <t>G3497-0479</t>
  </si>
  <si>
    <t>EW</t>
  </si>
  <si>
    <t>V0349 Dra / GSC 3497-0479</t>
  </si>
  <si>
    <t>GCVS</t>
  </si>
  <si>
    <t>OEJV 0168</t>
  </si>
  <si>
    <t>I</t>
  </si>
  <si>
    <t>OEJV 0179</t>
  </si>
  <si>
    <t>IBVS 6234</t>
  </si>
  <si>
    <t>OEJV 0211</t>
  </si>
  <si>
    <t>JBAV, 60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</si>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</sst>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8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>
      <alignment vertical="top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top"/>
    </xf>
    <xf numFmtId="0" fontId="33" fillId="0" borderId="0" xfId="42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V349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8-4F11-8F5B-C8512F5B4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8-4F11-8F5B-C8512F5B4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8-4F11-8F5B-C8512F5B4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-1.1929999993299134E-2</c:v>
                </c:pt>
                <c:pt idx="2">
                  <c:v>-8.7899999998626299E-3</c:v>
                </c:pt>
                <c:pt idx="3">
                  <c:v>-8.5299999991548248E-3</c:v>
                </c:pt>
                <c:pt idx="4">
                  <c:v>-6.5499999982421286E-3</c:v>
                </c:pt>
                <c:pt idx="5">
                  <c:v>-3.4999999988940544E-3</c:v>
                </c:pt>
                <c:pt idx="6">
                  <c:v>-4.6099999963189475E-3</c:v>
                </c:pt>
                <c:pt idx="7">
                  <c:v>4.8000010428950191E-4</c:v>
                </c:pt>
                <c:pt idx="8">
                  <c:v>-3.6799998706555925E-3</c:v>
                </c:pt>
                <c:pt idx="9">
                  <c:v>-1.5279999999620486E-2</c:v>
                </c:pt>
                <c:pt idx="10">
                  <c:v>-2.1114999995916151E-2</c:v>
                </c:pt>
                <c:pt idx="11">
                  <c:v>-2.1580000000540167E-2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8-4F11-8F5B-C8512F5B4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8-4F11-8F5B-C8512F5B4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8-4F11-8F5B-C8512F5B4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8-4F11-8F5B-C8512F5B4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1.9083836050160341E-2</c:v>
                </c:pt>
                <c:pt idx="1">
                  <c:v>-3.3902357511999305E-3</c:v>
                </c:pt>
                <c:pt idx="2">
                  <c:v>-5.6588209107944591E-3</c:v>
                </c:pt>
                <c:pt idx="3">
                  <c:v>-5.6588209107944591E-3</c:v>
                </c:pt>
                <c:pt idx="4">
                  <c:v>-6.3670125438867013E-3</c:v>
                </c:pt>
                <c:pt idx="5">
                  <c:v>-9.0066359035941498E-3</c:v>
                </c:pt>
                <c:pt idx="6">
                  <c:v>-8.9270067008301902E-3</c:v>
                </c:pt>
                <c:pt idx="7">
                  <c:v>-9.2658543721661907E-3</c:v>
                </c:pt>
                <c:pt idx="8">
                  <c:v>-9.5742057530819533E-3</c:v>
                </c:pt>
                <c:pt idx="9">
                  <c:v>-1.5366806694570891E-2</c:v>
                </c:pt>
                <c:pt idx="10">
                  <c:v>-1.536765381374923E-2</c:v>
                </c:pt>
                <c:pt idx="11">
                  <c:v>-1.6501946393546497E-2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8-4F11-8F5B-C8512F5B48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16580</c:v>
                </c:pt>
                <c:pt idx="6">
                  <c:v>16533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21004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98-4F11-8F5B-C8512F5B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CAEB31-ED16-C3FA-AEF2-E2063826F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5" t="s">
        <v>42</v>
      </c>
      <c r="G1" s="36" t="s">
        <v>43</v>
      </c>
      <c r="H1" s="37"/>
      <c r="I1" s="38" t="s">
        <v>44</v>
      </c>
      <c r="J1" s="35" t="s">
        <v>42</v>
      </c>
      <c r="K1" s="31">
        <v>16.132200000000001</v>
      </c>
      <c r="L1" s="39">
        <v>51.552300000000002</v>
      </c>
      <c r="M1" s="32">
        <v>51400.74</v>
      </c>
      <c r="N1" s="32">
        <v>0.38986999999999999</v>
      </c>
      <c r="O1" s="40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51400.74</v>
      </c>
      <c r="D4" s="28">
        <v>0.38986999999999999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8">
        <f>M1</f>
        <v>51400.74</v>
      </c>
      <c r="D7" s="29" t="s">
        <v>47</v>
      </c>
    </row>
    <row r="8" spans="1:15">
      <c r="A8" t="s">
        <v>4</v>
      </c>
      <c r="C8" s="8">
        <f>N1</f>
        <v>0.38986999999999999</v>
      </c>
      <c r="D8" s="29" t="str">
        <f>D7</f>
        <v>GCVS</v>
      </c>
    </row>
    <row r="9" spans="1:15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INTERCEPT(INDIRECT($D$9):G992,INDIRECT($C$9):F992)</f>
        <v>1.9083836050160341E-2</v>
      </c>
      <c r="D11" s="3"/>
      <c r="E11" s="10"/>
    </row>
    <row r="12" spans="1:15">
      <c r="A12" s="10" t="s">
        <v>17</v>
      </c>
      <c r="B12" s="10"/>
      <c r="C12" s="21">
        <f ca="1">SLOPE(INDIRECT($D$9):G992,INDIRECT($C$9):F992)</f>
        <v>-1.6942383566800055E-6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59589.552978053602</v>
      </c>
      <c r="E15" s="14" t="s">
        <v>35</v>
      </c>
      <c r="F15" s="33">
        <v>1</v>
      </c>
    </row>
    <row r="16" spans="1:15">
      <c r="A16" s="16" t="s">
        <v>5</v>
      </c>
      <c r="B16" s="10"/>
      <c r="C16" s="17">
        <f ca="1">+C8+C12</f>
        <v>0.38986830576164333</v>
      </c>
      <c r="E16" s="14" t="s">
        <v>31</v>
      </c>
      <c r="F16" s="34">
        <f ca="1">NOW()+15018.5+$C$5/24</f>
        <v>59958.613879166667</v>
      </c>
    </row>
    <row r="17" spans="1:21" ht="13.5" thickBot="1">
      <c r="A17" s="14" t="s">
        <v>28</v>
      </c>
      <c r="B17" s="10"/>
      <c r="C17" s="10">
        <f>COUNT(C21:C2191)</f>
        <v>12</v>
      </c>
      <c r="E17" s="14" t="s">
        <v>36</v>
      </c>
      <c r="F17" s="15">
        <f ca="1">ROUND(2*(F16-$C$7)/$C$8,0)/2+F15</f>
        <v>21951.5</v>
      </c>
    </row>
    <row r="18" spans="1:21" ht="14.25" thickTop="1" thickBot="1">
      <c r="A18" s="16" t="s">
        <v>6</v>
      </c>
      <c r="B18" s="10"/>
      <c r="C18" s="19">
        <f ca="1">+C15</f>
        <v>59589.552978053602</v>
      </c>
      <c r="D18" s="20">
        <f ca="1">+C16</f>
        <v>0.38986830576164333</v>
      </c>
      <c r="E18" s="14" t="s">
        <v>37</v>
      </c>
      <c r="F18" s="23">
        <f ca="1">ROUND(2*(F16-$C$15)/$C$16,0)/2+F15</f>
        <v>947.5</v>
      </c>
    </row>
    <row r="19" spans="1:21" ht="13.5" thickTop="1">
      <c r="E19" s="14" t="s">
        <v>32</v>
      </c>
      <c r="F19" s="18">
        <f ca="1">+$C$15+$C$16*F18-15018.5-$C$5/24</f>
        <v>44940.849031096091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47</v>
      </c>
      <c r="C21" s="8">
        <v>51400.74</v>
      </c>
      <c r="D21" s="8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1.9083836050160341E-2</v>
      </c>
      <c r="Q21" s="2">
        <f t="shared" ref="Q21:Q26" si="4">+C21-15018.5</f>
        <v>36382.239999999998</v>
      </c>
    </row>
    <row r="22" spans="1:21">
      <c r="A22" s="42" t="s">
        <v>48</v>
      </c>
      <c r="B22" s="43" t="s">
        <v>49</v>
      </c>
      <c r="C22" s="44">
        <v>56572.353620000002</v>
      </c>
      <c r="D22" s="42">
        <v>1E-4</v>
      </c>
      <c r="E22">
        <f t="shared" si="0"/>
        <v>13264.96940005644</v>
      </c>
      <c r="F22">
        <f t="shared" si="1"/>
        <v>13265</v>
      </c>
      <c r="G22">
        <f t="shared" si="2"/>
        <v>-1.1929999993299134E-2</v>
      </c>
      <c r="K22">
        <f t="shared" ref="K22:K27" si="5">+G22</f>
        <v>-1.1929999993299134E-2</v>
      </c>
      <c r="O22">
        <f t="shared" ca="1" si="3"/>
        <v>-3.3902357511999305E-3</v>
      </c>
      <c r="Q22" s="2">
        <f t="shared" si="4"/>
        <v>41553.853620000002</v>
      </c>
    </row>
    <row r="23" spans="1:21">
      <c r="A23" s="45" t="s">
        <v>50</v>
      </c>
      <c r="B23" s="46" t="s">
        <v>49</v>
      </c>
      <c r="C23" s="47">
        <v>57094.392690000001</v>
      </c>
      <c r="D23" s="47">
        <v>2.9999999999999997E-4</v>
      </c>
      <c r="E23">
        <f t="shared" si="0"/>
        <v>14603.977454023143</v>
      </c>
      <c r="F23">
        <f t="shared" si="1"/>
        <v>14604</v>
      </c>
      <c r="G23">
        <f t="shared" si="2"/>
        <v>-8.7899999998626299E-3</v>
      </c>
      <c r="K23">
        <f t="shared" si="5"/>
        <v>-8.7899999998626299E-3</v>
      </c>
      <c r="O23">
        <f t="shared" ca="1" si="3"/>
        <v>-5.6588209107944591E-3</v>
      </c>
      <c r="Q23" s="2">
        <f t="shared" si="4"/>
        <v>42075.892690000001</v>
      </c>
    </row>
    <row r="24" spans="1:21">
      <c r="A24" s="45" t="s">
        <v>50</v>
      </c>
      <c r="B24" s="46" t="s">
        <v>49</v>
      </c>
      <c r="C24" s="47">
        <v>57094.392950000001</v>
      </c>
      <c r="D24" s="47">
        <v>2.9999999999999997E-4</v>
      </c>
      <c r="E24">
        <f t="shared" si="0"/>
        <v>14603.978120912108</v>
      </c>
      <c r="F24">
        <f t="shared" si="1"/>
        <v>14604</v>
      </c>
      <c r="G24">
        <f t="shared" si="2"/>
        <v>-8.5299999991548248E-3</v>
      </c>
      <c r="K24">
        <f t="shared" si="5"/>
        <v>-8.5299999991548248E-3</v>
      </c>
      <c r="O24">
        <f t="shared" ca="1" si="3"/>
        <v>-5.6588209107944591E-3</v>
      </c>
      <c r="Q24" s="2">
        <f t="shared" si="4"/>
        <v>42075.892950000001</v>
      </c>
    </row>
    <row r="25" spans="1:21">
      <c r="A25" s="45" t="s">
        <v>50</v>
      </c>
      <c r="B25" s="46" t="s">
        <v>49</v>
      </c>
      <c r="C25" s="47">
        <v>57257.360589999997</v>
      </c>
      <c r="D25" s="47">
        <v>1E-4</v>
      </c>
      <c r="E25">
        <f t="shared" si="0"/>
        <v>15021.983199528044</v>
      </c>
      <c r="F25">
        <f t="shared" si="1"/>
        <v>15022</v>
      </c>
      <c r="G25">
        <f t="shared" si="2"/>
        <v>-6.5499999982421286E-3</v>
      </c>
      <c r="K25">
        <f t="shared" si="5"/>
        <v>-6.5499999982421286E-3</v>
      </c>
      <c r="O25">
        <f t="shared" ca="1" si="3"/>
        <v>-6.3670125438867013E-3</v>
      </c>
      <c r="Q25" s="2">
        <f t="shared" si="4"/>
        <v>42238.860589999997</v>
      </c>
    </row>
    <row r="26" spans="1:21">
      <c r="A26" s="5" t="s">
        <v>51</v>
      </c>
      <c r="C26" s="8">
        <v>57864.7811</v>
      </c>
      <c r="D26" s="8">
        <v>1E-4</v>
      </c>
      <c r="E26">
        <f t="shared" si="0"/>
        <v>16579.991022648581</v>
      </c>
      <c r="F26">
        <f t="shared" si="1"/>
        <v>16580</v>
      </c>
      <c r="G26">
        <f t="shared" si="2"/>
        <v>-3.4999999988940544E-3</v>
      </c>
      <c r="K26">
        <f t="shared" si="5"/>
        <v>-3.4999999988940544E-3</v>
      </c>
      <c r="O26">
        <f t="shared" ca="1" si="3"/>
        <v>-9.0066359035941498E-3</v>
      </c>
      <c r="Q26" s="2">
        <f t="shared" si="4"/>
        <v>42846.2811</v>
      </c>
    </row>
    <row r="27" spans="1:21">
      <c r="A27" s="41" t="s">
        <v>0</v>
      </c>
      <c r="B27" s="48" t="s">
        <v>49</v>
      </c>
      <c r="C27" s="48">
        <v>57846.456100000003</v>
      </c>
      <c r="D27" s="48">
        <v>2.3999999999999998E-3</v>
      </c>
      <c r="E27">
        <f>+(C27-C$7)/C$8</f>
        <v>16532.988175545706</v>
      </c>
      <c r="F27">
        <f t="shared" si="1"/>
        <v>16533</v>
      </c>
      <c r="G27">
        <f>+C27-(C$7+F27*C$8)</f>
        <v>-4.6099999963189475E-3</v>
      </c>
      <c r="K27">
        <f t="shared" si="5"/>
        <v>-4.6099999963189475E-3</v>
      </c>
      <c r="O27">
        <f ca="1">+C$11+C$12*$F27</f>
        <v>-8.9270067008301902E-3</v>
      </c>
      <c r="Q27" s="2">
        <f>+C27-15018.5</f>
        <v>42827.956100000003</v>
      </c>
    </row>
    <row r="28" spans="1:21">
      <c r="A28" s="49" t="s">
        <v>52</v>
      </c>
      <c r="B28" s="50" t="s">
        <v>49</v>
      </c>
      <c r="C28" s="51">
        <v>57924.435190000106</v>
      </c>
      <c r="D28" s="51">
        <v>2.9999999999999997E-4</v>
      </c>
      <c r="E28">
        <f>+(C28-C$7)/C$8</f>
        <v>16733.0012311799</v>
      </c>
      <c r="F28">
        <f>ROUND(2*E28,0)/2</f>
        <v>16733</v>
      </c>
      <c r="G28">
        <f>+C28-(C$7+F28*C$8)</f>
        <v>4.8000010428950191E-4</v>
      </c>
      <c r="K28">
        <f>+G28</f>
        <v>4.8000010428950191E-4</v>
      </c>
      <c r="O28">
        <f ca="1">+C$11+C$12*$F28</f>
        <v>-9.2658543721661907E-3</v>
      </c>
      <c r="Q28" s="2">
        <f>+C28-15018.5</f>
        <v>42905.935190000106</v>
      </c>
    </row>
    <row r="29" spans="1:21">
      <c r="A29" s="49" t="s">
        <v>52</v>
      </c>
      <c r="B29" s="50" t="s">
        <v>49</v>
      </c>
      <c r="C29" s="51">
        <v>57995.387370000128</v>
      </c>
      <c r="D29" s="51">
        <v>2.0000000000000001E-4</v>
      </c>
      <c r="E29">
        <f>+(C29-C$7)/C$8</f>
        <v>16914.99056095655</v>
      </c>
      <c r="F29">
        <f>ROUND(2*E29,0)/2</f>
        <v>16915</v>
      </c>
      <c r="G29">
        <f>+C29-(C$7+F29*C$8)</f>
        <v>-3.6799998706555925E-3</v>
      </c>
      <c r="K29">
        <f>+G29</f>
        <v>-3.6799998706555925E-3</v>
      </c>
      <c r="O29">
        <f ca="1">+C$11+C$12*$F29</f>
        <v>-9.5742057530819533E-3</v>
      </c>
      <c r="Q29" s="2">
        <f>+C29-15018.5</f>
        <v>42976.887370000128</v>
      </c>
    </row>
    <row r="30" spans="1:21">
      <c r="A30" s="52" t="s">
        <v>53</v>
      </c>
      <c r="B30" s="53" t="s">
        <v>49</v>
      </c>
      <c r="C30" s="54">
        <v>59328.3413</v>
      </c>
      <c r="D30" s="52">
        <v>2.7000000000000001E-3</v>
      </c>
      <c r="E30">
        <f t="shared" ref="E30:E32" si="6">+(C30-C$7)/C$8</f>
        <v>20333.960807448642</v>
      </c>
      <c r="F30">
        <f t="shared" ref="F30:F32" si="7">ROUND(2*E30,0)/2</f>
        <v>20334</v>
      </c>
      <c r="G30">
        <f t="shared" ref="G30:G32" si="8">+C30-(C$7+F30*C$8)</f>
        <v>-1.5279999999620486E-2</v>
      </c>
      <c r="K30">
        <f t="shared" ref="K30:K32" si="9">+G30</f>
        <v>-1.5279999999620486E-2</v>
      </c>
      <c r="O30">
        <f t="shared" ref="O30:O32" ca="1" si="10">+C$11+C$12*$F30</f>
        <v>-1.5366806694570891E-2</v>
      </c>
      <c r="Q30" s="2">
        <f t="shared" ref="Q30:Q32" si="11">+C30-15018.5</f>
        <v>44309.8413</v>
      </c>
    </row>
    <row r="31" spans="1:21">
      <c r="A31" s="52" t="s">
        <v>53</v>
      </c>
      <c r="B31" s="53" t="s">
        <v>49</v>
      </c>
      <c r="C31" s="54">
        <v>59328.530400000003</v>
      </c>
      <c r="D31" s="52">
        <v>1.2999999999999999E-3</v>
      </c>
      <c r="E31">
        <f t="shared" si="6"/>
        <v>20334.445840921348</v>
      </c>
      <c r="F31">
        <f t="shared" si="7"/>
        <v>20334.5</v>
      </c>
      <c r="G31">
        <f t="shared" si="8"/>
        <v>-2.1114999995916151E-2</v>
      </c>
      <c r="K31">
        <f t="shared" si="9"/>
        <v>-2.1114999995916151E-2</v>
      </c>
      <c r="O31">
        <f t="shared" ca="1" si="10"/>
        <v>-1.536765381374923E-2</v>
      </c>
      <c r="Q31" s="2">
        <f t="shared" si="11"/>
        <v>44310.030400000003</v>
      </c>
    </row>
    <row r="32" spans="1:21">
      <c r="A32" s="52" t="s">
        <v>54</v>
      </c>
      <c r="B32" s="53" t="s">
        <v>55</v>
      </c>
      <c r="C32" s="54">
        <v>59589.547899999998</v>
      </c>
      <c r="D32" s="52">
        <v>4.0000000000000002E-4</v>
      </c>
      <c r="E32">
        <f t="shared" si="6"/>
        <v>21003.944648216071</v>
      </c>
      <c r="F32">
        <f t="shared" si="7"/>
        <v>21004</v>
      </c>
      <c r="G32">
        <f t="shared" si="8"/>
        <v>-2.1580000000540167E-2</v>
      </c>
      <c r="K32">
        <f t="shared" si="9"/>
        <v>-2.1580000000540167E-2</v>
      </c>
      <c r="O32">
        <f t="shared" ca="1" si="10"/>
        <v>-1.6501946393546497E-2</v>
      </c>
      <c r="Q32" s="2">
        <f t="shared" si="11"/>
        <v>44571.047899999998</v>
      </c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8:D29" name="Range1"/>
  </protectedRanges>
  <phoneticPr fontId="8" type="noConversion"/>
  <hyperlinks>
    <hyperlink ref="H595" r:id="rId1" display="http://vsolj.cetus-net.org/bulletin.html"/>
    <hyperlink ref="H64455" r:id="rId2" display="http://vsolj.cetus-net.org/bulletin.html"/>
    <hyperlink ref="H64448" r:id="rId3" display="https://www.aavso.org/ejaavso"/>
    <hyperlink ref="AP599" r:id="rId4" display="http://cdsbib.u-strasbg.fr/cgi-bin/cdsbib?1990RMxAA..21..381G"/>
    <hyperlink ref="AP603" r:id="rId5" display="http://cdsbib.u-strasbg.fr/cgi-bin/cdsbib?1990RMxAA..21..381G"/>
    <hyperlink ref="AP602" r:id="rId6" display="http://cdsbib.u-strasbg.fr/cgi-bin/cdsbib?1990RMxAA..21..381G"/>
    <hyperlink ref="AP583" r:id="rId7" display="http://cdsbib.u-strasbg.fr/cgi-bin/cdsbib?1990RMxAA..21..381G"/>
    <hyperlink ref="I64455" r:id="rId8" display="http://vsolj.cetus-net.org/bulletin.html"/>
    <hyperlink ref="AQ739" r:id="rId9" display="http://cdsbib.u-strasbg.fr/cgi-bin/cdsbib?1990RMxAA..21..381G"/>
    <hyperlink ref="AQ55505" r:id="rId10" display="http://cdsbib.u-strasbg.fr/cgi-bin/cdsbib?1990RMxAA..21..381G"/>
    <hyperlink ref="AQ740" r:id="rId11" display="http://cdsbib.u-strasbg.fr/cgi-bin/cdsbib?1990RMxAA..21..381G"/>
    <hyperlink ref="H64452" r:id="rId12" display="https://www.aavso.org/ejaavso"/>
    <hyperlink ref="H1625" r:id="rId13" display="http://vsolj.cetus-net.org/bulletin.html"/>
    <hyperlink ref="AP2869" r:id="rId14" display="http://cdsbib.u-strasbg.fr/cgi-bin/cdsbib?1990RMxAA..21..381G"/>
    <hyperlink ref="AP2872" r:id="rId15" display="http://cdsbib.u-strasbg.fr/cgi-bin/cdsbib?1990RMxAA..21..381G"/>
    <hyperlink ref="AP2870" r:id="rId16" display="http://cdsbib.u-strasbg.fr/cgi-bin/cdsbib?1990RMxAA..21..381G"/>
    <hyperlink ref="AP2854" r:id="rId17" display="http://cdsbib.u-strasbg.fr/cgi-bin/cdsbib?1990RMxAA..21..381G"/>
    <hyperlink ref="I1625" r:id="rId18" display="http://vsolj.cetus-net.org/bulletin.html"/>
    <hyperlink ref="AQ3083" r:id="rId19" display="http://cdsbib.u-strasbg.fr/cgi-bin/cdsbib?1990RMxAA..21..381G"/>
    <hyperlink ref="AQ65320" r:id="rId20" display="http://cdsbib.u-strasbg.fr/cgi-bin/cdsbib?1990RMxAA..21..381G"/>
    <hyperlink ref="AQ3087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2023-01-14T01:43:59Z</dcterms:modified>
</cp:coreProperties>
</file>