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F160556-D2B4-4E68-A88A-E242EEBB4C70}" xr6:coauthVersionLast="47" xr6:coauthVersionMax="47" xr10:uidLastSave="{00000000-0000-0000-0000-000000000000}"/>
  <bookViews>
    <workbookView xWindow="13965" yWindow="58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4" i="1"/>
  <c r="F24" i="1"/>
  <c r="G24" i="1"/>
  <c r="K24" i="1"/>
  <c r="D9" i="1"/>
  <c r="C9" i="1"/>
  <c r="E21" i="1"/>
  <c r="F21" i="1"/>
  <c r="G21" i="1"/>
  <c r="K21" i="1"/>
  <c r="E22" i="1"/>
  <c r="F22" i="1"/>
  <c r="G22" i="1"/>
  <c r="K22" i="1"/>
  <c r="E23" i="1"/>
  <c r="F23" i="1"/>
  <c r="G23" i="1"/>
  <c r="K23" i="1"/>
  <c r="Q24" i="1"/>
  <c r="Q23" i="1"/>
  <c r="Q22" i="1"/>
  <c r="F16" i="1"/>
  <c r="C17" i="1"/>
  <c r="Q21" i="1"/>
  <c r="C12" i="1"/>
  <c r="C11" i="1"/>
  <c r="O25" i="1" l="1"/>
  <c r="C15" i="1"/>
  <c r="O21" i="1"/>
  <c r="O23" i="1"/>
  <c r="O22" i="1"/>
  <c r="O24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<sst xmlns="http://schemas.openxmlformats.org/spreadsheetml/2006/main" count="55" uniqueCount="51">
  <si>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</si>
  <si>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</si>
  <si>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</si>
  <si>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</si>
  <si>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</si>
  <si>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</si>
  <si>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</si>
  <si>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</si>
  <si>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</si>
  <si>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</si>
  <si>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</si>
  <si>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</si>
  <si>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</si>
  <si>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</si>
  <si>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</si>
  <si>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</si>
  <si>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</si>
  <si>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</si>
  <si>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</si>
  <si>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</si>
  <si>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</si>
  <si>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</si>
  <si>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</si>
  <si>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</si>
  <si>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</si>
  <si>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</si>
  <si>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</si>
  <si>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</si>
  <si>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</si>
  <si>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</si>
  <si>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</si>
  <si>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</si>
  <si>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</si>
  <si>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</si>
  <si>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</si>
  <si>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</si>
  <si>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Dra</t>
  </si>
  <si>
    <t>EA</t>
  </si>
  <si>
    <t>OEJV 0104</t>
  </si>
  <si>
    <t>notavail.</t>
  </si>
  <si>
    <t>BAD?</t>
  </si>
  <si>
    <t>RHN 2019</t>
  </si>
  <si>
    <t>IBVS 6195</t>
  </si>
  <si>
    <t>V0527 Dra / GSC 4215-1480</t>
  </si>
  <si>
    <t>RHN 2021</t>
  </si>
  <si>
    <t>pg</t>
  </si>
  <si>
    <t>vis</t>
  </si>
  <si>
    <t>PE</t>
  </si>
  <si>
    <t>CCD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</si>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</sst>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3" formatCode="0.00000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2" fillId="0" borderId="1" xfId="0" applyFont="1" applyBorder="1" applyAlignment="1">
      <alignment vertical="center"/>
    </xf>
    <xf numFmtId="0" fontId="13" fillId="0" borderId="3" xfId="0" applyFont="1" applyBorder="1" applyAlignment="1">
      <alignment horizontal="center"/>
    </xf>
    <xf numFmtId="0" fontId="0" fillId="2" borderId="0" xfId="0" applyFill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73" fontId="15" fillId="0" borderId="0" xfId="0" applyNumberFormat="1" applyFont="1" applyAlignment="1">
      <alignment vertical="center" wrapText="1"/>
    </xf>
    <xf numFmtId="0" fontId="0" fillId="0" borderId="0" xfId="0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V0527 Dra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5012</c:v>
                </c:pt>
                <c:pt idx="2">
                  <c:v>6446</c:v>
                </c:pt>
                <c:pt idx="3">
                  <c:v>7528</c:v>
                </c:pt>
                <c:pt idx="4">
                  <c:v>7543.5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B2-4F21-A1C4-C333311FA1B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5012</c:v>
                </c:pt>
                <c:pt idx="2">
                  <c:v>6446</c:v>
                </c:pt>
                <c:pt idx="3">
                  <c:v>7528</c:v>
                </c:pt>
                <c:pt idx="4">
                  <c:v>7543.5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B2-4F21-A1C4-C333311FA1B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5012</c:v>
                </c:pt>
                <c:pt idx="2">
                  <c:v>6446</c:v>
                </c:pt>
                <c:pt idx="3">
                  <c:v>7528</c:v>
                </c:pt>
                <c:pt idx="4">
                  <c:v>7543.5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B2-4F21-A1C4-C333311FA1B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5012</c:v>
                </c:pt>
                <c:pt idx="2">
                  <c:v>6446</c:v>
                </c:pt>
                <c:pt idx="3">
                  <c:v>7528</c:v>
                </c:pt>
                <c:pt idx="4">
                  <c:v>7543.5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0">
                  <c:v>0</c:v>
                </c:pt>
                <c:pt idx="1">
                  <c:v>0.14874000000418164</c:v>
                </c:pt>
                <c:pt idx="2">
                  <c:v>0.19537000000127591</c:v>
                </c:pt>
                <c:pt idx="3">
                  <c:v>0.22226000000227941</c:v>
                </c:pt>
                <c:pt idx="4">
                  <c:v>0.22558250000292901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B2-4F21-A1C4-C333311FA1B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5012</c:v>
                </c:pt>
                <c:pt idx="2">
                  <c:v>6446</c:v>
                </c:pt>
                <c:pt idx="3">
                  <c:v>7528</c:v>
                </c:pt>
                <c:pt idx="4">
                  <c:v>7543.5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B2-4F21-A1C4-C333311FA1B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5012</c:v>
                </c:pt>
                <c:pt idx="2">
                  <c:v>6446</c:v>
                </c:pt>
                <c:pt idx="3">
                  <c:v>7528</c:v>
                </c:pt>
                <c:pt idx="4">
                  <c:v>7543.5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B2-4F21-A1C4-C333311FA1B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1.6000000000000001E-3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5012</c:v>
                </c:pt>
                <c:pt idx="2">
                  <c:v>6446</c:v>
                </c:pt>
                <c:pt idx="3">
                  <c:v>7528</c:v>
                </c:pt>
                <c:pt idx="4">
                  <c:v>7543.5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B2-4F21-A1C4-C333311FA1B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5012</c:v>
                </c:pt>
                <c:pt idx="2">
                  <c:v>6446</c:v>
                </c:pt>
                <c:pt idx="3">
                  <c:v>7528</c:v>
                </c:pt>
                <c:pt idx="4">
                  <c:v>7543.5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1.3091613728832829E-4</c:v>
                </c:pt>
                <c:pt idx="1">
                  <c:v>0.14962431675369697</c:v>
                </c:pt>
                <c:pt idx="2">
                  <c:v>0.19239637112000382</c:v>
                </c:pt>
                <c:pt idx="3">
                  <c:v>0.2246692880128518</c:v>
                </c:pt>
                <c:pt idx="4">
                  <c:v>0.22513160798682513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B2-4F21-A1C4-C333311FA1B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5012</c:v>
                </c:pt>
                <c:pt idx="2">
                  <c:v>6446</c:v>
                </c:pt>
                <c:pt idx="3">
                  <c:v>7528</c:v>
                </c:pt>
                <c:pt idx="4">
                  <c:v>7543.5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B2-4F21-A1C4-C333311FA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821440"/>
        <c:axId val="1"/>
      </c:scatterChart>
      <c:valAx>
        <c:axId val="808821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8821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6551326-4614-30D4-DDD1-BB8719207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938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7109375" customWidth="1"/>
    <col min="6" max="6" width="18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43</v>
      </c>
    </row>
    <row r="2" spans="1:6" x14ac:dyDescent="0.2">
      <c r="A2" t="s">
        <v>23</v>
      </c>
      <c r="B2" t="s">
        <v>37</v>
      </c>
      <c r="D2" s="3" t="s">
        <v>36</v>
      </c>
    </row>
    <row r="3" spans="1:6" ht="13.5" thickBot="1" x14ac:dyDescent="0.25"/>
    <row r="4" spans="1:6" ht="14.25" thickTop="1" thickBot="1" x14ac:dyDescent="0.25">
      <c r="A4" s="5" t="s">
        <v>0</v>
      </c>
      <c r="C4" s="8" t="s">
        <v>39</v>
      </c>
      <c r="D4" s="9" t="s">
        <v>39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  <c r="E5" s="12"/>
    </row>
    <row r="6" spans="1:6" x14ac:dyDescent="0.2">
      <c r="A6" s="5" t="s">
        <v>1</v>
      </c>
    </row>
    <row r="7" spans="1:6" x14ac:dyDescent="0.2">
      <c r="A7" t="s">
        <v>2</v>
      </c>
      <c r="C7">
        <v>53747.772299999997</v>
      </c>
      <c r="D7" s="28" t="s">
        <v>38</v>
      </c>
    </row>
    <row r="8" spans="1:6" x14ac:dyDescent="0.2">
      <c r="A8" t="s">
        <v>3</v>
      </c>
      <c r="C8">
        <v>0.74480500000000005</v>
      </c>
      <c r="D8" s="28" t="s">
        <v>38</v>
      </c>
    </row>
    <row r="9" spans="1:6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INTERCEPT(INDIRECT($D$9):G990,INDIRECT($C$9):F990)</f>
        <v>1.3091613728832829E-4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SLOPE(INDIRECT($D$9):G990,INDIRECT($C$9):F990)</f>
        <v>2.9827095095053598E-5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(C7+C11)+(C8+C12)*INT(MAX(F21:F3531))</f>
        <v>59366.061531694439</v>
      </c>
      <c r="E15" s="16" t="s">
        <v>33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0.74483482709509508</v>
      </c>
      <c r="E16" s="16" t="s">
        <v>30</v>
      </c>
      <c r="F16" s="17">
        <f ca="1">NOW()+15018.5+$C$5/24</f>
        <v>59958.634282175924</v>
      </c>
    </row>
    <row r="17" spans="1:21" ht="13.5" thickBot="1" x14ac:dyDescent="0.25">
      <c r="A17" s="16" t="s">
        <v>27</v>
      </c>
      <c r="B17" s="12"/>
      <c r="C17" s="12">
        <f>COUNT(C21:C2189)</f>
        <v>5</v>
      </c>
      <c r="E17" s="16" t="s">
        <v>34</v>
      </c>
      <c r="F17" s="17">
        <f ca="1">ROUND(2*(F16-$C$7)/$C$8,0)/2+F15</f>
        <v>8340</v>
      </c>
    </row>
    <row r="18" spans="1:21" ht="14.25" thickTop="1" thickBot="1" x14ac:dyDescent="0.25">
      <c r="A18" s="18" t="s">
        <v>5</v>
      </c>
      <c r="B18" s="12"/>
      <c r="C18" s="21">
        <f ca="1">+C15</f>
        <v>59366.061531694439</v>
      </c>
      <c r="D18" s="22">
        <f ca="1">+C16</f>
        <v>0.74483482709509508</v>
      </c>
      <c r="E18" s="16" t="s">
        <v>35</v>
      </c>
      <c r="F18" s="25">
        <f ca="1">ROUND(2*(F16-$C$15)/$C$16,0)/2+F15</f>
        <v>796.5</v>
      </c>
    </row>
    <row r="19" spans="1:21" ht="13.5" thickTop="1" x14ac:dyDescent="0.2">
      <c r="E19" s="16" t="s">
        <v>31</v>
      </c>
      <c r="F19" s="20">
        <f ca="1">+$C$15+$C$16*F18-15018.5-$C$5/24</f>
        <v>44941.218304809016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46</v>
      </c>
      <c r="J20" s="7" t="s">
        <v>47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9" t="s">
        <v>40</v>
      </c>
    </row>
    <row r="21" spans="1:21" x14ac:dyDescent="0.2">
      <c r="A21" s="28" t="s">
        <v>38</v>
      </c>
      <c r="C21" s="10">
        <v>53747.772299999997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1.3091613728832829E-4</v>
      </c>
      <c r="Q21" s="2">
        <f>+C21-15018.5</f>
        <v>38729.272299999997</v>
      </c>
    </row>
    <row r="22" spans="1:21" x14ac:dyDescent="0.2">
      <c r="A22" s="5" t="s">
        <v>42</v>
      </c>
      <c r="C22" s="10">
        <v>57480.883699999998</v>
      </c>
      <c r="D22" s="10">
        <v>2.0000000000000001E-4</v>
      </c>
      <c r="E22">
        <f>+(C22-C$7)/C$8</f>
        <v>5012.1997032780409</v>
      </c>
      <c r="F22">
        <f>ROUND(2*E22,0)/2</f>
        <v>5012</v>
      </c>
      <c r="G22">
        <f>+C22-(C$7+F22*C$8)</f>
        <v>0.14874000000418164</v>
      </c>
      <c r="K22">
        <f>+G22</f>
        <v>0.14874000000418164</v>
      </c>
      <c r="O22">
        <f ca="1">+C$11+C$12*$F22</f>
        <v>0.14962431675369697</v>
      </c>
      <c r="Q22" s="2">
        <f>+C22-15018.5</f>
        <v>42462.383699999998</v>
      </c>
    </row>
    <row r="23" spans="1:21" x14ac:dyDescent="0.2">
      <c r="A23" s="5" t="s">
        <v>41</v>
      </c>
      <c r="C23" s="10">
        <v>58548.9807</v>
      </c>
      <c r="D23" s="10">
        <v>2.0000000000000001E-4</v>
      </c>
      <c r="E23">
        <f>+(C23-C$7)/C$8</f>
        <v>6446.262310269135</v>
      </c>
      <c r="F23" s="30">
        <f>ROUND(2*E23,0)/2-0.5</f>
        <v>6446</v>
      </c>
      <c r="G23">
        <f>+C23-(C$7+F23*C$8)</f>
        <v>0.19537000000127591</v>
      </c>
      <c r="K23">
        <f>+G23</f>
        <v>0.19537000000127591</v>
      </c>
      <c r="O23">
        <f ca="1">+C$11+C$12*$F23</f>
        <v>0.19239637112000382</v>
      </c>
      <c r="Q23" s="2">
        <f>+C23-15018.5</f>
        <v>43530.4807</v>
      </c>
    </row>
    <row r="24" spans="1:21" x14ac:dyDescent="0.2">
      <c r="A24" s="5" t="s">
        <v>44</v>
      </c>
      <c r="C24" s="10">
        <v>59354.886599999998</v>
      </c>
      <c r="D24" s="10">
        <v>1E-4</v>
      </c>
      <c r="E24">
        <f>+(C24-C$7)/C$8</f>
        <v>7528.2984136787491</v>
      </c>
      <c r="F24" s="30">
        <f>ROUND(2*E24,0)/2-0.5</f>
        <v>7528</v>
      </c>
      <c r="G24">
        <f>+C24-(C$7+F24*C$8)</f>
        <v>0.22226000000227941</v>
      </c>
      <c r="K24">
        <f>+G24</f>
        <v>0.22226000000227941</v>
      </c>
      <c r="O24">
        <f ca="1">+C$11+C$12*$F24</f>
        <v>0.2246692880128518</v>
      </c>
      <c r="Q24" s="2">
        <f>+C24-15018.5</f>
        <v>44336.386599999998</v>
      </c>
    </row>
    <row r="25" spans="1:21" x14ac:dyDescent="0.2">
      <c r="A25" s="31" t="s">
        <v>49</v>
      </c>
      <c r="B25" s="32" t="s">
        <v>50</v>
      </c>
      <c r="C25" s="33">
        <v>59366.434399999998</v>
      </c>
      <c r="D25" s="31">
        <v>1.6000000000000001E-3</v>
      </c>
      <c r="E25">
        <f>+(C25-C$7)/C$8</f>
        <v>7543.8028745779111</v>
      </c>
      <c r="F25" s="34">
        <f>ROUND(2*E25,0)/2-0.5</f>
        <v>7543.5</v>
      </c>
      <c r="G25">
        <f>+C25-(C$7+F25*C$8)</f>
        <v>0.22558250000292901</v>
      </c>
      <c r="K25">
        <f>+G25</f>
        <v>0.22558250000292901</v>
      </c>
      <c r="O25">
        <f ca="1">+C$11+C$12*$F25</f>
        <v>0.22513160798682513</v>
      </c>
      <c r="Q25" s="2">
        <f>+C25-15018.5</f>
        <v>44347.934399999998</v>
      </c>
    </row>
    <row r="26" spans="1:21" x14ac:dyDescent="0.2">
      <c r="C26" s="10"/>
      <c r="D26" s="10"/>
      <c r="Q26" s="2"/>
    </row>
    <row r="27" spans="1:21" x14ac:dyDescent="0.2">
      <c r="C27" s="10"/>
      <c r="D27" s="10"/>
      <c r="Q27" s="2"/>
    </row>
    <row r="28" spans="1:21" x14ac:dyDescent="0.2">
      <c r="C28" s="10"/>
      <c r="D28" s="10"/>
      <c r="Q28" s="2"/>
    </row>
    <row r="29" spans="1:21" x14ac:dyDescent="0.2">
      <c r="C29" s="10"/>
      <c r="D29" s="10"/>
      <c r="Q29" s="2"/>
    </row>
    <row r="30" spans="1:21" x14ac:dyDescent="0.2"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2023-01-14T02:13:22Z</dcterms:modified>
</cp:coreProperties>
</file>