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9A661661-E27B-454C-8AD5-543C3DB91453}" xr6:coauthVersionLast="47" xr6:coauthVersionMax="47" xr10:uidLastSave="{00000000-0000-0000-0000-000000000000}"/>
  <bookViews>
    <workbookView xWindow="16095" yWindow="2040" windowWidth="12975" windowHeight="14640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3" i="1" l="1"/>
  <c r="F23" i="1" s="1"/>
  <c r="G23" i="1" s="1"/>
  <c r="I23" i="1" s="1"/>
  <c r="Q23" i="1"/>
  <c r="E24" i="1"/>
  <c r="F24" i="1"/>
  <c r="G24" i="1" s="1"/>
  <c r="I24" i="1" s="1"/>
  <c r="Q24" i="1"/>
  <c r="E25" i="1"/>
  <c r="F25" i="1"/>
  <c r="G25" i="1" s="1"/>
  <c r="I25" i="1" s="1"/>
  <c r="Q25" i="1"/>
  <c r="E22" i="1"/>
  <c r="F22" i="1"/>
  <c r="G22" i="1"/>
  <c r="I22" i="1"/>
  <c r="Q22" i="1"/>
  <c r="C9" i="1"/>
  <c r="D9" i="1"/>
  <c r="E21" i="1"/>
  <c r="F21" i="1"/>
  <c r="G21" i="1"/>
  <c r="I21" i="1"/>
  <c r="F16" i="1"/>
  <c r="F17" i="1" s="1"/>
  <c r="C17" i="1"/>
  <c r="Q21" i="1"/>
  <c r="C12" i="1"/>
  <c r="C11" i="1"/>
  <c r="O25" i="1" l="1"/>
  <c r="O24" i="1"/>
  <c r="O23" i="1"/>
  <c r="O22" i="1"/>
  <c r="C15" i="1"/>
  <c r="O21" i="1"/>
  <c r="C16" i="1"/>
  <c r="D18" i="1" s="1"/>
  <c r="F18" i="1" l="1"/>
  <c r="F19" i="1" s="1"/>
  <c r="C18" i="1"/>
</calcChain>
</file>

<file path=xl/sharedStrings.xml><?xml version="1.0" encoding="utf-8"?>
<sst xmlns="http://schemas.openxmlformats.org/spreadsheetml/2006/main" count="64" uniqueCount="53">
  <si>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</si>
  <si>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</si>
  <si>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</si>
  <si>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</si>
  <si>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</si>
  <si>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</si>
  <si>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</si>
  <si>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</si>
  <si>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</si>
  <si>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</si>
  <si>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</si>
  <si>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</si>
  <si>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</si>
  <si>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</si>
  <si>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</si>
  <si>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</si>
  <si>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</si>
  <si>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</si>
  <si>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</si>
  <si>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</si>
  <si>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</si>
  <si>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</si>
  <si>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</si>
  <si>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</si>
  <si>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</si>
  <si>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</si>
  <si>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</si>
  <si>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</si>
  <si>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</si>
  <si>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</si>
  <si>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</si>
  <si>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</si>
  <si>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</si>
  <si>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</si>
  <si>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</si>
  <si>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</si>
  <si>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</si>
  <si>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</si>
  <si>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</si>
  <si>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</si>
  <si>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</si>
  <si>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</si>
  <si>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G6089-1439</t>
  </si>
  <si>
    <t>2017i</t>
  </si>
  <si>
    <t>E?</t>
  </si>
  <si>
    <t>pr_0</t>
  </si>
  <si>
    <t>F5-7 II</t>
  </si>
  <si>
    <t>OEJV 181</t>
  </si>
  <si>
    <t>I</t>
  </si>
  <si>
    <t>OEJV 0181</t>
  </si>
  <si>
    <t>JBAV, 55</t>
  </si>
  <si>
    <t>II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</si>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</sst>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i/>
      <sz val="10"/>
      <color indexed="16"/>
      <name val="Arial"/>
      <family val="2"/>
    </font>
    <font>
      <i/>
      <sz val="10"/>
      <color indexed="10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9" fillId="0" borderId="0"/>
    <xf numFmtId="0" fontId="19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16" fillId="24" borderId="5" xfId="0" applyFont="1" applyFill="1" applyBorder="1" applyAlignment="1">
      <alignment horizontal="left" vertical="center"/>
    </xf>
    <xf numFmtId="0" fontId="18" fillId="0" borderId="5" xfId="0" applyFont="1" applyBorder="1" applyAlignment="1">
      <alignment horizontal="center"/>
    </xf>
    <xf numFmtId="0" fontId="5" fillId="0" borderId="5" xfId="0" applyFont="1" applyBorder="1">
      <alignment vertical="top"/>
    </xf>
    <xf numFmtId="0" fontId="5" fillId="0" borderId="5" xfId="0" applyNumberFormat="1" applyFont="1" applyBorder="1" applyAlignment="1">
      <alignment horizontal="left"/>
    </xf>
    <xf numFmtId="0" fontId="0" fillId="0" borderId="5" xfId="0" applyNumberFormat="1" applyBorder="1" applyAlignment="1">
      <alignment horizontal="left"/>
    </xf>
    <xf numFmtId="0" fontId="17" fillId="25" borderId="5" xfId="0" applyFont="1" applyFill="1" applyBorder="1" applyAlignment="1">
      <alignment horizontal="left"/>
    </xf>
    <xf numFmtId="0" fontId="0" fillId="0" borderId="5" xfId="0" applyBorder="1">
      <alignment vertical="top"/>
    </xf>
    <xf numFmtId="0" fontId="0" fillId="0" borderId="5" xfId="0" applyBorder="1" applyAlignment="1">
      <alignment horizontal="left"/>
    </xf>
    <xf numFmtId="0" fontId="17" fillId="25" borderId="5" xfId="0" applyFont="1" applyFill="1" applyBorder="1" applyAlignment="1">
      <alignment vertical="center"/>
    </xf>
    <xf numFmtId="0" fontId="33" fillId="0" borderId="0" xfId="41" applyFont="1"/>
    <xf numFmtId="0" fontId="33" fillId="0" borderId="0" xfId="41" applyFont="1" applyAlignment="1">
      <alignment horizontal="center"/>
    </xf>
    <xf numFmtId="0" fontId="33" fillId="0" borderId="0" xfId="41" applyFont="1" applyAlignment="1">
      <alignment horizontal="left"/>
    </xf>
    <xf numFmtId="0" fontId="34" fillId="0" borderId="0" xfId="41" applyFont="1" applyAlignment="1">
      <alignment horizontal="left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72" fontId="35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G6089-1439 - O-C Diagr.</a:t>
            </a:r>
          </a:p>
        </c:rich>
      </c:tx>
      <c:layout>
        <c:manualLayout>
          <c:xMode val="edge"/>
          <c:yMode val="edge"/>
          <c:x val="0.36090225563909772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393-41FB-9182-C25A058A03C3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-2.6100000002770685E-2</c:v>
                </c:pt>
                <c:pt idx="2">
                  <c:v>-3.6850000193226151E-2</c:v>
                </c:pt>
                <c:pt idx="3">
                  <c:v>-3.2999999792082235E-2</c:v>
                </c:pt>
                <c:pt idx="4">
                  <c:v>-3.8454000001365785E-2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393-41FB-9182-C25A058A03C3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393-41FB-9182-C25A058A03C3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393-41FB-9182-C25A058A03C3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393-41FB-9182-C25A058A03C3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393-41FB-9182-C25A058A03C3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5.0000000000000001E-3</c:v>
                  </c:pt>
                  <c:pt idx="2">
                    <c:v>6.0000000000000001E-3</c:v>
                  </c:pt>
                  <c:pt idx="3">
                    <c:v>0.01</c:v>
                  </c:pt>
                  <c:pt idx="4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393-41FB-9182-C25A058A03C3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1.8859419649699255E-4</c:v>
                </c:pt>
                <c:pt idx="1">
                  <c:v>-2.662804836444051E-2</c:v>
                </c:pt>
                <c:pt idx="2">
                  <c:v>-3.5386453001326278E-2</c:v>
                </c:pt>
                <c:pt idx="3">
                  <c:v>-3.5481999233728662E-2</c:v>
                </c:pt>
                <c:pt idx="4">
                  <c:v>-3.7096093586446374E-2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393-41FB-9182-C25A058A03C3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10525</c:v>
                </c:pt>
                <c:pt idx="2">
                  <c:v>13962.5</c:v>
                </c:pt>
                <c:pt idx="3">
                  <c:v>14000</c:v>
                </c:pt>
                <c:pt idx="4">
                  <c:v>14633.5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1393-41FB-9182-C25A058A0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5773576"/>
        <c:axId val="1"/>
      </c:scatterChart>
      <c:valAx>
        <c:axId val="855773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5773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3358C52-DEAA-8D19-71DF-4B694A784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42</v>
      </c>
      <c r="F1" s="35" t="s">
        <v>42</v>
      </c>
      <c r="G1" s="30" t="s">
        <v>43</v>
      </c>
      <c r="H1" s="36"/>
      <c r="I1" s="37" t="s">
        <v>42</v>
      </c>
      <c r="J1" s="35" t="s">
        <v>42</v>
      </c>
      <c r="K1" s="38">
        <v>11.383699999999999</v>
      </c>
      <c r="L1" s="39">
        <v>-19.332699999999999</v>
      </c>
      <c r="M1" s="40">
        <v>51874.15</v>
      </c>
      <c r="N1" s="40">
        <v>0.533524</v>
      </c>
      <c r="O1" s="41" t="s">
        <v>44</v>
      </c>
      <c r="P1" s="42">
        <v>10.66</v>
      </c>
      <c r="Q1" s="42">
        <v>99</v>
      </c>
      <c r="R1" s="43" t="s">
        <v>45</v>
      </c>
      <c r="S1" s="41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 t="s">
        <v>37</v>
      </c>
      <c r="D4" s="27" t="s">
        <v>37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51874.15</v>
      </c>
      <c r="D7" s="31" t="s">
        <v>47</v>
      </c>
    </row>
    <row r="8" spans="1:19" x14ac:dyDescent="0.2">
      <c r="A8" t="s">
        <v>3</v>
      </c>
      <c r="C8" s="8">
        <v>0.533524</v>
      </c>
      <c r="D8" s="28" t="s">
        <v>47</v>
      </c>
    </row>
    <row r="9" spans="1:19" x14ac:dyDescent="0.2">
      <c r="A9" s="24" t="s">
        <v>32</v>
      </c>
      <c r="B9" s="34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1.8859419649699255E-4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-2.5478995307304041E-6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59681.169597180364</v>
      </c>
      <c r="E15" s="14" t="s">
        <v>34</v>
      </c>
      <c r="F15" s="32">
        <v>1</v>
      </c>
    </row>
    <row r="16" spans="1:19" x14ac:dyDescent="0.2">
      <c r="A16" s="16" t="s">
        <v>4</v>
      </c>
      <c r="B16" s="10"/>
      <c r="C16" s="17">
        <f ca="1">+C8+C12</f>
        <v>0.53352145210046931</v>
      </c>
      <c r="E16" s="14" t="s">
        <v>30</v>
      </c>
      <c r="F16" s="33">
        <f ca="1">NOW()+15018.5+$C$5/24</f>
        <v>59956.623280324071</v>
      </c>
    </row>
    <row r="17" spans="1:21" ht="13.5" thickBot="1" x14ac:dyDescent="0.25">
      <c r="A17" s="14" t="s">
        <v>27</v>
      </c>
      <c r="B17" s="10"/>
      <c r="C17" s="10">
        <f>COUNT(C21:C2191)</f>
        <v>5</v>
      </c>
      <c r="E17" s="14" t="s">
        <v>35</v>
      </c>
      <c r="F17" s="15">
        <f ca="1">ROUND(2*(F16-$C$7)/$C$8,0)/2+F15</f>
        <v>15150</v>
      </c>
    </row>
    <row r="18" spans="1:21" ht="14.25" thickTop="1" thickBot="1" x14ac:dyDescent="0.25">
      <c r="A18" s="16" t="s">
        <v>5</v>
      </c>
      <c r="B18" s="10"/>
      <c r="C18" s="19">
        <f ca="1">+C15</f>
        <v>59681.169597180364</v>
      </c>
      <c r="D18" s="20">
        <f ca="1">+C16</f>
        <v>0.53352145210046931</v>
      </c>
      <c r="E18" s="14" t="s">
        <v>36</v>
      </c>
      <c r="F18" s="23">
        <f ca="1">ROUND(2*(F16-$C$15)/$C$16,0)/2+F15</f>
        <v>517.5</v>
      </c>
    </row>
    <row r="19" spans="1:21" ht="13.5" thickTop="1" x14ac:dyDescent="0.2">
      <c r="E19" s="14" t="s">
        <v>31</v>
      </c>
      <c r="F19" s="18">
        <f ca="1">+$C$15+$C$16*F18-15018.5-$C$5/24</f>
        <v>44939.16278197569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8">
        <v>51874.15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1.8859419649699255E-4</v>
      </c>
      <c r="Q21" s="2">
        <f>+C21-15018.5</f>
        <v>36855.65</v>
      </c>
    </row>
    <row r="22" spans="1:21" x14ac:dyDescent="0.2">
      <c r="A22" s="44" t="s">
        <v>49</v>
      </c>
      <c r="B22" s="45" t="s">
        <v>48</v>
      </c>
      <c r="C22" s="46">
        <v>57489.464</v>
      </c>
      <c r="D22" s="47">
        <v>5.0000000000000001E-3</v>
      </c>
      <c r="E22">
        <f>+(C22-C$7)/C$8</f>
        <v>10524.951079988901</v>
      </c>
      <c r="F22">
        <f>ROUND(2*E22,0)/2</f>
        <v>10525</v>
      </c>
      <c r="G22">
        <f>+C22-(C$7+F22*C$8)</f>
        <v>-2.6100000002770685E-2</v>
      </c>
      <c r="I22">
        <f>+G22</f>
        <v>-2.6100000002770685E-2</v>
      </c>
      <c r="O22">
        <f ca="1">+C$11+C$12*$F22</f>
        <v>-2.662804836444051E-2</v>
      </c>
      <c r="Q22" s="2">
        <f>+C22-15018.5</f>
        <v>42470.964</v>
      </c>
    </row>
    <row r="23" spans="1:21" x14ac:dyDescent="0.2">
      <c r="A23" s="48" t="s">
        <v>50</v>
      </c>
      <c r="B23" s="49" t="s">
        <v>48</v>
      </c>
      <c r="C23" s="50">
        <v>59323.441999999806</v>
      </c>
      <c r="D23" s="48">
        <v>6.0000000000000001E-3</v>
      </c>
      <c r="E23">
        <f t="shared" ref="E23:E25" si="0">+(C23-C$7)/C$8</f>
        <v>13962.430930941822</v>
      </c>
      <c r="F23">
        <f t="shared" ref="F23:F25" si="1">ROUND(2*E23,0)/2</f>
        <v>13962.5</v>
      </c>
      <c r="G23">
        <f t="shared" ref="G23:G25" si="2">+C23-(C$7+F23*C$8)</f>
        <v>-3.6850000193226151E-2</v>
      </c>
      <c r="I23">
        <f t="shared" ref="I23:I25" si="3">+G23</f>
        <v>-3.6850000193226151E-2</v>
      </c>
      <c r="O23">
        <f t="shared" ref="O23:O25" ca="1" si="4">+C$11+C$12*$F23</f>
        <v>-3.5386453001326278E-2</v>
      </c>
      <c r="Q23" s="2">
        <f t="shared" ref="Q23:Q25" si="5">+C23-15018.5</f>
        <v>44304.941999999806</v>
      </c>
    </row>
    <row r="24" spans="1:21" x14ac:dyDescent="0.2">
      <c r="A24" s="48" t="s">
        <v>50</v>
      </c>
      <c r="B24" s="49" t="s">
        <v>51</v>
      </c>
      <c r="C24" s="50">
        <v>59343.453000000212</v>
      </c>
      <c r="D24" s="48">
        <v>0.01</v>
      </c>
      <c r="E24">
        <f t="shared" si="0"/>
        <v>13999.938147112802</v>
      </c>
      <c r="F24">
        <f t="shared" si="1"/>
        <v>14000</v>
      </c>
      <c r="G24">
        <f t="shared" si="2"/>
        <v>-3.2999999792082235E-2</v>
      </c>
      <c r="I24">
        <f t="shared" si="3"/>
        <v>-3.2999999792082235E-2</v>
      </c>
      <c r="O24">
        <f t="shared" ca="1" si="4"/>
        <v>-3.5481999233728662E-2</v>
      </c>
      <c r="Q24" s="2">
        <f t="shared" si="5"/>
        <v>44324.953000000212</v>
      </c>
    </row>
    <row r="25" spans="1:21" x14ac:dyDescent="0.2">
      <c r="A25" s="48" t="s">
        <v>52</v>
      </c>
      <c r="B25" s="49" t="s">
        <v>51</v>
      </c>
      <c r="C25" s="50">
        <v>59681.434999999998</v>
      </c>
      <c r="D25" s="48">
        <v>8.0000000000000002E-3</v>
      </c>
      <c r="E25">
        <f t="shared" si="0"/>
        <v>14633.427924516978</v>
      </c>
      <c r="F25">
        <f t="shared" si="1"/>
        <v>14633.5</v>
      </c>
      <c r="G25">
        <f t="shared" si="2"/>
        <v>-3.8454000001365785E-2</v>
      </c>
      <c r="I25">
        <f t="shared" si="3"/>
        <v>-3.8454000001365785E-2</v>
      </c>
      <c r="O25">
        <f t="shared" ca="1" si="4"/>
        <v>-3.7096093586446374E-2</v>
      </c>
      <c r="Q25" s="2">
        <f t="shared" si="5"/>
        <v>44662.934999999998</v>
      </c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2023-01-12T01:57:31Z</dcterms:modified>
</cp:coreProperties>
</file>