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6C52F24-B9CF-4993-A851-D1E677E7EEB5}" xr6:coauthVersionLast="47" xr6:coauthVersionMax="47" xr10:uidLastSave="{00000000-0000-0000-0000-000000000000}"/>
  <bookViews>
    <workbookView xWindow="14040" yWindow="84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I28" i="1" s="1"/>
  <c r="Q28" i="1"/>
  <c r="E29" i="1"/>
  <c r="F29" i="1"/>
  <c r="G29" i="1" s="1"/>
  <c r="I29" i="1" s="1"/>
  <c r="Q29" i="1"/>
  <c r="E26" i="1"/>
  <c r="F26" i="1"/>
  <c r="G26" i="1"/>
  <c r="I26" i="1"/>
  <c r="Q26" i="1"/>
  <c r="E27" i="1"/>
  <c r="F27" i="1"/>
  <c r="G27" i="1"/>
  <c r="I27" i="1"/>
  <c r="Q27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1" i="1"/>
  <c r="F21" i="1"/>
  <c r="G21" i="1"/>
  <c r="I21" i="1"/>
  <c r="Q22" i="1"/>
  <c r="Q23" i="1"/>
  <c r="Q24" i="1"/>
  <c r="Q25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D88" i="2"/>
  <c r="C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G76" i="2"/>
  <c r="D76" i="2"/>
  <c r="C76" i="2"/>
  <c r="B76" i="2"/>
  <c r="A76" i="2"/>
  <c r="H75" i="2"/>
  <c r="G75" i="2"/>
  <c r="C75" i="2"/>
  <c r="D75" i="2"/>
  <c r="B75" i="2"/>
  <c r="A75" i="2"/>
  <c r="H74" i="2"/>
  <c r="B74" i="2"/>
  <c r="G74" i="2"/>
  <c r="C74" i="2"/>
  <c r="D74" i="2"/>
  <c r="A74" i="2"/>
  <c r="H73" i="2"/>
  <c r="B73" i="2"/>
  <c r="G73" i="2"/>
  <c r="D73" i="2"/>
  <c r="C73" i="2"/>
  <c r="A73" i="2"/>
  <c r="H72" i="2"/>
  <c r="G72" i="2"/>
  <c r="D72" i="2"/>
  <c r="C72" i="2"/>
  <c r="B72" i="2"/>
  <c r="A72" i="2"/>
  <c r="H71" i="2"/>
  <c r="G71" i="2"/>
  <c r="C71" i="2"/>
  <c r="D71" i="2"/>
  <c r="B71" i="2"/>
  <c r="A71" i="2"/>
  <c r="H70" i="2"/>
  <c r="B70" i="2"/>
  <c r="G70" i="2"/>
  <c r="C70" i="2"/>
  <c r="D70" i="2"/>
  <c r="A70" i="2"/>
  <c r="H69" i="2"/>
  <c r="B69" i="2"/>
  <c r="G69" i="2"/>
  <c r="D69" i="2"/>
  <c r="C69" i="2"/>
  <c r="A69" i="2"/>
  <c r="H68" i="2"/>
  <c r="G68" i="2"/>
  <c r="D68" i="2"/>
  <c r="C68" i="2"/>
  <c r="B68" i="2"/>
  <c r="A68" i="2"/>
  <c r="H67" i="2"/>
  <c r="G67" i="2"/>
  <c r="C67" i="2"/>
  <c r="D67" i="2"/>
  <c r="B67" i="2"/>
  <c r="A67" i="2"/>
  <c r="H66" i="2"/>
  <c r="B66" i="2"/>
  <c r="G66" i="2"/>
  <c r="C66" i="2"/>
  <c r="D66" i="2"/>
  <c r="A66" i="2"/>
  <c r="H65" i="2"/>
  <c r="B65" i="2"/>
  <c r="G65" i="2"/>
  <c r="D65" i="2"/>
  <c r="C65" i="2"/>
  <c r="A65" i="2"/>
  <c r="H64" i="2"/>
  <c r="G64" i="2"/>
  <c r="D64" i="2"/>
  <c r="C64" i="2"/>
  <c r="B64" i="2"/>
  <c r="A64" i="2"/>
  <c r="H63" i="2"/>
  <c r="G63" i="2"/>
  <c r="C63" i="2"/>
  <c r="D63" i="2"/>
  <c r="B63" i="2"/>
  <c r="A63" i="2"/>
  <c r="H62" i="2"/>
  <c r="B62" i="2"/>
  <c r="G62" i="2"/>
  <c r="C62" i="2"/>
  <c r="D62" i="2"/>
  <c r="A62" i="2"/>
  <c r="H61" i="2"/>
  <c r="B61" i="2"/>
  <c r="G61" i="2"/>
  <c r="D61" i="2"/>
  <c r="C61" i="2"/>
  <c r="A61" i="2"/>
  <c r="H60" i="2"/>
  <c r="G60" i="2"/>
  <c r="D60" i="2"/>
  <c r="C60" i="2"/>
  <c r="B60" i="2"/>
  <c r="A60" i="2"/>
  <c r="H59" i="2"/>
  <c r="G59" i="2"/>
  <c r="C59" i="2"/>
  <c r="D59" i="2"/>
  <c r="B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G56" i="2"/>
  <c r="D56" i="2"/>
  <c r="C56" i="2"/>
  <c r="B56" i="2"/>
  <c r="A56" i="2"/>
  <c r="H55" i="2"/>
  <c r="G55" i="2"/>
  <c r="C55" i="2"/>
  <c r="D55" i="2"/>
  <c r="B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G52" i="2"/>
  <c r="D52" i="2"/>
  <c r="C52" i="2"/>
  <c r="B52" i="2"/>
  <c r="A52" i="2"/>
  <c r="H51" i="2"/>
  <c r="G51" i="2"/>
  <c r="C51" i="2"/>
  <c r="D51" i="2"/>
  <c r="B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G48" i="2"/>
  <c r="D48" i="2"/>
  <c r="C48" i="2"/>
  <c r="B48" i="2"/>
  <c r="A48" i="2"/>
  <c r="H47" i="2"/>
  <c r="G47" i="2"/>
  <c r="C47" i="2"/>
  <c r="D47" i="2"/>
  <c r="B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G44" i="2"/>
  <c r="D44" i="2"/>
  <c r="C44" i="2"/>
  <c r="B44" i="2"/>
  <c r="A44" i="2"/>
  <c r="H43" i="2"/>
  <c r="G43" i="2"/>
  <c r="C43" i="2"/>
  <c r="D43" i="2"/>
  <c r="B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G40" i="2"/>
  <c r="D40" i="2"/>
  <c r="C40" i="2"/>
  <c r="B40" i="2"/>
  <c r="A40" i="2"/>
  <c r="H39" i="2"/>
  <c r="G39" i="2"/>
  <c r="C39" i="2"/>
  <c r="D39" i="2"/>
  <c r="B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G36" i="2"/>
  <c r="D36" i="2"/>
  <c r="C36" i="2"/>
  <c r="B36" i="2"/>
  <c r="A36" i="2"/>
  <c r="H35" i="2"/>
  <c r="G35" i="2"/>
  <c r="C35" i="2"/>
  <c r="D35" i="2"/>
  <c r="B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G32" i="2"/>
  <c r="D32" i="2"/>
  <c r="C32" i="2"/>
  <c r="B32" i="2"/>
  <c r="A32" i="2"/>
  <c r="H31" i="2"/>
  <c r="G31" i="2"/>
  <c r="C31" i="2"/>
  <c r="D31" i="2"/>
  <c r="B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G28" i="2"/>
  <c r="D28" i="2"/>
  <c r="C28" i="2"/>
  <c r="B28" i="2"/>
  <c r="A28" i="2"/>
  <c r="H27" i="2"/>
  <c r="G27" i="2"/>
  <c r="C27" i="2"/>
  <c r="D27" i="2"/>
  <c r="B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G24" i="2"/>
  <c r="D24" i="2"/>
  <c r="C24" i="2"/>
  <c r="B24" i="2"/>
  <c r="A24" i="2"/>
  <c r="H23" i="2"/>
  <c r="G23" i="2"/>
  <c r="C23" i="2"/>
  <c r="D23" i="2"/>
  <c r="B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G20" i="2"/>
  <c r="D20" i="2"/>
  <c r="C20" i="2"/>
  <c r="B20" i="2"/>
  <c r="A20" i="2"/>
  <c r="H19" i="2"/>
  <c r="G19" i="2"/>
  <c r="C19" i="2"/>
  <c r="D19" i="2"/>
  <c r="B19" i="2"/>
  <c r="A19" i="2"/>
  <c r="H18" i="2"/>
  <c r="B18" i="2"/>
  <c r="G18" i="2"/>
  <c r="C18" i="2"/>
  <c r="D18" i="2"/>
  <c r="A18" i="2"/>
  <c r="H17" i="2"/>
  <c r="B17" i="2"/>
  <c r="G17" i="2"/>
  <c r="D17" i="2"/>
  <c r="C17" i="2"/>
  <c r="A17" i="2"/>
  <c r="H16" i="2"/>
  <c r="G16" i="2"/>
  <c r="D16" i="2"/>
  <c r="C16" i="2"/>
  <c r="B16" i="2"/>
  <c r="A16" i="2"/>
  <c r="H15" i="2"/>
  <c r="G15" i="2"/>
  <c r="C15" i="2"/>
  <c r="D15" i="2"/>
  <c r="B15" i="2"/>
  <c r="A15" i="2"/>
  <c r="H14" i="2"/>
  <c r="B14" i="2"/>
  <c r="G14" i="2"/>
  <c r="C14" i="2"/>
  <c r="D14" i="2"/>
  <c r="A14" i="2"/>
  <c r="H13" i="2"/>
  <c r="B13" i="2"/>
  <c r="G13" i="2"/>
  <c r="D13" i="2"/>
  <c r="C13" i="2"/>
  <c r="A13" i="2"/>
  <c r="H12" i="2"/>
  <c r="G12" i="2"/>
  <c r="D12" i="2"/>
  <c r="C12" i="2"/>
  <c r="B12" i="2"/>
  <c r="A12" i="2"/>
  <c r="H11" i="2"/>
  <c r="G11" i="2"/>
  <c r="C11" i="2"/>
  <c r="D11" i="2"/>
  <c r="B11" i="2"/>
  <c r="A11" i="2"/>
  <c r="C9" i="1"/>
  <c r="D9" i="1"/>
  <c r="F16" i="1"/>
  <c r="F17" i="1" s="1"/>
  <c r="C17" i="1"/>
  <c r="Q21" i="1"/>
  <c r="C11" i="1"/>
  <c r="C12" i="1"/>
  <c r="O29" i="1" l="1"/>
  <c r="O28" i="1"/>
  <c r="C16" i="1"/>
  <c r="D18" i="1" s="1"/>
  <c r="O23" i="1"/>
  <c r="C15" i="1"/>
  <c r="O24" i="1"/>
  <c r="O22" i="1"/>
  <c r="O26" i="1"/>
  <c r="O21" i="1"/>
  <c r="O25" i="1"/>
  <c r="O27" i="1"/>
  <c r="F18" i="1" l="1"/>
  <c r="F19" i="1" s="1"/>
  <c r="C18" i="1"/>
</calcChain>
</file>

<file path=xl/sharedStrings.xml><?xml version="1.0" encoding="utf-8"?>
<sst xmlns="http://schemas.openxmlformats.org/spreadsheetml/2006/main" count="441" uniqueCount="69">
  <si>
    <t>OEJV 0189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</si>
  <si>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</si>
  <si>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</si>
  <si>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</si>
  <si>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</si>
  <si>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</si>
  <si>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</si>
  <si>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</si>
  <si>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</si>
  <si>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</si>
  <si>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</si>
  <si>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</si>
  <si>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</si>
  <si>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</si>
  <si>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</si>
  <si>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</si>
  <si>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</si>
  <si>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</si>
  <si>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</si>
  <si>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</si>
  <si>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</si>
  <si>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</si>
  <si>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</si>
  <si>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</si>
  <si>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</si>
  <si>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</si>
  <si>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</si>
  <si>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</si>
  <si>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</si>
  <si>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</si>
  <si>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</si>
  <si>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</si>
  <si>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</si>
  <si>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</si>
  <si>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</si>
  <si>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</si>
  <si>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</si>
  <si>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</si>
  <si>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</si>
  <si>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</si>
  <si>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</si>
  <si>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</si>
  <si>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</si>
  <si>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</si>
  <si>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</si>
  <si>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</si>
  <si>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</si>
  <si>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</si>
  <si>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</si>
  <si>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</si>
  <si>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</si>
  <si>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</si>
  <si>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</si>
  <si>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</si>
  <si>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</si>
  <si>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</si>
  <si>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</si>
  <si>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</si>
  <si>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</si>
  <si>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CP Hyi</t>
  </si>
  <si>
    <t>G9374-1063</t>
  </si>
  <si>
    <t>EW:</t>
  </si>
  <si>
    <t>pr_0</t>
  </si>
  <si>
    <t>F0V</t>
  </si>
  <si>
    <t>CP Hyi / GSC 9374-1063</t>
  </si>
  <si>
    <t>as of 2019-06-26</t>
  </si>
  <si>
    <t>VSX</t>
  </si>
  <si>
    <t>JAVSO 49, 251</t>
  </si>
  <si>
    <t>JAVSO,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</si>
</sst>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21" fillId="0" borderId="0" xfId="0" applyFont="1" applyAlignment="1"/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2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Hyi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3.1199999999999999E-3</c:v>
                  </c:pt>
                  <c:pt idx="6">
                    <c:v>2.64E-3</c:v>
                  </c:pt>
                  <c:pt idx="7">
                    <c:v>3.1199999999999999E-3</c:v>
                  </c:pt>
                  <c:pt idx="8">
                    <c:v>2.64E-3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3.1199999999999999E-3</c:v>
                  </c:pt>
                  <c:pt idx="6">
                    <c:v>2.64E-3</c:v>
                  </c:pt>
                  <c:pt idx="7">
                    <c:v>3.1199999999999999E-3</c:v>
                  </c:pt>
                  <c:pt idx="8">
                    <c:v>2.64E-3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22177</c:v>
                </c:pt>
                <c:pt idx="6">
                  <c:v>22187.5</c:v>
                </c:pt>
                <c:pt idx="7">
                  <c:v>22177</c:v>
                </c:pt>
                <c:pt idx="8">
                  <c:v>22187.5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A-40DE-BC80-3FCA537F5D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3.1199999999999999E-3</c:v>
                  </c:pt>
                  <c:pt idx="6">
                    <c:v>2.64E-3</c:v>
                  </c:pt>
                  <c:pt idx="7">
                    <c:v>3.1199999999999999E-3</c:v>
                  </c:pt>
                  <c:pt idx="8">
                    <c:v>2.64E-3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3.1199999999999999E-3</c:v>
                  </c:pt>
                  <c:pt idx="6">
                    <c:v>2.64E-3</c:v>
                  </c:pt>
                  <c:pt idx="7">
                    <c:v>3.1199999999999999E-3</c:v>
                  </c:pt>
                  <c:pt idx="8">
                    <c:v>2.64E-3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22177</c:v>
                </c:pt>
                <c:pt idx="6">
                  <c:v>22187.5</c:v>
                </c:pt>
                <c:pt idx="7">
                  <c:v>22177</c:v>
                </c:pt>
                <c:pt idx="8">
                  <c:v>22187.5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-3.1621000227460172E-2</c:v>
                </c:pt>
                <c:pt idx="2">
                  <c:v>-3.243300012400141E-2</c:v>
                </c:pt>
                <c:pt idx="3">
                  <c:v>-3.1245000165654346E-2</c:v>
                </c:pt>
                <c:pt idx="4">
                  <c:v>-3.2196000138355885E-2</c:v>
                </c:pt>
                <c:pt idx="5">
                  <c:v>-4.5211999997263774E-2</c:v>
                </c:pt>
                <c:pt idx="6">
                  <c:v>-4.6614999999292195E-2</c:v>
                </c:pt>
                <c:pt idx="7">
                  <c:v>-4.5211999778985046E-2</c:v>
                </c:pt>
                <c:pt idx="8">
                  <c:v>-4.6615000173915178E-2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A-40DE-BC80-3FCA537F5D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3.1199999999999999E-3</c:v>
                  </c:pt>
                  <c:pt idx="6">
                    <c:v>2.64E-3</c:v>
                  </c:pt>
                  <c:pt idx="7">
                    <c:v>3.1199999999999999E-3</c:v>
                  </c:pt>
                  <c:pt idx="8">
                    <c:v>2.64E-3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3.1199999999999999E-3</c:v>
                  </c:pt>
                  <c:pt idx="6">
                    <c:v>2.64E-3</c:v>
                  </c:pt>
                  <c:pt idx="7">
                    <c:v>3.1199999999999999E-3</c:v>
                  </c:pt>
                  <c:pt idx="8">
                    <c:v>2.64E-3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22177</c:v>
                </c:pt>
                <c:pt idx="6">
                  <c:v>22187.5</c:v>
                </c:pt>
                <c:pt idx="7">
                  <c:v>22177</c:v>
                </c:pt>
                <c:pt idx="8">
                  <c:v>22187.5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A-40DE-BC80-3FCA537F5D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3.1199999999999999E-3</c:v>
                  </c:pt>
                  <c:pt idx="6">
                    <c:v>2.64E-3</c:v>
                  </c:pt>
                  <c:pt idx="7">
                    <c:v>3.1199999999999999E-3</c:v>
                  </c:pt>
                  <c:pt idx="8">
                    <c:v>2.64E-3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3.1199999999999999E-3</c:v>
                  </c:pt>
                  <c:pt idx="6">
                    <c:v>2.64E-3</c:v>
                  </c:pt>
                  <c:pt idx="7">
                    <c:v>3.1199999999999999E-3</c:v>
                  </c:pt>
                  <c:pt idx="8">
                    <c:v>2.64E-3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22177</c:v>
                </c:pt>
                <c:pt idx="6">
                  <c:v>22187.5</c:v>
                </c:pt>
                <c:pt idx="7">
                  <c:v>22177</c:v>
                </c:pt>
                <c:pt idx="8">
                  <c:v>22187.5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CA-40DE-BC80-3FCA537F5D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3.1199999999999999E-3</c:v>
                  </c:pt>
                  <c:pt idx="6">
                    <c:v>2.64E-3</c:v>
                  </c:pt>
                  <c:pt idx="7">
                    <c:v>3.1199999999999999E-3</c:v>
                  </c:pt>
                  <c:pt idx="8">
                    <c:v>2.64E-3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3.1199999999999999E-3</c:v>
                  </c:pt>
                  <c:pt idx="6">
                    <c:v>2.64E-3</c:v>
                  </c:pt>
                  <c:pt idx="7">
                    <c:v>3.1199999999999999E-3</c:v>
                  </c:pt>
                  <c:pt idx="8">
                    <c:v>2.64E-3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22177</c:v>
                </c:pt>
                <c:pt idx="6">
                  <c:v>22187.5</c:v>
                </c:pt>
                <c:pt idx="7">
                  <c:v>22177</c:v>
                </c:pt>
                <c:pt idx="8">
                  <c:v>22187.5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CA-40DE-BC80-3FCA537F5D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3.1199999999999999E-3</c:v>
                  </c:pt>
                  <c:pt idx="6">
                    <c:v>2.64E-3</c:v>
                  </c:pt>
                  <c:pt idx="7">
                    <c:v>3.1199999999999999E-3</c:v>
                  </c:pt>
                  <c:pt idx="8">
                    <c:v>2.64E-3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3.1199999999999999E-3</c:v>
                  </c:pt>
                  <c:pt idx="6">
                    <c:v>2.64E-3</c:v>
                  </c:pt>
                  <c:pt idx="7">
                    <c:v>3.1199999999999999E-3</c:v>
                  </c:pt>
                  <c:pt idx="8">
                    <c:v>2.64E-3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22177</c:v>
                </c:pt>
                <c:pt idx="6">
                  <c:v>22187.5</c:v>
                </c:pt>
                <c:pt idx="7">
                  <c:v>22177</c:v>
                </c:pt>
                <c:pt idx="8">
                  <c:v>22187.5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CA-40DE-BC80-3FCA537F5D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3.1199999999999999E-3</c:v>
                  </c:pt>
                  <c:pt idx="6">
                    <c:v>2.64E-3</c:v>
                  </c:pt>
                  <c:pt idx="7">
                    <c:v>3.1199999999999999E-3</c:v>
                  </c:pt>
                  <c:pt idx="8">
                    <c:v>2.64E-3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3.1199999999999999E-3</c:v>
                  </c:pt>
                  <c:pt idx="6">
                    <c:v>2.64E-3</c:v>
                  </c:pt>
                  <c:pt idx="7">
                    <c:v>3.1199999999999999E-3</c:v>
                  </c:pt>
                  <c:pt idx="8">
                    <c:v>2.64E-3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22177</c:v>
                </c:pt>
                <c:pt idx="6">
                  <c:v>22187.5</c:v>
                </c:pt>
                <c:pt idx="7">
                  <c:v>22177</c:v>
                </c:pt>
                <c:pt idx="8">
                  <c:v>22187.5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CA-40DE-BC80-3FCA537F5D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22177</c:v>
                </c:pt>
                <c:pt idx="6">
                  <c:v>22187.5</c:v>
                </c:pt>
                <c:pt idx="7">
                  <c:v>22177</c:v>
                </c:pt>
                <c:pt idx="8">
                  <c:v>22187.5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2.0968364025074418E-3</c:v>
                </c:pt>
                <c:pt idx="1">
                  <c:v>-3.6866080538436666E-2</c:v>
                </c:pt>
                <c:pt idx="2">
                  <c:v>-3.6870005581068038E-2</c:v>
                </c:pt>
                <c:pt idx="3">
                  <c:v>-3.6873930623699404E-2</c:v>
                </c:pt>
                <c:pt idx="4">
                  <c:v>-3.6890612054882727E-2</c:v>
                </c:pt>
                <c:pt idx="5">
                  <c:v>-4.1425998815429826E-2</c:v>
                </c:pt>
                <c:pt idx="6">
                  <c:v>-4.1446605289244515E-2</c:v>
                </c:pt>
                <c:pt idx="7">
                  <c:v>-4.1425998815429826E-2</c:v>
                </c:pt>
                <c:pt idx="8">
                  <c:v>-4.1446605289244515E-2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CA-40DE-BC80-3FCA537F5DE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22177</c:v>
                </c:pt>
                <c:pt idx="6">
                  <c:v>22187.5</c:v>
                </c:pt>
                <c:pt idx="7">
                  <c:v>22177</c:v>
                </c:pt>
                <c:pt idx="8">
                  <c:v>22187.5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CA-40DE-BC80-3FCA537F5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10072"/>
        <c:axId val="1"/>
      </c:scatterChart>
      <c:valAx>
        <c:axId val="766510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10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28575</xdr:rowOff>
    </xdr:from>
    <xdr:to>
      <xdr:col>17</xdr:col>
      <xdr:colOff>276225</xdr:colOff>
      <xdr:row>19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BC6D051-E671-B86E-E6CD-EC55464B1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64</v>
      </c>
      <c r="F1" s="51" t="s">
        <v>59</v>
      </c>
      <c r="G1" s="30">
        <v>2010</v>
      </c>
      <c r="H1" s="31"/>
      <c r="I1" s="52" t="s">
        <v>60</v>
      </c>
      <c r="J1" s="51" t="s">
        <v>59</v>
      </c>
      <c r="K1" s="53">
        <v>3.0013700000000001</v>
      </c>
      <c r="L1" s="33">
        <v>-81.051900000000003</v>
      </c>
      <c r="M1" s="34">
        <v>48500.225599999998</v>
      </c>
      <c r="N1" s="34">
        <v>0.479406</v>
      </c>
      <c r="O1" s="32" t="s">
        <v>61</v>
      </c>
      <c r="P1" s="54">
        <v>7.9</v>
      </c>
      <c r="Q1" s="54">
        <v>8.0399999999999991</v>
      </c>
      <c r="R1" s="55" t="s">
        <v>62</v>
      </c>
      <c r="S1" s="32" t="s">
        <v>63</v>
      </c>
    </row>
    <row r="2" spans="1:19" x14ac:dyDescent="0.2">
      <c r="A2" t="s">
        <v>26</v>
      </c>
      <c r="B2" t="s">
        <v>61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6" t="s">
        <v>40</v>
      </c>
      <c r="D4" s="27" t="s">
        <v>40</v>
      </c>
      <c r="E4" s="56" t="s">
        <v>65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8">
        <v>48500.225599999998</v>
      </c>
      <c r="D7" s="28" t="s">
        <v>66</v>
      </c>
    </row>
    <row r="8" spans="1:19" x14ac:dyDescent="0.2">
      <c r="A8" t="s">
        <v>6</v>
      </c>
      <c r="C8" s="8">
        <v>0.479406</v>
      </c>
      <c r="D8" s="28" t="s">
        <v>66</v>
      </c>
    </row>
    <row r="9" spans="1:19" x14ac:dyDescent="0.2">
      <c r="A9" s="24" t="s">
        <v>35</v>
      </c>
      <c r="B9" s="50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INTERCEPT(INDIRECT($D$9):G992,INDIRECT($C$9):F992)</f>
        <v>2.0968364025074418E-3</v>
      </c>
      <c r="D11" s="3"/>
      <c r="E11" s="10"/>
    </row>
    <row r="12" spans="1:19" x14ac:dyDescent="0.2">
      <c r="A12" s="10" t="s">
        <v>19</v>
      </c>
      <c r="B12" s="10"/>
      <c r="C12" s="21">
        <f ca="1">SLOPE(INDIRECT($D$9):G992,INDIRECT($C$9):F992)</f>
        <v>-1.9625213156845951E-6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(C7+C11)+(C8+C12)*INT(MAX(F21:F3533))</f>
        <v>59136.765076375974</v>
      </c>
      <c r="E15" s="14" t="s">
        <v>37</v>
      </c>
      <c r="F15" s="35">
        <v>1</v>
      </c>
    </row>
    <row r="16" spans="1:19" x14ac:dyDescent="0.2">
      <c r="A16" s="16" t="s">
        <v>7</v>
      </c>
      <c r="B16" s="10"/>
      <c r="C16" s="17">
        <f ca="1">+C8+C12</f>
        <v>0.47940403747868432</v>
      </c>
      <c r="E16" s="14" t="s">
        <v>33</v>
      </c>
      <c r="F16" s="36">
        <f ca="1">NOW()+15018.5+$C$5/24</f>
        <v>59960.808267013883</v>
      </c>
    </row>
    <row r="17" spans="1:21" ht="13.5" thickBot="1" x14ac:dyDescent="0.25">
      <c r="A17" s="14" t="s">
        <v>30</v>
      </c>
      <c r="B17" s="10"/>
      <c r="C17" s="10">
        <f>COUNT(C21:C2191)</f>
        <v>9</v>
      </c>
      <c r="E17" s="14" t="s">
        <v>38</v>
      </c>
      <c r="F17" s="15">
        <f ca="1">ROUND(2*(F16-$C$7)/$C$8,0)/2+F15</f>
        <v>23907</v>
      </c>
    </row>
    <row r="18" spans="1:21" ht="14.25" thickTop="1" thickBot="1" x14ac:dyDescent="0.25">
      <c r="A18" s="16" t="s">
        <v>8</v>
      </c>
      <c r="B18" s="10"/>
      <c r="C18" s="19">
        <f ca="1">+C15</f>
        <v>59136.765076375974</v>
      </c>
      <c r="D18" s="20">
        <f ca="1">+C16</f>
        <v>0.47940403747868432</v>
      </c>
      <c r="E18" s="14" t="s">
        <v>39</v>
      </c>
      <c r="F18" s="23">
        <f ca="1">ROUND(2*(F16-$C$15)/$C$16,0)/2+F15</f>
        <v>1720</v>
      </c>
    </row>
    <row r="19" spans="1:21" ht="13.5" thickTop="1" x14ac:dyDescent="0.2">
      <c r="E19" s="14" t="s">
        <v>34</v>
      </c>
      <c r="F19" s="18">
        <f ca="1">+$C$15+$C$16*F18-15018.5-$C$5/24</f>
        <v>44943.23585417265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36</v>
      </c>
    </row>
    <row r="21" spans="1:21" x14ac:dyDescent="0.2">
      <c r="A21" t="s">
        <v>66</v>
      </c>
      <c r="C21" s="8">
        <v>48500.225599999998</v>
      </c>
      <c r="D21" s="8" t="s">
        <v>16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I21">
        <f t="shared" ref="I21:I27" si="3">+G21</f>
        <v>0</v>
      </c>
      <c r="O21">
        <f t="shared" ref="O21:O27" ca="1" si="4">+C$11+C$12*$F21</f>
        <v>2.0968364025074418E-3</v>
      </c>
      <c r="Q21" s="2">
        <f t="shared" ref="Q21:Q27" si="5">+C21-15018.5</f>
        <v>33481.725599999998</v>
      </c>
    </row>
    <row r="22" spans="1:21" x14ac:dyDescent="0.2">
      <c r="A22" s="57" t="s">
        <v>0</v>
      </c>
      <c r="B22" s="58" t="s">
        <v>2</v>
      </c>
      <c r="C22" s="57">
        <v>58018.080999999773</v>
      </c>
      <c r="D22" s="57">
        <v>3.0000000000000001E-3</v>
      </c>
      <c r="E22">
        <f t="shared" si="0"/>
        <v>19853.434041292297</v>
      </c>
      <c r="F22">
        <f t="shared" si="1"/>
        <v>19853.5</v>
      </c>
      <c r="G22">
        <f t="shared" si="2"/>
        <v>-3.1621000227460172E-2</v>
      </c>
      <c r="I22">
        <f t="shared" si="3"/>
        <v>-3.1621000227460172E-2</v>
      </c>
      <c r="O22">
        <f t="shared" ca="1" si="4"/>
        <v>-3.6866080538436666E-2</v>
      </c>
      <c r="Q22" s="2">
        <f t="shared" si="5"/>
        <v>42999.580999999773</v>
      </c>
    </row>
    <row r="23" spans="1:21" x14ac:dyDescent="0.2">
      <c r="A23" s="57" t="s">
        <v>0</v>
      </c>
      <c r="B23" s="58" t="s">
        <v>2</v>
      </c>
      <c r="C23" s="57">
        <v>58019.038999999873</v>
      </c>
      <c r="D23" s="57">
        <v>3.0000000000000001E-3</v>
      </c>
      <c r="E23">
        <f t="shared" si="0"/>
        <v>19855.432347529808</v>
      </c>
      <c r="F23">
        <f t="shared" si="1"/>
        <v>19855.5</v>
      </c>
      <c r="G23">
        <f t="shared" si="2"/>
        <v>-3.243300012400141E-2</v>
      </c>
      <c r="I23">
        <f t="shared" si="3"/>
        <v>-3.243300012400141E-2</v>
      </c>
      <c r="O23">
        <f t="shared" ca="1" si="4"/>
        <v>-3.6870005581068038E-2</v>
      </c>
      <c r="Q23" s="2">
        <f t="shared" si="5"/>
        <v>43000.538999999873</v>
      </c>
    </row>
    <row r="24" spans="1:21" x14ac:dyDescent="0.2">
      <c r="A24" s="57" t="s">
        <v>0</v>
      </c>
      <c r="B24" s="58" t="s">
        <v>2</v>
      </c>
      <c r="C24" s="57">
        <v>58019.998999999836</v>
      </c>
      <c r="D24" s="57">
        <v>3.0000000000000001E-3</v>
      </c>
      <c r="E24">
        <f t="shared" si="0"/>
        <v>19857.434825596338</v>
      </c>
      <c r="F24">
        <f t="shared" si="1"/>
        <v>19857.5</v>
      </c>
      <c r="G24">
        <f t="shared" si="2"/>
        <v>-3.1245000165654346E-2</v>
      </c>
      <c r="I24">
        <f t="shared" si="3"/>
        <v>-3.1245000165654346E-2</v>
      </c>
      <c r="O24">
        <f t="shared" ca="1" si="4"/>
        <v>-3.6873930623699404E-2</v>
      </c>
      <c r="Q24" s="2">
        <f t="shared" si="5"/>
        <v>43001.498999999836</v>
      </c>
    </row>
    <row r="25" spans="1:21" x14ac:dyDescent="0.2">
      <c r="A25" s="57" t="s">
        <v>0</v>
      </c>
      <c r="B25" s="58" t="s">
        <v>1</v>
      </c>
      <c r="C25" s="57">
        <v>58024.072999999858</v>
      </c>
      <c r="D25" s="57">
        <v>3.0000000000000001E-3</v>
      </c>
      <c r="E25">
        <f t="shared" si="0"/>
        <v>19865.93284189155</v>
      </c>
      <c r="F25">
        <f t="shared" si="1"/>
        <v>19866</v>
      </c>
      <c r="G25">
        <f t="shared" si="2"/>
        <v>-3.2196000138355885E-2</v>
      </c>
      <c r="I25">
        <f t="shared" si="3"/>
        <v>-3.2196000138355885E-2</v>
      </c>
      <c r="O25">
        <f t="shared" ca="1" si="4"/>
        <v>-3.6890612054882727E-2</v>
      </c>
      <c r="Q25" s="2">
        <f t="shared" si="5"/>
        <v>43005.572999999858</v>
      </c>
    </row>
    <row r="26" spans="1:21" x14ac:dyDescent="0.2">
      <c r="A26" s="59" t="s">
        <v>67</v>
      </c>
      <c r="B26" s="60" t="s">
        <v>2</v>
      </c>
      <c r="C26" s="61">
        <v>59131.967250000002</v>
      </c>
      <c r="D26" s="61">
        <v>3.1199999999999999E-3</v>
      </c>
      <c r="E26">
        <f t="shared" si="0"/>
        <v>22176.905691626729</v>
      </c>
      <c r="F26">
        <f t="shared" si="1"/>
        <v>22177</v>
      </c>
      <c r="G26">
        <f t="shared" si="2"/>
        <v>-4.5211999997263774E-2</v>
      </c>
      <c r="I26">
        <f t="shared" si="3"/>
        <v>-4.5211999997263774E-2</v>
      </c>
      <c r="O26">
        <f t="shared" ca="1" si="4"/>
        <v>-4.1425998815429826E-2</v>
      </c>
      <c r="Q26" s="2">
        <f t="shared" si="5"/>
        <v>44113.467250000002</v>
      </c>
    </row>
    <row r="27" spans="1:21" ht="12" customHeight="1" x14ac:dyDescent="0.2">
      <c r="A27" s="59" t="s">
        <v>67</v>
      </c>
      <c r="B27" s="60" t="s">
        <v>1</v>
      </c>
      <c r="C27" s="61">
        <v>59136.999609999999</v>
      </c>
      <c r="D27" s="61">
        <v>2.64E-3</v>
      </c>
      <c r="E27">
        <f t="shared" si="0"/>
        <v>22187.402765088467</v>
      </c>
      <c r="F27">
        <f t="shared" si="1"/>
        <v>22187.5</v>
      </c>
      <c r="G27">
        <f t="shared" si="2"/>
        <v>-4.6614999999292195E-2</v>
      </c>
      <c r="I27">
        <f t="shared" si="3"/>
        <v>-4.6614999999292195E-2</v>
      </c>
      <c r="O27">
        <f t="shared" ca="1" si="4"/>
        <v>-4.1446605289244515E-2</v>
      </c>
      <c r="Q27" s="2">
        <f t="shared" si="5"/>
        <v>44118.499609999999</v>
      </c>
    </row>
    <row r="28" spans="1:21" ht="12" customHeight="1" x14ac:dyDescent="0.2">
      <c r="A28" s="62" t="s">
        <v>68</v>
      </c>
      <c r="B28" s="63" t="s">
        <v>1</v>
      </c>
      <c r="C28" s="64">
        <v>59131.96725000022</v>
      </c>
      <c r="D28" s="62">
        <v>3.1199999999999999E-3</v>
      </c>
      <c r="E28">
        <f t="shared" ref="E28:E29" si="6">+(C28-C$7)/C$8</f>
        <v>22176.905691627184</v>
      </c>
      <c r="F28">
        <f t="shared" ref="F28:F29" si="7">ROUND(2*E28,0)/2</f>
        <v>22177</v>
      </c>
      <c r="G28">
        <f t="shared" ref="G28:G29" si="8">+C28-(C$7+F28*C$8)</f>
        <v>-4.5211999778985046E-2</v>
      </c>
      <c r="I28">
        <f t="shared" ref="I28:I29" si="9">+G28</f>
        <v>-4.5211999778985046E-2</v>
      </c>
      <c r="O28">
        <f t="shared" ref="O28:O29" ca="1" si="10">+C$11+C$12*$F28</f>
        <v>-4.1425998815429826E-2</v>
      </c>
      <c r="Q28" s="2">
        <f t="shared" ref="Q28:Q29" si="11">+C28-15018.5</f>
        <v>44113.46725000022</v>
      </c>
    </row>
    <row r="29" spans="1:21" ht="12" customHeight="1" x14ac:dyDescent="0.2">
      <c r="A29" s="62" t="s">
        <v>68</v>
      </c>
      <c r="B29" s="63" t="s">
        <v>2</v>
      </c>
      <c r="C29" s="64">
        <v>59136.999609999824</v>
      </c>
      <c r="D29" s="62">
        <v>2.64E-3</v>
      </c>
      <c r="E29">
        <f t="shared" si="6"/>
        <v>22187.4027650881</v>
      </c>
      <c r="F29">
        <f t="shared" si="7"/>
        <v>22187.5</v>
      </c>
      <c r="G29">
        <f t="shared" si="8"/>
        <v>-4.6615000173915178E-2</v>
      </c>
      <c r="I29">
        <f t="shared" si="9"/>
        <v>-4.6615000173915178E-2</v>
      </c>
      <c r="O29">
        <f t="shared" ca="1" si="10"/>
        <v>-4.1446605289244515E-2</v>
      </c>
      <c r="Q29" s="2">
        <f t="shared" si="11"/>
        <v>44118.499609999824</v>
      </c>
    </row>
    <row r="30" spans="1:21" ht="12" customHeight="1" x14ac:dyDescent="0.2">
      <c r="C30" s="8"/>
      <c r="D30" s="8"/>
      <c r="Q30" s="2"/>
    </row>
    <row r="31" spans="1:21" ht="12" customHeight="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290" r:id="rId1" display="http://vsolj.cetus-net.org/bulletin.html"/>
    <hyperlink ref="H64283" r:id="rId2" display="https://www.aavso.org/ejaavso"/>
    <hyperlink ref="AP434" r:id="rId3" display="http://cdsbib.u-strasbg.fr/cgi-bin/cdsbib?1990RMxAA..21..381G"/>
    <hyperlink ref="AP438" r:id="rId4" display="http://cdsbib.u-strasbg.fr/cgi-bin/cdsbib?1990RMxAA..21..381G"/>
    <hyperlink ref="AP437" r:id="rId5" display="http://cdsbib.u-strasbg.fr/cgi-bin/cdsbib?1990RMxAA..21..381G"/>
    <hyperlink ref="AP418" r:id="rId6" display="http://cdsbib.u-strasbg.fr/cgi-bin/cdsbib?1990RMxAA..21..381G"/>
    <hyperlink ref="I64290" r:id="rId7" display="http://vsolj.cetus-net.org/bulletin.html"/>
    <hyperlink ref="AQ574" r:id="rId8" display="http://cdsbib.u-strasbg.fr/cgi-bin/cdsbib?1990RMxAA..21..381G"/>
    <hyperlink ref="AQ55340" r:id="rId9" display="http://cdsbib.u-strasbg.fr/cgi-bin/cdsbib?1990RMxAA..21..381G"/>
    <hyperlink ref="AQ575" r:id="rId10" display="http://cdsbib.u-strasbg.fr/cgi-bin/cdsbib?1990RMxAA..21..381G"/>
    <hyperlink ref="H64287" r:id="rId11" display="https://www.aavso.org/ejaavso"/>
    <hyperlink ref="H1460" r:id="rId12" display="http://vsolj.cetus-net.org/bulletin.html"/>
    <hyperlink ref="AP2704" r:id="rId13" display="http://cdsbib.u-strasbg.fr/cgi-bin/cdsbib?1990RMxAA..21..381G"/>
    <hyperlink ref="AP2707" r:id="rId14" display="http://cdsbib.u-strasbg.fr/cgi-bin/cdsbib?1990RMxAA..21..381G"/>
    <hyperlink ref="AP2705" r:id="rId15" display="http://cdsbib.u-strasbg.fr/cgi-bin/cdsbib?1990RMxAA..21..381G"/>
    <hyperlink ref="AP2689" r:id="rId16" display="http://cdsbib.u-strasbg.fr/cgi-bin/cdsbib?1990RMxAA..21..381G"/>
    <hyperlink ref="I1460" r:id="rId17" display="http://vsolj.cetus-net.org/bulletin.html"/>
    <hyperlink ref="AQ2918" r:id="rId18" display="http://cdsbib.u-strasbg.fr/cgi-bin/cdsbib?1990RMxAA..21..381G"/>
    <hyperlink ref="AQ65155" r:id="rId19" display="http://cdsbib.u-strasbg.fr/cgi-bin/cdsbib?1990RMxAA..21..381G"/>
    <hyperlink ref="AQ292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activeCell="E11" sqref="E1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45</v>
      </c>
      <c r="I1" s="38" t="s">
        <v>46</v>
      </c>
      <c r="J1" s="39" t="s">
        <v>44</v>
      </c>
    </row>
    <row r="2" spans="1:16" x14ac:dyDescent="0.2">
      <c r="I2" s="40" t="s">
        <v>47</v>
      </c>
      <c r="J2" s="41" t="s">
        <v>43</v>
      </c>
    </row>
    <row r="3" spans="1:16" x14ac:dyDescent="0.2">
      <c r="A3" s="42" t="s">
        <v>48</v>
      </c>
      <c r="I3" s="40" t="s">
        <v>49</v>
      </c>
      <c r="J3" s="41" t="s">
        <v>41</v>
      </c>
    </row>
    <row r="4" spans="1:16" x14ac:dyDescent="0.2">
      <c r="I4" s="40" t="s">
        <v>50</v>
      </c>
      <c r="J4" s="41" t="s">
        <v>41</v>
      </c>
    </row>
    <row r="5" spans="1:16" ht="13.5" thickBot="1" x14ac:dyDescent="0.25">
      <c r="I5" s="43" t="s">
        <v>51</v>
      </c>
      <c r="J5" s="44" t="s">
        <v>42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52</v>
      </c>
      <c r="F11" s="3" t="s">
        <v>51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53</v>
      </c>
      <c r="J11" s="47" t="s">
        <v>54</v>
      </c>
      <c r="K11" s="46">
        <v>-3273</v>
      </c>
      <c r="L11" s="46" t="s">
        <v>55</v>
      </c>
      <c r="M11" s="47" t="s">
        <v>56</v>
      </c>
      <c r="N11" s="47"/>
      <c r="O11" s="48" t="s">
        <v>57</v>
      </c>
      <c r="P11" s="48" t="s">
        <v>58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52</v>
      </c>
      <c r="F12" s="3" t="s">
        <v>51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52</v>
      </c>
      <c r="F13" s="3" t="s">
        <v>51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52</v>
      </c>
      <c r="F14" s="3" t="s">
        <v>51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52</v>
      </c>
      <c r="F15" s="3" t="s">
        <v>51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52</v>
      </c>
      <c r="F16" s="3" t="s">
        <v>51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52</v>
      </c>
      <c r="F17" s="3" t="s">
        <v>51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52</v>
      </c>
      <c r="F18" s="3" t="s">
        <v>51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52</v>
      </c>
      <c r="F19" s="3" t="s">
        <v>51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52</v>
      </c>
      <c r="F20" s="3" t="s">
        <v>51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52</v>
      </c>
      <c r="F21" s="3" t="s">
        <v>51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52</v>
      </c>
      <c r="F22" s="3" t="s">
        <v>51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52</v>
      </c>
      <c r="F23" s="3" t="s">
        <v>51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52</v>
      </c>
      <c r="F24" s="3" t="s">
        <v>51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52</v>
      </c>
      <c r="F25" s="3" t="s">
        <v>51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52</v>
      </c>
      <c r="F26" s="3" t="s">
        <v>51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52</v>
      </c>
      <c r="F27" s="3" t="s">
        <v>51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52</v>
      </c>
      <c r="F28" s="3" t="s">
        <v>51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52</v>
      </c>
      <c r="F29" s="3" t="s">
        <v>51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52</v>
      </c>
      <c r="F30" s="3" t="s">
        <v>51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52</v>
      </c>
      <c r="F31" s="3" t="s">
        <v>51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52</v>
      </c>
      <c r="F32" s="3" t="s">
        <v>51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52</v>
      </c>
      <c r="F33" s="3" t="s">
        <v>51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52</v>
      </c>
      <c r="F34" s="3" t="s">
        <v>51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52</v>
      </c>
      <c r="F35" s="3" t="s">
        <v>51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52</v>
      </c>
      <c r="F36" s="3" t="s">
        <v>51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52</v>
      </c>
      <c r="F37" s="3" t="s">
        <v>51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52</v>
      </c>
      <c r="F38" s="3" t="s">
        <v>51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52</v>
      </c>
      <c r="F39" s="3" t="s">
        <v>51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52</v>
      </c>
      <c r="F40" s="3" t="s">
        <v>51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52</v>
      </c>
      <c r="F41" s="3" t="s">
        <v>51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52</v>
      </c>
      <c r="F42" s="3" t="s">
        <v>51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52</v>
      </c>
      <c r="F43" s="3" t="s">
        <v>51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52</v>
      </c>
      <c r="F44" s="3" t="s">
        <v>51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52</v>
      </c>
      <c r="F45" s="3" t="s">
        <v>51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52</v>
      </c>
      <c r="F46" s="3" t="s">
        <v>51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52</v>
      </c>
      <c r="F47" s="3" t="s">
        <v>51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52</v>
      </c>
      <c r="F48" s="3" t="s">
        <v>51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52</v>
      </c>
      <c r="F49" s="3" t="s">
        <v>51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52</v>
      </c>
      <c r="F50" s="3" t="s">
        <v>51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52</v>
      </c>
      <c r="F51" s="3" t="s">
        <v>51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52</v>
      </c>
      <c r="F52" s="3" t="s">
        <v>51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52</v>
      </c>
      <c r="F53" s="3" t="s">
        <v>51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52</v>
      </c>
      <c r="F54" s="3" t="s">
        <v>51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52</v>
      </c>
      <c r="F55" s="3" t="s">
        <v>51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52</v>
      </c>
      <c r="F56" s="3" t="s">
        <v>51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52</v>
      </c>
      <c r="F57" s="3" t="s">
        <v>51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52</v>
      </c>
      <c r="F58" s="3" t="s">
        <v>51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52</v>
      </c>
      <c r="F59" s="3" t="s">
        <v>51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52</v>
      </c>
      <c r="F60" s="3" t="s">
        <v>51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52</v>
      </c>
      <c r="F61" s="3" t="s">
        <v>51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52</v>
      </c>
      <c r="F62" s="3" t="s">
        <v>51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52</v>
      </c>
      <c r="F63" s="3" t="s">
        <v>51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52</v>
      </c>
      <c r="F64" s="3" t="s">
        <v>51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52</v>
      </c>
      <c r="F65" s="3" t="s">
        <v>51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52</v>
      </c>
      <c r="F66" s="3" t="s">
        <v>51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52</v>
      </c>
      <c r="F67" s="3" t="s">
        <v>51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52</v>
      </c>
      <c r="F68" s="3" t="s">
        <v>51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52</v>
      </c>
      <c r="F69" s="3" t="s">
        <v>51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52</v>
      </c>
      <c r="F70" s="3" t="s">
        <v>51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52</v>
      </c>
      <c r="F71" s="3" t="s">
        <v>51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52</v>
      </c>
      <c r="F72" s="3" t="s">
        <v>51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52</v>
      </c>
      <c r="F73" s="3" t="s">
        <v>51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52</v>
      </c>
      <c r="F74" s="3" t="s">
        <v>51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52</v>
      </c>
      <c r="F75" s="3" t="s">
        <v>51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52</v>
      </c>
      <c r="F76" s="3" t="s">
        <v>51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52</v>
      </c>
      <c r="F77" s="3" t="s">
        <v>51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52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52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52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52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52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52</v>
      </c>
      <c r="F83" s="3" t="s">
        <v>51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52</v>
      </c>
      <c r="F84" s="3" t="s">
        <v>51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52</v>
      </c>
      <c r="F85" s="3" t="s">
        <v>51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52</v>
      </c>
      <c r="F86" s="3" t="s">
        <v>51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52</v>
      </c>
      <c r="F87" s="3" t="s">
        <v>51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52</v>
      </c>
      <c r="F88" s="3" t="s">
        <v>51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52</v>
      </c>
      <c r="F89" s="3" t="s">
        <v>51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52</v>
      </c>
      <c r="F90" s="3" t="s">
        <v>51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52</v>
      </c>
      <c r="F91" s="3" t="s">
        <v>51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52</v>
      </c>
      <c r="F92" s="3" t="s">
        <v>51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52</v>
      </c>
      <c r="F93" s="3" t="s">
        <v>51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52</v>
      </c>
      <c r="F94" s="3" t="s">
        <v>51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52</v>
      </c>
      <c r="F95" s="3" t="s">
        <v>51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52</v>
      </c>
      <c r="F96" s="3" t="s">
        <v>51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52</v>
      </c>
      <c r="F97" s="3" t="s">
        <v>51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52</v>
      </c>
      <c r="F98" s="3" t="s">
        <v>51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52</v>
      </c>
      <c r="F99" s="3" t="s">
        <v>51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52</v>
      </c>
      <c r="F100" s="3" t="s">
        <v>51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52</v>
      </c>
      <c r="F101" s="3" t="s">
        <v>51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52</v>
      </c>
      <c r="F102" s="3" t="s">
        <v>51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52</v>
      </c>
      <c r="F103" s="3" t="s">
        <v>51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52</v>
      </c>
      <c r="F104" s="3" t="s">
        <v>51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52</v>
      </c>
      <c r="F105" s="3" t="s">
        <v>51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52</v>
      </c>
      <c r="F106" s="3" t="s">
        <v>51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52</v>
      </c>
      <c r="F107" s="3" t="s">
        <v>51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52</v>
      </c>
      <c r="F108" s="3" t="s">
        <v>51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52</v>
      </c>
      <c r="F109" s="3" t="s">
        <v>51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52</v>
      </c>
      <c r="F110" s="3" t="s">
        <v>51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52</v>
      </c>
      <c r="F111" s="3" t="s">
        <v>51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52</v>
      </c>
      <c r="F112" s="3" t="s">
        <v>51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52</v>
      </c>
      <c r="F113" s="3" t="s">
        <v>51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52</v>
      </c>
      <c r="F114" s="3" t="s">
        <v>51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52</v>
      </c>
      <c r="F115" s="3" t="s">
        <v>51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52</v>
      </c>
      <c r="F116" s="3" t="s">
        <v>51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52</v>
      </c>
      <c r="F117" s="3" t="s">
        <v>51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52</v>
      </c>
      <c r="F118" s="3" t="s">
        <v>51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52</v>
      </c>
      <c r="F119" s="3" t="s">
        <v>51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52</v>
      </c>
      <c r="F120" s="3" t="s">
        <v>51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52</v>
      </c>
      <c r="F121" s="3" t="s">
        <v>51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52</v>
      </c>
      <c r="F122" s="3" t="s">
        <v>51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52</v>
      </c>
      <c r="F123" s="3" t="s">
        <v>51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52</v>
      </c>
      <c r="F124" s="3" t="s">
        <v>51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52</v>
      </c>
      <c r="F125" s="3" t="s">
        <v>51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52</v>
      </c>
      <c r="F126" s="3" t="s">
        <v>51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52</v>
      </c>
      <c r="F127" s="3" t="s">
        <v>51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52</v>
      </c>
      <c r="F128" s="3" t="s">
        <v>51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52</v>
      </c>
      <c r="F129" s="3" t="s">
        <v>51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52</v>
      </c>
      <c r="F130" s="3" t="s">
        <v>51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52</v>
      </c>
      <c r="F131" s="3" t="s">
        <v>51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52</v>
      </c>
      <c r="F132" s="3" t="s">
        <v>51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52</v>
      </c>
      <c r="F133" s="3" t="s">
        <v>51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52</v>
      </c>
      <c r="F134" s="3" t="s">
        <v>51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52</v>
      </c>
      <c r="F135" s="3" t="s">
        <v>51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52</v>
      </c>
      <c r="F136" s="3" t="s">
        <v>51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52</v>
      </c>
      <c r="F137" s="3" t="s">
        <v>51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52</v>
      </c>
      <c r="F138" s="3" t="s">
        <v>51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52</v>
      </c>
      <c r="F139" s="3" t="s">
        <v>51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52</v>
      </c>
      <c r="F140" s="3" t="s">
        <v>51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52</v>
      </c>
      <c r="F141" s="3" t="s">
        <v>51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52</v>
      </c>
      <c r="F142" s="3" t="s">
        <v>51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52</v>
      </c>
      <c r="F143" s="3" t="s">
        <v>51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52</v>
      </c>
      <c r="F144" s="3" t="s">
        <v>51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52</v>
      </c>
      <c r="F145" s="3" t="s">
        <v>51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52</v>
      </c>
      <c r="F146" s="3" t="s">
        <v>51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52</v>
      </c>
      <c r="F147" s="3" t="s">
        <v>51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52</v>
      </c>
      <c r="F148" s="3" t="s">
        <v>51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52</v>
      </c>
      <c r="F149" s="3" t="s">
        <v>51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52</v>
      </c>
      <c r="F150" s="3" t="s">
        <v>51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52</v>
      </c>
      <c r="F151" s="3" t="s">
        <v>51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52</v>
      </c>
      <c r="F152" s="3" t="s">
        <v>51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52</v>
      </c>
      <c r="F153" s="3" t="s">
        <v>51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52</v>
      </c>
      <c r="F154" s="3" t="s">
        <v>51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52</v>
      </c>
      <c r="F155" s="3" t="s">
        <v>51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52</v>
      </c>
      <c r="F156" s="3" t="s">
        <v>51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52</v>
      </c>
      <c r="F157" s="3" t="s">
        <v>51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52</v>
      </c>
      <c r="F158" s="3" t="s">
        <v>51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52</v>
      </c>
      <c r="F159" s="3" t="s">
        <v>51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52</v>
      </c>
      <c r="F160" s="3" t="s">
        <v>51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52</v>
      </c>
      <c r="F161" s="3" t="s">
        <v>51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52</v>
      </c>
      <c r="F162" s="3" t="s">
        <v>51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52</v>
      </c>
      <c r="F163" s="3" t="s">
        <v>51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52</v>
      </c>
      <c r="F164" s="3" t="s">
        <v>51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52</v>
      </c>
      <c r="F165" s="3" t="s">
        <v>51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52</v>
      </c>
      <c r="F166" s="3" t="s">
        <v>51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52</v>
      </c>
      <c r="F167" s="3" t="s">
        <v>51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52</v>
      </c>
      <c r="F168" s="3" t="s">
        <v>51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52</v>
      </c>
      <c r="F169" s="3" t="s">
        <v>51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52</v>
      </c>
      <c r="F170" s="3" t="s">
        <v>51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52</v>
      </c>
      <c r="F171" s="3" t="s">
        <v>51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52</v>
      </c>
      <c r="F172" s="3" t="s">
        <v>51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52</v>
      </c>
      <c r="F173" s="3" t="s">
        <v>51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52</v>
      </c>
      <c r="F174" s="3" t="s">
        <v>51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52</v>
      </c>
      <c r="F175" s="3" t="s">
        <v>51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52</v>
      </c>
      <c r="F176" s="3" t="s">
        <v>51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52</v>
      </c>
      <c r="F177" s="3" t="s">
        <v>51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52</v>
      </c>
      <c r="F178" s="3" t="s">
        <v>51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52</v>
      </c>
      <c r="F179" s="3" t="s">
        <v>51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52</v>
      </c>
      <c r="F180" s="3" t="s">
        <v>51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52</v>
      </c>
      <c r="F181" s="3" t="s">
        <v>51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52</v>
      </c>
      <c r="F182" s="3" t="s">
        <v>51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52</v>
      </c>
      <c r="F183" s="3" t="s">
        <v>51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52</v>
      </c>
      <c r="F184" s="3" t="s">
        <v>51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52</v>
      </c>
      <c r="F185" s="3" t="s">
        <v>51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52</v>
      </c>
      <c r="F186" s="3" t="s">
        <v>51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52</v>
      </c>
      <c r="F187" s="3" t="s">
        <v>51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52</v>
      </c>
      <c r="F188" s="3" t="s">
        <v>51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2023-01-16T06:23:54Z</dcterms:modified>
</cp:coreProperties>
</file>