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34F352E3-E318-4506-96BF-56C3BF7A6B73}" xr6:coauthVersionLast="47" xr6:coauthVersionMax="47" xr10:uidLastSave="{00000000-0000-0000-0000-000000000000}"/>
  <bookViews>
    <workbookView xWindow="780" yWindow="780" windowWidth="12975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I22" i="1" s="1"/>
  <c r="Q22" i="1"/>
  <c r="E23" i="1"/>
  <c r="F23" i="1" s="1"/>
  <c r="G23" i="1" s="1"/>
  <c r="I23" i="1" s="1"/>
  <c r="Q23" i="1"/>
  <c r="Q21" i="1"/>
  <c r="F15" i="1"/>
  <c r="F16" i="1" s="1"/>
  <c r="E21" i="1"/>
  <c r="F21" i="1" s="1"/>
  <c r="G21" i="1" s="1"/>
  <c r="I21" i="1" s="1"/>
  <c r="C17" i="1"/>
  <c r="C12" i="1"/>
  <c r="C11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<sst xmlns="http://schemas.openxmlformats.org/spreadsheetml/2006/main" count="58" uniqueCount="51">
  <si>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</si>
  <si>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</si>
  <si>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</si>
  <si>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</si>
  <si>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</si>
  <si>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</si>
  <si>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</si>
  <si>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</si>
  <si>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</si>
  <si>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</si>
  <si>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</si>
  <si>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</si>
  <si>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</si>
  <si>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</si>
  <si>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</si>
  <si>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</si>
  <si>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</si>
  <si>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</si>
  <si>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</si>
  <si>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</si>
  <si>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</si>
  <si>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</si>
  <si>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</si>
  <si>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</si>
  <si>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</si>
  <si>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</si>
  <si>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</si>
  <si>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</si>
  <si>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</si>
  <si>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</si>
  <si>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</si>
  <si>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</si>
  <si>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</si>
  <si>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</si>
  <si>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</si>
  <si>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</si>
  <si>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</si>
  <si>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</si>
  <si>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</si>
  <si>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</si>
  <si>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</si>
  <si>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</si>
  <si>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</si>
  <si>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TV Ind</t>
  </si>
  <si>
    <t>G8794-0621</t>
  </si>
  <si>
    <t>EB</t>
  </si>
  <si>
    <t>F21</t>
  </si>
  <si>
    <t>G21</t>
  </si>
  <si>
    <t>JAVSO, 48, 250</t>
  </si>
  <si>
    <t>I</t>
  </si>
  <si>
    <t>EL5c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</si>
</sst>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TV Ind -  O-C Diagr.</a:t>
            </a:r>
          </a:p>
        </c:rich>
      </c:tx>
      <c:layout>
        <c:manualLayout>
          <c:xMode val="edge"/>
          <c:yMode val="edge"/>
          <c:x val="0.39038190710742654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-2.6770000062242616E-2</c:v>
                </c:pt>
                <c:pt idx="2">
                  <c:v>-3.150000017194543E-2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1.1000000000000001E-3</c:v>
                  </c:pt>
                  <c:pt idx="2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1.3014493298289798E-6</c:v>
                </c:pt>
                <c:pt idx="1">
                  <c:v>-2.9127606510111318E-2</c:v>
                </c:pt>
                <c:pt idx="2">
                  <c:v>-2.9143695173406557E-2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38021</c:v>
                </c:pt>
                <c:pt idx="2">
                  <c:v>38042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topLeftCell="G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41" t="s">
        <v>43</v>
      </c>
      <c r="G1" s="35">
        <v>0</v>
      </c>
      <c r="H1" s="31"/>
      <c r="I1" s="42" t="s">
        <v>44</v>
      </c>
      <c r="J1" s="43" t="s">
        <v>43</v>
      </c>
      <c r="K1" s="34">
        <v>20.335460000000001</v>
      </c>
      <c r="L1" s="36">
        <v>-55.283099999999997</v>
      </c>
      <c r="M1" s="37">
        <v>36786.292999999998</v>
      </c>
      <c r="N1" s="37">
        <v>0.57686000000000004</v>
      </c>
      <c r="O1" s="38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36786.292999999998</v>
      </c>
      <c r="D7" s="29" t="s">
        <v>50</v>
      </c>
    </row>
    <row r="8" spans="1:15" x14ac:dyDescent="0.2">
      <c r="A8" t="s">
        <v>3</v>
      </c>
      <c r="C8" s="8">
        <v>0.57686000000000004</v>
      </c>
      <c r="D8" s="29" t="s">
        <v>50</v>
      </c>
    </row>
    <row r="9" spans="1:15" x14ac:dyDescent="0.2">
      <c r="A9" s="24" t="s">
        <v>32</v>
      </c>
      <c r="B9" s="25">
        <v>21</v>
      </c>
      <c r="C9" s="22" t="s">
        <v>46</v>
      </c>
      <c r="D9" s="23" t="s">
        <v>47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1.3014493298289798E-6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-7.661268235827871E-7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58731.171976304831</v>
      </c>
      <c r="E15" s="14" t="s">
        <v>30</v>
      </c>
      <c r="F15" s="33">
        <f ca="1">NOW()+15018.5+$C$5/24</f>
        <v>59960.84955381944</v>
      </c>
    </row>
    <row r="16" spans="1:15" x14ac:dyDescent="0.2">
      <c r="A16" s="16" t="s">
        <v>4</v>
      </c>
      <c r="B16" s="10"/>
      <c r="C16" s="17">
        <f ca="1">+C8+C12</f>
        <v>0.5768592338731765</v>
      </c>
      <c r="E16" s="14" t="s">
        <v>35</v>
      </c>
      <c r="F16" s="15">
        <f ca="1">ROUND(2*(F15-$C$7)/$C$8,0)/2+F14</f>
        <v>40174.5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2132.5</v>
      </c>
    </row>
    <row r="18" spans="1:21" ht="14.25" thickTop="1" thickBot="1" x14ac:dyDescent="0.25">
      <c r="A18" s="16" t="s">
        <v>5</v>
      </c>
      <c r="B18" s="10"/>
      <c r="C18" s="19">
        <f ca="1">+C15</f>
        <v>58731.171976304831</v>
      </c>
      <c r="D18" s="20">
        <f ca="1">+C16</f>
        <v>0.5768592338731765</v>
      </c>
      <c r="E18" s="14" t="s">
        <v>31</v>
      </c>
      <c r="F18" s="18">
        <f ca="1">+$C$15+$C$16*F17-15018.5-$C$5/24</f>
        <v>44943.220125872715</v>
      </c>
    </row>
    <row r="19" spans="1:21" ht="13.5" thickTop="1" x14ac:dyDescent="0.2">
      <c r="F19" s="39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ht="12" customHeight="1" x14ac:dyDescent="0.2">
      <c r="C21" s="8">
        <v>36786.292999999998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1.3014493298289798E-6</v>
      </c>
      <c r="Q21" s="40">
        <f>+C21-15018.5</f>
        <v>21767.792999999998</v>
      </c>
    </row>
    <row r="22" spans="1:21" ht="12" customHeight="1" x14ac:dyDescent="0.2">
      <c r="A22" s="44" t="s">
        <v>48</v>
      </c>
      <c r="B22" s="45" t="s">
        <v>49</v>
      </c>
      <c r="C22" s="46">
        <v>58719.060289999936</v>
      </c>
      <c r="D22" s="44">
        <v>1.1000000000000001E-3</v>
      </c>
      <c r="E22">
        <f t="shared" ref="E22:E23" si="0">+(C22-C$7)/C$8</f>
        <v>38020.953593592792</v>
      </c>
      <c r="F22">
        <f t="shared" ref="F22:F23" si="1">ROUND(2*E22,0)/2</f>
        <v>38021</v>
      </c>
      <c r="G22">
        <f t="shared" ref="G22:G23" si="2">+C22-(C$7+F22*C$8)</f>
        <v>-2.6770000062242616E-2</v>
      </c>
      <c r="I22">
        <f t="shared" ref="I22:I23" si="3">+G22</f>
        <v>-2.6770000062242616E-2</v>
      </c>
      <c r="O22">
        <f t="shared" ref="O22:O23" ca="1" si="4">+C$11+C$12*$F22</f>
        <v>-2.9127606510111318E-2</v>
      </c>
      <c r="Q22" s="40">
        <f t="shared" ref="Q22:Q23" si="5">+C22-15018.5</f>
        <v>43700.560289999936</v>
      </c>
    </row>
    <row r="23" spans="1:21" ht="12" customHeight="1" x14ac:dyDescent="0.2">
      <c r="A23" s="44" t="s">
        <v>48</v>
      </c>
      <c r="B23" s="45" t="s">
        <v>49</v>
      </c>
      <c r="C23" s="46">
        <v>58731.169619999826</v>
      </c>
      <c r="D23" s="44">
        <v>1.14E-3</v>
      </c>
      <c r="E23">
        <f t="shared" si="0"/>
        <v>38041.945394029448</v>
      </c>
      <c r="F23">
        <f t="shared" si="1"/>
        <v>38042</v>
      </c>
      <c r="G23">
        <f t="shared" si="2"/>
        <v>-3.150000017194543E-2</v>
      </c>
      <c r="I23">
        <f t="shared" si="3"/>
        <v>-3.150000017194543E-2</v>
      </c>
      <c r="O23">
        <f t="shared" ca="1" si="4"/>
        <v>-2.9143695173406557E-2</v>
      </c>
      <c r="Q23" s="40">
        <f t="shared" si="5"/>
        <v>43712.669619999826</v>
      </c>
    </row>
    <row r="24" spans="1:21" ht="12" customHeight="1" x14ac:dyDescent="0.2">
      <c r="C24" s="8"/>
      <c r="D24" s="8"/>
      <c r="Q24" s="2"/>
    </row>
    <row r="25" spans="1:21" ht="12" customHeight="1" x14ac:dyDescent="0.2">
      <c r="C25" s="8"/>
      <c r="D25" s="8"/>
      <c r="Q25" s="2"/>
    </row>
    <row r="26" spans="1:21" ht="12" customHeight="1" x14ac:dyDescent="0.2">
      <c r="C26" s="8"/>
      <c r="D26" s="8"/>
      <c r="Q26" s="2"/>
    </row>
    <row r="27" spans="1:21" ht="12" customHeight="1" x14ac:dyDescent="0.2">
      <c r="C27" s="8"/>
      <c r="D27" s="8"/>
      <c r="Q27" s="2"/>
    </row>
    <row r="28" spans="1:21" ht="12" customHeight="1" x14ac:dyDescent="0.2">
      <c r="C28" s="8"/>
      <c r="D28" s="8"/>
      <c r="Q28" s="2"/>
    </row>
    <row r="29" spans="1:21" ht="12" customHeight="1" x14ac:dyDescent="0.2">
      <c r="C29" s="8"/>
      <c r="D29" s="8"/>
      <c r="Q29" s="2"/>
    </row>
    <row r="30" spans="1:21" ht="12" customHeight="1" x14ac:dyDescent="0.2">
      <c r="C30" s="8"/>
      <c r="D30" s="8"/>
      <c r="Q30" s="2"/>
    </row>
    <row r="31" spans="1:21" ht="12" customHeight="1" x14ac:dyDescent="0.2">
      <c r="C31" s="8"/>
      <c r="D31" s="8"/>
      <c r="Q31" s="2"/>
    </row>
    <row r="32" spans="1:21" ht="12" customHeight="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2023-01-16T07:23:21Z</dcterms:modified>
</cp:coreProperties>
</file>