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C03E7B6-0D7E-4EE3-9C6A-8625A6C52ABF}" xr6:coauthVersionLast="47" xr6:coauthVersionMax="47" xr10:uidLastSave="{00000000-0000-0000-0000-000000000000}"/>
  <bookViews>
    <workbookView xWindow="14220" yWindow="109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9" i="1" l="1"/>
  <c r="F219" i="1" s="1"/>
  <c r="G219" i="1" s="1"/>
  <c r="Q219" i="1"/>
  <c r="Q220" i="1"/>
  <c r="E215" i="1"/>
  <c r="F215" i="1" s="1"/>
  <c r="G215" i="1" s="1"/>
  <c r="K215" i="1" s="1"/>
  <c r="Q215" i="1"/>
  <c r="E216" i="1"/>
  <c r="F216" i="1" s="1"/>
  <c r="G216" i="1" s="1"/>
  <c r="K216" i="1" s="1"/>
  <c r="Q216" i="1"/>
  <c r="Q217" i="1"/>
  <c r="Q218" i="1"/>
  <c r="Q213" i="1"/>
  <c r="Q214" i="1"/>
  <c r="Q209" i="1"/>
  <c r="Q210" i="1"/>
  <c r="Q211" i="1"/>
  <c r="Q206" i="1"/>
  <c r="Q207" i="1"/>
  <c r="Q208" i="1"/>
  <c r="Q212" i="1"/>
  <c r="C7" i="1"/>
  <c r="E220" i="1" s="1"/>
  <c r="F220" i="1" s="1"/>
  <c r="G220" i="1" s="1"/>
  <c r="C8" i="1"/>
  <c r="E194" i="1" s="1"/>
  <c r="E34" i="1"/>
  <c r="F34" i="1" s="1"/>
  <c r="G34" i="1" s="1"/>
  <c r="I34" i="1" s="1"/>
  <c r="E164" i="1"/>
  <c r="F164" i="1" s="1"/>
  <c r="G164" i="1" s="1"/>
  <c r="K164" i="1" s="1"/>
  <c r="E189" i="1"/>
  <c r="F189" i="1" s="1"/>
  <c r="G189" i="1" s="1"/>
  <c r="K189" i="1" s="1"/>
  <c r="D9" i="1"/>
  <c r="C9" i="1"/>
  <c r="E172" i="1"/>
  <c r="E181" i="2" s="1"/>
  <c r="Q200" i="1"/>
  <c r="Q202" i="1"/>
  <c r="Q203" i="1"/>
  <c r="Q204" i="1"/>
  <c r="Q205" i="1"/>
  <c r="E38" i="1"/>
  <c r="F38" i="1" s="1"/>
  <c r="G38" i="1" s="1"/>
  <c r="E148" i="1"/>
  <c r="F148" i="1"/>
  <c r="G148" i="1" s="1"/>
  <c r="J148" i="1" s="1"/>
  <c r="E129" i="1"/>
  <c r="F129" i="1" s="1"/>
  <c r="G129" i="1" s="1"/>
  <c r="E134" i="1"/>
  <c r="F134" i="1" s="1"/>
  <c r="G134" i="1" s="1"/>
  <c r="I134" i="1" s="1"/>
  <c r="Q201" i="1"/>
  <c r="Q191" i="1"/>
  <c r="Q177" i="1"/>
  <c r="Q176" i="1"/>
  <c r="Q172" i="1"/>
  <c r="Q171" i="1"/>
  <c r="Q169" i="1"/>
  <c r="Q167" i="1"/>
  <c r="Q165" i="1"/>
  <c r="Q162" i="1"/>
  <c r="Q160" i="1"/>
  <c r="Q158" i="1"/>
  <c r="Q157" i="1"/>
  <c r="Q156" i="1"/>
  <c r="Q155" i="1"/>
  <c r="Q150" i="1"/>
  <c r="Q149" i="1"/>
  <c r="Q148" i="1"/>
  <c r="Q147" i="1"/>
  <c r="Q143" i="1"/>
  <c r="Q130" i="1"/>
  <c r="Q115" i="1"/>
  <c r="Q110" i="1"/>
  <c r="Q101" i="1"/>
  <c r="Q100" i="1"/>
  <c r="Q62" i="1"/>
  <c r="Q57" i="1"/>
  <c r="Q54" i="1"/>
  <c r="Q53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87" i="2"/>
  <c r="C187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86" i="2"/>
  <c r="C186" i="2"/>
  <c r="G124" i="2"/>
  <c r="C124" i="2"/>
  <c r="G123" i="2"/>
  <c r="C123" i="2"/>
  <c r="E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85" i="2"/>
  <c r="C185" i="2"/>
  <c r="E185" i="2"/>
  <c r="G184" i="2"/>
  <c r="C184" i="2"/>
  <c r="E184" i="2"/>
  <c r="G116" i="2"/>
  <c r="C116" i="2"/>
  <c r="G115" i="2"/>
  <c r="C115" i="2"/>
  <c r="G114" i="2"/>
  <c r="C114" i="2"/>
  <c r="G183" i="2"/>
  <c r="C183" i="2"/>
  <c r="G182" i="2"/>
  <c r="C182" i="2"/>
  <c r="G113" i="2"/>
  <c r="C113" i="2"/>
  <c r="G112" i="2"/>
  <c r="C112" i="2"/>
  <c r="G111" i="2"/>
  <c r="C111" i="2"/>
  <c r="G181" i="2"/>
  <c r="C181" i="2"/>
  <c r="G180" i="2"/>
  <c r="C180" i="2"/>
  <c r="G110" i="2"/>
  <c r="C110" i="2"/>
  <c r="G179" i="2"/>
  <c r="C179" i="2"/>
  <c r="G109" i="2"/>
  <c r="C109" i="2"/>
  <c r="G178" i="2"/>
  <c r="C178" i="2"/>
  <c r="G108" i="2"/>
  <c r="C108" i="2"/>
  <c r="G177" i="2"/>
  <c r="C177" i="2"/>
  <c r="G107" i="2"/>
  <c r="C107" i="2"/>
  <c r="E107" i="2"/>
  <c r="G106" i="2"/>
  <c r="C106" i="2"/>
  <c r="G176" i="2"/>
  <c r="C176" i="2"/>
  <c r="G105" i="2"/>
  <c r="C105" i="2"/>
  <c r="G175" i="2"/>
  <c r="C175" i="2"/>
  <c r="G104" i="2"/>
  <c r="C104" i="2"/>
  <c r="G174" i="2"/>
  <c r="C174" i="2"/>
  <c r="G173" i="2"/>
  <c r="C173" i="2"/>
  <c r="G172" i="2"/>
  <c r="C172" i="2"/>
  <c r="G171" i="2"/>
  <c r="C171" i="2"/>
  <c r="G103" i="2"/>
  <c r="C103" i="2"/>
  <c r="G102" i="2"/>
  <c r="C102" i="2"/>
  <c r="G101" i="2"/>
  <c r="C101" i="2"/>
  <c r="G100" i="2"/>
  <c r="C100" i="2"/>
  <c r="G170" i="2"/>
  <c r="C170" i="2"/>
  <c r="G169" i="2"/>
  <c r="C169" i="2"/>
  <c r="G168" i="2"/>
  <c r="C168" i="2"/>
  <c r="G167" i="2"/>
  <c r="C167" i="2"/>
  <c r="G99" i="2"/>
  <c r="C99" i="2"/>
  <c r="G98" i="2"/>
  <c r="C98" i="2"/>
  <c r="G97" i="2"/>
  <c r="C97" i="2"/>
  <c r="G166" i="2"/>
  <c r="C166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65" i="2"/>
  <c r="C165" i="2"/>
  <c r="G84" i="2"/>
  <c r="C84" i="2"/>
  <c r="E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E119" i="1"/>
  <c r="F119" i="1"/>
  <c r="G119" i="1" s="1"/>
  <c r="G73" i="2"/>
  <c r="C73" i="2"/>
  <c r="E118" i="1"/>
  <c r="F118" i="1" s="1"/>
  <c r="G118" i="1" s="1"/>
  <c r="G72" i="2"/>
  <c r="C72" i="2"/>
  <c r="E117" i="1"/>
  <c r="F117" i="1" s="1"/>
  <c r="G117" i="1" s="1"/>
  <c r="I117" i="1" s="1"/>
  <c r="G71" i="2"/>
  <c r="C71" i="2"/>
  <c r="G164" i="2"/>
  <c r="C164" i="2"/>
  <c r="G70" i="2"/>
  <c r="C70" i="2"/>
  <c r="G69" i="2"/>
  <c r="C69" i="2"/>
  <c r="G68" i="2"/>
  <c r="C68" i="2"/>
  <c r="G67" i="2"/>
  <c r="C67" i="2"/>
  <c r="G163" i="2"/>
  <c r="C163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162" i="2"/>
  <c r="C162" i="2"/>
  <c r="G161" i="2"/>
  <c r="C161" i="2"/>
  <c r="G58" i="2"/>
  <c r="C58" i="2"/>
  <c r="E99" i="1"/>
  <c r="E58" i="2" s="1"/>
  <c r="G57" i="2"/>
  <c r="C57" i="2"/>
  <c r="E98" i="1"/>
  <c r="G56" i="2"/>
  <c r="C56" i="2"/>
  <c r="E97" i="1"/>
  <c r="F97" i="1" s="1"/>
  <c r="G97" i="1" s="1"/>
  <c r="G55" i="2"/>
  <c r="C55" i="2"/>
  <c r="E96" i="1"/>
  <c r="G54" i="2"/>
  <c r="C54" i="2"/>
  <c r="G53" i="2"/>
  <c r="C53" i="2"/>
  <c r="G52" i="2"/>
  <c r="C52" i="2"/>
  <c r="E93" i="1"/>
  <c r="F93" i="1" s="1"/>
  <c r="G93" i="1" s="1"/>
  <c r="G51" i="2"/>
  <c r="C51" i="2"/>
  <c r="G50" i="2"/>
  <c r="C50" i="2"/>
  <c r="E91" i="1"/>
  <c r="F91" i="1" s="1"/>
  <c r="G91" i="1" s="1"/>
  <c r="I91" i="1" s="1"/>
  <c r="G49" i="2"/>
  <c r="C49" i="2"/>
  <c r="G48" i="2"/>
  <c r="C48" i="2"/>
  <c r="E89" i="1"/>
  <c r="G47" i="2"/>
  <c r="C47" i="2"/>
  <c r="G46" i="2"/>
  <c r="C46" i="2"/>
  <c r="E87" i="1"/>
  <c r="G45" i="2"/>
  <c r="C45" i="2"/>
  <c r="G44" i="2"/>
  <c r="C44" i="2"/>
  <c r="G43" i="2"/>
  <c r="C43" i="2"/>
  <c r="E84" i="1"/>
  <c r="G42" i="2"/>
  <c r="C42" i="2"/>
  <c r="E83" i="1"/>
  <c r="E42" i="2" s="1"/>
  <c r="G41" i="2"/>
  <c r="C41" i="2"/>
  <c r="E41" i="2"/>
  <c r="E82" i="1"/>
  <c r="F82" i="1"/>
  <c r="G82" i="1" s="1"/>
  <c r="G40" i="2"/>
  <c r="C40" i="2"/>
  <c r="G39" i="2"/>
  <c r="C39" i="2"/>
  <c r="E80" i="1"/>
  <c r="F80" i="1"/>
  <c r="G80" i="1" s="1"/>
  <c r="G38" i="2"/>
  <c r="C38" i="2"/>
  <c r="E79" i="1"/>
  <c r="G37" i="2"/>
  <c r="C37" i="2"/>
  <c r="G36" i="2"/>
  <c r="C36" i="2"/>
  <c r="G35" i="2"/>
  <c r="C35" i="2"/>
  <c r="E76" i="1"/>
  <c r="G34" i="2"/>
  <c r="C34" i="2"/>
  <c r="G33" i="2"/>
  <c r="C33" i="2"/>
  <c r="G32" i="2"/>
  <c r="C32" i="2"/>
  <c r="E73" i="1"/>
  <c r="G31" i="2"/>
  <c r="C31" i="2"/>
  <c r="G30" i="2"/>
  <c r="C30" i="2"/>
  <c r="E30" i="2"/>
  <c r="E71" i="1"/>
  <c r="G29" i="2"/>
  <c r="C29" i="2"/>
  <c r="E70" i="1"/>
  <c r="F70" i="1" s="1"/>
  <c r="G70" i="1" s="1"/>
  <c r="G28" i="2"/>
  <c r="C28" i="2"/>
  <c r="G27" i="2"/>
  <c r="C27" i="2"/>
  <c r="G26" i="2"/>
  <c r="C26" i="2"/>
  <c r="G25" i="2"/>
  <c r="C25" i="2"/>
  <c r="E65" i="1"/>
  <c r="F65" i="1" s="1"/>
  <c r="G65" i="1" s="1"/>
  <c r="G24" i="2"/>
  <c r="C24" i="2"/>
  <c r="E64" i="1"/>
  <c r="F64" i="1" s="1"/>
  <c r="G64" i="1" s="1"/>
  <c r="S64" i="1" s="1"/>
  <c r="G23" i="2"/>
  <c r="C23" i="2"/>
  <c r="G160" i="2"/>
  <c r="C160" i="2"/>
  <c r="G22" i="2"/>
  <c r="C22" i="2"/>
  <c r="G21" i="2"/>
  <c r="C21" i="2"/>
  <c r="G20" i="2"/>
  <c r="C20" i="2"/>
  <c r="E58" i="1"/>
  <c r="F58" i="1" s="1"/>
  <c r="G58" i="1" s="1"/>
  <c r="G159" i="2"/>
  <c r="C159" i="2"/>
  <c r="G19" i="2"/>
  <c r="C19" i="2"/>
  <c r="G18" i="2"/>
  <c r="C18" i="2"/>
  <c r="G158" i="2"/>
  <c r="C158" i="2"/>
  <c r="G157" i="2"/>
  <c r="C157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E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H187" i="2"/>
  <c r="B187" i="2"/>
  <c r="D187" i="2"/>
  <c r="A187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86" i="2"/>
  <c r="B186" i="2"/>
  <c r="D186" i="2"/>
  <c r="A186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85" i="2"/>
  <c r="B185" i="2"/>
  <c r="D185" i="2"/>
  <c r="A185" i="2"/>
  <c r="H184" i="2"/>
  <c r="B184" i="2"/>
  <c r="D184" i="2"/>
  <c r="A184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83" i="2"/>
  <c r="B183" i="2"/>
  <c r="D183" i="2"/>
  <c r="A183" i="2"/>
  <c r="H182" i="2"/>
  <c r="B182" i="2"/>
  <c r="D182" i="2"/>
  <c r="A182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81" i="2"/>
  <c r="B181" i="2"/>
  <c r="D181" i="2"/>
  <c r="A181" i="2"/>
  <c r="H180" i="2"/>
  <c r="B180" i="2"/>
  <c r="D180" i="2"/>
  <c r="A180" i="2"/>
  <c r="H110" i="2"/>
  <c r="B110" i="2"/>
  <c r="D110" i="2"/>
  <c r="A110" i="2"/>
  <c r="H179" i="2"/>
  <c r="B179" i="2"/>
  <c r="D179" i="2"/>
  <c r="A179" i="2"/>
  <c r="H109" i="2"/>
  <c r="B109" i="2"/>
  <c r="D109" i="2"/>
  <c r="A109" i="2"/>
  <c r="H178" i="2"/>
  <c r="B178" i="2"/>
  <c r="D178" i="2"/>
  <c r="A178" i="2"/>
  <c r="H108" i="2"/>
  <c r="B108" i="2"/>
  <c r="D108" i="2"/>
  <c r="A108" i="2"/>
  <c r="H177" i="2"/>
  <c r="B177" i="2"/>
  <c r="D177" i="2"/>
  <c r="A177" i="2"/>
  <c r="H107" i="2"/>
  <c r="B107" i="2"/>
  <c r="D107" i="2"/>
  <c r="A107" i="2"/>
  <c r="H106" i="2"/>
  <c r="B106" i="2"/>
  <c r="D106" i="2"/>
  <c r="A106" i="2"/>
  <c r="H176" i="2"/>
  <c r="B176" i="2"/>
  <c r="D176" i="2"/>
  <c r="A176" i="2"/>
  <c r="H105" i="2"/>
  <c r="B105" i="2"/>
  <c r="D105" i="2"/>
  <c r="A105" i="2"/>
  <c r="H175" i="2"/>
  <c r="B175" i="2"/>
  <c r="D175" i="2"/>
  <c r="A175" i="2"/>
  <c r="H104" i="2"/>
  <c r="B104" i="2"/>
  <c r="D104" i="2"/>
  <c r="A104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99" i="2"/>
  <c r="B99" i="2"/>
  <c r="D99" i="2"/>
  <c r="A99" i="2"/>
  <c r="H98" i="2"/>
  <c r="B98" i="2"/>
  <c r="D98" i="2"/>
  <c r="A98" i="2"/>
  <c r="H97" i="2"/>
  <c r="B97" i="2"/>
  <c r="D97" i="2"/>
  <c r="A97" i="2"/>
  <c r="H166" i="2"/>
  <c r="B166" i="2"/>
  <c r="D166" i="2"/>
  <c r="A166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65" i="2"/>
  <c r="B165" i="2"/>
  <c r="D165" i="2"/>
  <c r="A16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164" i="2"/>
  <c r="B164" i="2"/>
  <c r="D164" i="2"/>
  <c r="A164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63" i="2"/>
  <c r="B163" i="2"/>
  <c r="D163" i="2"/>
  <c r="A163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62" i="2"/>
  <c r="B162" i="2"/>
  <c r="D162" i="2"/>
  <c r="A162" i="2"/>
  <c r="H161" i="2"/>
  <c r="B161" i="2"/>
  <c r="D161" i="2"/>
  <c r="A16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60" i="2"/>
  <c r="B160" i="2"/>
  <c r="D160" i="2"/>
  <c r="A160" i="2"/>
  <c r="H22" i="2"/>
  <c r="B22" i="2"/>
  <c r="D22" i="2"/>
  <c r="A22" i="2"/>
  <c r="H21" i="2"/>
  <c r="B21" i="2"/>
  <c r="D21" i="2"/>
  <c r="A21" i="2"/>
  <c r="H20" i="2"/>
  <c r="B20" i="2"/>
  <c r="D20" i="2"/>
  <c r="A20" i="2"/>
  <c r="H159" i="2"/>
  <c r="B159" i="2"/>
  <c r="D159" i="2"/>
  <c r="A159" i="2"/>
  <c r="H19" i="2"/>
  <c r="B19" i="2"/>
  <c r="D19" i="2"/>
  <c r="A19" i="2"/>
  <c r="H18" i="2"/>
  <c r="B18" i="2"/>
  <c r="D18" i="2"/>
  <c r="A18" i="2"/>
  <c r="H158" i="2"/>
  <c r="B158" i="2"/>
  <c r="D158" i="2"/>
  <c r="A158" i="2"/>
  <c r="H157" i="2"/>
  <c r="B157" i="2"/>
  <c r="D157" i="2"/>
  <c r="A157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Q195" i="1"/>
  <c r="Q199" i="1"/>
  <c r="Q198" i="1"/>
  <c r="Q185" i="1"/>
  <c r="Q183" i="1"/>
  <c r="Q197" i="1"/>
  <c r="Q196" i="1"/>
  <c r="Q194" i="1"/>
  <c r="Q193" i="1"/>
  <c r="Q192" i="1"/>
  <c r="E67" i="1"/>
  <c r="F67" i="1"/>
  <c r="G67" i="1" s="1"/>
  <c r="I67" i="1" s="1"/>
  <c r="F71" i="1"/>
  <c r="G71" i="1"/>
  <c r="I71" i="1" s="1"/>
  <c r="F73" i="1"/>
  <c r="G73" i="1"/>
  <c r="F89" i="1"/>
  <c r="G89" i="1" s="1"/>
  <c r="Q174" i="1"/>
  <c r="Q175" i="1"/>
  <c r="Q178" i="1"/>
  <c r="Q188" i="1"/>
  <c r="Q161" i="1"/>
  <c r="Q190" i="1"/>
  <c r="Q166" i="1"/>
  <c r="Q180" i="1"/>
  <c r="Q184" i="1"/>
  <c r="Q189" i="1"/>
  <c r="Q181" i="1"/>
  <c r="Q182" i="1"/>
  <c r="Q186" i="1"/>
  <c r="Q187" i="1"/>
  <c r="F16" i="1"/>
  <c r="F17" i="1" s="1"/>
  <c r="C17" i="1"/>
  <c r="Q179" i="1"/>
  <c r="Q173" i="1"/>
  <c r="Q159" i="1"/>
  <c r="Q164" i="1"/>
  <c r="Q163" i="1"/>
  <c r="Q170" i="1"/>
  <c r="Q168" i="1"/>
  <c r="Q46" i="1"/>
  <c r="Q47" i="1"/>
  <c r="Q48" i="1"/>
  <c r="Q49" i="1"/>
  <c r="Q50" i="1"/>
  <c r="Q51" i="1"/>
  <c r="Q52" i="1"/>
  <c r="Q55" i="1"/>
  <c r="Q56" i="1"/>
  <c r="Q58" i="1"/>
  <c r="Q59" i="1"/>
  <c r="Q60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4" i="1"/>
  <c r="Q145" i="1"/>
  <c r="Q146" i="1"/>
  <c r="Q151" i="1"/>
  <c r="Q152" i="1"/>
  <c r="Q153" i="1"/>
  <c r="Q154" i="1"/>
  <c r="Q61" i="1"/>
  <c r="S91" i="1"/>
  <c r="E29" i="2"/>
  <c r="E39" i="2"/>
  <c r="E138" i="1"/>
  <c r="E121" i="1"/>
  <c r="E42" i="1"/>
  <c r="E153" i="2" s="1"/>
  <c r="E182" i="1"/>
  <c r="F182" i="1"/>
  <c r="G182" i="1" s="1"/>
  <c r="E33" i="1"/>
  <c r="F33" i="1" s="1"/>
  <c r="G33" i="1" s="1"/>
  <c r="E144" i="2"/>
  <c r="E48" i="2"/>
  <c r="E52" i="2"/>
  <c r="E56" i="2"/>
  <c r="E170" i="1"/>
  <c r="E110" i="2" s="1"/>
  <c r="F170" i="1"/>
  <c r="G170" i="1"/>
  <c r="E180" i="1"/>
  <c r="F180" i="1" s="1"/>
  <c r="G180" i="1" s="1"/>
  <c r="K180" i="1" s="1"/>
  <c r="E192" i="1"/>
  <c r="F192" i="1"/>
  <c r="E174" i="1"/>
  <c r="E166" i="1"/>
  <c r="E187" i="1"/>
  <c r="E121" i="2" s="1"/>
  <c r="E177" i="1"/>
  <c r="F177" i="1" s="1"/>
  <c r="G177" i="1" s="1"/>
  <c r="K177" i="1" s="1"/>
  <c r="E183" i="2"/>
  <c r="E32" i="1"/>
  <c r="E36" i="1"/>
  <c r="E40" i="1"/>
  <c r="F40" i="1" s="1"/>
  <c r="G40" i="1" s="1"/>
  <c r="E44" i="1"/>
  <c r="F44" i="1" s="1"/>
  <c r="G44" i="1" s="1"/>
  <c r="E150" i="1"/>
  <c r="E170" i="2"/>
  <c r="E158" i="1"/>
  <c r="F158" i="1" s="1"/>
  <c r="G158" i="1" s="1"/>
  <c r="I158" i="1" s="1"/>
  <c r="E167" i="1"/>
  <c r="E178" i="2" s="1"/>
  <c r="E123" i="1"/>
  <c r="E127" i="1"/>
  <c r="E132" i="1"/>
  <c r="E136" i="1"/>
  <c r="F136" i="1"/>
  <c r="G136" i="1" s="1"/>
  <c r="I136" i="1" s="1"/>
  <c r="E140" i="1"/>
  <c r="E94" i="2" s="1"/>
  <c r="F140" i="1"/>
  <c r="G140" i="1" s="1"/>
  <c r="S140" i="1" s="1"/>
  <c r="E145" i="1"/>
  <c r="E153" i="1"/>
  <c r="F153" i="1" s="1"/>
  <c r="G153" i="1" s="1"/>
  <c r="E109" i="1"/>
  <c r="E66" i="2" s="1"/>
  <c r="E108" i="1"/>
  <c r="E65" i="2"/>
  <c r="E107" i="1"/>
  <c r="F107" i="1"/>
  <c r="G107" i="1"/>
  <c r="I107" i="1" s="1"/>
  <c r="E106" i="1"/>
  <c r="E105" i="1"/>
  <c r="F105" i="1" s="1"/>
  <c r="G105" i="1" s="1"/>
  <c r="E104" i="1"/>
  <c r="F104" i="1" s="1"/>
  <c r="E103" i="1"/>
  <c r="F103" i="1"/>
  <c r="G103" i="1"/>
  <c r="S103" i="1" s="1"/>
  <c r="E102" i="1"/>
  <c r="E143" i="1"/>
  <c r="F143" i="1" s="1"/>
  <c r="G143" i="1" s="1"/>
  <c r="I143" i="1" s="1"/>
  <c r="E147" i="1"/>
  <c r="E167" i="2" s="1"/>
  <c r="E53" i="1"/>
  <c r="F53" i="1"/>
  <c r="G53" i="1" s="1"/>
  <c r="I53" i="1" s="1"/>
  <c r="E54" i="1"/>
  <c r="F54" i="1"/>
  <c r="G54" i="1" s="1"/>
  <c r="I54" i="1" s="1"/>
  <c r="E57" i="1"/>
  <c r="F57" i="1" s="1"/>
  <c r="G57" i="1" s="1"/>
  <c r="I57" i="1" s="1"/>
  <c r="E62" i="1"/>
  <c r="E160" i="2"/>
  <c r="E100" i="1"/>
  <c r="F100" i="1" s="1"/>
  <c r="G100" i="1" s="1"/>
  <c r="I100" i="1" s="1"/>
  <c r="E101" i="1"/>
  <c r="F101" i="1" s="1"/>
  <c r="G101" i="1" s="1"/>
  <c r="I101" i="1" s="1"/>
  <c r="E110" i="1"/>
  <c r="F110" i="1"/>
  <c r="G110" i="1" s="1"/>
  <c r="I110" i="1" s="1"/>
  <c r="E115" i="1"/>
  <c r="F115" i="1" s="1"/>
  <c r="G115" i="1" s="1"/>
  <c r="I115" i="1" s="1"/>
  <c r="E130" i="1"/>
  <c r="F130" i="1"/>
  <c r="G130" i="1" s="1"/>
  <c r="E163" i="1"/>
  <c r="F163" i="1"/>
  <c r="G163" i="1" s="1"/>
  <c r="S163" i="1" s="1"/>
  <c r="E179" i="1"/>
  <c r="E184" i="1"/>
  <c r="E118" i="2" s="1"/>
  <c r="F184" i="1"/>
  <c r="G184" i="1" s="1"/>
  <c r="E183" i="1"/>
  <c r="F183" i="1" s="1"/>
  <c r="G183" i="1" s="1"/>
  <c r="J183" i="1" s="1"/>
  <c r="E175" i="1"/>
  <c r="F175" i="1" s="1"/>
  <c r="G175" i="1" s="1"/>
  <c r="K175" i="1" s="1"/>
  <c r="E181" i="1"/>
  <c r="F181" i="1" s="1"/>
  <c r="G181" i="1" s="1"/>
  <c r="K181" i="1" s="1"/>
  <c r="E193" i="1"/>
  <c r="E126" i="2" s="1"/>
  <c r="F193" i="1"/>
  <c r="G193" i="1" s="1"/>
  <c r="K193" i="1" s="1"/>
  <c r="E159" i="1"/>
  <c r="E171" i="1"/>
  <c r="E191" i="1"/>
  <c r="F191" i="1" s="1"/>
  <c r="G191" i="1" s="1"/>
  <c r="K191" i="1" s="1"/>
  <c r="E26" i="1"/>
  <c r="F26" i="1"/>
  <c r="G26" i="1"/>
  <c r="I26" i="1" s="1"/>
  <c r="E22" i="1"/>
  <c r="E24" i="1"/>
  <c r="F24" i="1"/>
  <c r="G24" i="1" s="1"/>
  <c r="E28" i="1"/>
  <c r="E139" i="2"/>
  <c r="E30" i="1"/>
  <c r="E141" i="2" s="1"/>
  <c r="F30" i="1"/>
  <c r="G30" i="1" s="1"/>
  <c r="I30" i="1" s="1"/>
  <c r="E21" i="1"/>
  <c r="F21" i="1"/>
  <c r="G21" i="1" s="1"/>
  <c r="S21" i="1" s="1"/>
  <c r="E37" i="1"/>
  <c r="F37" i="1" s="1"/>
  <c r="G37" i="1" s="1"/>
  <c r="S37" i="1" s="1"/>
  <c r="E41" i="1"/>
  <c r="E152" i="2" s="1"/>
  <c r="E45" i="1"/>
  <c r="E155" i="1"/>
  <c r="F155" i="1" s="1"/>
  <c r="G155" i="1" s="1"/>
  <c r="I155" i="1" s="1"/>
  <c r="E160" i="1"/>
  <c r="E175" i="2" s="1"/>
  <c r="E120" i="1"/>
  <c r="E124" i="1"/>
  <c r="E79" i="2"/>
  <c r="F124" i="1"/>
  <c r="G124" i="1" s="1"/>
  <c r="S124" i="1" s="1"/>
  <c r="E128" i="1"/>
  <c r="E133" i="1"/>
  <c r="F133" i="1"/>
  <c r="G133" i="1" s="1"/>
  <c r="S133" i="1" s="1"/>
  <c r="E137" i="1"/>
  <c r="E141" i="1"/>
  <c r="E95" i="2"/>
  <c r="F141" i="1"/>
  <c r="G141" i="1" s="1"/>
  <c r="I141" i="1" s="1"/>
  <c r="E146" i="1"/>
  <c r="E154" i="1"/>
  <c r="F154" i="1"/>
  <c r="G154" i="1" s="1"/>
  <c r="S154" i="1" s="1"/>
  <c r="E52" i="1"/>
  <c r="E51" i="1"/>
  <c r="E16" i="2"/>
  <c r="F51" i="1"/>
  <c r="G51" i="1" s="1"/>
  <c r="S51" i="1" s="1"/>
  <c r="E50" i="1"/>
  <c r="F50" i="1" s="1"/>
  <c r="G50" i="1" s="1"/>
  <c r="S50" i="1" s="1"/>
  <c r="E49" i="1"/>
  <c r="E14" i="2" s="1"/>
  <c r="E48" i="1"/>
  <c r="E13" i="2" s="1"/>
  <c r="E47" i="1"/>
  <c r="E46" i="1"/>
  <c r="F46" i="1" s="1"/>
  <c r="G46" i="1" s="1"/>
  <c r="S46" i="1" s="1"/>
  <c r="E168" i="1"/>
  <c r="E185" i="1"/>
  <c r="E190" i="1"/>
  <c r="F190" i="1" s="1"/>
  <c r="G190" i="1" s="1"/>
  <c r="J190" i="1" s="1"/>
  <c r="E188" i="1"/>
  <c r="E122" i="2" s="1"/>
  <c r="E186" i="1"/>
  <c r="F186" i="1" s="1"/>
  <c r="G186" i="1" s="1"/>
  <c r="K186" i="1" s="1"/>
  <c r="E176" i="1"/>
  <c r="E25" i="1"/>
  <c r="E136" i="2" s="1"/>
  <c r="F25" i="1"/>
  <c r="G25" i="1" s="1"/>
  <c r="E23" i="1"/>
  <c r="E27" i="1"/>
  <c r="E138" i="2" s="1"/>
  <c r="F27" i="1"/>
  <c r="G27" i="1" s="1"/>
  <c r="E29" i="1"/>
  <c r="E31" i="1"/>
  <c r="E35" i="1"/>
  <c r="E146" i="2" s="1"/>
  <c r="F35" i="1"/>
  <c r="G35" i="1" s="1"/>
  <c r="S35" i="1" s="1"/>
  <c r="E39" i="1"/>
  <c r="F39" i="1" s="1"/>
  <c r="G39" i="1" s="1"/>
  <c r="E43" i="1"/>
  <c r="E149" i="1"/>
  <c r="F149" i="1" s="1"/>
  <c r="G149" i="1" s="1"/>
  <c r="J149" i="1" s="1"/>
  <c r="E157" i="1"/>
  <c r="E165" i="1"/>
  <c r="F165" i="1" s="1"/>
  <c r="G165" i="1" s="1"/>
  <c r="K165" i="1" s="1"/>
  <c r="E122" i="1"/>
  <c r="E77" i="2" s="1"/>
  <c r="E126" i="1"/>
  <c r="E81" i="2" s="1"/>
  <c r="E131" i="1"/>
  <c r="F131" i="1" s="1"/>
  <c r="G131" i="1" s="1"/>
  <c r="E135" i="1"/>
  <c r="E89" i="2" s="1"/>
  <c r="E139" i="1"/>
  <c r="F139" i="1"/>
  <c r="G139" i="1" s="1"/>
  <c r="S139" i="1" s="1"/>
  <c r="E144" i="1"/>
  <c r="E152" i="1"/>
  <c r="F152" i="1" s="1"/>
  <c r="G152" i="1"/>
  <c r="E114" i="1"/>
  <c r="F114" i="1" s="1"/>
  <c r="G114" i="1" s="1"/>
  <c r="S114" i="1" s="1"/>
  <c r="E113" i="1"/>
  <c r="F113" i="1"/>
  <c r="G113" i="1" s="1"/>
  <c r="E112" i="1"/>
  <c r="E68" i="2" s="1"/>
  <c r="E111" i="1"/>
  <c r="E61" i="1"/>
  <c r="F61" i="1"/>
  <c r="G61" i="1" s="1"/>
  <c r="E56" i="1"/>
  <c r="F56" i="1" s="1"/>
  <c r="G56" i="1" s="1"/>
  <c r="E55" i="1"/>
  <c r="F55" i="1" s="1"/>
  <c r="E132" i="2"/>
  <c r="E62" i="2"/>
  <c r="E87" i="2"/>
  <c r="E103" i="2"/>
  <c r="E169" i="1"/>
  <c r="E179" i="2" s="1"/>
  <c r="E69" i="2"/>
  <c r="E93" i="2"/>
  <c r="E90" i="2"/>
  <c r="E137" i="2"/>
  <c r="G55" i="1"/>
  <c r="S55" i="1" s="1"/>
  <c r="F179" i="1"/>
  <c r="G179" i="1" s="1"/>
  <c r="K179" i="1" s="1"/>
  <c r="E115" i="2"/>
  <c r="E125" i="2"/>
  <c r="E60" i="2"/>
  <c r="E64" i="2"/>
  <c r="F36" i="1"/>
  <c r="G36" i="1" s="1"/>
  <c r="I36" i="1" s="1"/>
  <c r="E147" i="2"/>
  <c r="E135" i="2"/>
  <c r="E70" i="2"/>
  <c r="I114" i="1"/>
  <c r="I130" i="1"/>
  <c r="E101" i="2"/>
  <c r="E158" i="2"/>
  <c r="E165" i="2"/>
  <c r="E157" i="2"/>
  <c r="E117" i="2"/>
  <c r="E142" i="2"/>
  <c r="F31" i="1"/>
  <c r="G31" i="1" s="1"/>
  <c r="S31" i="1" s="1"/>
  <c r="F112" i="1"/>
  <c r="G112" i="1" s="1"/>
  <c r="S112" i="1" s="1"/>
  <c r="I103" i="1"/>
  <c r="F168" i="1"/>
  <c r="G168" i="1" s="1"/>
  <c r="J168" i="1" s="1"/>
  <c r="E109" i="2"/>
  <c r="F144" i="1"/>
  <c r="G144" i="1" s="1"/>
  <c r="E97" i="2"/>
  <c r="F106" i="1"/>
  <c r="G106" i="1" s="1"/>
  <c r="I106" i="1" s="1"/>
  <c r="E63" i="2"/>
  <c r="S117" i="1"/>
  <c r="F48" i="1"/>
  <c r="G48" i="1" s="1"/>
  <c r="I48" i="1" s="1"/>
  <c r="F150" i="1"/>
  <c r="G150" i="1" s="1"/>
  <c r="J150" i="1" s="1"/>
  <c r="I73" i="1"/>
  <c r="S73" i="1"/>
  <c r="E108" i="2"/>
  <c r="F166" i="1"/>
  <c r="G166" i="1" s="1"/>
  <c r="F174" i="1"/>
  <c r="G174" i="1" s="1"/>
  <c r="K174" i="1"/>
  <c r="G104" i="1"/>
  <c r="E74" i="2"/>
  <c r="E20" i="2"/>
  <c r="E72" i="2"/>
  <c r="E204" i="1"/>
  <c r="F204" i="1"/>
  <c r="G204" i="1" s="1"/>
  <c r="K204" i="1" s="1"/>
  <c r="E196" i="1"/>
  <c r="G192" i="1"/>
  <c r="J192" i="1" s="1"/>
  <c r="E211" i="1"/>
  <c r="F211" i="1" s="1"/>
  <c r="G211" i="1" s="1"/>
  <c r="K211" i="1" s="1"/>
  <c r="E203" i="1"/>
  <c r="F203" i="1" s="1"/>
  <c r="G203" i="1" s="1"/>
  <c r="K203" i="1" s="1"/>
  <c r="E195" i="1"/>
  <c r="F195" i="1" s="1"/>
  <c r="G195" i="1"/>
  <c r="K195" i="1" s="1"/>
  <c r="E210" i="1"/>
  <c r="F210" i="1" s="1"/>
  <c r="G210" i="1" s="1"/>
  <c r="K210" i="1" s="1"/>
  <c r="E208" i="1"/>
  <c r="F208" i="1" s="1"/>
  <c r="G208" i="1" s="1"/>
  <c r="K208" i="1" s="1"/>
  <c r="E200" i="1"/>
  <c r="F200" i="1" s="1"/>
  <c r="G200" i="1" s="1"/>
  <c r="K200" i="1" s="1"/>
  <c r="E205" i="1"/>
  <c r="F205" i="1" s="1"/>
  <c r="G205" i="1" s="1"/>
  <c r="K205" i="1" s="1"/>
  <c r="E197" i="1"/>
  <c r="E202" i="1"/>
  <c r="F202" i="1" s="1"/>
  <c r="G202" i="1" s="1"/>
  <c r="K202" i="1" s="1"/>
  <c r="S48" i="1"/>
  <c r="K182" i="1"/>
  <c r="F43" i="1"/>
  <c r="G43" i="1"/>
  <c r="E154" i="2"/>
  <c r="I112" i="1"/>
  <c r="E162" i="2"/>
  <c r="S107" i="1"/>
  <c r="F167" i="1"/>
  <c r="G167" i="1" s="1"/>
  <c r="K167" i="1" s="1"/>
  <c r="K184" i="1"/>
  <c r="F28" i="1"/>
  <c r="G28" i="1" s="1"/>
  <c r="F32" i="1"/>
  <c r="G32" i="1" s="1"/>
  <c r="E143" i="2"/>
  <c r="I37" i="1"/>
  <c r="F47" i="1"/>
  <c r="G47" i="1"/>
  <c r="I47" i="1" s="1"/>
  <c r="E12" i="2"/>
  <c r="F62" i="1"/>
  <c r="G62" i="1" s="1"/>
  <c r="I62" i="1" s="1"/>
  <c r="J170" i="1"/>
  <c r="F159" i="1"/>
  <c r="G159" i="1" s="1"/>
  <c r="E104" i="2"/>
  <c r="E85" i="2"/>
  <c r="F132" i="1"/>
  <c r="G132" i="1"/>
  <c r="S132" i="1" s="1"/>
  <c r="E86" i="2"/>
  <c r="I139" i="1"/>
  <c r="F29" i="1"/>
  <c r="G29" i="1" s="1"/>
  <c r="S29" i="1" s="1"/>
  <c r="E140" i="2"/>
  <c r="E182" i="2"/>
  <c r="F176" i="1"/>
  <c r="G176" i="1" s="1"/>
  <c r="K176" i="1" s="1"/>
  <c r="I50" i="1"/>
  <c r="F45" i="1"/>
  <c r="G45" i="1" s="1"/>
  <c r="S45" i="1" s="1"/>
  <c r="E156" i="2"/>
  <c r="F127" i="1"/>
  <c r="G127" i="1" s="1"/>
  <c r="I127" i="1" s="1"/>
  <c r="E82" i="2"/>
  <c r="K166" i="1"/>
  <c r="F108" i="1"/>
  <c r="G108" i="1" s="1"/>
  <c r="I46" i="1"/>
  <c r="E171" i="2"/>
  <c r="F123" i="1"/>
  <c r="G123" i="1" s="1"/>
  <c r="S123" i="1" s="1"/>
  <c r="E78" i="2"/>
  <c r="E92" i="2"/>
  <c r="F138" i="1"/>
  <c r="G138" i="1" s="1"/>
  <c r="S138" i="1" s="1"/>
  <c r="F83" i="1"/>
  <c r="G83" i="1" s="1"/>
  <c r="E18" i="2"/>
  <c r="E15" i="2"/>
  <c r="E88" i="2"/>
  <c r="E28" i="2"/>
  <c r="E25" i="2"/>
  <c r="E163" i="2"/>
  <c r="E106" i="2"/>
  <c r="E73" i="2"/>
  <c r="E186" i="2"/>
  <c r="E168" i="2"/>
  <c r="E112" i="2"/>
  <c r="E11" i="2"/>
  <c r="E24" i="2"/>
  <c r="E32" i="2"/>
  <c r="E102" i="2"/>
  <c r="E63" i="1"/>
  <c r="F63" i="1" s="1"/>
  <c r="G63" i="1" s="1"/>
  <c r="E75" i="1"/>
  <c r="F75" i="1" s="1"/>
  <c r="G75" i="1" s="1"/>
  <c r="I75" i="1" s="1"/>
  <c r="E78" i="1"/>
  <c r="E37" i="2" s="1"/>
  <c r="E86" i="1"/>
  <c r="F86" i="1"/>
  <c r="G86" i="1" s="1"/>
  <c r="E88" i="1"/>
  <c r="E90" i="1"/>
  <c r="F90" i="1" s="1"/>
  <c r="G90" i="1" s="1"/>
  <c r="E92" i="1"/>
  <c r="F92" i="1" s="1"/>
  <c r="G92" i="1" s="1"/>
  <c r="E151" i="1"/>
  <c r="E162" i="1"/>
  <c r="F162" i="1"/>
  <c r="G162" i="1" s="1"/>
  <c r="I162" i="1" s="1"/>
  <c r="E212" i="1"/>
  <c r="F212" i="1"/>
  <c r="G212" i="1"/>
  <c r="K212" i="1" s="1"/>
  <c r="E201" i="1"/>
  <c r="F201" i="1" s="1"/>
  <c r="G201" i="1" s="1"/>
  <c r="J201" i="1" s="1"/>
  <c r="E60" i="1"/>
  <c r="F60" i="1" s="1"/>
  <c r="G60" i="1" s="1"/>
  <c r="E68" i="1"/>
  <c r="F68" i="1" s="1"/>
  <c r="G68" i="1" s="1"/>
  <c r="E77" i="1"/>
  <c r="F77" i="1" s="1"/>
  <c r="G77" i="1"/>
  <c r="S77" i="1" s="1"/>
  <c r="E81" i="1"/>
  <c r="F81" i="1" s="1"/>
  <c r="G81" i="1" s="1"/>
  <c r="E85" i="1"/>
  <c r="E44" i="2" s="1"/>
  <c r="E94" i="1"/>
  <c r="E178" i="1"/>
  <c r="E173" i="1"/>
  <c r="F173" i="1" s="1"/>
  <c r="G173" i="1" s="1"/>
  <c r="K173" i="1" s="1"/>
  <c r="E214" i="1"/>
  <c r="F214" i="1" s="1"/>
  <c r="G214" i="1"/>
  <c r="E207" i="1"/>
  <c r="F207" i="1"/>
  <c r="G207" i="1" s="1"/>
  <c r="K207" i="1" s="1"/>
  <c r="E199" i="1"/>
  <c r="F199" i="1" s="1"/>
  <c r="G199" i="1" s="1"/>
  <c r="J199" i="1" s="1"/>
  <c r="E142" i="1"/>
  <c r="E96" i="2" s="1"/>
  <c r="F142" i="1"/>
  <c r="G142" i="1" s="1"/>
  <c r="S142" i="1" s="1"/>
  <c r="E69" i="1"/>
  <c r="F69" i="1" s="1"/>
  <c r="G69" i="1" s="1"/>
  <c r="E72" i="1"/>
  <c r="E95" i="1"/>
  <c r="F95" i="1" s="1"/>
  <c r="G95" i="1" s="1"/>
  <c r="E156" i="1"/>
  <c r="E172" i="2" s="1"/>
  <c r="E161" i="1"/>
  <c r="E105" i="2" s="1"/>
  <c r="E209" i="1"/>
  <c r="F209" i="1" s="1"/>
  <c r="U209" i="1" s="1"/>
  <c r="E198" i="1"/>
  <c r="F198" i="1"/>
  <c r="G198" i="1" s="1"/>
  <c r="J198" i="1" s="1"/>
  <c r="E59" i="1"/>
  <c r="E21" i="2" s="1"/>
  <c r="E66" i="1"/>
  <c r="E26" i="2" s="1"/>
  <c r="E74" i="1"/>
  <c r="F74" i="1" s="1"/>
  <c r="G74" i="1" s="1"/>
  <c r="E116" i="1"/>
  <c r="F116" i="1" s="1"/>
  <c r="G116" i="1" s="1"/>
  <c r="E125" i="1"/>
  <c r="E206" i="1"/>
  <c r="F206" i="1" s="1"/>
  <c r="G206" i="1" s="1"/>
  <c r="K206" i="1" s="1"/>
  <c r="F66" i="1"/>
  <c r="G66" i="1"/>
  <c r="I66" i="1" s="1"/>
  <c r="E130" i="2"/>
  <c r="E27" i="2"/>
  <c r="E176" i="2"/>
  <c r="I29" i="1"/>
  <c r="F59" i="1"/>
  <c r="G59" i="1" s="1"/>
  <c r="I59" i="1" s="1"/>
  <c r="I43" i="1"/>
  <c r="S43" i="1"/>
  <c r="S47" i="1"/>
  <c r="K214" i="1"/>
  <c r="F78" i="1"/>
  <c r="G78" i="1" s="1"/>
  <c r="F178" i="1"/>
  <c r="G178" i="1"/>
  <c r="K178" i="1" s="1"/>
  <c r="E114" i="2"/>
  <c r="E45" i="2"/>
  <c r="F151" i="1"/>
  <c r="G151" i="1"/>
  <c r="I151" i="1" s="1"/>
  <c r="E100" i="2"/>
  <c r="F125" i="1"/>
  <c r="G125" i="1"/>
  <c r="S125" i="1" s="1"/>
  <c r="E80" i="2"/>
  <c r="E111" i="2"/>
  <c r="E31" i="2"/>
  <c r="F72" i="1"/>
  <c r="G72" i="1"/>
  <c r="I72" i="1" s="1"/>
  <c r="F94" i="1"/>
  <c r="G94" i="1" s="1"/>
  <c r="E53" i="2"/>
  <c r="I108" i="1"/>
  <c r="S108" i="1"/>
  <c r="I125" i="1"/>
  <c r="S24" i="1" l="1"/>
  <c r="I24" i="1"/>
  <c r="S33" i="1"/>
  <c r="I33" i="1"/>
  <c r="S144" i="1"/>
  <c r="I144" i="1"/>
  <c r="S97" i="1"/>
  <c r="I97" i="1"/>
  <c r="F194" i="1"/>
  <c r="G194" i="1" s="1"/>
  <c r="K194" i="1" s="1"/>
  <c r="E127" i="2"/>
  <c r="S27" i="1"/>
  <c r="I27" i="1"/>
  <c r="I58" i="1"/>
  <c r="S58" i="1"/>
  <c r="S68" i="1"/>
  <c r="I68" i="1"/>
  <c r="I83" i="1"/>
  <c r="S83" i="1"/>
  <c r="I32" i="1"/>
  <c r="S32" i="1"/>
  <c r="I63" i="1"/>
  <c r="S63" i="1"/>
  <c r="J159" i="1"/>
  <c r="S159" i="1"/>
  <c r="I60" i="1"/>
  <c r="S60" i="1"/>
  <c r="S92" i="1"/>
  <c r="I92" i="1"/>
  <c r="I28" i="1"/>
  <c r="S28" i="1"/>
  <c r="S40" i="1"/>
  <c r="I40" i="1"/>
  <c r="F172" i="1"/>
  <c r="G172" i="1" s="1"/>
  <c r="I172" i="1" s="1"/>
  <c r="E159" i="2"/>
  <c r="E218" i="1"/>
  <c r="F218" i="1" s="1"/>
  <c r="G218" i="1" s="1"/>
  <c r="K218" i="1" s="1"/>
  <c r="I124" i="1"/>
  <c r="E51" i="2"/>
  <c r="S141" i="1"/>
  <c r="I140" i="1"/>
  <c r="E124" i="2"/>
  <c r="E169" i="2"/>
  <c r="S151" i="1"/>
  <c r="E187" i="2"/>
  <c r="I138" i="1"/>
  <c r="E145" i="2"/>
  <c r="E166" i="2"/>
  <c r="E116" i="2"/>
  <c r="S72" i="1"/>
  <c r="E34" i="2"/>
  <c r="S66" i="1"/>
  <c r="E23" i="2"/>
  <c r="E22" i="2"/>
  <c r="S36" i="1"/>
  <c r="I31" i="1"/>
  <c r="E120" i="2"/>
  <c r="E151" i="2"/>
  <c r="F160" i="1"/>
  <c r="G160" i="1" s="1"/>
  <c r="I160" i="1" s="1"/>
  <c r="I21" i="1"/>
  <c r="E61" i="2"/>
  <c r="E213" i="1"/>
  <c r="F213" i="1" s="1"/>
  <c r="G213" i="1" s="1"/>
  <c r="K213" i="1" s="1"/>
  <c r="E217" i="1"/>
  <c r="F217" i="1" s="1"/>
  <c r="G217" i="1" s="1"/>
  <c r="K217" i="1" s="1"/>
  <c r="F126" i="1"/>
  <c r="G126" i="1" s="1"/>
  <c r="F85" i="1"/>
  <c r="G85" i="1" s="1"/>
  <c r="E36" i="2"/>
  <c r="I45" i="1"/>
  <c r="F156" i="1"/>
  <c r="G156" i="1" s="1"/>
  <c r="I156" i="1" s="1"/>
  <c r="I77" i="1"/>
  <c r="F161" i="1"/>
  <c r="G161" i="1" s="1"/>
  <c r="S161" i="1" s="1"/>
  <c r="F169" i="1"/>
  <c r="G169" i="1" s="1"/>
  <c r="K169" i="1" s="1"/>
  <c r="E174" i="2"/>
  <c r="F147" i="1"/>
  <c r="G147" i="1" s="1"/>
  <c r="I147" i="1" s="1"/>
  <c r="E131" i="2"/>
  <c r="I51" i="1"/>
  <c r="I55" i="1"/>
  <c r="E19" i="2"/>
  <c r="E164" i="2"/>
  <c r="S67" i="1"/>
  <c r="I95" i="1"/>
  <c r="S95" i="1"/>
  <c r="I78" i="1"/>
  <c r="S78" i="1"/>
  <c r="I94" i="1"/>
  <c r="S94" i="1"/>
  <c r="I116" i="1"/>
  <c r="S116" i="1"/>
  <c r="I39" i="1"/>
  <c r="S39" i="1"/>
  <c r="S74" i="1"/>
  <c r="I74" i="1"/>
  <c r="S81" i="1"/>
  <c r="I81" i="1"/>
  <c r="S90" i="1"/>
  <c r="I90" i="1"/>
  <c r="I65" i="1"/>
  <c r="S65" i="1"/>
  <c r="S93" i="1"/>
  <c r="I93" i="1"/>
  <c r="S118" i="1"/>
  <c r="I118" i="1"/>
  <c r="I69" i="1"/>
  <c r="S69" i="1"/>
  <c r="I86" i="1"/>
  <c r="S86" i="1"/>
  <c r="S44" i="1"/>
  <c r="I44" i="1"/>
  <c r="S127" i="1"/>
  <c r="I25" i="1"/>
  <c r="S25" i="1"/>
  <c r="I80" i="1"/>
  <c r="S80" i="1"/>
  <c r="S34" i="1"/>
  <c r="I142" i="1"/>
  <c r="F88" i="1"/>
  <c r="G88" i="1" s="1"/>
  <c r="E47" i="2"/>
  <c r="E54" i="2"/>
  <c r="I64" i="1"/>
  <c r="E67" i="2"/>
  <c r="F111" i="1"/>
  <c r="G111" i="1" s="1"/>
  <c r="F146" i="1"/>
  <c r="G146" i="1" s="1"/>
  <c r="E99" i="2"/>
  <c r="F128" i="1"/>
  <c r="G128" i="1" s="1"/>
  <c r="E83" i="2"/>
  <c r="F171" i="1"/>
  <c r="G171" i="1" s="1"/>
  <c r="K171" i="1" s="1"/>
  <c r="E180" i="2"/>
  <c r="I105" i="1"/>
  <c r="S105" i="1"/>
  <c r="I89" i="1"/>
  <c r="S89" i="1"/>
  <c r="F96" i="1"/>
  <c r="G96" i="1" s="1"/>
  <c r="E55" i="2"/>
  <c r="S152" i="1"/>
  <c r="I152" i="1"/>
  <c r="S75" i="1"/>
  <c r="E71" i="2"/>
  <c r="I119" i="1"/>
  <c r="S119" i="1"/>
  <c r="S59" i="1"/>
  <c r="E33" i="2"/>
  <c r="E40" i="2"/>
  <c r="E49" i="2"/>
  <c r="F185" i="1"/>
  <c r="G185" i="1" s="1"/>
  <c r="E119" i="2"/>
  <c r="F22" i="1"/>
  <c r="G22" i="1" s="1"/>
  <c r="E133" i="2"/>
  <c r="I153" i="1"/>
  <c r="S153" i="1"/>
  <c r="F121" i="1"/>
  <c r="G121" i="1" s="1"/>
  <c r="E76" i="2"/>
  <c r="I35" i="1"/>
  <c r="S113" i="1"/>
  <c r="I113" i="1"/>
  <c r="F157" i="1"/>
  <c r="G157" i="1" s="1"/>
  <c r="I157" i="1" s="1"/>
  <c r="E173" i="2"/>
  <c r="F145" i="1"/>
  <c r="G145" i="1" s="1"/>
  <c r="E98" i="2"/>
  <c r="S70" i="1"/>
  <c r="I70" i="1"/>
  <c r="E38" i="2"/>
  <c r="F79" i="1"/>
  <c r="G79" i="1" s="1"/>
  <c r="F87" i="1"/>
  <c r="G87" i="1" s="1"/>
  <c r="E46" i="2"/>
  <c r="I56" i="1"/>
  <c r="S56" i="1"/>
  <c r="I129" i="1"/>
  <c r="S129" i="1"/>
  <c r="I123" i="1"/>
  <c r="J161" i="1"/>
  <c r="I132" i="1"/>
  <c r="E155" i="2"/>
  <c r="S134" i="1"/>
  <c r="F102" i="1"/>
  <c r="G102" i="1" s="1"/>
  <c r="E59" i="2"/>
  <c r="F76" i="1"/>
  <c r="G76" i="1" s="1"/>
  <c r="E35" i="2"/>
  <c r="S82" i="1"/>
  <c r="I82" i="1"/>
  <c r="F84" i="1"/>
  <c r="G84" i="1" s="1"/>
  <c r="E43" i="2"/>
  <c r="I38" i="1"/>
  <c r="S38" i="1"/>
  <c r="I104" i="1"/>
  <c r="S104" i="1"/>
  <c r="S61" i="1"/>
  <c r="H61" i="1"/>
  <c r="F23" i="1"/>
  <c r="G23" i="1" s="1"/>
  <c r="E134" i="2"/>
  <c r="F98" i="1"/>
  <c r="G98" i="1" s="1"/>
  <c r="E57" i="2"/>
  <c r="S136" i="1"/>
  <c r="S106" i="1"/>
  <c r="F197" i="1"/>
  <c r="G197" i="1" s="1"/>
  <c r="K197" i="1" s="1"/>
  <c r="E129" i="2"/>
  <c r="F196" i="1"/>
  <c r="G196" i="1" s="1"/>
  <c r="K196" i="1" s="1"/>
  <c r="E128" i="2"/>
  <c r="K163" i="1"/>
  <c r="I131" i="1"/>
  <c r="S131" i="1"/>
  <c r="F52" i="1"/>
  <c r="G52" i="1" s="1"/>
  <c r="E17" i="2"/>
  <c r="F137" i="1"/>
  <c r="G137" i="1" s="1"/>
  <c r="E91" i="2"/>
  <c r="F120" i="1"/>
  <c r="G120" i="1" s="1"/>
  <c r="E75" i="2"/>
  <c r="S30" i="1"/>
  <c r="E113" i="2"/>
  <c r="F135" i="1"/>
  <c r="G135" i="1" s="1"/>
  <c r="F122" i="1"/>
  <c r="G122" i="1" s="1"/>
  <c r="F188" i="1"/>
  <c r="G188" i="1" s="1"/>
  <c r="K188" i="1" s="1"/>
  <c r="I154" i="1"/>
  <c r="I133" i="1"/>
  <c r="F41" i="1"/>
  <c r="G41" i="1" s="1"/>
  <c r="S26" i="1"/>
  <c r="F109" i="1"/>
  <c r="G109" i="1" s="1"/>
  <c r="F187" i="1"/>
  <c r="G187" i="1" s="1"/>
  <c r="K187" i="1" s="1"/>
  <c r="E50" i="2"/>
  <c r="S71" i="1"/>
  <c r="E148" i="2"/>
  <c r="E177" i="2"/>
  <c r="F49" i="1"/>
  <c r="G49" i="1" s="1"/>
  <c r="E150" i="2"/>
  <c r="E161" i="2"/>
  <c r="F42" i="1"/>
  <c r="G42" i="1" s="1"/>
  <c r="F99" i="1"/>
  <c r="G99" i="1" s="1"/>
  <c r="K219" i="1"/>
  <c r="K220" i="1"/>
  <c r="C11" i="1"/>
  <c r="C12" i="1"/>
  <c r="I85" i="1" l="1"/>
  <c r="S85" i="1"/>
  <c r="S126" i="1"/>
  <c r="I126" i="1"/>
  <c r="C16" i="1"/>
  <c r="D18" i="1" s="1"/>
  <c r="O219" i="1"/>
  <c r="S219" i="1" s="1"/>
  <c r="O209" i="1"/>
  <c r="S209" i="1" s="1"/>
  <c r="O184" i="1"/>
  <c r="S184" i="1" s="1"/>
  <c r="O198" i="1"/>
  <c r="S198" i="1" s="1"/>
  <c r="O62" i="1"/>
  <c r="S62" i="1" s="1"/>
  <c r="O212" i="1"/>
  <c r="S212" i="1" s="1"/>
  <c r="O204" i="1"/>
  <c r="S204" i="1" s="1"/>
  <c r="O130" i="1"/>
  <c r="S130" i="1" s="1"/>
  <c r="O115" i="1"/>
  <c r="S115" i="1" s="1"/>
  <c r="O174" i="1"/>
  <c r="S174" i="1" s="1"/>
  <c r="O100" i="1"/>
  <c r="S100" i="1" s="1"/>
  <c r="O206" i="1"/>
  <c r="S206" i="1" s="1"/>
  <c r="O173" i="1"/>
  <c r="S173" i="1" s="1"/>
  <c r="O218" i="1"/>
  <c r="S218" i="1" s="1"/>
  <c r="O180" i="1"/>
  <c r="S180" i="1" s="1"/>
  <c r="O191" i="1"/>
  <c r="S191" i="1" s="1"/>
  <c r="O157" i="1"/>
  <c r="S157" i="1" s="1"/>
  <c r="O172" i="1"/>
  <c r="S172" i="1" s="1"/>
  <c r="O167" i="1"/>
  <c r="S167" i="1" s="1"/>
  <c r="O211" i="1"/>
  <c r="S211" i="1" s="1"/>
  <c r="O166" i="1"/>
  <c r="S166" i="1" s="1"/>
  <c r="O216" i="1"/>
  <c r="S216" i="1" s="1"/>
  <c r="O175" i="1"/>
  <c r="S175" i="1" s="1"/>
  <c r="O197" i="1"/>
  <c r="S197" i="1" s="1"/>
  <c r="O160" i="1"/>
  <c r="S160" i="1" s="1"/>
  <c r="O53" i="1"/>
  <c r="S53" i="1" s="1"/>
  <c r="O165" i="1"/>
  <c r="S165" i="1" s="1"/>
  <c r="O181" i="1"/>
  <c r="S181" i="1" s="1"/>
  <c r="O205" i="1"/>
  <c r="S205" i="1" s="1"/>
  <c r="O171" i="1"/>
  <c r="S171" i="1" s="1"/>
  <c r="O176" i="1"/>
  <c r="S176" i="1" s="1"/>
  <c r="O195" i="1"/>
  <c r="S195" i="1" s="1"/>
  <c r="O168" i="1"/>
  <c r="S168" i="1" s="1"/>
  <c r="O194" i="1"/>
  <c r="S194" i="1" s="1"/>
  <c r="O190" i="1"/>
  <c r="S190" i="1" s="1"/>
  <c r="O149" i="1"/>
  <c r="S149" i="1" s="1"/>
  <c r="O208" i="1"/>
  <c r="S208" i="1" s="1"/>
  <c r="O215" i="1"/>
  <c r="S215" i="1" s="1"/>
  <c r="O183" i="1"/>
  <c r="S183" i="1" s="1"/>
  <c r="O177" i="1"/>
  <c r="S177" i="1" s="1"/>
  <c r="O201" i="1"/>
  <c r="S201" i="1" s="1"/>
  <c r="C15" i="1"/>
  <c r="F18" i="1" s="1"/>
  <c r="F19" i="1" s="1"/>
  <c r="O169" i="1"/>
  <c r="S169" i="1" s="1"/>
  <c r="O192" i="1"/>
  <c r="S192" i="1" s="1"/>
  <c r="O179" i="1"/>
  <c r="S179" i="1" s="1"/>
  <c r="O178" i="1"/>
  <c r="S178" i="1" s="1"/>
  <c r="O170" i="1"/>
  <c r="S170" i="1" s="1"/>
  <c r="O54" i="1"/>
  <c r="S54" i="1" s="1"/>
  <c r="O182" i="1"/>
  <c r="S182" i="1" s="1"/>
  <c r="O188" i="1"/>
  <c r="S188" i="1" s="1"/>
  <c r="O203" i="1"/>
  <c r="S203" i="1" s="1"/>
  <c r="O214" i="1"/>
  <c r="S214" i="1" s="1"/>
  <c r="O202" i="1"/>
  <c r="S202" i="1" s="1"/>
  <c r="O200" i="1"/>
  <c r="S200" i="1" s="1"/>
  <c r="O185" i="1"/>
  <c r="S185" i="1" s="1"/>
  <c r="O164" i="1"/>
  <c r="S164" i="1" s="1"/>
  <c r="O101" i="1"/>
  <c r="S101" i="1" s="1"/>
  <c r="O148" i="1"/>
  <c r="S148" i="1" s="1"/>
  <c r="O147" i="1"/>
  <c r="S147" i="1" s="1"/>
  <c r="O217" i="1"/>
  <c r="S217" i="1" s="1"/>
  <c r="O187" i="1"/>
  <c r="S187" i="1" s="1"/>
  <c r="O57" i="1"/>
  <c r="S57" i="1" s="1"/>
  <c r="O155" i="1"/>
  <c r="S155" i="1" s="1"/>
  <c r="O199" i="1"/>
  <c r="S199" i="1" s="1"/>
  <c r="O213" i="1"/>
  <c r="S213" i="1" s="1"/>
  <c r="O110" i="1"/>
  <c r="S110" i="1" s="1"/>
  <c r="O143" i="1"/>
  <c r="S143" i="1" s="1"/>
  <c r="O207" i="1"/>
  <c r="S207" i="1" s="1"/>
  <c r="O220" i="1"/>
  <c r="S220" i="1" s="1"/>
  <c r="O196" i="1"/>
  <c r="S196" i="1" s="1"/>
  <c r="O193" i="1"/>
  <c r="S193" i="1" s="1"/>
  <c r="O150" i="1"/>
  <c r="S150" i="1" s="1"/>
  <c r="O210" i="1"/>
  <c r="S210" i="1" s="1"/>
  <c r="O186" i="1"/>
  <c r="S186" i="1" s="1"/>
  <c r="O156" i="1"/>
  <c r="S156" i="1" s="1"/>
  <c r="O162" i="1"/>
  <c r="S162" i="1" s="1"/>
  <c r="O189" i="1"/>
  <c r="S189" i="1" s="1"/>
  <c r="O158" i="1"/>
  <c r="S158" i="1" s="1"/>
  <c r="S109" i="1"/>
  <c r="I109" i="1"/>
  <c r="I76" i="1"/>
  <c r="S76" i="1"/>
  <c r="J185" i="1"/>
  <c r="I49" i="1"/>
  <c r="S49" i="1"/>
  <c r="S41" i="1"/>
  <c r="I41" i="1"/>
  <c r="S98" i="1"/>
  <c r="I98" i="1"/>
  <c r="I102" i="1"/>
  <c r="S102" i="1"/>
  <c r="I121" i="1"/>
  <c r="S121" i="1"/>
  <c r="I120" i="1"/>
  <c r="S120" i="1"/>
  <c r="I145" i="1"/>
  <c r="S145" i="1"/>
  <c r="S23" i="1"/>
  <c r="I23" i="1"/>
  <c r="I84" i="1"/>
  <c r="S84" i="1"/>
  <c r="I96" i="1"/>
  <c r="S96" i="1"/>
  <c r="I128" i="1"/>
  <c r="S128" i="1"/>
  <c r="I88" i="1"/>
  <c r="S88" i="1"/>
  <c r="I137" i="1"/>
  <c r="S137" i="1"/>
  <c r="S87" i="1"/>
  <c r="I87" i="1"/>
  <c r="I99" i="1"/>
  <c r="S99" i="1"/>
  <c r="I122" i="1"/>
  <c r="S122" i="1"/>
  <c r="I79" i="1"/>
  <c r="S79" i="1"/>
  <c r="I22" i="1"/>
  <c r="S22" i="1"/>
  <c r="S146" i="1"/>
  <c r="I146" i="1"/>
  <c r="S42" i="1"/>
  <c r="I42" i="1"/>
  <c r="S135" i="1"/>
  <c r="I135" i="1"/>
  <c r="S52" i="1"/>
  <c r="I52" i="1"/>
  <c r="I111" i="1"/>
  <c r="S111" i="1"/>
  <c r="C18" i="1" l="1"/>
</calcChain>
</file>

<file path=xl/sharedStrings.xml><?xml version="1.0" encoding="utf-8"?>
<sst xmlns="http://schemas.openxmlformats.org/spreadsheetml/2006/main" count="1951" uniqueCount="808">
  <si>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</si>
  <si>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</si>
  <si>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</si>
  <si>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</si>
  <si>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</si>
  <si>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</si>
  <si>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</si>
  <si>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</si>
  <si>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</si>
  <si>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</si>
  <si>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</si>
  <si>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</si>
  <si>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</si>
  <si>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</si>
  <si>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</si>
  <si>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</si>
  <si>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</si>
  <si>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</si>
  <si>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</si>
  <si>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</si>
  <si>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</si>
  <si>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</si>
  <si>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</si>
  <si>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</si>
  <si>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</si>
  <si>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</si>
  <si>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</si>
  <si>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</si>
  <si>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Bull...31</t>
  </si>
  <si>
    <t>B</t>
  </si>
  <si>
    <t>Peter H</t>
  </si>
  <si>
    <t>BBSAG Bull.5</t>
  </si>
  <si>
    <t>BBSAG Bull.12</t>
  </si>
  <si>
    <t>v</t>
  </si>
  <si>
    <t>BRNO 20</t>
  </si>
  <si>
    <t>K</t>
  </si>
  <si>
    <t>BBSAG Bull.41</t>
  </si>
  <si>
    <t>BBSAG Bull.44</t>
  </si>
  <si>
    <t>BBSAG Bull.45</t>
  </si>
  <si>
    <t>BBSAG Bull.50</t>
  </si>
  <si>
    <t>BBSAG Bull.52</t>
  </si>
  <si>
    <t>BRNO 26</t>
  </si>
  <si>
    <t>BBSAG Bull.57</t>
  </si>
  <si>
    <t>BBSAG Bull.61</t>
  </si>
  <si>
    <t>BBSAG Bull.62</t>
  </si>
  <si>
    <t>Germann R</t>
  </si>
  <si>
    <t>BBSAG Bull.64</t>
  </si>
  <si>
    <t>BBSAG Bull.69</t>
  </si>
  <si>
    <t>BBSAG Bull.70</t>
  </si>
  <si>
    <t>BBSAG Bull.73</t>
  </si>
  <si>
    <t>BBSAG Bull.82</t>
  </si>
  <si>
    <t>BBSAG Bull.89</t>
  </si>
  <si>
    <t>BBSAG Bull.90</t>
  </si>
  <si>
    <t>BBSAG Bull.91</t>
  </si>
  <si>
    <t>BBSAG Bull.92</t>
  </si>
  <si>
    <t>BBSAG Bull.94</t>
  </si>
  <si>
    <t>BBSAG Bull.95</t>
  </si>
  <si>
    <t>BBSAG Bull.96</t>
  </si>
  <si>
    <t>BBSAG Bull.97</t>
  </si>
  <si>
    <t>BBSAG Bull.98</t>
  </si>
  <si>
    <t>BRNO 31</t>
  </si>
  <si>
    <t>BBSAG Bull.99</t>
  </si>
  <si>
    <t>BBSAG Bull.101</t>
  </si>
  <si>
    <t>BBSAG Bull.102</t>
  </si>
  <si>
    <t>BBSAG Bull.105</t>
  </si>
  <si>
    <t>BBSAG Bull.107</t>
  </si>
  <si>
    <t>BBSAG Bull.108</t>
  </si>
  <si>
    <t>BBSAG Bull.109</t>
  </si>
  <si>
    <t>BBSAG Bull.110</t>
  </si>
  <si>
    <t>BBSAG Bull.112</t>
  </si>
  <si>
    <t>BBSAG Bull.113</t>
  </si>
  <si>
    <t>BBSAG Bull.114</t>
  </si>
  <si>
    <t>BBSAG Bull.116</t>
  </si>
  <si>
    <t>Locher Kurt</t>
  </si>
  <si>
    <t>BBSAG Bull.118</t>
  </si>
  <si>
    <t>K.Locher</t>
  </si>
  <si>
    <t>BBSAG 120</t>
  </si>
  <si>
    <t>EA/SD</t>
  </si>
  <si>
    <t>IBVS 5657</t>
  </si>
  <si>
    <t># of data points:</t>
  </si>
  <si>
    <t>IBVS 5731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</si>
  <si>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</si>
  <si>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</si>
  <si>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</si>
  <si>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</si>
  <si>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</si>
  <si>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</si>
  <si>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</si>
  <si>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</si>
  <si>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5296</t>
  </si>
  <si>
    <t>IBVS 5543</t>
  </si>
  <si>
    <t>IBVS 5924</t>
  </si>
  <si>
    <t>II</t>
  </si>
  <si>
    <t>IBVS 5931</t>
  </si>
  <si>
    <t>Add cycle</t>
  </si>
  <si>
    <t>Old Cycle</t>
  </si>
  <si>
    <t>IBVS 5988</t>
  </si>
  <si>
    <t>OEJV 0137</t>
  </si>
  <si>
    <t>IBVS 6010</t>
  </si>
  <si>
    <t>OEJV 0003</t>
  </si>
  <si>
    <t>JAVSO..36..171</t>
  </si>
  <si>
    <t>JAVSO..36..186</t>
  </si>
  <si>
    <t>JAVSO..38..183</t>
  </si>
  <si>
    <t>JAVSO..39..177</t>
  </si>
  <si>
    <t>Residuals</t>
  </si>
  <si>
    <t>IBVS 6070</t>
  </si>
  <si>
    <t>OEJV 0160</t>
  </si>
  <si>
    <t>JAVSO..41..328</t>
  </si>
  <si>
    <t>IBVS 6118</t>
  </si>
  <si>
    <t>IBVS 5984</t>
  </si>
  <si>
    <t>IBVS 6149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</si>
  <si>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</si>
  <si>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</si>
  <si>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</si>
  <si>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</si>
  <si>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</si>
  <si>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</si>
  <si>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</si>
  <si>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</si>
  <si>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</si>
  <si>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</si>
  <si>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</si>
  <si>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</si>
  <si>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</si>
  <si>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</si>
  <si>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2425807.414 </t>
  </si>
  <si>
    <t> 14.07.1929 21:56 </t>
  </si>
  <si>
    <t> 0.609 </t>
  </si>
  <si>
    <t>P </t>
  </si>
  <si>
    <t> H.Mauder </t>
  </si>
  <si>
    <t> VB 5.7 </t>
  </si>
  <si>
    <t>2426266.319 </t>
  </si>
  <si>
    <t> 16.10.1930 19:39 </t>
  </si>
  <si>
    <t> 0.555 </t>
  </si>
  <si>
    <t>2426266.355 </t>
  </si>
  <si>
    <t> 16.10.1930 20:31 </t>
  </si>
  <si>
    <t> 0.591 </t>
  </si>
  <si>
    <t> Miller &amp; Wachmann </t>
  </si>
  <si>
    <t> RIA 8.232 </t>
  </si>
  <si>
    <t>2427272.519 </t>
  </si>
  <si>
    <t> 19.07.1933 00:27 </t>
  </si>
  <si>
    <t> 0.576 </t>
  </si>
  <si>
    <t>2427367.356 </t>
  </si>
  <si>
    <t> 21.10.1933 20:32 </t>
  </si>
  <si>
    <t> 0.532 </t>
  </si>
  <si>
    <t>2428082.29 </t>
  </si>
  <si>
    <t> 06.10.1935 18:57 </t>
  </si>
  <si>
    <t> 0.55 </t>
  </si>
  <si>
    <t> P.Parenago </t>
  </si>
  <si>
    <t> PZ 5.212 </t>
  </si>
  <si>
    <t>2428082.297 </t>
  </si>
  <si>
    <t> 06.10.1935 19:07 </t>
  </si>
  <si>
    <t> 0.556 </t>
  </si>
  <si>
    <t> N.F.Florja </t>
  </si>
  <si>
    <t> PSMO 16.256 </t>
  </si>
  <si>
    <t>2428126.340 </t>
  </si>
  <si>
    <t> 19.11.1935 20:09 </t>
  </si>
  <si>
    <t> 0.468 </t>
  </si>
  <si>
    <t>2428373.511 </t>
  </si>
  <si>
    <t> 24.07.1936 00:15 </t>
  </si>
  <si>
    <t> 0.507 </t>
  </si>
  <si>
    <t>2428426.45 </t>
  </si>
  <si>
    <t> 14.09.1936 22:48 </t>
  </si>
  <si>
    <t> 0.49 </t>
  </si>
  <si>
    <t>2428755.223 </t>
  </si>
  <si>
    <t> 09.08.1937 17:21 </t>
  </si>
  <si>
    <t> 0.489 </t>
  </si>
  <si>
    <t>2428757.488 </t>
  </si>
  <si>
    <t> 11.08.1937 23:42 </t>
  </si>
  <si>
    <t> 0.547 </t>
  </si>
  <si>
    <t>2428863.302 </t>
  </si>
  <si>
    <t> 25.11.1937 19:14 </t>
  </si>
  <si>
    <t> 0.448 </t>
  </si>
  <si>
    <t>2429132.491 </t>
  </si>
  <si>
    <t> 21.08.1938 23:47 </t>
  </si>
  <si>
    <t> 0.439 </t>
  </si>
  <si>
    <t>2429194.316 </t>
  </si>
  <si>
    <t> 22.10.1938 19:35 </t>
  </si>
  <si>
    <t> 0.481 </t>
  </si>
  <si>
    <t>2429461.262 </t>
  </si>
  <si>
    <t> 16.07.1939 18:17 </t>
  </si>
  <si>
    <t> 0.437 </t>
  </si>
  <si>
    <t>2429600.267 </t>
  </si>
  <si>
    <t> 02.12.1939 18:24 </t>
  </si>
  <si>
    <t> 0.430 </t>
  </si>
  <si>
    <t>2432894.500 </t>
  </si>
  <si>
    <t> 09.12.1948 00:00 </t>
  </si>
  <si>
    <t> 0.308 </t>
  </si>
  <si>
    <t>2433397.572 </t>
  </si>
  <si>
    <t> 26.04.1950 01:43 </t>
  </si>
  <si>
    <t> 0.290 </t>
  </si>
  <si>
    <t>2434304.422 </t>
  </si>
  <si>
    <t> 18.10.1952 22:07 </t>
  </si>
  <si>
    <t> 0.255 </t>
  </si>
  <si>
    <t>2434719.222 </t>
  </si>
  <si>
    <t> 07.12.1953 17:19 </t>
  </si>
  <si>
    <t> 0.226 </t>
  </si>
  <si>
    <t>2435758.463 </t>
  </si>
  <si>
    <t> 11.10.1956 23:06 </t>
  </si>
  <si>
    <t> 0.190 </t>
  </si>
  <si>
    <t>2436453.409 </t>
  </si>
  <si>
    <t> 06.09.1958 21:48 </t>
  </si>
  <si>
    <t> 0.078 </t>
  </si>
  <si>
    <t>2436837.375 </t>
  </si>
  <si>
    <t> 25.09.1959 21:00 </t>
  </si>
  <si>
    <t> 0.107 </t>
  </si>
  <si>
    <t>2436868.306 </t>
  </si>
  <si>
    <t> 26.10.1959 19:20 </t>
  </si>
  <si>
    <t> 0.146 </t>
  </si>
  <si>
    <t>2441135.517 </t>
  </si>
  <si>
    <t> 03.07.1971 00:24 </t>
  </si>
  <si>
    <t> -0.080 </t>
  </si>
  <si>
    <t>V </t>
  </si>
  <si>
    <t> K.Locher </t>
  </si>
  <si>
    <t> ORI 126 </t>
  </si>
  <si>
    <t>2441570.329 </t>
  </si>
  <si>
    <t> 09.09.1972 19:53 </t>
  </si>
  <si>
    <t> 0.045 </t>
  </si>
  <si>
    <t> H.Peter </t>
  </si>
  <si>
    <t> BBS 5 </t>
  </si>
  <si>
    <t>2442009.414 </t>
  </si>
  <si>
    <t> 22.11.1973 21:56 </t>
  </si>
  <si>
    <t> 0.030 </t>
  </si>
  <si>
    <t> BBS 12 </t>
  </si>
  <si>
    <t>2442265.380 </t>
  </si>
  <si>
    <t> 05.08.1974 21:07 </t>
  </si>
  <si>
    <t> 0.038 </t>
  </si>
  <si>
    <t> L.Kozina </t>
  </si>
  <si>
    <t> BRNO 20 </t>
  </si>
  <si>
    <t>2442265.411 </t>
  </si>
  <si>
    <t> 05.08.1974 21:51 </t>
  </si>
  <si>
    <t> 0.069 </t>
  </si>
  <si>
    <t> J.Dokoupil </t>
  </si>
  <si>
    <t>2442276.413 </t>
  </si>
  <si>
    <t> 16.08.1974 21:54 </t>
  </si>
  <si>
    <t>2442340.400 </t>
  </si>
  <si>
    <t> 19.10.1974 21:36 </t>
  </si>
  <si>
    <t> 0.036 </t>
  </si>
  <si>
    <t>2443050.878 </t>
  </si>
  <si>
    <t> 29.09.1976 09:04 </t>
  </si>
  <si>
    <t> 0.010 </t>
  </si>
  <si>
    <t> G.Samolyk </t>
  </si>
  <si>
    <t> AOEB 9 </t>
  </si>
  <si>
    <t>2443860.615 </t>
  </si>
  <si>
    <t> 18.12.1978 02:45 </t>
  </si>
  <si>
    <t> -0.051 </t>
  </si>
  <si>
    <t>2443878.325 </t>
  </si>
  <si>
    <t> 04.01.1979 19:48 </t>
  </si>
  <si>
    <t> 0.007 </t>
  </si>
  <si>
    <t> BBS 41 </t>
  </si>
  <si>
    <t>2444114.425 </t>
  </si>
  <si>
    <t> 28.08.1979 22:12 </t>
  </si>
  <si>
    <t> 0.008 </t>
  </si>
  <si>
    <t> BBS 44 </t>
  </si>
  <si>
    <t>2444138.667 </t>
  </si>
  <si>
    <t> 22.09.1979 04:00 </t>
  </si>
  <si>
    <t> -0.022 </t>
  </si>
  <si>
    <t>2444167.384 </t>
  </si>
  <si>
    <t> 20.10.1979 21:12 </t>
  </si>
  <si>
    <t> BBS 45 </t>
  </si>
  <si>
    <t>2444189.427 </t>
  </si>
  <si>
    <t> 11.11.1979 22:14 </t>
  </si>
  <si>
    <t> -0.013 </t>
  </si>
  <si>
    <t>2444509.387 </t>
  </si>
  <si>
    <t> 26.09.1980 21:17 </t>
  </si>
  <si>
    <t> 0.000 </t>
  </si>
  <si>
    <t> BBS 50 </t>
  </si>
  <si>
    <t>2444544.677 </t>
  </si>
  <si>
    <t> 01.11.1980 04:14 </t>
  </si>
  <si>
    <t> -0.015 </t>
  </si>
  <si>
    <t> G.Hanson </t>
  </si>
  <si>
    <t>2444604.269 </t>
  </si>
  <si>
    <t> 30.12.1980 18:27 </t>
  </si>
  <si>
    <t> 0.001 </t>
  </si>
  <si>
    <t> BBS 52 </t>
  </si>
  <si>
    <t>2444820.491 </t>
  </si>
  <si>
    <t> 03.08.1981 23:47 </t>
  </si>
  <si>
    <t> -0.017 </t>
  </si>
  <si>
    <t> J.Silhan </t>
  </si>
  <si>
    <t> BRNO 26 </t>
  </si>
  <si>
    <t>2444820.520 </t>
  </si>
  <si>
    <t> 04.08.1981 00:28 </t>
  </si>
  <si>
    <t> 0.012 </t>
  </si>
  <si>
    <t> J.Manek </t>
  </si>
  <si>
    <t>2444915.376 </t>
  </si>
  <si>
    <t> 06.11.1981 21:01 </t>
  </si>
  <si>
    <t> BBS 57 </t>
  </si>
  <si>
    <t>2445162.505 </t>
  </si>
  <si>
    <t> 12.07.1982 00:07 </t>
  </si>
  <si>
    <t> -0.016 </t>
  </si>
  <si>
    <t> BBS 61 </t>
  </si>
  <si>
    <t>2445193.419 </t>
  </si>
  <si>
    <t> 11.08.1982 22:03 </t>
  </si>
  <si>
    <t> 0.006 </t>
  </si>
  <si>
    <t> BBS 62 </t>
  </si>
  <si>
    <t>2445204.427 </t>
  </si>
  <si>
    <t> 22.08.1982 22:14 </t>
  </si>
  <si>
    <t> -0.018 </t>
  </si>
  <si>
    <t> M.Zejda </t>
  </si>
  <si>
    <t>2445204.432 </t>
  </si>
  <si>
    <t> 22.08.1982 22:22 </t>
  </si>
  <si>
    <t> P.Svoboda </t>
  </si>
  <si>
    <t>2445204.439 </t>
  </si>
  <si>
    <t> 22.08.1982 22:32 </t>
  </si>
  <si>
    <t> -0.006 </t>
  </si>
  <si>
    <t>2445204.443 </t>
  </si>
  <si>
    <t> 22.08.1982 22:37 </t>
  </si>
  <si>
    <t> -0.002 </t>
  </si>
  <si>
    <t> E.Kobzova </t>
  </si>
  <si>
    <t>2445204.445 </t>
  </si>
  <si>
    <t> 22.08.1982 22:40 </t>
  </si>
  <si>
    <t> -0.000 </t>
  </si>
  <si>
    <t> Pe.Troubil </t>
  </si>
  <si>
    <t>2445204.452 </t>
  </si>
  <si>
    <t> 22.08.1982 22:50 </t>
  </si>
  <si>
    <t> P.Neugebauer </t>
  </si>
  <si>
    <t>2445224.311 </t>
  </si>
  <si>
    <t> 11.09.1982 19:27 </t>
  </si>
  <si>
    <t> R.Germann </t>
  </si>
  <si>
    <t>2445277.263 </t>
  </si>
  <si>
    <t> 03.11.1982 18:18 </t>
  </si>
  <si>
    <t> 0.002 </t>
  </si>
  <si>
    <t> BBS 64 </t>
  </si>
  <si>
    <t>2445279.430 </t>
  </si>
  <si>
    <t> 05.11.1982 22:19 </t>
  </si>
  <si>
    <t> -0.037 </t>
  </si>
  <si>
    <t>2445279.433 </t>
  </si>
  <si>
    <t> 05.11.1982 22:23 </t>
  </si>
  <si>
    <t> -0.034 </t>
  </si>
  <si>
    <t> Pa.Troubil </t>
  </si>
  <si>
    <t>2445279.449 </t>
  </si>
  <si>
    <t> 05.11.1982 22:46 </t>
  </si>
  <si>
    <t>2445288.286 </t>
  </si>
  <si>
    <t> 14.11.1982 18:51 </t>
  </si>
  <si>
    <t> -0.008 </t>
  </si>
  <si>
    <t>2445352.277 </t>
  </si>
  <si>
    <t> 17.01.1983 18:38 </t>
  </si>
  <si>
    <t>2445557.464 </t>
  </si>
  <si>
    <t> 10.08.1983 23:08 </t>
  </si>
  <si>
    <t> -0.027 </t>
  </si>
  <si>
    <t> V.Wagner </t>
  </si>
  <si>
    <t>2445557.467 </t>
  </si>
  <si>
    <t> 10.08.1983 23:12 </t>
  </si>
  <si>
    <t> -0.024 </t>
  </si>
  <si>
    <t>2445557.471 </t>
  </si>
  <si>
    <t> 10.08.1983 23:18 </t>
  </si>
  <si>
    <t> -0.020 </t>
  </si>
  <si>
    <t> J.Tesar </t>
  </si>
  <si>
    <t>2445557.474 </t>
  </si>
  <si>
    <t> 10.08.1983 23:22 </t>
  </si>
  <si>
    <t> T.Graf </t>
  </si>
  <si>
    <t>2445557.476 </t>
  </si>
  <si>
    <t> 10.08.1983 23:25 </t>
  </si>
  <si>
    <t>2445557.483 </t>
  </si>
  <si>
    <t> 10.08.1983 23:35 </t>
  </si>
  <si>
    <t> P.Fiser </t>
  </si>
  <si>
    <t>2445557.494 </t>
  </si>
  <si>
    <t> 10.08.1983 23:51 </t>
  </si>
  <si>
    <t> 0.003 </t>
  </si>
  <si>
    <t>2445568.493 </t>
  </si>
  <si>
    <t> 21.08.1983 23:49 </t>
  </si>
  <si>
    <t> -0.030 </t>
  </si>
  <si>
    <t>2445621.449 </t>
  </si>
  <si>
    <t> 13.10.1983 22:46 </t>
  </si>
  <si>
    <t> -0.031 </t>
  </si>
  <si>
    <t> BBS 69 </t>
  </si>
  <si>
    <t>2445621.455 </t>
  </si>
  <si>
    <t> 13.10.1983 22:55 </t>
  </si>
  <si>
    <t> -0.025 </t>
  </si>
  <si>
    <t> J.Borovicka </t>
  </si>
  <si>
    <t>2445641.301 </t>
  </si>
  <si>
    <t> 02.11.1983 19:13 </t>
  </si>
  <si>
    <t> -0.038 </t>
  </si>
  <si>
    <t>2445641.321 </t>
  </si>
  <si>
    <t> 02.11.1983 19:42 </t>
  </si>
  <si>
    <t>2445652.332 </t>
  </si>
  <si>
    <t> 13.11.1983 19:58 </t>
  </si>
  <si>
    <t> -0.040 </t>
  </si>
  <si>
    <t>2445652.336 </t>
  </si>
  <si>
    <t> 13.11.1983 20:03 </t>
  </si>
  <si>
    <t> -0.036 </t>
  </si>
  <si>
    <t>2445705.307 </t>
  </si>
  <si>
    <t> 05.01.1984 19:22 </t>
  </si>
  <si>
    <t> -0.021 </t>
  </si>
  <si>
    <t> BBS 70 </t>
  </si>
  <si>
    <t>2445888.442 </t>
  </si>
  <si>
    <t> 06.07.1984 22:36 </t>
  </si>
  <si>
    <t> -0.029 </t>
  </si>
  <si>
    <t> BBS 73 </t>
  </si>
  <si>
    <t>2445941.417 </t>
  </si>
  <si>
    <t> 28.08.1984 22:00 </t>
  </si>
  <si>
    <t> -0.011 </t>
  </si>
  <si>
    <t>2445945.767 </t>
  </si>
  <si>
    <t> 02.09.1984 06:24 </t>
  </si>
  <si>
    <t> -0.074 </t>
  </si>
  <si>
    <t> D.Williams </t>
  </si>
  <si>
    <t>2445976.645 </t>
  </si>
  <si>
    <t> 03.10.1984 03:28 </t>
  </si>
  <si>
    <t> -0.087 </t>
  </si>
  <si>
    <t>2446764.450 </t>
  </si>
  <si>
    <t> 29.11.1986 22:48 </t>
  </si>
  <si>
    <t> BBS 82 </t>
  </si>
  <si>
    <t>2446773.281 </t>
  </si>
  <si>
    <t> 08.12.1986 18:44 </t>
  </si>
  <si>
    <t> -0.010 </t>
  </si>
  <si>
    <t>2447384.440 </t>
  </si>
  <si>
    <t> 10.08.1988 22:33 </t>
  </si>
  <si>
    <t> -0.061 </t>
  </si>
  <si>
    <t> BBS 89 </t>
  </si>
  <si>
    <t>2447404.323 </t>
  </si>
  <si>
    <t> 30.08.1988 19:45 </t>
  </si>
  <si>
    <t>2447415.368 </t>
  </si>
  <si>
    <t> 10.09.1988 20:49 </t>
  </si>
  <si>
    <t>2447426.350 </t>
  </si>
  <si>
    <t> 21.09.1988 20:24 </t>
  </si>
  <si>
    <t> -0.075 </t>
  </si>
  <si>
    <t>2447468.295 </t>
  </si>
  <si>
    <t> 02.11.1988 19:04 </t>
  </si>
  <si>
    <t> -0.054 </t>
  </si>
  <si>
    <t> BBS 90 </t>
  </si>
  <si>
    <t>2447532.264 </t>
  </si>
  <si>
    <t> 05.01.1989 18:20 </t>
  </si>
  <si>
    <t> BBS 91 </t>
  </si>
  <si>
    <t>2447730.848 </t>
  </si>
  <si>
    <t> 23.07.1989 08:21 </t>
  </si>
  <si>
    <t> -0.079 </t>
  </si>
  <si>
    <t>2447748.496 </t>
  </si>
  <si>
    <t> 09.08.1989 23:54 </t>
  </si>
  <si>
    <t> -0.083 </t>
  </si>
  <si>
    <t> BBS 92 </t>
  </si>
  <si>
    <t>2447757.350 </t>
  </si>
  <si>
    <t> 18.08.1989 20:24 </t>
  </si>
  <si>
    <t> -0.055 </t>
  </si>
  <si>
    <t>2447768.365 </t>
  </si>
  <si>
    <t> 29.08.1989 20:45 </t>
  </si>
  <si>
    <t> -0.073 </t>
  </si>
  <si>
    <t>2447790.434 </t>
  </si>
  <si>
    <t> 20.09.1989 22:24 </t>
  </si>
  <si>
    <t> -0.069 </t>
  </si>
  <si>
    <t>2447794.803 </t>
  </si>
  <si>
    <t> 25.09.1989 07:16 </t>
  </si>
  <si>
    <t> -0.113 </t>
  </si>
  <si>
    <t>2447896.331 </t>
  </si>
  <si>
    <t> 04.01.1990 19:56 </t>
  </si>
  <si>
    <t> -0.086 </t>
  </si>
  <si>
    <t> BBS 94 </t>
  </si>
  <si>
    <t>2448068.440 </t>
  </si>
  <si>
    <t> 25.06.1990 22:33 </t>
  </si>
  <si>
    <t> BBS 95 </t>
  </si>
  <si>
    <t>2448143.470 </t>
  </si>
  <si>
    <t> 08.09.1990 23:16 </t>
  </si>
  <si>
    <t> -0.078 </t>
  </si>
  <si>
    <t> BBS 96 </t>
  </si>
  <si>
    <t>2448163.357 </t>
  </si>
  <si>
    <t> 28.09.1990 20:34 </t>
  </si>
  <si>
    <t> -0.050 </t>
  </si>
  <si>
    <t>2448205.241 </t>
  </si>
  <si>
    <t> 09.11.1990 17:47 </t>
  </si>
  <si>
    <t> -0.090 </t>
  </si>
  <si>
    <t> BBS 97 </t>
  </si>
  <si>
    <t>2448260.393 </t>
  </si>
  <si>
    <t> 03.01.1991 21:25 </t>
  </si>
  <si>
    <t> -0.102 </t>
  </si>
  <si>
    <t>2448474.448 </t>
  </si>
  <si>
    <t> 05.08.1991 22:45 </t>
  </si>
  <si>
    <t> -0.081 </t>
  </si>
  <si>
    <t> BBS 98 </t>
  </si>
  <si>
    <t>2448485.447 </t>
  </si>
  <si>
    <t> 16.08.1991 22:43 </t>
  </si>
  <si>
    <t> -0.114 </t>
  </si>
  <si>
    <t> J.Zahajsky </t>
  </si>
  <si>
    <t> BRNO 31 </t>
  </si>
  <si>
    <t>2448485.467 </t>
  </si>
  <si>
    <t> 16.08.1991 23:12 </t>
  </si>
  <si>
    <t> -0.094 </t>
  </si>
  <si>
    <t> K.Prokes </t>
  </si>
  <si>
    <t>2448496.466 </t>
  </si>
  <si>
    <t> 27.08.1991 23:11 </t>
  </si>
  <si>
    <t> -0.128 </t>
  </si>
  <si>
    <t> A.Dedoch </t>
  </si>
  <si>
    <t>2448496.489 </t>
  </si>
  <si>
    <t> 27.08.1991 23:44 </t>
  </si>
  <si>
    <t> -0.105 </t>
  </si>
  <si>
    <t>2448538.428 </t>
  </si>
  <si>
    <t> 08.10.1991 22:16 </t>
  </si>
  <si>
    <t> BBS 99 </t>
  </si>
  <si>
    <t>2448721.582 </t>
  </si>
  <si>
    <t> 09.04.1992 01:58 </t>
  </si>
  <si>
    <t> BBS 101 </t>
  </si>
  <si>
    <t>2448805.419 </t>
  </si>
  <si>
    <t> 01.07.1992 22:03 </t>
  </si>
  <si>
    <t> P.Sulc </t>
  </si>
  <si>
    <t>2448893.680 </t>
  </si>
  <si>
    <t> 28.09.1992 04:19 </t>
  </si>
  <si>
    <t>2448922.356 </t>
  </si>
  <si>
    <t> 26.10.1992 20:32 </t>
  </si>
  <si>
    <t> -0.099 </t>
  </si>
  <si>
    <t> BBS 102 </t>
  </si>
  <si>
    <t>2449211.398 </t>
  </si>
  <si>
    <t> 11.08.1993 21:33 </t>
  </si>
  <si>
    <t> BBS 105 </t>
  </si>
  <si>
    <t>2449295.242 </t>
  </si>
  <si>
    <t> 03.11.1993 17:48 </t>
  </si>
  <si>
    <t> -0.117 </t>
  </si>
  <si>
    <t>2449564.449 </t>
  </si>
  <si>
    <t> 30.07.1994 22:46 </t>
  </si>
  <si>
    <t> -0.107 </t>
  </si>
  <si>
    <t> BBS 107 </t>
  </si>
  <si>
    <t>2449648.277 </t>
  </si>
  <si>
    <t> 22.10.1994 18:38 </t>
  </si>
  <si>
    <t> BBS 108 </t>
  </si>
  <si>
    <t>2449895.430 </t>
  </si>
  <si>
    <t> 26.06.1995 22:19 </t>
  </si>
  <si>
    <t> -0.106 </t>
  </si>
  <si>
    <t> BBS 109 </t>
  </si>
  <si>
    <t>2449906.444 </t>
  </si>
  <si>
    <t> 07.07.1995 22:39 </t>
  </si>
  <si>
    <t> -0.125 </t>
  </si>
  <si>
    <t> BBS 110 </t>
  </si>
  <si>
    <t>2450001.315 </t>
  </si>
  <si>
    <t> 10.10.1995 19:33 </t>
  </si>
  <si>
    <t> -0.135 </t>
  </si>
  <si>
    <t>2450001.342 </t>
  </si>
  <si>
    <t> 10.10.1995 20:12 </t>
  </si>
  <si>
    <t> -0.108 </t>
  </si>
  <si>
    <t>2450290.384 </t>
  </si>
  <si>
    <t> 25.07.1996 21:12 </t>
  </si>
  <si>
    <t> -0.122 </t>
  </si>
  <si>
    <t> BBS 112 </t>
  </si>
  <si>
    <t>2450312.460 </t>
  </si>
  <si>
    <t> 16.08.1996 23:02 </t>
  </si>
  <si>
    <t> -0.111 </t>
  </si>
  <si>
    <t> BBS 113 </t>
  </si>
  <si>
    <t>2450343.318 </t>
  </si>
  <si>
    <t> 16.09.1996 19:37 </t>
  </si>
  <si>
    <t> -0.145 </t>
  </si>
  <si>
    <t>2450367.539 </t>
  </si>
  <si>
    <t> 11.10.1996 00:56 </t>
  </si>
  <si>
    <t> -0.196 </t>
  </si>
  <si>
    <t>2450387.474 </t>
  </si>
  <si>
    <t> 30.10.1996 23:22 </t>
  </si>
  <si>
    <t> -0.120 </t>
  </si>
  <si>
    <t>2450396.296 </t>
  </si>
  <si>
    <t> 08.11.1996 19:06 </t>
  </si>
  <si>
    <t> -0.124 </t>
  </si>
  <si>
    <t> BBS 114 </t>
  </si>
  <si>
    <t>2450517.617 </t>
  </si>
  <si>
    <t> 10.03.1997 02:48 </t>
  </si>
  <si>
    <t> -0.162 </t>
  </si>
  <si>
    <t>2450614.709 </t>
  </si>
  <si>
    <t> 15.06.1997 05:00 </t>
  </si>
  <si>
    <t> -0.158 </t>
  </si>
  <si>
    <t>2450665.4474 </t>
  </si>
  <si>
    <t> 04.08.1997 22:44 </t>
  </si>
  <si>
    <t> -0.1695 </t>
  </si>
  <si>
    <t> O.Bracek </t>
  </si>
  <si>
    <t> BRNO 32 </t>
  </si>
  <si>
    <t>2450665.4537 </t>
  </si>
  <si>
    <t> 04.08.1997 22:53 </t>
  </si>
  <si>
    <t> -0.1632 </t>
  </si>
  <si>
    <t> M.Netolicky </t>
  </si>
  <si>
    <t>2450665.4731 </t>
  </si>
  <si>
    <t> 04.08.1997 23:21 </t>
  </si>
  <si>
    <t> -0.1438 </t>
  </si>
  <si>
    <t> J.Cechal </t>
  </si>
  <si>
    <t>2450696.331 </t>
  </si>
  <si>
    <t> 04.09.1997 19:56 </t>
  </si>
  <si>
    <t> -0.177 </t>
  </si>
  <si>
    <t> BBS 116 </t>
  </si>
  <si>
    <t>2450696.366 </t>
  </si>
  <si>
    <t> 04.09.1997 20:47 </t>
  </si>
  <si>
    <t> -0.142 </t>
  </si>
  <si>
    <t>2451007.459 </t>
  </si>
  <si>
    <t> 12.07.1998 23:00 </t>
  </si>
  <si>
    <t> -0.171 </t>
  </si>
  <si>
    <t> BBS 118 </t>
  </si>
  <si>
    <t>2451338.440 </t>
  </si>
  <si>
    <t> 08.06.1999 22:33 </t>
  </si>
  <si>
    <t> -0.170 </t>
  </si>
  <si>
    <t> BBS 120 </t>
  </si>
  <si>
    <t>2451413.455 </t>
  </si>
  <si>
    <t> 22.08.1999 22:55 </t>
  </si>
  <si>
    <t> BBS 121 </t>
  </si>
  <si>
    <t>2451638.520 </t>
  </si>
  <si>
    <t> 04.04.2000 00:28 </t>
  </si>
  <si>
    <t> -0.178 </t>
  </si>
  <si>
    <t> BBS 122 </t>
  </si>
  <si>
    <t>2451839.306 </t>
  </si>
  <si>
    <t> 21.10.2000 19:20 </t>
  </si>
  <si>
    <t> -0.187 </t>
  </si>
  <si>
    <t> BBS 124 </t>
  </si>
  <si>
    <t>2452055.547 </t>
  </si>
  <si>
    <t> 26.05.2001 01:07 </t>
  </si>
  <si>
    <t> -0.186 </t>
  </si>
  <si>
    <t> BBS 125 </t>
  </si>
  <si>
    <t>2452150.4244 </t>
  </si>
  <si>
    <t> 28.08.2001 22:11 </t>
  </si>
  <si>
    <t> -0.1898 </t>
  </si>
  <si>
    <t>E </t>
  </si>
  <si>
    <t>o</t>
  </si>
  <si>
    <t> F.Agerer </t>
  </si>
  <si>
    <t>BAVM 152 </t>
  </si>
  <si>
    <t>2452181.309 </t>
  </si>
  <si>
    <t> 28.09.2001 19:24 </t>
  </si>
  <si>
    <t> -0.197 </t>
  </si>
  <si>
    <t> BBS 126 </t>
  </si>
  <si>
    <t>2452267.3713 </t>
  </si>
  <si>
    <t> 23.12.2001 20:54 </t>
  </si>
  <si>
    <t> -0.1892 </t>
  </si>
  <si>
    <t>-I</t>
  </si>
  <si>
    <t>2452439.486 </t>
  </si>
  <si>
    <t> 13.06.2002 23:39 </t>
  </si>
  <si>
    <t>3594</t>
  </si>
  <si>
    <t> -0.184 </t>
  </si>
  <si>
    <t> BBS 128 </t>
  </si>
  <si>
    <t>2452781.483 </t>
  </si>
  <si>
    <t> 21.05.2003 23:35 </t>
  </si>
  <si>
    <t>3749</t>
  </si>
  <si>
    <t> -0.200 </t>
  </si>
  <si>
    <t> BBS 129 </t>
  </si>
  <si>
    <t>2452834.427 </t>
  </si>
  <si>
    <t> 13.07.2003 22:14 </t>
  </si>
  <si>
    <t>3773</t>
  </si>
  <si>
    <t> -0.213 </t>
  </si>
  <si>
    <t> BBS 130 </t>
  </si>
  <si>
    <t>2452975.6568 </t>
  </si>
  <si>
    <t> 02.12.2003 03:45 </t>
  </si>
  <si>
    <t>3837</t>
  </si>
  <si>
    <t> -0.2012 </t>
  </si>
  <si>
    <t>C </t>
  </si>
  <si>
    <t>ns</t>
  </si>
  <si>
    <t> C.Hesseltine </t>
  </si>
  <si>
    <t>2453187.468 </t>
  </si>
  <si>
    <t> 30.06.2004 23:13 </t>
  </si>
  <si>
    <t>3933</t>
  </si>
  <si>
    <t> -0.217 </t>
  </si>
  <si>
    <t>OEJV 0003 </t>
  </si>
  <si>
    <t>2453189.6889 </t>
  </si>
  <si>
    <t> 03.07.2004 04:32 </t>
  </si>
  <si>
    <t>3934</t>
  </si>
  <si>
    <t> -0.2029 </t>
  </si>
  <si>
    <t>2453251.4701 </t>
  </si>
  <si>
    <t> 02.09.2004 23:16 </t>
  </si>
  <si>
    <t>3962</t>
  </si>
  <si>
    <t> -0.2046 </t>
  </si>
  <si>
    <t>BAVM 173 </t>
  </si>
  <si>
    <t>2453611.1325 </t>
  </si>
  <si>
    <t> 28.08.2005 15:10 </t>
  </si>
  <si>
    <t>4125</t>
  </si>
  <si>
    <t> -0.2072 </t>
  </si>
  <si>
    <t>?</t>
  </si>
  <si>
    <t> Nakajima </t>
  </si>
  <si>
    <t>VSB 44 </t>
  </si>
  <si>
    <t>2453657.4667 </t>
  </si>
  <si>
    <t> 13.10.2005 23:12 </t>
  </si>
  <si>
    <t>4146</t>
  </si>
  <si>
    <t> -0.2103 </t>
  </si>
  <si>
    <t> Agerer </t>
  </si>
  <si>
    <t>BAVM 178 </t>
  </si>
  <si>
    <t>2453659.6747 </t>
  </si>
  <si>
    <t> 16.10.2005 04:11 </t>
  </si>
  <si>
    <t>4147</t>
  </si>
  <si>
    <t> -0.2088 </t>
  </si>
  <si>
    <t> J.Bialozynski </t>
  </si>
  <si>
    <t> AOEB 12 </t>
  </si>
  <si>
    <t>2453884.7400 </t>
  </si>
  <si>
    <t> 29.05.2006 05:45 </t>
  </si>
  <si>
    <t>4249</t>
  </si>
  <si>
    <t> -0.2100 </t>
  </si>
  <si>
    <t>2454248.8118 </t>
  </si>
  <si>
    <t> 28.05.2007 07:28 </t>
  </si>
  <si>
    <t>4414</t>
  </si>
  <si>
    <t> -0.2163 </t>
  </si>
  <si>
    <t> P.Zasche (ESA INTEGRAL) </t>
  </si>
  <si>
    <t>IBVS 5931 </t>
  </si>
  <si>
    <t>2454396.6511 </t>
  </si>
  <si>
    <t> 23.10.2007 03:37 </t>
  </si>
  <si>
    <t>4481</t>
  </si>
  <si>
    <t> -0.2148 </t>
  </si>
  <si>
    <t>JAAVSO 36(2);171 </t>
  </si>
  <si>
    <t>2454674.6726 </t>
  </si>
  <si>
    <t> 27.07.2008 04:08 </t>
  </si>
  <si>
    <t>4607</t>
  </si>
  <si>
    <t> -0.2165 </t>
  </si>
  <si>
    <t>JAAVSO 36(2);186 </t>
  </si>
  <si>
    <t>2454798.2347 </t>
  </si>
  <si>
    <t> 27.11.2008 17:37 </t>
  </si>
  <si>
    <t>4663</t>
  </si>
  <si>
    <t> -0.2203 </t>
  </si>
  <si>
    <t>BAVM 203 </t>
  </si>
  <si>
    <t>2455067.4328 </t>
  </si>
  <si>
    <t> 23.08.2009 22:23 </t>
  </si>
  <si>
    <t>4785</t>
  </si>
  <si>
    <t> -0.2194 </t>
  </si>
  <si>
    <t> H.Jungbluth </t>
  </si>
  <si>
    <t>BAVM 212 </t>
  </si>
  <si>
    <t>2455080.6668 </t>
  </si>
  <si>
    <t> 06.09.2009 04:00 </t>
  </si>
  <si>
    <t>4791</t>
  </si>
  <si>
    <t> -0.2246 </t>
  </si>
  <si>
    <t> K.Menzies </t>
  </si>
  <si>
    <t> JAAVSO 38;120 </t>
  </si>
  <si>
    <t>2455088.4013 </t>
  </si>
  <si>
    <t> 13.09.2009 21:37 </t>
  </si>
  <si>
    <t>4794.5</t>
  </si>
  <si>
    <t> -0.2130 </t>
  </si>
  <si>
    <t>R</t>
  </si>
  <si>
    <t> N.Erkan et al. </t>
  </si>
  <si>
    <t>IBVS 5924 </t>
  </si>
  <si>
    <t>2455162.3125 </t>
  </si>
  <si>
    <t> 26.11.2009 19:30 </t>
  </si>
  <si>
    <t>4828</t>
  </si>
  <si>
    <t> -0.2207 </t>
  </si>
  <si>
    <t> S.Dogru et al. </t>
  </si>
  <si>
    <t>IBVS 5988 </t>
  </si>
  <si>
    <t>2455204.2367 </t>
  </si>
  <si>
    <t> 07.01.2010 17:40 </t>
  </si>
  <si>
    <t>4847</t>
  </si>
  <si>
    <t> -0.2206 </t>
  </si>
  <si>
    <t> L.Šmelcer </t>
  </si>
  <si>
    <t>OEJV 0137 </t>
  </si>
  <si>
    <t>2455204.2389 </t>
  </si>
  <si>
    <t> 07.01.2010 17:44 </t>
  </si>
  <si>
    <t> -0.2184 </t>
  </si>
  <si>
    <t>2455345.4546 </t>
  </si>
  <si>
    <t> 28.05.2010 22:54 </t>
  </si>
  <si>
    <t>4911</t>
  </si>
  <si>
    <t> -0.2209 </t>
  </si>
  <si>
    <t> W.Moschner &amp; P.Frank </t>
  </si>
  <si>
    <t>BAVM 234 </t>
  </si>
  <si>
    <t>2455409.4433 </t>
  </si>
  <si>
    <t> 31.07.2010 22:38 </t>
  </si>
  <si>
    <t>4940</t>
  </si>
  <si>
    <t> -0.2217 </t>
  </si>
  <si>
    <t>m</t>
  </si>
  <si>
    <t>2455451.3671 </t>
  </si>
  <si>
    <t> 11.09.2010 20:48 </t>
  </si>
  <si>
    <t>4959</t>
  </si>
  <si>
    <t> -0.2220 </t>
  </si>
  <si>
    <t>BAVM 215 </t>
  </si>
  <si>
    <t>2455473.4328 </t>
  </si>
  <si>
    <t> 03.10.2010 22:23 </t>
  </si>
  <si>
    <t> -0.2216 </t>
  </si>
  <si>
    <t>2455473.4333 </t>
  </si>
  <si>
    <t> -0.2211 </t>
  </si>
  <si>
    <t>2455486.6725 </t>
  </si>
  <si>
    <t> 17.10.2010 04:08 </t>
  </si>
  <si>
    <t> JAAVSO 39;177 </t>
  </si>
  <si>
    <t>2455568.3133 </t>
  </si>
  <si>
    <t> 06.01.2011 19:31 </t>
  </si>
  <si>
    <t> -0.2221 </t>
  </si>
  <si>
    <t>B;V</t>
  </si>
  <si>
    <t>2455784.5519 </t>
  </si>
  <si>
    <t> 11.08.2011 01:14 </t>
  </si>
  <si>
    <t> -0.2238 </t>
  </si>
  <si>
    <t>BAVM 220 </t>
  </si>
  <si>
    <t>2455848.5406 </t>
  </si>
  <si>
    <t> 14.10.2011 00:58 </t>
  </si>
  <si>
    <t>-U;-I</t>
  </si>
  <si>
    <t> M.&amp; K.Rätz </t>
  </si>
  <si>
    <t>BAVM 225 </t>
  </si>
  <si>
    <t>2456157.4532 </t>
  </si>
  <si>
    <t> 17.08.2012 22:52 </t>
  </si>
  <si>
    <t>5279</t>
  </si>
  <si>
    <t> -0.2268 </t>
  </si>
  <si>
    <t>BAVM 231 </t>
  </si>
  <si>
    <t>2456294.26009 </t>
  </si>
  <si>
    <t> 01.01.2013 18:14 </t>
  </si>
  <si>
    <t> -0.22500 </t>
  </si>
  <si>
    <t>OEJV 0160 </t>
  </si>
  <si>
    <t>2456294.26146 </t>
  </si>
  <si>
    <t> 01.01.2013 18:16 </t>
  </si>
  <si>
    <t> -0.22363 </t>
  </si>
  <si>
    <t>2456510.49987 </t>
  </si>
  <si>
    <t> 05.08.2013 23:59 </t>
  </si>
  <si>
    <t> -0.22556 </t>
  </si>
  <si>
    <t> M.Vraš?ak </t>
  </si>
  <si>
    <t>2456554.6288 </t>
  </si>
  <si>
    <t> 19.09.2013 03:05 </t>
  </si>
  <si>
    <t> -0.2273 </t>
  </si>
  <si>
    <t> JAAVSO 41;328 </t>
  </si>
  <si>
    <t>2456830.4459 </t>
  </si>
  <si>
    <t> 21.06.2014 22:42 </t>
  </si>
  <si>
    <t> -0.2270 </t>
  </si>
  <si>
    <t>BAVM 238 </t>
  </si>
  <si>
    <t>2456916.4991 </t>
  </si>
  <si>
    <t> 15.09.2014 23:58 </t>
  </si>
  <si>
    <t> -0.2286 </t>
  </si>
  <si>
    <t>BAVM 239 </t>
  </si>
  <si>
    <t>2457225.4135 </t>
  </si>
  <si>
    <t> 21.07.2015 21:55 </t>
  </si>
  <si>
    <t> -0.2289 </t>
  </si>
  <si>
    <t>BAVM 241 (=IBVS 6157) </t>
  </si>
  <si>
    <t>IBVS 6157</t>
  </si>
  <si>
    <t>OEJV 0179</t>
  </si>
  <si>
    <t>s5</t>
  </si>
  <si>
    <t>s6</t>
  </si>
  <si>
    <t>s7</t>
  </si>
  <si>
    <t>JAVSO..44…69</t>
  </si>
  <si>
    <t>JAVSO..45..121</t>
  </si>
  <si>
    <t>JAVSO..45..215</t>
  </si>
  <si>
    <t>JAVSO..46..184</t>
  </si>
  <si>
    <t>JAVSO..48…87</t>
  </si>
  <si>
    <t>JAVSO 49, 108</t>
  </si>
  <si>
    <t>JAVSO 49, 256</t>
  </si>
  <si>
    <t>JBAV, 60</t>
  </si>
  <si>
    <t>JAVSO, 50, 133</t>
  </si>
  <si>
    <t>DG Lac / GSC 3983-2186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</si>
</sst>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4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4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1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4" fillId="24" borderId="18" xfId="0" applyNumberFormat="1" applyFont="1" applyFill="1" applyBorder="1" applyAlignment="1">
      <alignment horizontal="center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25" borderId="0" xfId="0" applyFont="1" applyFill="1" applyAlignment="1"/>
    <xf numFmtId="0" fontId="0" fillId="0" borderId="0" xfId="0" applyBorder="1" applyAlignment="1">
      <alignment horizontal="center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10" xfId="0" applyFont="1" applyBorder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Lac - O-C Diagr.</a:t>
            </a:r>
          </a:p>
        </c:rich>
      </c:tx>
      <c:layout>
        <c:manualLayout>
          <c:xMode val="edge"/>
          <c:yMode val="edge"/>
          <c:x val="0.37181699486205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4769252958613219"/>
          <c:w val="0.79626551579205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A-4963-A506-1547568E5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0.60918399999718531</c:v>
                </c:pt>
                <c:pt idx="1">
                  <c:v>0.55511199999818928</c:v>
                </c:pt>
                <c:pt idx="2">
                  <c:v>0.59111199999824748</c:v>
                </c:pt>
                <c:pt idx="3">
                  <c:v>0.57560799999919254</c:v>
                </c:pt>
                <c:pt idx="4">
                  <c:v>0.53164599999581696</c:v>
                </c:pt>
                <c:pt idx="5">
                  <c:v>0.54862999999750173</c:v>
                </c:pt>
                <c:pt idx="6">
                  <c:v>0.55562999999528984</c:v>
                </c:pt>
                <c:pt idx="7">
                  <c:v>0.46794999999838183</c:v>
                </c:pt>
                <c:pt idx="8">
                  <c:v>0.50714199999492848</c:v>
                </c:pt>
                <c:pt idx="9">
                  <c:v>0.4893259999989823</c:v>
                </c:pt>
                <c:pt idx="10">
                  <c:v>0.48876000000018394</c:v>
                </c:pt>
                <c:pt idx="11">
                  <c:v>0.54722599999877275</c:v>
                </c:pt>
                <c:pt idx="12">
                  <c:v>0.44759399999747984</c:v>
                </c:pt>
                <c:pt idx="13">
                  <c:v>0.43944599999667844</c:v>
                </c:pt>
                <c:pt idx="14">
                  <c:v>0.48149399999601883</c:v>
                </c:pt>
                <c:pt idx="15">
                  <c:v>0.43687999999747262</c:v>
                </c:pt>
                <c:pt idx="16">
                  <c:v>0.43023799999718904</c:v>
                </c:pt>
                <c:pt idx="17">
                  <c:v>0.30797599999641534</c:v>
                </c:pt>
                <c:pt idx="18">
                  <c:v>0.29022399999666959</c:v>
                </c:pt>
                <c:pt idx="19">
                  <c:v>0.25475000000005821</c:v>
                </c:pt>
                <c:pt idx="20">
                  <c:v>0.22635799999989104</c:v>
                </c:pt>
                <c:pt idx="21">
                  <c:v>0.18984400000044843</c:v>
                </c:pt>
                <c:pt idx="22">
                  <c:v>7.7634000001125969E-2</c:v>
                </c:pt>
                <c:pt idx="23">
                  <c:v>0.10671799999545328</c:v>
                </c:pt>
                <c:pt idx="24">
                  <c:v>0.14624199999525445</c:v>
                </c:pt>
                <c:pt idx="25">
                  <c:v>-7.9514000004564878E-2</c:v>
                </c:pt>
                <c:pt idx="26">
                  <c:v>4.5287999993888661E-2</c:v>
                </c:pt>
                <c:pt idx="27">
                  <c:v>3.0021999991731718E-2</c:v>
                </c:pt>
                <c:pt idx="28">
                  <c:v>3.807799999776762E-2</c:v>
                </c:pt>
                <c:pt idx="29">
                  <c:v>6.9078000000445172E-2</c:v>
                </c:pt>
                <c:pt idx="30">
                  <c:v>3.8408000000345055E-2</c:v>
                </c:pt>
                <c:pt idx="31">
                  <c:v>3.5922000002756249E-2</c:v>
                </c:pt>
                <c:pt idx="32">
                  <c:v>9.9739999932353385E-3</c:v>
                </c:pt>
                <c:pt idx="33">
                  <c:v>-5.1004000000830274E-2</c:v>
                </c:pt>
                <c:pt idx="34">
                  <c:v>6.7239999916637316E-3</c:v>
                </c:pt>
                <c:pt idx="35">
                  <c:v>7.5859999997192062E-3</c:v>
                </c:pt>
                <c:pt idx="36">
                  <c:v>-2.2288000000116881E-2</c:v>
                </c:pt>
                <c:pt idx="37">
                  <c:v>9.7699999969336204E-3</c:v>
                </c:pt>
                <c:pt idx="38">
                  <c:v>-1.2569999998959247E-2</c:v>
                </c:pt>
                <c:pt idx="39">
                  <c:v>0</c:v>
                </c:pt>
                <c:pt idx="41">
                  <c:v>-1.4543999997840729E-2</c:v>
                </c:pt>
                <c:pt idx="42">
                  <c:v>1.0379999948781915E-3</c:v>
                </c:pt>
                <c:pt idx="43">
                  <c:v>-1.7293999997491483E-2</c:v>
                </c:pt>
                <c:pt idx="44">
                  <c:v>1.1705999997502659E-2</c:v>
                </c:pt>
                <c:pt idx="45">
                  <c:v>-1.325600000564009E-2</c:v>
                </c:pt>
                <c:pt idx="46">
                  <c:v>-0.20099400000617607</c:v>
                </c:pt>
                <c:pt idx="47">
                  <c:v>-1.6064000003098045E-2</c:v>
                </c:pt>
                <c:pt idx="48">
                  <c:v>6.4599999968777411E-3</c:v>
                </c:pt>
                <c:pt idx="49">
                  <c:v>-1.8210000002000015E-2</c:v>
                </c:pt>
                <c:pt idx="50">
                  <c:v>-1.321000000461936E-2</c:v>
                </c:pt>
                <c:pt idx="51">
                  <c:v>-6.2100000068312511E-3</c:v>
                </c:pt>
                <c:pt idx="52">
                  <c:v>-2.2100000060163438E-3</c:v>
                </c:pt>
                <c:pt idx="53">
                  <c:v>-2.1000000560889021E-4</c:v>
                </c:pt>
                <c:pt idx="54">
                  <c:v>6.7899999921792187E-3</c:v>
                </c:pt>
                <c:pt idx="55">
                  <c:v>6.9839999996474944E-3</c:v>
                </c:pt>
                <c:pt idx="56">
                  <c:v>2.1679999990737997E-3</c:v>
                </c:pt>
                <c:pt idx="57">
                  <c:v>-3.736600000411272E-2</c:v>
                </c:pt>
                <c:pt idx="58">
                  <c:v>-3.4366000007139519E-2</c:v>
                </c:pt>
                <c:pt idx="59">
                  <c:v>-1.836600000387989E-2</c:v>
                </c:pt>
                <c:pt idx="60">
                  <c:v>-7.5020000003860332E-3</c:v>
                </c:pt>
                <c:pt idx="61">
                  <c:v>-5.9879999971599318E-3</c:v>
                </c:pt>
                <c:pt idx="62">
                  <c:v>-2.6649999999790452E-2</c:v>
                </c:pt>
                <c:pt idx="63">
                  <c:v>-2.3650000002817251E-2</c:v>
                </c:pt>
                <c:pt idx="64">
                  <c:v>-1.9650000002002344E-2</c:v>
                </c:pt>
                <c:pt idx="65">
                  <c:v>-1.6649999997753184E-2</c:v>
                </c:pt>
                <c:pt idx="66">
                  <c:v>-1.4649999997345731E-2</c:v>
                </c:pt>
                <c:pt idx="67">
                  <c:v>-7.6499999995576218E-3</c:v>
                </c:pt>
                <c:pt idx="68">
                  <c:v>3.3499999990453944E-3</c:v>
                </c:pt>
                <c:pt idx="69">
                  <c:v>-3.0319999998027924E-2</c:v>
                </c:pt>
                <c:pt idx="70">
                  <c:v>-3.113600000506267E-2</c:v>
                </c:pt>
                <c:pt idx="71">
                  <c:v>-2.5136000003840309E-2</c:v>
                </c:pt>
                <c:pt idx="72">
                  <c:v>-3.794200000265846E-2</c:v>
                </c:pt>
                <c:pt idx="73">
                  <c:v>-1.7941999998583924E-2</c:v>
                </c:pt>
                <c:pt idx="74">
                  <c:v>-3.9612000000488479E-2</c:v>
                </c:pt>
                <c:pt idx="75">
                  <c:v>-3.5611999999673571E-2</c:v>
                </c:pt>
                <c:pt idx="76">
                  <c:v>-2.1428000000014435E-2</c:v>
                </c:pt>
                <c:pt idx="77">
                  <c:v>-2.8749999997671694E-2</c:v>
                </c:pt>
                <c:pt idx="78">
                  <c:v>-1.0566000004473608E-2</c:v>
                </c:pt>
                <c:pt idx="79">
                  <c:v>-7.3634000000311062E-2</c:v>
                </c:pt>
                <c:pt idx="80">
                  <c:v>-8.7110000007669441E-2</c:v>
                </c:pt>
                <c:pt idx="81">
                  <c:v>-1.4748000008694362E-2</c:v>
                </c:pt>
                <c:pt idx="82">
                  <c:v>-9.8839999991469085E-3</c:v>
                </c:pt>
                <c:pt idx="83">
                  <c:v>-6.0801999999966938E-2</c:v>
                </c:pt>
                <c:pt idx="84">
                  <c:v>-3.6608000002161134E-2</c:v>
                </c:pt>
                <c:pt idx="85">
                  <c:v>-2.4277999997138977E-2</c:v>
                </c:pt>
                <c:pt idx="86">
                  <c:v>-7.494800000131363E-2</c:v>
                </c:pt>
                <c:pt idx="87">
                  <c:v>-5.4094000006443821E-2</c:v>
                </c:pt>
                <c:pt idx="88">
                  <c:v>-7.4580000000423752E-2</c:v>
                </c:pt>
                <c:pt idx="89">
                  <c:v>-7.8640000006998889E-2</c:v>
                </c:pt>
                <c:pt idx="90">
                  <c:v>-8.2912000005308073E-2</c:v>
                </c:pt>
                <c:pt idx="91">
                  <c:v>-5.5048000001988839E-2</c:v>
                </c:pt>
                <c:pt idx="92">
                  <c:v>-7.2718000003078487E-2</c:v>
                </c:pt>
                <c:pt idx="93">
                  <c:v>-6.9058000000950415E-2</c:v>
                </c:pt>
                <c:pt idx="94">
                  <c:v>-0.113126000003831</c:v>
                </c:pt>
                <c:pt idx="95">
                  <c:v>-8.5690000007161871E-2</c:v>
                </c:pt>
                <c:pt idx="96">
                  <c:v>-8.6342000002332497E-2</c:v>
                </c:pt>
                <c:pt idx="97">
                  <c:v>-7.8498000002582557E-2</c:v>
                </c:pt>
                <c:pt idx="98">
                  <c:v>-5.0303999996685889E-2</c:v>
                </c:pt>
                <c:pt idx="99">
                  <c:v>-9.0450000003329478E-2</c:v>
                </c:pt>
                <c:pt idx="100">
                  <c:v>-0.10180000000400469</c:v>
                </c:pt>
                <c:pt idx="101">
                  <c:v>-8.0598000007739756E-2</c:v>
                </c:pt>
                <c:pt idx="102">
                  <c:v>-0.11426800000481308</c:v>
                </c:pt>
                <c:pt idx="103">
                  <c:v>-9.4268000008014496E-2</c:v>
                </c:pt>
                <c:pt idx="104">
                  <c:v>-0.12793800000508782</c:v>
                </c:pt>
                <c:pt idx="105">
                  <c:v>-0.10493800000404008</c:v>
                </c:pt>
                <c:pt idx="106">
                  <c:v>-9.0084000003116671E-2</c:v>
                </c:pt>
                <c:pt idx="107">
                  <c:v>-7.8406000000541098E-2</c:v>
                </c:pt>
                <c:pt idx="108">
                  <c:v>-8.9698000003409106E-2</c:v>
                </c:pt>
                <c:pt idx="109">
                  <c:v>-9.0058000001590699E-2</c:v>
                </c:pt>
                <c:pt idx="110">
                  <c:v>-9.900000000197906E-2</c:v>
                </c:pt>
                <c:pt idx="111">
                  <c:v>-0.11295400000381051</c:v>
                </c:pt>
                <c:pt idx="112">
                  <c:v>-0.11724600000161445</c:v>
                </c:pt>
                <c:pt idx="113">
                  <c:v>-0.10739399999874877</c:v>
                </c:pt>
                <c:pt idx="114">
                  <c:v>-0.12768599999981234</c:v>
                </c:pt>
                <c:pt idx="115">
                  <c:v>-0.10649399999965681</c:v>
                </c:pt>
                <c:pt idx="116">
                  <c:v>-0.1251639999973122</c:v>
                </c:pt>
                <c:pt idx="117">
                  <c:v>-0.13512600000103703</c:v>
                </c:pt>
                <c:pt idx="118">
                  <c:v>-0.10812600000645034</c:v>
                </c:pt>
                <c:pt idx="119">
                  <c:v>-0.12208000000828179</c:v>
                </c:pt>
                <c:pt idx="120">
                  <c:v>-0.11142000000108965</c:v>
                </c:pt>
                <c:pt idx="121">
                  <c:v>-0.14489600000524661</c:v>
                </c:pt>
                <c:pt idx="122">
                  <c:v>-0.19577000000572298</c:v>
                </c:pt>
                <c:pt idx="123">
                  <c:v>-0.11957599999732338</c:v>
                </c:pt>
                <c:pt idx="124">
                  <c:v>-0.1237120000005234</c:v>
                </c:pt>
                <c:pt idx="125">
                  <c:v>-0.16208200000255601</c:v>
                </c:pt>
                <c:pt idx="126">
                  <c:v>-0.15757799999846611</c:v>
                </c:pt>
                <c:pt idx="130">
                  <c:v>-0.17733600000065053</c:v>
                </c:pt>
                <c:pt idx="131">
                  <c:v>-0.14233599999715807</c:v>
                </c:pt>
                <c:pt idx="132">
                  <c:v>-0.17063000000052853</c:v>
                </c:pt>
                <c:pt idx="133">
                  <c:v>-0.16973000000143657</c:v>
                </c:pt>
                <c:pt idx="134">
                  <c:v>-0.17688600000110455</c:v>
                </c:pt>
                <c:pt idx="135">
                  <c:v>-0.17835400000330992</c:v>
                </c:pt>
                <c:pt idx="136">
                  <c:v>-0.18694800000230316</c:v>
                </c:pt>
                <c:pt idx="137">
                  <c:v>-0.18628000000171596</c:v>
                </c:pt>
                <c:pt idx="139">
                  <c:v>-0.19671799999923678</c:v>
                </c:pt>
                <c:pt idx="141">
                  <c:v>-0.18419600000925129</c:v>
                </c:pt>
                <c:pt idx="151">
                  <c:v>-0.20996600000216858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A-4963-A506-1547568E5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27">
                  <c:v>-0.16946000000461936</c:v>
                </c:pt>
                <c:pt idx="128">
                  <c:v>-0.16316000000369968</c:v>
                </c:pt>
                <c:pt idx="129">
                  <c:v>-0.14375999999901978</c:v>
                </c:pt>
                <c:pt idx="138">
                  <c:v>-0.18984199999977136</c:v>
                </c:pt>
                <c:pt idx="140">
                  <c:v>-0.18924400000105379</c:v>
                </c:pt>
                <c:pt idx="147">
                  <c:v>-0.20460800000728341</c:v>
                </c:pt>
                <c:pt idx="149">
                  <c:v>-0.21026400000118883</c:v>
                </c:pt>
                <c:pt idx="162">
                  <c:v>-0.2208740000060061</c:v>
                </c:pt>
                <c:pt idx="164">
                  <c:v>-0.22200599999632686</c:v>
                </c:pt>
                <c:pt idx="169">
                  <c:v>-0.223840000006021</c:v>
                </c:pt>
                <c:pt idx="171">
                  <c:v>-0.22678599999926519</c:v>
                </c:pt>
                <c:pt idx="177">
                  <c:v>-0.22695600000588456</c:v>
                </c:pt>
                <c:pt idx="178">
                  <c:v>-0.22858200000337092</c:v>
                </c:pt>
                <c:pt idx="180">
                  <c:v>-0.22894200000155251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3A-4963-A506-1547568E5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42">
                  <c:v>-0.19996600000013132</c:v>
                </c:pt>
                <c:pt idx="143">
                  <c:v>-0.21278199999505887</c:v>
                </c:pt>
                <c:pt idx="144">
                  <c:v>-0.20115800000348827</c:v>
                </c:pt>
                <c:pt idx="145">
                  <c:v>-0.21722199999931036</c:v>
                </c:pt>
                <c:pt idx="146">
                  <c:v>-0.20285600000352133</c:v>
                </c:pt>
                <c:pt idx="148">
                  <c:v>-0.20724999999947613</c:v>
                </c:pt>
                <c:pt idx="150">
                  <c:v>-0.20879799999966053</c:v>
                </c:pt>
                <c:pt idx="152">
                  <c:v>-0.21627599999919767</c:v>
                </c:pt>
                <c:pt idx="153">
                  <c:v>-0.21475400000053924</c:v>
                </c:pt>
                <c:pt idx="154">
                  <c:v>-0.21653800000058254</c:v>
                </c:pt>
                <c:pt idx="155">
                  <c:v>-0.22034200000052806</c:v>
                </c:pt>
                <c:pt idx="156">
                  <c:v>-0.21938999999838416</c:v>
                </c:pt>
                <c:pt idx="157">
                  <c:v>-0.22459400000661844</c:v>
                </c:pt>
                <c:pt idx="158">
                  <c:v>-0.21296300000540214</c:v>
                </c:pt>
                <c:pt idx="159">
                  <c:v>-0.22065200000361074</c:v>
                </c:pt>
                <c:pt idx="160">
                  <c:v>-0.22056800000427756</c:v>
                </c:pt>
                <c:pt idx="161">
                  <c:v>-0.21836800000164658</c:v>
                </c:pt>
                <c:pt idx="163">
                  <c:v>-0.22166000000288477</c:v>
                </c:pt>
                <c:pt idx="165">
                  <c:v>-0.22164599999814527</c:v>
                </c:pt>
                <c:pt idx="166">
                  <c:v>-0.22114600000350038</c:v>
                </c:pt>
                <c:pt idx="167">
                  <c:v>-0.22114999999757856</c:v>
                </c:pt>
                <c:pt idx="168">
                  <c:v>-0.22210800000175368</c:v>
                </c:pt>
                <c:pt idx="170">
                  <c:v>-0.22462600000289967</c:v>
                </c:pt>
                <c:pt idx="172">
                  <c:v>-0.22500399999989895</c:v>
                </c:pt>
                <c:pt idx="173">
                  <c:v>-0.22363400000176625</c:v>
                </c:pt>
                <c:pt idx="174">
                  <c:v>-0.22624600000563078</c:v>
                </c:pt>
                <c:pt idx="175">
                  <c:v>-0.22555600000487175</c:v>
                </c:pt>
                <c:pt idx="176">
                  <c:v>-0.22730600000795675</c:v>
                </c:pt>
                <c:pt idx="179">
                  <c:v>-0.25445800000306917</c:v>
                </c:pt>
                <c:pt idx="181">
                  <c:v>-0.22706800000014482</c:v>
                </c:pt>
                <c:pt idx="182">
                  <c:v>-0.22691800000029616</c:v>
                </c:pt>
                <c:pt idx="183">
                  <c:v>-0.22645800000464078</c:v>
                </c:pt>
                <c:pt idx="184">
                  <c:v>-0.22909500000241678</c:v>
                </c:pt>
                <c:pt idx="185">
                  <c:v>-0.22584199999982957</c:v>
                </c:pt>
                <c:pt idx="186">
                  <c:v>-0.22633199999836506</c:v>
                </c:pt>
                <c:pt idx="187">
                  <c:v>-0.22584199999982957</c:v>
                </c:pt>
                <c:pt idx="189">
                  <c:v>-0.22826800000621006</c:v>
                </c:pt>
                <c:pt idx="190">
                  <c:v>-0.22940800000651507</c:v>
                </c:pt>
                <c:pt idx="191">
                  <c:v>-0.22894200000155251</c:v>
                </c:pt>
                <c:pt idx="192">
                  <c:v>-0.23415200000454206</c:v>
                </c:pt>
                <c:pt idx="193">
                  <c:v>-0.23796000000584172</c:v>
                </c:pt>
                <c:pt idx="194">
                  <c:v>-0.24276800000370713</c:v>
                </c:pt>
                <c:pt idx="195">
                  <c:v>-0.24551400000200374</c:v>
                </c:pt>
                <c:pt idx="196">
                  <c:v>-0.25169199999800185</c:v>
                </c:pt>
                <c:pt idx="197">
                  <c:v>-0.25113200000487268</c:v>
                </c:pt>
                <c:pt idx="198">
                  <c:v>-0.24980399999913061</c:v>
                </c:pt>
                <c:pt idx="199">
                  <c:v>-0.2535660000066855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3A-4963-A506-1547568E5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3A-4963-A506-1547568E5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3A-4963-A506-1547568E5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3A-4963-A506-1547568E5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32">
                  <c:v>-0.14042385965904727</c:v>
                </c:pt>
                <c:pt idx="33">
                  <c:v>-0.14559472368079612</c:v>
                </c:pt>
                <c:pt idx="36">
                  <c:v>-0.14737000669643741</c:v>
                </c:pt>
                <c:pt idx="41">
                  <c:v>-0.14996248348118341</c:v>
                </c:pt>
                <c:pt idx="79">
                  <c:v>-0.1589093462981058</c:v>
                </c:pt>
                <c:pt idx="80">
                  <c:v>-0.15910659996651039</c:v>
                </c:pt>
                <c:pt idx="89">
                  <c:v>-0.17030779042234231</c:v>
                </c:pt>
                <c:pt idx="94">
                  <c:v>-0.17071638730689467</c:v>
                </c:pt>
                <c:pt idx="109">
                  <c:v>-0.17773298208300073</c:v>
                </c:pt>
                <c:pt idx="122">
                  <c:v>-0.1871447999754482</c:v>
                </c:pt>
                <c:pt idx="126">
                  <c:v>-0.18872282932268492</c:v>
                </c:pt>
                <c:pt idx="127">
                  <c:v>-0.18904688892077814</c:v>
                </c:pt>
                <c:pt idx="128">
                  <c:v>-0.18904688892077814</c:v>
                </c:pt>
                <c:pt idx="129">
                  <c:v>-0.18904688892077814</c:v>
                </c:pt>
                <c:pt idx="134">
                  <c:v>-0.19382324560571781</c:v>
                </c:pt>
                <c:pt idx="135">
                  <c:v>-0.19526037947552266</c:v>
                </c:pt>
                <c:pt idx="136">
                  <c:v>-0.19654252832015251</c:v>
                </c:pt>
                <c:pt idx="137">
                  <c:v>-0.19792330399898461</c:v>
                </c:pt>
                <c:pt idx="139">
                  <c:v>-0.19872640822034615</c:v>
                </c:pt>
                <c:pt idx="141">
                  <c:v>-0.20037488530629877</c:v>
                </c:pt>
                <c:pt idx="143">
                  <c:v>-0.20289691435232887</c:v>
                </c:pt>
                <c:pt idx="144">
                  <c:v>-0.20379864540789269</c:v>
                </c:pt>
                <c:pt idx="145">
                  <c:v>-0.20515124199123844</c:v>
                </c:pt>
                <c:pt idx="146">
                  <c:v>-0.20516533153898162</c:v>
                </c:pt>
                <c:pt idx="147">
                  <c:v>-0.2055598388757908</c:v>
                </c:pt>
                <c:pt idx="148">
                  <c:v>-0.20785643515792993</c:v>
                </c:pt>
                <c:pt idx="149">
                  <c:v>-0.2081523156605368</c:v>
                </c:pt>
                <c:pt idx="150">
                  <c:v>-0.20816640520828</c:v>
                </c:pt>
                <c:pt idx="151">
                  <c:v>-0.20960353907808485</c:v>
                </c:pt>
                <c:pt idx="152">
                  <c:v>-0.21192831445571034</c:v>
                </c:pt>
                <c:pt idx="153">
                  <c:v>-0.21287231415450372</c:v>
                </c:pt>
                <c:pt idx="154">
                  <c:v>-0.21464759717014503</c:v>
                </c:pt>
                <c:pt idx="155">
                  <c:v>-0.21543661184376336</c:v>
                </c:pt>
                <c:pt idx="156">
                  <c:v>-0.2171555366684319</c:v>
                </c:pt>
                <c:pt idx="157">
                  <c:v>-0.21724007395489103</c:v>
                </c:pt>
                <c:pt idx="158">
                  <c:v>-0.21728938737199216</c:v>
                </c:pt>
                <c:pt idx="159">
                  <c:v>-0.21776138722138888</c:v>
                </c:pt>
                <c:pt idx="160">
                  <c:v>-0.21802908862850939</c:v>
                </c:pt>
                <c:pt idx="161">
                  <c:v>-0.21802908862850939</c:v>
                </c:pt>
                <c:pt idx="162">
                  <c:v>-0.21893081968407319</c:v>
                </c:pt>
                <c:pt idx="163">
                  <c:v>-0.21933941656862554</c:v>
                </c:pt>
                <c:pt idx="164">
                  <c:v>-0.21960711797574606</c:v>
                </c:pt>
                <c:pt idx="165">
                  <c:v>-0.2197480134531779</c:v>
                </c:pt>
                <c:pt idx="166">
                  <c:v>-0.2197480134531779</c:v>
                </c:pt>
                <c:pt idx="167">
                  <c:v>-0.21983255073963703</c:v>
                </c:pt>
                <c:pt idx="168">
                  <c:v>-0.22035386400613488</c:v>
                </c:pt>
                <c:pt idx="169">
                  <c:v>-0.22173463968496698</c:v>
                </c:pt>
                <c:pt idx="170">
                  <c:v>-0.22214323656951934</c:v>
                </c:pt>
                <c:pt idx="171">
                  <c:v>-0.22411577325356524</c:v>
                </c:pt>
                <c:pt idx="172">
                  <c:v>-0.22498932521364268</c:v>
                </c:pt>
                <c:pt idx="173">
                  <c:v>-0.22498932521364268</c:v>
                </c:pt>
                <c:pt idx="174">
                  <c:v>-0.22637010089247478</c:v>
                </c:pt>
                <c:pt idx="175">
                  <c:v>-0.22637010089247478</c:v>
                </c:pt>
                <c:pt idx="176">
                  <c:v>-0.2266518918473385</c:v>
                </c:pt>
                <c:pt idx="177">
                  <c:v>-0.2284130853152366</c:v>
                </c:pt>
                <c:pt idx="178">
                  <c:v>-0.22896257767722081</c:v>
                </c:pt>
                <c:pt idx="179">
                  <c:v>-0.22923027908434132</c:v>
                </c:pt>
                <c:pt idx="180">
                  <c:v>-0.23093511436126668</c:v>
                </c:pt>
                <c:pt idx="181">
                  <c:v>-0.23127326350710312</c:v>
                </c:pt>
                <c:pt idx="182">
                  <c:v>-0.23127326350710312</c:v>
                </c:pt>
                <c:pt idx="183">
                  <c:v>-0.23127326350710312</c:v>
                </c:pt>
                <c:pt idx="184">
                  <c:v>-0.23128030828097473</c:v>
                </c:pt>
                <c:pt idx="185">
                  <c:v>-0.23163959174842591</c:v>
                </c:pt>
                <c:pt idx="186">
                  <c:v>-0.23354168069375589</c:v>
                </c:pt>
                <c:pt idx="187">
                  <c:v>-0.23375302390990366</c:v>
                </c:pt>
                <c:pt idx="188">
                  <c:v>-0.23557762034264609</c:v>
                </c:pt>
                <c:pt idx="189">
                  <c:v>-0.23571147104620635</c:v>
                </c:pt>
                <c:pt idx="190">
                  <c:v>-0.2358523665236382</c:v>
                </c:pt>
                <c:pt idx="191">
                  <c:v>-0.23586645607138138</c:v>
                </c:pt>
                <c:pt idx="192">
                  <c:v>-0.23819123144900689</c:v>
                </c:pt>
                <c:pt idx="193">
                  <c:v>-0.24117821557056207</c:v>
                </c:pt>
                <c:pt idx="194">
                  <c:v>-0.24275624491779876</c:v>
                </c:pt>
                <c:pt idx="195">
                  <c:v>-0.24302394632491928</c:v>
                </c:pt>
                <c:pt idx="196">
                  <c:v>-0.24467242341087192</c:v>
                </c:pt>
                <c:pt idx="197">
                  <c:v>-0.24481331888830377</c:v>
                </c:pt>
                <c:pt idx="198">
                  <c:v>-0.24492603527024923</c:v>
                </c:pt>
                <c:pt idx="199">
                  <c:v>-0.24553188582320618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3A-4963-A506-1547568E56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188">
                  <c:v>-0.21809500000381377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3A-4963-A506-1547568E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8264"/>
        <c:axId val="1"/>
      </c:scatterChart>
      <c:valAx>
        <c:axId val="766498264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680814940577249"/>
              <c:y val="0.91692307692307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8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862478777589132E-2"/>
          <c:y val="0.92307692307692313"/>
          <c:w val="0.8285229202037351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Lac - O-C Diagr.</a:t>
            </a:r>
          </a:p>
        </c:rich>
      </c:tx>
      <c:layout>
        <c:manualLayout>
          <c:xMode val="edge"/>
          <c:yMode val="edge"/>
          <c:x val="0.37181707371324352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4769252958613219"/>
          <c:w val="0.79626551579205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6-4A5C-B641-4510EA30A3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  <c:pt idx="79">
                    <c:v>0</c:v>
                  </c:pt>
                  <c:pt idx="80">
                    <c:v>0</c:v>
                  </c:pt>
                  <c:pt idx="89">
                    <c:v>0</c:v>
                  </c:pt>
                  <c:pt idx="94">
                    <c:v>0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5">
                    <c:v>8.0000000000000002E-3</c:v>
                  </c:pt>
                  <c:pt idx="106">
                    <c:v>4.0000000000000001E-3</c:v>
                  </c:pt>
                  <c:pt idx="107">
                    <c:v>8.9999999999999993E-3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8.9999999999999993E-3</c:v>
                  </c:pt>
                  <c:pt idx="113">
                    <c:v>6.0000000000000001E-3</c:v>
                  </c:pt>
                  <c:pt idx="114">
                    <c:v>8.0000000000000002E-3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8.9999999999999993E-3</c:v>
                  </c:pt>
                  <c:pt idx="118">
                    <c:v>4.0000000000000001E-3</c:v>
                  </c:pt>
                  <c:pt idx="119">
                    <c:v>5.0000000000000001E-3</c:v>
                  </c:pt>
                  <c:pt idx="120">
                    <c:v>4.0000000000000001E-3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8.0000000000000002E-3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3.0000000000000001E-3</c:v>
                  </c:pt>
                  <c:pt idx="131">
                    <c:v>4.0000000000000001E-3</c:v>
                  </c:pt>
                  <c:pt idx="132">
                    <c:v>8.0000000000000002E-3</c:v>
                  </c:pt>
                  <c:pt idx="133">
                    <c:v>4.0000000000000001E-3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5.0000000000000001E-4</c:v>
                  </c:pt>
                  <c:pt idx="139">
                    <c:v>0</c:v>
                  </c:pt>
                  <c:pt idx="140">
                    <c:v>5.9999999999999995E-4</c:v>
                  </c:pt>
                  <c:pt idx="141">
                    <c:v>0</c:v>
                  </c:pt>
                  <c:pt idx="142">
                    <c:v>5.0000000000000001E-3</c:v>
                  </c:pt>
                  <c:pt idx="143">
                    <c:v>8.9999999999999993E-3</c:v>
                  </c:pt>
                  <c:pt idx="144">
                    <c:v>0</c:v>
                  </c:pt>
                  <c:pt idx="145">
                    <c:v>2E-3</c:v>
                  </c:pt>
                  <c:pt idx="146">
                    <c:v>0</c:v>
                  </c:pt>
                  <c:pt idx="147">
                    <c:v>3.0999999999999999E-3</c:v>
                  </c:pt>
                  <c:pt idx="148">
                    <c:v>0</c:v>
                  </c:pt>
                  <c:pt idx="149">
                    <c:v>8.9999999999999998E-4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1.1000000000000001E-3</c:v>
                  </c:pt>
                  <c:pt idx="153">
                    <c:v>5.0000000000000001E-4</c:v>
                  </c:pt>
                  <c:pt idx="154">
                    <c:v>4.0000000000000002E-4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2.3999999999999998E-3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2.0999999999999999E-3</c:v>
                  </c:pt>
                  <c:pt idx="170">
                    <c:v>0</c:v>
                  </c:pt>
                  <c:pt idx="171">
                    <c:v>3.3999999999999998E-3</c:v>
                  </c:pt>
                  <c:pt idx="172">
                    <c:v>2.9999999999999997E-4</c:v>
                  </c:pt>
                  <c:pt idx="173">
                    <c:v>4.0000000000000002E-4</c:v>
                  </c:pt>
                  <c:pt idx="174">
                    <c:v>2.2000000000000001E-4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8.0000000000000004E-4</c:v>
                  </c:pt>
                  <c:pt idx="178">
                    <c:v>1E-3</c:v>
                  </c:pt>
                  <c:pt idx="179">
                    <c:v>4.0000000000000002E-4</c:v>
                  </c:pt>
                  <c:pt idx="180">
                    <c:v>5.8999999999999999E-3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1E-3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2.3999999999999998E-3</c:v>
                  </c:pt>
                  <c:pt idx="189">
                    <c:v>8.9999999999999998E-4</c:v>
                  </c:pt>
                  <c:pt idx="190">
                    <c:v>5.9999999999999995E-4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2.9999999999999997E-4</c:v>
                  </c:pt>
                  <c:pt idx="197">
                    <c:v>2.9999999999999997E-4</c:v>
                  </c:pt>
                  <c:pt idx="198">
                    <c:v>8.0000000000000004E-4</c:v>
                  </c:pt>
                  <c:pt idx="19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0.60918399999718531</c:v>
                </c:pt>
                <c:pt idx="1">
                  <c:v>0.55511199999818928</c:v>
                </c:pt>
                <c:pt idx="2">
                  <c:v>0.59111199999824748</c:v>
                </c:pt>
                <c:pt idx="3">
                  <c:v>0.57560799999919254</c:v>
                </c:pt>
                <c:pt idx="4">
                  <c:v>0.53164599999581696</c:v>
                </c:pt>
                <c:pt idx="5">
                  <c:v>0.54862999999750173</c:v>
                </c:pt>
                <c:pt idx="6">
                  <c:v>0.55562999999528984</c:v>
                </c:pt>
                <c:pt idx="7">
                  <c:v>0.46794999999838183</c:v>
                </c:pt>
                <c:pt idx="8">
                  <c:v>0.50714199999492848</c:v>
                </c:pt>
                <c:pt idx="9">
                  <c:v>0.4893259999989823</c:v>
                </c:pt>
                <c:pt idx="10">
                  <c:v>0.48876000000018394</c:v>
                </c:pt>
                <c:pt idx="11">
                  <c:v>0.54722599999877275</c:v>
                </c:pt>
                <c:pt idx="12">
                  <c:v>0.44759399999747984</c:v>
                </c:pt>
                <c:pt idx="13">
                  <c:v>0.43944599999667844</c:v>
                </c:pt>
                <c:pt idx="14">
                  <c:v>0.48149399999601883</c:v>
                </c:pt>
                <c:pt idx="15">
                  <c:v>0.43687999999747262</c:v>
                </c:pt>
                <c:pt idx="16">
                  <c:v>0.43023799999718904</c:v>
                </c:pt>
                <c:pt idx="17">
                  <c:v>0.30797599999641534</c:v>
                </c:pt>
                <c:pt idx="18">
                  <c:v>0.29022399999666959</c:v>
                </c:pt>
                <c:pt idx="19">
                  <c:v>0.25475000000005821</c:v>
                </c:pt>
                <c:pt idx="20">
                  <c:v>0.22635799999989104</c:v>
                </c:pt>
                <c:pt idx="21">
                  <c:v>0.18984400000044843</c:v>
                </c:pt>
                <c:pt idx="22">
                  <c:v>7.7634000001125969E-2</c:v>
                </c:pt>
                <c:pt idx="23">
                  <c:v>0.10671799999545328</c:v>
                </c:pt>
                <c:pt idx="24">
                  <c:v>0.14624199999525445</c:v>
                </c:pt>
                <c:pt idx="25">
                  <c:v>-7.9514000004564878E-2</c:v>
                </c:pt>
                <c:pt idx="26">
                  <c:v>4.5287999993888661E-2</c:v>
                </c:pt>
                <c:pt idx="27">
                  <c:v>3.0021999991731718E-2</c:v>
                </c:pt>
                <c:pt idx="28">
                  <c:v>3.807799999776762E-2</c:v>
                </c:pt>
                <c:pt idx="29">
                  <c:v>6.9078000000445172E-2</c:v>
                </c:pt>
                <c:pt idx="30">
                  <c:v>3.8408000000345055E-2</c:v>
                </c:pt>
                <c:pt idx="31">
                  <c:v>3.5922000002756249E-2</c:v>
                </c:pt>
                <c:pt idx="32">
                  <c:v>9.9739999932353385E-3</c:v>
                </c:pt>
                <c:pt idx="33">
                  <c:v>-5.1004000000830274E-2</c:v>
                </c:pt>
                <c:pt idx="34">
                  <c:v>6.7239999916637316E-3</c:v>
                </c:pt>
                <c:pt idx="35">
                  <c:v>7.5859999997192062E-3</c:v>
                </c:pt>
                <c:pt idx="36">
                  <c:v>-2.2288000000116881E-2</c:v>
                </c:pt>
                <c:pt idx="37">
                  <c:v>9.7699999969336204E-3</c:v>
                </c:pt>
                <c:pt idx="38">
                  <c:v>-1.2569999998959247E-2</c:v>
                </c:pt>
                <c:pt idx="39">
                  <c:v>0</c:v>
                </c:pt>
                <c:pt idx="41">
                  <c:v>-1.4543999997840729E-2</c:v>
                </c:pt>
                <c:pt idx="42">
                  <c:v>1.0379999948781915E-3</c:v>
                </c:pt>
                <c:pt idx="43">
                  <c:v>-1.7293999997491483E-2</c:v>
                </c:pt>
                <c:pt idx="44">
                  <c:v>1.1705999997502659E-2</c:v>
                </c:pt>
                <c:pt idx="45">
                  <c:v>-1.325600000564009E-2</c:v>
                </c:pt>
                <c:pt idx="46">
                  <c:v>-0.20099400000617607</c:v>
                </c:pt>
                <c:pt idx="47">
                  <c:v>-1.6064000003098045E-2</c:v>
                </c:pt>
                <c:pt idx="48">
                  <c:v>6.4599999968777411E-3</c:v>
                </c:pt>
                <c:pt idx="49">
                  <c:v>-1.8210000002000015E-2</c:v>
                </c:pt>
                <c:pt idx="50">
                  <c:v>-1.321000000461936E-2</c:v>
                </c:pt>
                <c:pt idx="51">
                  <c:v>-6.2100000068312511E-3</c:v>
                </c:pt>
                <c:pt idx="52">
                  <c:v>-2.2100000060163438E-3</c:v>
                </c:pt>
                <c:pt idx="53">
                  <c:v>-2.1000000560889021E-4</c:v>
                </c:pt>
                <c:pt idx="54">
                  <c:v>6.7899999921792187E-3</c:v>
                </c:pt>
                <c:pt idx="55">
                  <c:v>6.9839999996474944E-3</c:v>
                </c:pt>
                <c:pt idx="56">
                  <c:v>2.1679999990737997E-3</c:v>
                </c:pt>
                <c:pt idx="57">
                  <c:v>-3.736600000411272E-2</c:v>
                </c:pt>
                <c:pt idx="58">
                  <c:v>-3.4366000007139519E-2</c:v>
                </c:pt>
                <c:pt idx="59">
                  <c:v>-1.836600000387989E-2</c:v>
                </c:pt>
                <c:pt idx="60">
                  <c:v>-7.5020000003860332E-3</c:v>
                </c:pt>
                <c:pt idx="61">
                  <c:v>-5.9879999971599318E-3</c:v>
                </c:pt>
                <c:pt idx="62">
                  <c:v>-2.6649999999790452E-2</c:v>
                </c:pt>
                <c:pt idx="63">
                  <c:v>-2.3650000002817251E-2</c:v>
                </c:pt>
                <c:pt idx="64">
                  <c:v>-1.9650000002002344E-2</c:v>
                </c:pt>
                <c:pt idx="65">
                  <c:v>-1.6649999997753184E-2</c:v>
                </c:pt>
                <c:pt idx="66">
                  <c:v>-1.4649999997345731E-2</c:v>
                </c:pt>
                <c:pt idx="67">
                  <c:v>-7.6499999995576218E-3</c:v>
                </c:pt>
                <c:pt idx="68">
                  <c:v>3.3499999990453944E-3</c:v>
                </c:pt>
                <c:pt idx="69">
                  <c:v>-3.0319999998027924E-2</c:v>
                </c:pt>
                <c:pt idx="70">
                  <c:v>-3.113600000506267E-2</c:v>
                </c:pt>
                <c:pt idx="71">
                  <c:v>-2.5136000003840309E-2</c:v>
                </c:pt>
                <c:pt idx="72">
                  <c:v>-3.794200000265846E-2</c:v>
                </c:pt>
                <c:pt idx="73">
                  <c:v>-1.7941999998583924E-2</c:v>
                </c:pt>
                <c:pt idx="74">
                  <c:v>-3.9612000000488479E-2</c:v>
                </c:pt>
                <c:pt idx="75">
                  <c:v>-3.5611999999673571E-2</c:v>
                </c:pt>
                <c:pt idx="76">
                  <c:v>-2.1428000000014435E-2</c:v>
                </c:pt>
                <c:pt idx="77">
                  <c:v>-2.8749999997671694E-2</c:v>
                </c:pt>
                <c:pt idx="78">
                  <c:v>-1.0566000004473608E-2</c:v>
                </c:pt>
                <c:pt idx="79">
                  <c:v>-7.3634000000311062E-2</c:v>
                </c:pt>
                <c:pt idx="80">
                  <c:v>-8.7110000007669441E-2</c:v>
                </c:pt>
                <c:pt idx="81">
                  <c:v>-1.4748000008694362E-2</c:v>
                </c:pt>
                <c:pt idx="82">
                  <c:v>-9.8839999991469085E-3</c:v>
                </c:pt>
                <c:pt idx="83">
                  <c:v>-6.0801999999966938E-2</c:v>
                </c:pt>
                <c:pt idx="84">
                  <c:v>-3.6608000002161134E-2</c:v>
                </c:pt>
                <c:pt idx="85">
                  <c:v>-2.4277999997138977E-2</c:v>
                </c:pt>
                <c:pt idx="86">
                  <c:v>-7.494800000131363E-2</c:v>
                </c:pt>
                <c:pt idx="87">
                  <c:v>-5.4094000006443821E-2</c:v>
                </c:pt>
                <c:pt idx="88">
                  <c:v>-7.4580000000423752E-2</c:v>
                </c:pt>
                <c:pt idx="89">
                  <c:v>-7.8640000006998889E-2</c:v>
                </c:pt>
                <c:pt idx="90">
                  <c:v>-8.2912000005308073E-2</c:v>
                </c:pt>
                <c:pt idx="91">
                  <c:v>-5.5048000001988839E-2</c:v>
                </c:pt>
                <c:pt idx="92">
                  <c:v>-7.2718000003078487E-2</c:v>
                </c:pt>
                <c:pt idx="93">
                  <c:v>-6.9058000000950415E-2</c:v>
                </c:pt>
                <c:pt idx="94">
                  <c:v>-0.113126000003831</c:v>
                </c:pt>
                <c:pt idx="95">
                  <c:v>-8.5690000007161871E-2</c:v>
                </c:pt>
                <c:pt idx="96">
                  <c:v>-8.6342000002332497E-2</c:v>
                </c:pt>
                <c:pt idx="97">
                  <c:v>-7.8498000002582557E-2</c:v>
                </c:pt>
                <c:pt idx="98">
                  <c:v>-5.0303999996685889E-2</c:v>
                </c:pt>
                <c:pt idx="99">
                  <c:v>-9.0450000003329478E-2</c:v>
                </c:pt>
                <c:pt idx="100">
                  <c:v>-0.10180000000400469</c:v>
                </c:pt>
                <c:pt idx="101">
                  <c:v>-8.0598000007739756E-2</c:v>
                </c:pt>
                <c:pt idx="102">
                  <c:v>-0.11426800000481308</c:v>
                </c:pt>
                <c:pt idx="103">
                  <c:v>-9.4268000008014496E-2</c:v>
                </c:pt>
                <c:pt idx="104">
                  <c:v>-0.12793800000508782</c:v>
                </c:pt>
                <c:pt idx="105">
                  <c:v>-0.10493800000404008</c:v>
                </c:pt>
                <c:pt idx="106">
                  <c:v>-9.0084000003116671E-2</c:v>
                </c:pt>
                <c:pt idx="107">
                  <c:v>-7.8406000000541098E-2</c:v>
                </c:pt>
                <c:pt idx="108">
                  <c:v>-8.9698000003409106E-2</c:v>
                </c:pt>
                <c:pt idx="109">
                  <c:v>-9.0058000001590699E-2</c:v>
                </c:pt>
                <c:pt idx="110">
                  <c:v>-9.900000000197906E-2</c:v>
                </c:pt>
                <c:pt idx="111">
                  <c:v>-0.11295400000381051</c:v>
                </c:pt>
                <c:pt idx="112">
                  <c:v>-0.11724600000161445</c:v>
                </c:pt>
                <c:pt idx="113">
                  <c:v>-0.10739399999874877</c:v>
                </c:pt>
                <c:pt idx="114">
                  <c:v>-0.12768599999981234</c:v>
                </c:pt>
                <c:pt idx="115">
                  <c:v>-0.10649399999965681</c:v>
                </c:pt>
                <c:pt idx="116">
                  <c:v>-0.1251639999973122</c:v>
                </c:pt>
                <c:pt idx="117">
                  <c:v>-0.13512600000103703</c:v>
                </c:pt>
                <c:pt idx="118">
                  <c:v>-0.10812600000645034</c:v>
                </c:pt>
                <c:pt idx="119">
                  <c:v>-0.12208000000828179</c:v>
                </c:pt>
                <c:pt idx="120">
                  <c:v>-0.11142000000108965</c:v>
                </c:pt>
                <c:pt idx="121">
                  <c:v>-0.14489600000524661</c:v>
                </c:pt>
                <c:pt idx="122">
                  <c:v>-0.19577000000572298</c:v>
                </c:pt>
                <c:pt idx="123">
                  <c:v>-0.11957599999732338</c:v>
                </c:pt>
                <c:pt idx="124">
                  <c:v>-0.1237120000005234</c:v>
                </c:pt>
                <c:pt idx="125">
                  <c:v>-0.16208200000255601</c:v>
                </c:pt>
                <c:pt idx="126">
                  <c:v>-0.15757799999846611</c:v>
                </c:pt>
                <c:pt idx="130">
                  <c:v>-0.17733600000065053</c:v>
                </c:pt>
                <c:pt idx="131">
                  <c:v>-0.14233599999715807</c:v>
                </c:pt>
                <c:pt idx="132">
                  <c:v>-0.17063000000052853</c:v>
                </c:pt>
                <c:pt idx="133">
                  <c:v>-0.16973000000143657</c:v>
                </c:pt>
                <c:pt idx="134">
                  <c:v>-0.17688600000110455</c:v>
                </c:pt>
                <c:pt idx="135">
                  <c:v>-0.17835400000330992</c:v>
                </c:pt>
                <c:pt idx="136">
                  <c:v>-0.18694800000230316</c:v>
                </c:pt>
                <c:pt idx="137">
                  <c:v>-0.18628000000171596</c:v>
                </c:pt>
                <c:pt idx="139">
                  <c:v>-0.19671799999923678</c:v>
                </c:pt>
                <c:pt idx="141">
                  <c:v>-0.18419600000925129</c:v>
                </c:pt>
                <c:pt idx="151">
                  <c:v>-0.20996600000216858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6-4A5C-B641-4510EA30A3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27">
                  <c:v>-0.16946000000461936</c:v>
                </c:pt>
                <c:pt idx="128">
                  <c:v>-0.16316000000369968</c:v>
                </c:pt>
                <c:pt idx="129">
                  <c:v>-0.14375999999901978</c:v>
                </c:pt>
                <c:pt idx="138">
                  <c:v>-0.18984199999977136</c:v>
                </c:pt>
                <c:pt idx="140">
                  <c:v>-0.18924400000105379</c:v>
                </c:pt>
                <c:pt idx="147">
                  <c:v>-0.20460800000728341</c:v>
                </c:pt>
                <c:pt idx="149">
                  <c:v>-0.21026400000118883</c:v>
                </c:pt>
                <c:pt idx="162">
                  <c:v>-0.2208740000060061</c:v>
                </c:pt>
                <c:pt idx="164">
                  <c:v>-0.22200599999632686</c:v>
                </c:pt>
                <c:pt idx="169">
                  <c:v>-0.223840000006021</c:v>
                </c:pt>
                <c:pt idx="171">
                  <c:v>-0.22678599999926519</c:v>
                </c:pt>
                <c:pt idx="177">
                  <c:v>-0.22695600000588456</c:v>
                </c:pt>
                <c:pt idx="178">
                  <c:v>-0.22858200000337092</c:v>
                </c:pt>
                <c:pt idx="180">
                  <c:v>-0.22894200000155251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C6-4A5C-B641-4510EA30A3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42">
                  <c:v>-0.19996600000013132</c:v>
                </c:pt>
                <c:pt idx="143">
                  <c:v>-0.21278199999505887</c:v>
                </c:pt>
                <c:pt idx="144">
                  <c:v>-0.20115800000348827</c:v>
                </c:pt>
                <c:pt idx="145">
                  <c:v>-0.21722199999931036</c:v>
                </c:pt>
                <c:pt idx="146">
                  <c:v>-0.20285600000352133</c:v>
                </c:pt>
                <c:pt idx="148">
                  <c:v>-0.20724999999947613</c:v>
                </c:pt>
                <c:pt idx="150">
                  <c:v>-0.20879799999966053</c:v>
                </c:pt>
                <c:pt idx="152">
                  <c:v>-0.21627599999919767</c:v>
                </c:pt>
                <c:pt idx="153">
                  <c:v>-0.21475400000053924</c:v>
                </c:pt>
                <c:pt idx="154">
                  <c:v>-0.21653800000058254</c:v>
                </c:pt>
                <c:pt idx="155">
                  <c:v>-0.22034200000052806</c:v>
                </c:pt>
                <c:pt idx="156">
                  <c:v>-0.21938999999838416</c:v>
                </c:pt>
                <c:pt idx="157">
                  <c:v>-0.22459400000661844</c:v>
                </c:pt>
                <c:pt idx="158">
                  <c:v>-0.21296300000540214</c:v>
                </c:pt>
                <c:pt idx="159">
                  <c:v>-0.22065200000361074</c:v>
                </c:pt>
                <c:pt idx="160">
                  <c:v>-0.22056800000427756</c:v>
                </c:pt>
                <c:pt idx="161">
                  <c:v>-0.21836800000164658</c:v>
                </c:pt>
                <c:pt idx="163">
                  <c:v>-0.22166000000288477</c:v>
                </c:pt>
                <c:pt idx="165">
                  <c:v>-0.22164599999814527</c:v>
                </c:pt>
                <c:pt idx="166">
                  <c:v>-0.22114600000350038</c:v>
                </c:pt>
                <c:pt idx="167">
                  <c:v>-0.22114999999757856</c:v>
                </c:pt>
                <c:pt idx="168">
                  <c:v>-0.22210800000175368</c:v>
                </c:pt>
                <c:pt idx="170">
                  <c:v>-0.22462600000289967</c:v>
                </c:pt>
                <c:pt idx="172">
                  <c:v>-0.22500399999989895</c:v>
                </c:pt>
                <c:pt idx="173">
                  <c:v>-0.22363400000176625</c:v>
                </c:pt>
                <c:pt idx="174">
                  <c:v>-0.22624600000563078</c:v>
                </c:pt>
                <c:pt idx="175">
                  <c:v>-0.22555600000487175</c:v>
                </c:pt>
                <c:pt idx="176">
                  <c:v>-0.22730600000795675</c:v>
                </c:pt>
                <c:pt idx="179">
                  <c:v>-0.25445800000306917</c:v>
                </c:pt>
                <c:pt idx="181">
                  <c:v>-0.22706800000014482</c:v>
                </c:pt>
                <c:pt idx="182">
                  <c:v>-0.22691800000029616</c:v>
                </c:pt>
                <c:pt idx="183">
                  <c:v>-0.22645800000464078</c:v>
                </c:pt>
                <c:pt idx="184">
                  <c:v>-0.22909500000241678</c:v>
                </c:pt>
                <c:pt idx="185">
                  <c:v>-0.22584199999982957</c:v>
                </c:pt>
                <c:pt idx="186">
                  <c:v>-0.22633199999836506</c:v>
                </c:pt>
                <c:pt idx="187">
                  <c:v>-0.22584199999982957</c:v>
                </c:pt>
                <c:pt idx="189">
                  <c:v>-0.22826800000621006</c:v>
                </c:pt>
                <c:pt idx="190">
                  <c:v>-0.22940800000651507</c:v>
                </c:pt>
                <c:pt idx="191">
                  <c:v>-0.22894200000155251</c:v>
                </c:pt>
                <c:pt idx="192">
                  <c:v>-0.23415200000454206</c:v>
                </c:pt>
                <c:pt idx="193">
                  <c:v>-0.23796000000584172</c:v>
                </c:pt>
                <c:pt idx="194">
                  <c:v>-0.24276800000370713</c:v>
                </c:pt>
                <c:pt idx="195">
                  <c:v>-0.24551400000200374</c:v>
                </c:pt>
                <c:pt idx="196">
                  <c:v>-0.25169199999800185</c:v>
                </c:pt>
                <c:pt idx="197">
                  <c:v>-0.25113200000487268</c:v>
                </c:pt>
                <c:pt idx="198">
                  <c:v>-0.24980399999913061</c:v>
                </c:pt>
                <c:pt idx="199">
                  <c:v>-0.2535660000066855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C6-4A5C-B641-4510EA30A3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C6-4A5C-B641-4510EA30A3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C6-4A5C-B641-4510EA30A3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C6-4A5C-B641-4510EA30A3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32">
                  <c:v>-0.14042385965904727</c:v>
                </c:pt>
                <c:pt idx="33">
                  <c:v>-0.14559472368079612</c:v>
                </c:pt>
                <c:pt idx="36">
                  <c:v>-0.14737000669643741</c:v>
                </c:pt>
                <c:pt idx="41">
                  <c:v>-0.14996248348118341</c:v>
                </c:pt>
                <c:pt idx="79">
                  <c:v>-0.1589093462981058</c:v>
                </c:pt>
                <c:pt idx="80">
                  <c:v>-0.15910659996651039</c:v>
                </c:pt>
                <c:pt idx="89">
                  <c:v>-0.17030779042234231</c:v>
                </c:pt>
                <c:pt idx="94">
                  <c:v>-0.17071638730689467</c:v>
                </c:pt>
                <c:pt idx="109">
                  <c:v>-0.17773298208300073</c:v>
                </c:pt>
                <c:pt idx="122">
                  <c:v>-0.1871447999754482</c:v>
                </c:pt>
                <c:pt idx="126">
                  <c:v>-0.18872282932268492</c:v>
                </c:pt>
                <c:pt idx="127">
                  <c:v>-0.18904688892077814</c:v>
                </c:pt>
                <c:pt idx="128">
                  <c:v>-0.18904688892077814</c:v>
                </c:pt>
                <c:pt idx="129">
                  <c:v>-0.18904688892077814</c:v>
                </c:pt>
                <c:pt idx="134">
                  <c:v>-0.19382324560571781</c:v>
                </c:pt>
                <c:pt idx="135">
                  <c:v>-0.19526037947552266</c:v>
                </c:pt>
                <c:pt idx="136">
                  <c:v>-0.19654252832015251</c:v>
                </c:pt>
                <c:pt idx="137">
                  <c:v>-0.19792330399898461</c:v>
                </c:pt>
                <c:pt idx="139">
                  <c:v>-0.19872640822034615</c:v>
                </c:pt>
                <c:pt idx="141">
                  <c:v>-0.20037488530629877</c:v>
                </c:pt>
                <c:pt idx="143">
                  <c:v>-0.20289691435232887</c:v>
                </c:pt>
                <c:pt idx="144">
                  <c:v>-0.20379864540789269</c:v>
                </c:pt>
                <c:pt idx="145">
                  <c:v>-0.20515124199123844</c:v>
                </c:pt>
                <c:pt idx="146">
                  <c:v>-0.20516533153898162</c:v>
                </c:pt>
                <c:pt idx="147">
                  <c:v>-0.2055598388757908</c:v>
                </c:pt>
                <c:pt idx="148">
                  <c:v>-0.20785643515792993</c:v>
                </c:pt>
                <c:pt idx="149">
                  <c:v>-0.2081523156605368</c:v>
                </c:pt>
                <c:pt idx="150">
                  <c:v>-0.20816640520828</c:v>
                </c:pt>
                <c:pt idx="151">
                  <c:v>-0.20960353907808485</c:v>
                </c:pt>
                <c:pt idx="152">
                  <c:v>-0.21192831445571034</c:v>
                </c:pt>
                <c:pt idx="153">
                  <c:v>-0.21287231415450372</c:v>
                </c:pt>
                <c:pt idx="154">
                  <c:v>-0.21464759717014503</c:v>
                </c:pt>
                <c:pt idx="155">
                  <c:v>-0.21543661184376336</c:v>
                </c:pt>
                <c:pt idx="156">
                  <c:v>-0.2171555366684319</c:v>
                </c:pt>
                <c:pt idx="157">
                  <c:v>-0.21724007395489103</c:v>
                </c:pt>
                <c:pt idx="158">
                  <c:v>-0.21728938737199216</c:v>
                </c:pt>
                <c:pt idx="159">
                  <c:v>-0.21776138722138888</c:v>
                </c:pt>
                <c:pt idx="160">
                  <c:v>-0.21802908862850939</c:v>
                </c:pt>
                <c:pt idx="161">
                  <c:v>-0.21802908862850939</c:v>
                </c:pt>
                <c:pt idx="162">
                  <c:v>-0.21893081968407319</c:v>
                </c:pt>
                <c:pt idx="163">
                  <c:v>-0.21933941656862554</c:v>
                </c:pt>
                <c:pt idx="164">
                  <c:v>-0.21960711797574606</c:v>
                </c:pt>
                <c:pt idx="165">
                  <c:v>-0.2197480134531779</c:v>
                </c:pt>
                <c:pt idx="166">
                  <c:v>-0.2197480134531779</c:v>
                </c:pt>
                <c:pt idx="167">
                  <c:v>-0.21983255073963703</c:v>
                </c:pt>
                <c:pt idx="168">
                  <c:v>-0.22035386400613488</c:v>
                </c:pt>
                <c:pt idx="169">
                  <c:v>-0.22173463968496698</c:v>
                </c:pt>
                <c:pt idx="170">
                  <c:v>-0.22214323656951934</c:v>
                </c:pt>
                <c:pt idx="171">
                  <c:v>-0.22411577325356524</c:v>
                </c:pt>
                <c:pt idx="172">
                  <c:v>-0.22498932521364268</c:v>
                </c:pt>
                <c:pt idx="173">
                  <c:v>-0.22498932521364268</c:v>
                </c:pt>
                <c:pt idx="174">
                  <c:v>-0.22637010089247478</c:v>
                </c:pt>
                <c:pt idx="175">
                  <c:v>-0.22637010089247478</c:v>
                </c:pt>
                <c:pt idx="176">
                  <c:v>-0.2266518918473385</c:v>
                </c:pt>
                <c:pt idx="177">
                  <c:v>-0.2284130853152366</c:v>
                </c:pt>
                <c:pt idx="178">
                  <c:v>-0.22896257767722081</c:v>
                </c:pt>
                <c:pt idx="179">
                  <c:v>-0.22923027908434132</c:v>
                </c:pt>
                <c:pt idx="180">
                  <c:v>-0.23093511436126668</c:v>
                </c:pt>
                <c:pt idx="181">
                  <c:v>-0.23127326350710312</c:v>
                </c:pt>
                <c:pt idx="182">
                  <c:v>-0.23127326350710312</c:v>
                </c:pt>
                <c:pt idx="183">
                  <c:v>-0.23127326350710312</c:v>
                </c:pt>
                <c:pt idx="184">
                  <c:v>-0.23128030828097473</c:v>
                </c:pt>
                <c:pt idx="185">
                  <c:v>-0.23163959174842591</c:v>
                </c:pt>
                <c:pt idx="186">
                  <c:v>-0.23354168069375589</c:v>
                </c:pt>
                <c:pt idx="187">
                  <c:v>-0.23375302390990366</c:v>
                </c:pt>
                <c:pt idx="188">
                  <c:v>-0.23557762034264609</c:v>
                </c:pt>
                <c:pt idx="189">
                  <c:v>-0.23571147104620635</c:v>
                </c:pt>
                <c:pt idx="190">
                  <c:v>-0.2358523665236382</c:v>
                </c:pt>
                <c:pt idx="191">
                  <c:v>-0.23586645607138138</c:v>
                </c:pt>
                <c:pt idx="192">
                  <c:v>-0.23819123144900689</c:v>
                </c:pt>
                <c:pt idx="193">
                  <c:v>-0.24117821557056207</c:v>
                </c:pt>
                <c:pt idx="194">
                  <c:v>-0.24275624491779876</c:v>
                </c:pt>
                <c:pt idx="195">
                  <c:v>-0.24302394632491928</c:v>
                </c:pt>
                <c:pt idx="196">
                  <c:v>-0.24467242341087192</c:v>
                </c:pt>
                <c:pt idx="197">
                  <c:v>-0.24481331888830377</c:v>
                </c:pt>
                <c:pt idx="198">
                  <c:v>-0.24492603527024923</c:v>
                </c:pt>
                <c:pt idx="199">
                  <c:v>-0.24553188582320618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C6-4A5C-B641-4510EA30A3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-8476</c:v>
                </c:pt>
                <c:pt idx="1">
                  <c:v>-8268</c:v>
                </c:pt>
                <c:pt idx="2">
                  <c:v>-8268</c:v>
                </c:pt>
                <c:pt idx="3">
                  <c:v>-7812</c:v>
                </c:pt>
                <c:pt idx="4">
                  <c:v>-7769</c:v>
                </c:pt>
                <c:pt idx="5">
                  <c:v>-7445</c:v>
                </c:pt>
                <c:pt idx="6">
                  <c:v>-7445</c:v>
                </c:pt>
                <c:pt idx="7">
                  <c:v>-7425</c:v>
                </c:pt>
                <c:pt idx="8">
                  <c:v>-7313</c:v>
                </c:pt>
                <c:pt idx="9">
                  <c:v>-7289</c:v>
                </c:pt>
                <c:pt idx="10">
                  <c:v>-7140</c:v>
                </c:pt>
                <c:pt idx="11">
                  <c:v>-7139</c:v>
                </c:pt>
                <c:pt idx="12">
                  <c:v>-7091</c:v>
                </c:pt>
                <c:pt idx="13">
                  <c:v>-6969</c:v>
                </c:pt>
                <c:pt idx="14">
                  <c:v>-6941</c:v>
                </c:pt>
                <c:pt idx="15">
                  <c:v>-6820</c:v>
                </c:pt>
                <c:pt idx="16">
                  <c:v>-6757</c:v>
                </c:pt>
                <c:pt idx="17">
                  <c:v>-5264</c:v>
                </c:pt>
                <c:pt idx="18">
                  <c:v>-5036</c:v>
                </c:pt>
                <c:pt idx="19">
                  <c:v>-4625</c:v>
                </c:pt>
                <c:pt idx="20">
                  <c:v>-4437</c:v>
                </c:pt>
                <c:pt idx="21">
                  <c:v>-3966</c:v>
                </c:pt>
                <c:pt idx="22">
                  <c:v>-3651</c:v>
                </c:pt>
                <c:pt idx="23">
                  <c:v>-3477</c:v>
                </c:pt>
                <c:pt idx="24">
                  <c:v>-3463</c:v>
                </c:pt>
                <c:pt idx="25">
                  <c:v>-1529</c:v>
                </c:pt>
                <c:pt idx="26">
                  <c:v>-1332</c:v>
                </c:pt>
                <c:pt idx="27">
                  <c:v>-1133</c:v>
                </c:pt>
                <c:pt idx="28">
                  <c:v>-1017</c:v>
                </c:pt>
                <c:pt idx="29">
                  <c:v>-1017</c:v>
                </c:pt>
                <c:pt idx="30">
                  <c:v>-1012</c:v>
                </c:pt>
                <c:pt idx="31">
                  <c:v>-983</c:v>
                </c:pt>
                <c:pt idx="32">
                  <c:v>-661</c:v>
                </c:pt>
                <c:pt idx="33">
                  <c:v>-294</c:v>
                </c:pt>
                <c:pt idx="34">
                  <c:v>-286</c:v>
                </c:pt>
                <c:pt idx="35">
                  <c:v>-179</c:v>
                </c:pt>
                <c:pt idx="36">
                  <c:v>-168</c:v>
                </c:pt>
                <c:pt idx="37">
                  <c:v>-155</c:v>
                </c:pt>
                <c:pt idx="38">
                  <c:v>-145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43</c:v>
                </c:pt>
                <c:pt idx="43">
                  <c:v>141</c:v>
                </c:pt>
                <c:pt idx="44">
                  <c:v>141</c:v>
                </c:pt>
                <c:pt idx="45">
                  <c:v>184</c:v>
                </c:pt>
                <c:pt idx="46">
                  <c:v>191</c:v>
                </c:pt>
                <c:pt idx="47">
                  <c:v>296</c:v>
                </c:pt>
                <c:pt idx="48">
                  <c:v>310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324</c:v>
                </c:pt>
                <c:pt idx="56">
                  <c:v>348</c:v>
                </c:pt>
                <c:pt idx="57">
                  <c:v>349</c:v>
                </c:pt>
                <c:pt idx="58">
                  <c:v>349</c:v>
                </c:pt>
                <c:pt idx="59">
                  <c:v>349</c:v>
                </c:pt>
                <c:pt idx="60">
                  <c:v>353</c:v>
                </c:pt>
                <c:pt idx="61">
                  <c:v>382</c:v>
                </c:pt>
                <c:pt idx="62">
                  <c:v>475</c:v>
                </c:pt>
                <c:pt idx="63">
                  <c:v>475</c:v>
                </c:pt>
                <c:pt idx="64">
                  <c:v>475</c:v>
                </c:pt>
                <c:pt idx="65">
                  <c:v>475</c:v>
                </c:pt>
                <c:pt idx="66">
                  <c:v>475</c:v>
                </c:pt>
                <c:pt idx="67">
                  <c:v>475</c:v>
                </c:pt>
                <c:pt idx="68">
                  <c:v>475</c:v>
                </c:pt>
                <c:pt idx="69">
                  <c:v>480</c:v>
                </c:pt>
                <c:pt idx="70">
                  <c:v>504</c:v>
                </c:pt>
                <c:pt idx="71">
                  <c:v>504</c:v>
                </c:pt>
                <c:pt idx="72">
                  <c:v>513</c:v>
                </c:pt>
                <c:pt idx="73">
                  <c:v>513</c:v>
                </c:pt>
                <c:pt idx="74">
                  <c:v>518</c:v>
                </c:pt>
                <c:pt idx="75">
                  <c:v>518</c:v>
                </c:pt>
                <c:pt idx="76">
                  <c:v>542</c:v>
                </c:pt>
                <c:pt idx="77">
                  <c:v>625</c:v>
                </c:pt>
                <c:pt idx="78">
                  <c:v>649</c:v>
                </c:pt>
                <c:pt idx="79">
                  <c:v>651</c:v>
                </c:pt>
                <c:pt idx="80">
                  <c:v>665</c:v>
                </c:pt>
                <c:pt idx="81">
                  <c:v>1022</c:v>
                </c:pt>
                <c:pt idx="82">
                  <c:v>1026</c:v>
                </c:pt>
                <c:pt idx="83">
                  <c:v>1303</c:v>
                </c:pt>
                <c:pt idx="84">
                  <c:v>1312</c:v>
                </c:pt>
                <c:pt idx="85">
                  <c:v>1317</c:v>
                </c:pt>
                <c:pt idx="86">
                  <c:v>1322</c:v>
                </c:pt>
                <c:pt idx="87">
                  <c:v>1341</c:v>
                </c:pt>
                <c:pt idx="88">
                  <c:v>1370</c:v>
                </c:pt>
                <c:pt idx="89">
                  <c:v>1460</c:v>
                </c:pt>
                <c:pt idx="90">
                  <c:v>1468</c:v>
                </c:pt>
                <c:pt idx="91">
                  <c:v>1472</c:v>
                </c:pt>
                <c:pt idx="92">
                  <c:v>1477</c:v>
                </c:pt>
                <c:pt idx="93">
                  <c:v>1487</c:v>
                </c:pt>
                <c:pt idx="94">
                  <c:v>1489</c:v>
                </c:pt>
                <c:pt idx="95">
                  <c:v>1535</c:v>
                </c:pt>
                <c:pt idx="96">
                  <c:v>1613</c:v>
                </c:pt>
                <c:pt idx="97">
                  <c:v>1647</c:v>
                </c:pt>
                <c:pt idx="98">
                  <c:v>1656</c:v>
                </c:pt>
                <c:pt idx="99">
                  <c:v>1675</c:v>
                </c:pt>
                <c:pt idx="100">
                  <c:v>1700</c:v>
                </c:pt>
                <c:pt idx="101">
                  <c:v>1797</c:v>
                </c:pt>
                <c:pt idx="102">
                  <c:v>1802</c:v>
                </c:pt>
                <c:pt idx="103">
                  <c:v>1802</c:v>
                </c:pt>
                <c:pt idx="104">
                  <c:v>1807</c:v>
                </c:pt>
                <c:pt idx="105">
                  <c:v>1807</c:v>
                </c:pt>
                <c:pt idx="106">
                  <c:v>1826</c:v>
                </c:pt>
                <c:pt idx="107">
                  <c:v>1909</c:v>
                </c:pt>
                <c:pt idx="108">
                  <c:v>1947</c:v>
                </c:pt>
                <c:pt idx="109">
                  <c:v>1987</c:v>
                </c:pt>
                <c:pt idx="110">
                  <c:v>2000</c:v>
                </c:pt>
                <c:pt idx="111">
                  <c:v>2131</c:v>
                </c:pt>
                <c:pt idx="112">
                  <c:v>2169</c:v>
                </c:pt>
                <c:pt idx="113">
                  <c:v>2291</c:v>
                </c:pt>
                <c:pt idx="114">
                  <c:v>2329</c:v>
                </c:pt>
                <c:pt idx="115">
                  <c:v>2441</c:v>
                </c:pt>
                <c:pt idx="116">
                  <c:v>2446</c:v>
                </c:pt>
                <c:pt idx="117">
                  <c:v>2489</c:v>
                </c:pt>
                <c:pt idx="118">
                  <c:v>2489</c:v>
                </c:pt>
                <c:pt idx="119">
                  <c:v>2620</c:v>
                </c:pt>
                <c:pt idx="120">
                  <c:v>2630</c:v>
                </c:pt>
                <c:pt idx="121">
                  <c:v>2644</c:v>
                </c:pt>
                <c:pt idx="122">
                  <c:v>2655</c:v>
                </c:pt>
                <c:pt idx="123">
                  <c:v>2664</c:v>
                </c:pt>
                <c:pt idx="124">
                  <c:v>2668</c:v>
                </c:pt>
                <c:pt idx="125">
                  <c:v>2723</c:v>
                </c:pt>
                <c:pt idx="126">
                  <c:v>2767</c:v>
                </c:pt>
                <c:pt idx="127">
                  <c:v>2790</c:v>
                </c:pt>
                <c:pt idx="128">
                  <c:v>2790</c:v>
                </c:pt>
                <c:pt idx="129">
                  <c:v>2790</c:v>
                </c:pt>
                <c:pt idx="130">
                  <c:v>2804</c:v>
                </c:pt>
                <c:pt idx="131">
                  <c:v>2804</c:v>
                </c:pt>
                <c:pt idx="132">
                  <c:v>2945</c:v>
                </c:pt>
                <c:pt idx="133">
                  <c:v>3095</c:v>
                </c:pt>
                <c:pt idx="134">
                  <c:v>3129</c:v>
                </c:pt>
                <c:pt idx="135">
                  <c:v>3231</c:v>
                </c:pt>
                <c:pt idx="136">
                  <c:v>3322</c:v>
                </c:pt>
                <c:pt idx="137">
                  <c:v>3420</c:v>
                </c:pt>
                <c:pt idx="138">
                  <c:v>3463</c:v>
                </c:pt>
                <c:pt idx="139">
                  <c:v>3477</c:v>
                </c:pt>
                <c:pt idx="140">
                  <c:v>3516</c:v>
                </c:pt>
                <c:pt idx="141">
                  <c:v>3594</c:v>
                </c:pt>
                <c:pt idx="142">
                  <c:v>3749</c:v>
                </c:pt>
                <c:pt idx="143">
                  <c:v>3773</c:v>
                </c:pt>
                <c:pt idx="144">
                  <c:v>3837</c:v>
                </c:pt>
                <c:pt idx="145">
                  <c:v>3933</c:v>
                </c:pt>
                <c:pt idx="146">
                  <c:v>3934</c:v>
                </c:pt>
                <c:pt idx="147">
                  <c:v>3962</c:v>
                </c:pt>
                <c:pt idx="148">
                  <c:v>4125</c:v>
                </c:pt>
                <c:pt idx="149">
                  <c:v>4146</c:v>
                </c:pt>
                <c:pt idx="150">
                  <c:v>4147</c:v>
                </c:pt>
                <c:pt idx="151">
                  <c:v>4249</c:v>
                </c:pt>
                <c:pt idx="152">
                  <c:v>4414</c:v>
                </c:pt>
                <c:pt idx="153">
                  <c:v>4481</c:v>
                </c:pt>
                <c:pt idx="154">
                  <c:v>4607</c:v>
                </c:pt>
                <c:pt idx="155">
                  <c:v>4663</c:v>
                </c:pt>
                <c:pt idx="156">
                  <c:v>4785</c:v>
                </c:pt>
                <c:pt idx="157">
                  <c:v>4791</c:v>
                </c:pt>
                <c:pt idx="158">
                  <c:v>4794.5</c:v>
                </c:pt>
                <c:pt idx="159">
                  <c:v>4828</c:v>
                </c:pt>
                <c:pt idx="160">
                  <c:v>4847</c:v>
                </c:pt>
                <c:pt idx="161">
                  <c:v>4847</c:v>
                </c:pt>
                <c:pt idx="162">
                  <c:v>4911</c:v>
                </c:pt>
                <c:pt idx="163">
                  <c:v>4940</c:v>
                </c:pt>
                <c:pt idx="164">
                  <c:v>4959</c:v>
                </c:pt>
                <c:pt idx="165">
                  <c:v>4969</c:v>
                </c:pt>
                <c:pt idx="166">
                  <c:v>4969</c:v>
                </c:pt>
                <c:pt idx="167">
                  <c:v>4975</c:v>
                </c:pt>
                <c:pt idx="168">
                  <c:v>5012</c:v>
                </c:pt>
                <c:pt idx="169">
                  <c:v>5110</c:v>
                </c:pt>
                <c:pt idx="170">
                  <c:v>5139</c:v>
                </c:pt>
                <c:pt idx="171">
                  <c:v>5279</c:v>
                </c:pt>
                <c:pt idx="172">
                  <c:v>5341</c:v>
                </c:pt>
                <c:pt idx="173">
                  <c:v>5341</c:v>
                </c:pt>
                <c:pt idx="174">
                  <c:v>5439</c:v>
                </c:pt>
                <c:pt idx="175">
                  <c:v>5439</c:v>
                </c:pt>
                <c:pt idx="176">
                  <c:v>5459</c:v>
                </c:pt>
                <c:pt idx="177">
                  <c:v>5584</c:v>
                </c:pt>
                <c:pt idx="178">
                  <c:v>5623</c:v>
                </c:pt>
                <c:pt idx="179">
                  <c:v>5642</c:v>
                </c:pt>
                <c:pt idx="180">
                  <c:v>5763</c:v>
                </c:pt>
                <c:pt idx="181">
                  <c:v>5787</c:v>
                </c:pt>
                <c:pt idx="182">
                  <c:v>5787</c:v>
                </c:pt>
                <c:pt idx="183">
                  <c:v>5787</c:v>
                </c:pt>
                <c:pt idx="184">
                  <c:v>5787.5</c:v>
                </c:pt>
                <c:pt idx="185">
                  <c:v>5813</c:v>
                </c:pt>
                <c:pt idx="186">
                  <c:v>5948</c:v>
                </c:pt>
                <c:pt idx="187">
                  <c:v>5963</c:v>
                </c:pt>
                <c:pt idx="188">
                  <c:v>6092.5</c:v>
                </c:pt>
                <c:pt idx="189">
                  <c:v>6102</c:v>
                </c:pt>
                <c:pt idx="190">
                  <c:v>6112</c:v>
                </c:pt>
                <c:pt idx="191">
                  <c:v>6113</c:v>
                </c:pt>
                <c:pt idx="192">
                  <c:v>6278</c:v>
                </c:pt>
                <c:pt idx="193">
                  <c:v>6490</c:v>
                </c:pt>
                <c:pt idx="194">
                  <c:v>6602</c:v>
                </c:pt>
                <c:pt idx="195">
                  <c:v>6621</c:v>
                </c:pt>
                <c:pt idx="196">
                  <c:v>6738</c:v>
                </c:pt>
                <c:pt idx="197">
                  <c:v>6748</c:v>
                </c:pt>
                <c:pt idx="198">
                  <c:v>6756</c:v>
                </c:pt>
                <c:pt idx="199">
                  <c:v>6799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188">
                  <c:v>-0.21809500000381377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C6-4A5C-B641-4510EA30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4984"/>
        <c:axId val="1"/>
      </c:scatterChart>
      <c:valAx>
        <c:axId val="7664949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01694915254237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22754570927E-2"/>
              <c:y val="0.38461588007020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4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864406779661017E-2"/>
          <c:y val="0.92331288343558282"/>
          <c:w val="0.82711864406779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85725</xdr:colOff>
      <xdr:row>18</xdr:row>
      <xdr:rowOff>19050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13E8F5D7-F7CC-2338-4320-D9851E62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390525</xdr:colOff>
      <xdr:row>0</xdr:row>
      <xdr:rowOff>0</xdr:rowOff>
    </xdr:from>
    <xdr:to>
      <xdr:col>24</xdr:col>
      <xdr:colOff>581025</xdr:colOff>
      <xdr:row>18</xdr:row>
      <xdr:rowOff>28575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7D1CB0FE-BFC4-913D-1C55-50414921A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5988" TargetMode="External"/><Relationship Id="rId18" Type="http://schemas.openxmlformats.org/officeDocument/2006/relationships/hyperlink" Target="http://www.bav-astro.de/sfs/BAVM_link.php?BAVMnr=215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03.pdf" TargetMode="External"/><Relationship Id="rId21" Type="http://schemas.openxmlformats.org/officeDocument/2006/relationships/hyperlink" Target="http://www.konkoly.hu/cgi-bin/IBVS?5988" TargetMode="External"/><Relationship Id="rId7" Type="http://schemas.openxmlformats.org/officeDocument/2006/relationships/hyperlink" Target="http://www.konkoly.hu/cgi-bin/IBVS?5931" TargetMode="External"/><Relationship Id="rId12" Type="http://schemas.openxmlformats.org/officeDocument/2006/relationships/hyperlink" Target="http://www.konkoly.hu/cgi-bin/IBVS?5924" TargetMode="External"/><Relationship Id="rId17" Type="http://schemas.openxmlformats.org/officeDocument/2006/relationships/hyperlink" Target="http://www.konkoly.hu/cgi-bin/IBVS?5988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12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bav-astro.de/sfs/BAVM_link.php?BAVMnr=225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03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23"/>
  <sheetViews>
    <sheetView tabSelected="1" workbookViewId="0">
      <pane xSplit="14" ySplit="22" topLeftCell="Y204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90" t="s">
        <v>807</v>
      </c>
    </row>
    <row r="2" spans="1:6" x14ac:dyDescent="0.2">
      <c r="A2" t="s">
        <v>26</v>
      </c>
      <c r="B2" s="7" t="s">
        <v>77</v>
      </c>
    </row>
    <row r="4" spans="1:6" ht="14.25" thickTop="1" thickBot="1" x14ac:dyDescent="0.25">
      <c r="A4" s="4" t="s">
        <v>2</v>
      </c>
      <c r="C4" s="1">
        <v>44509.387000000002</v>
      </c>
      <c r="D4" s="2">
        <v>2.206534</v>
      </c>
    </row>
    <row r="5" spans="1:6" ht="13.5" thickTop="1" x14ac:dyDescent="0.2">
      <c r="A5" s="13" t="s">
        <v>83</v>
      </c>
      <c r="B5" s="8"/>
      <c r="C5" s="14">
        <v>-9.5</v>
      </c>
      <c r="D5" s="8" t="s">
        <v>84</v>
      </c>
    </row>
    <row r="6" spans="1:6" x14ac:dyDescent="0.2">
      <c r="A6" s="4" t="s">
        <v>3</v>
      </c>
    </row>
    <row r="7" spans="1:6" x14ac:dyDescent="0.2">
      <c r="A7" t="s">
        <v>4</v>
      </c>
      <c r="C7">
        <f>+C4</f>
        <v>44509.387000000002</v>
      </c>
    </row>
    <row r="8" spans="1:6" x14ac:dyDescent="0.2">
      <c r="A8" t="s">
        <v>5</v>
      </c>
      <c r="C8">
        <f>+D4</f>
        <v>2.206534</v>
      </c>
    </row>
    <row r="9" spans="1:6" x14ac:dyDescent="0.2">
      <c r="A9" s="28" t="s">
        <v>88</v>
      </c>
      <c r="B9" s="29">
        <v>185</v>
      </c>
      <c r="C9" s="17" t="str">
        <f>"F"&amp;B9</f>
        <v>F185</v>
      </c>
      <c r="D9" s="18" t="str">
        <f>"G"&amp;B9</f>
        <v>G185</v>
      </c>
    </row>
    <row r="10" spans="1:6" ht="13.5" thickBot="1" x14ac:dyDescent="0.25">
      <c r="A10" s="8"/>
      <c r="B10" s="8"/>
      <c r="C10" s="3" t="s">
        <v>22</v>
      </c>
      <c r="D10" s="3" t="s">
        <v>23</v>
      </c>
      <c r="E10" s="8"/>
    </row>
    <row r="11" spans="1:6" x14ac:dyDescent="0.2">
      <c r="A11" s="8" t="s">
        <v>18</v>
      </c>
      <c r="B11" s="8"/>
      <c r="C11" s="15">
        <f ca="1">INTERCEPT(INDIRECT($D$9):G985,INDIRECT($C$9):F985)</f>
        <v>-0.14973705071729246</v>
      </c>
      <c r="D11" s="16"/>
      <c r="E11" s="8"/>
    </row>
    <row r="12" spans="1:6" x14ac:dyDescent="0.2">
      <c r="A12" s="8" t="s">
        <v>19</v>
      </c>
      <c r="B12" s="8"/>
      <c r="C12" s="15">
        <f ca="1">SLOPE(INDIRECT($D$9):G985,INDIRECT($C$9):F985)</f>
        <v>-1.4089547743184839E-5</v>
      </c>
      <c r="D12" s="16"/>
      <c r="E12" s="8"/>
    </row>
    <row r="13" spans="1:6" x14ac:dyDescent="0.2">
      <c r="A13" s="8" t="s">
        <v>21</v>
      </c>
      <c r="B13" s="8"/>
      <c r="C13" s="16" t="s">
        <v>16</v>
      </c>
    </row>
    <row r="14" spans="1:6" x14ac:dyDescent="0.2">
      <c r="A14" s="8"/>
      <c r="B14" s="8"/>
      <c r="C14" s="8"/>
    </row>
    <row r="15" spans="1:6" x14ac:dyDescent="0.2">
      <c r="A15" s="19" t="s">
        <v>20</v>
      </c>
      <c r="B15" s="8"/>
      <c r="C15" s="20">
        <f ca="1">(C7+C11)+(C8+C12)*INT(MAX(F21:F3526))</f>
        <v>59511.366134114178</v>
      </c>
      <c r="E15" s="21" t="s">
        <v>94</v>
      </c>
      <c r="F15" s="14">
        <v>1</v>
      </c>
    </row>
    <row r="16" spans="1:6" x14ac:dyDescent="0.2">
      <c r="A16" s="23" t="s">
        <v>6</v>
      </c>
      <c r="B16" s="8"/>
      <c r="C16" s="24">
        <f ca="1">+C8+C12</f>
        <v>2.2065199104522568</v>
      </c>
      <c r="E16" s="21" t="s">
        <v>85</v>
      </c>
      <c r="F16" s="22">
        <f ca="1">NOW()+15018.5+$C$5/24</f>
        <v>59960.831891898146</v>
      </c>
    </row>
    <row r="17" spans="1:21" ht="13.5" thickBot="1" x14ac:dyDescent="0.25">
      <c r="A17" s="21" t="s">
        <v>79</v>
      </c>
      <c r="B17" s="8"/>
      <c r="C17" s="8">
        <f>COUNT(C21:C2184)</f>
        <v>200</v>
      </c>
      <c r="E17" s="21" t="s">
        <v>95</v>
      </c>
      <c r="F17" s="22">
        <f ca="1">ROUND(2*(F16-$C$7)/$C$8,0)/2+F15</f>
        <v>7003.5</v>
      </c>
    </row>
    <row r="18" spans="1:21" ht="14.25" thickTop="1" thickBot="1" x14ac:dyDescent="0.25">
      <c r="A18" s="23" t="s">
        <v>7</v>
      </c>
      <c r="B18" s="8"/>
      <c r="C18" s="26">
        <f ca="1">+C15</f>
        <v>59511.366134114178</v>
      </c>
      <c r="D18" s="27">
        <f ca="1">+C16</f>
        <v>2.2065199104522568</v>
      </c>
      <c r="E18" s="21" t="s">
        <v>86</v>
      </c>
      <c r="F18" s="18">
        <f ca="1">ROUND(2*(F16-$C$15)/$C$16,0)/2+F15</f>
        <v>204.5</v>
      </c>
    </row>
    <row r="19" spans="1:21" ht="13.5" thickTop="1" x14ac:dyDescent="0.2">
      <c r="E19" s="21" t="s">
        <v>87</v>
      </c>
      <c r="F19" s="25">
        <f ca="1">+$C$15+$C$16*F18-15018.5-$C$5/24</f>
        <v>44944.495289134997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6" t="s">
        <v>120</v>
      </c>
      <c r="I20" s="6" t="s">
        <v>123</v>
      </c>
      <c r="J20" s="6" t="s">
        <v>117</v>
      </c>
      <c r="K20" s="6" t="s">
        <v>115</v>
      </c>
      <c r="L20" s="6" t="s">
        <v>795</v>
      </c>
      <c r="M20" s="6" t="s">
        <v>796</v>
      </c>
      <c r="N20" s="6" t="s">
        <v>797</v>
      </c>
      <c r="O20" s="6" t="s">
        <v>25</v>
      </c>
      <c r="P20" s="5" t="s">
        <v>24</v>
      </c>
      <c r="Q20" s="3" t="s">
        <v>17</v>
      </c>
      <c r="R20" s="65"/>
      <c r="S20" s="42" t="s">
        <v>104</v>
      </c>
      <c r="U20" s="80" t="s">
        <v>1</v>
      </c>
    </row>
    <row r="21" spans="1:21" s="30" customFormat="1" x14ac:dyDescent="0.2">
      <c r="A21" s="60" t="s">
        <v>130</v>
      </c>
      <c r="B21" s="62" t="s">
        <v>82</v>
      </c>
      <c r="C21" s="61">
        <v>25807.414000000001</v>
      </c>
      <c r="D21" s="61" t="s">
        <v>123</v>
      </c>
      <c r="E21" s="36">
        <f>+(C21-C$7)/C$8</f>
        <v>-8475.7239181449277</v>
      </c>
      <c r="F21" s="64">
        <f>ROUND(2*E21,0)/2-0.5</f>
        <v>-8476</v>
      </c>
      <c r="G21" s="30">
        <f>+C21-(C$7+F21*C$8)</f>
        <v>0.60918399999718531</v>
      </c>
      <c r="I21" s="30">
        <f>+G21</f>
        <v>0.60918399999718531</v>
      </c>
      <c r="Q21" s="32">
        <f>+C21-15018.5</f>
        <v>10788.914000000001</v>
      </c>
      <c r="R21" s="32"/>
      <c r="S21" s="30">
        <f>G21-O21</f>
        <v>0.60918399999718531</v>
      </c>
    </row>
    <row r="22" spans="1:21" s="30" customFormat="1" x14ac:dyDescent="0.2">
      <c r="A22" s="60" t="s">
        <v>130</v>
      </c>
      <c r="B22" s="62" t="s">
        <v>82</v>
      </c>
      <c r="C22" s="61">
        <v>26266.319</v>
      </c>
      <c r="D22" s="61" t="s">
        <v>123</v>
      </c>
      <c r="E22" s="36">
        <f>+(C22-C$7)/C$8</f>
        <v>-8267.7484235457068</v>
      </c>
      <c r="F22" s="64">
        <f>ROUND(2*E22,0)/2-0.5</f>
        <v>-8268</v>
      </c>
      <c r="G22" s="30">
        <f>+C22-(C$7+F22*C$8)</f>
        <v>0.55511199999818928</v>
      </c>
      <c r="I22" s="30">
        <f>+G22</f>
        <v>0.55511199999818928</v>
      </c>
      <c r="Q22" s="32">
        <f>+C22-15018.5</f>
        <v>11247.819</v>
      </c>
      <c r="R22" s="32"/>
      <c r="S22" s="30">
        <f>G22-O22</f>
        <v>0.55511199999818928</v>
      </c>
    </row>
    <row r="23" spans="1:21" s="30" customFormat="1" x14ac:dyDescent="0.2">
      <c r="A23" s="60" t="s">
        <v>138</v>
      </c>
      <c r="B23" s="62" t="s">
        <v>82</v>
      </c>
      <c r="C23" s="61">
        <v>26266.355</v>
      </c>
      <c r="D23" s="61" t="s">
        <v>123</v>
      </c>
      <c r="E23" s="36">
        <f>+(C23-C$7)/C$8</f>
        <v>-8267.7321083654278</v>
      </c>
      <c r="F23" s="64">
        <f>ROUND(2*E23,0)/2-0.5</f>
        <v>-8268</v>
      </c>
      <c r="G23" s="30">
        <f>+C23-(C$7+F23*C$8)</f>
        <v>0.59111199999824748</v>
      </c>
      <c r="I23" s="30">
        <f>+G23</f>
        <v>0.59111199999824748</v>
      </c>
      <c r="Q23" s="32">
        <f>+C23-15018.5</f>
        <v>11247.855</v>
      </c>
      <c r="R23" s="32"/>
      <c r="S23" s="30">
        <f>G23-O23</f>
        <v>0.59111199999824748</v>
      </c>
    </row>
    <row r="24" spans="1:21" s="30" customFormat="1" x14ac:dyDescent="0.2">
      <c r="A24" s="60" t="s">
        <v>130</v>
      </c>
      <c r="B24" s="62" t="s">
        <v>82</v>
      </c>
      <c r="C24" s="61">
        <v>27272.519</v>
      </c>
      <c r="D24" s="61" t="s">
        <v>123</v>
      </c>
      <c r="E24" s="36">
        <f>+(C24-C$7)/C$8</f>
        <v>-7811.7391347697348</v>
      </c>
      <c r="F24" s="64">
        <f>ROUND(2*E24,0)/2-0.5</f>
        <v>-7812</v>
      </c>
      <c r="G24" s="30">
        <f>+C24-(C$7+F24*C$8)</f>
        <v>0.57560799999919254</v>
      </c>
      <c r="I24" s="30">
        <f>+G24</f>
        <v>0.57560799999919254</v>
      </c>
      <c r="Q24" s="32">
        <f>+C24-15018.5</f>
        <v>12254.019</v>
      </c>
      <c r="R24" s="32"/>
      <c r="S24" s="30">
        <f>G24-O24</f>
        <v>0.57560799999919254</v>
      </c>
    </row>
    <row r="25" spans="1:21" s="30" customFormat="1" x14ac:dyDescent="0.2">
      <c r="A25" s="60" t="s">
        <v>130</v>
      </c>
      <c r="B25" s="62" t="s">
        <v>82</v>
      </c>
      <c r="C25" s="61">
        <v>27367.356</v>
      </c>
      <c r="D25" s="61" t="s">
        <v>123</v>
      </c>
      <c r="E25" s="36">
        <f>+(C25-C$7)/C$8</f>
        <v>-7768.7590583240517</v>
      </c>
      <c r="F25" s="30">
        <f>ROUND(2*E25,0)/2</f>
        <v>-7769</v>
      </c>
      <c r="G25" s="30">
        <f>+C25-(C$7+F25*C$8)</f>
        <v>0.53164599999581696</v>
      </c>
      <c r="I25" s="30">
        <f>+G25</f>
        <v>0.53164599999581696</v>
      </c>
      <c r="Q25" s="32">
        <f>+C25-15018.5</f>
        <v>12348.856</v>
      </c>
      <c r="R25" s="32"/>
      <c r="S25" s="30">
        <f>G25-O25</f>
        <v>0.53164599999581696</v>
      </c>
    </row>
    <row r="26" spans="1:21" s="30" customFormat="1" x14ac:dyDescent="0.2">
      <c r="A26" s="60" t="s">
        <v>149</v>
      </c>
      <c r="B26" s="62" t="s">
        <v>82</v>
      </c>
      <c r="C26" s="61">
        <v>28082.29</v>
      </c>
      <c r="D26" s="61" t="s">
        <v>123</v>
      </c>
      <c r="E26" s="36">
        <f>+(C26-C$7)/C$8</f>
        <v>-7444.7513611845552</v>
      </c>
      <c r="F26" s="30">
        <f>ROUND(2*E26,0)/2</f>
        <v>-7445</v>
      </c>
      <c r="G26" s="30">
        <f>+C26-(C$7+F26*C$8)</f>
        <v>0.54862999999750173</v>
      </c>
      <c r="I26" s="30">
        <f>+G26</f>
        <v>0.54862999999750173</v>
      </c>
      <c r="Q26" s="32">
        <f>+C26-15018.5</f>
        <v>13063.79</v>
      </c>
      <c r="R26" s="32"/>
      <c r="S26" s="30">
        <f>G26-O26</f>
        <v>0.54862999999750173</v>
      </c>
    </row>
    <row r="27" spans="1:21" s="30" customFormat="1" x14ac:dyDescent="0.2">
      <c r="A27" s="60" t="s">
        <v>154</v>
      </c>
      <c r="B27" s="62" t="s">
        <v>82</v>
      </c>
      <c r="C27" s="61">
        <v>28082.296999999999</v>
      </c>
      <c r="D27" s="61" t="s">
        <v>123</v>
      </c>
      <c r="E27" s="36">
        <f>+(C27-C$7)/C$8</f>
        <v>-7444.7481887883914</v>
      </c>
      <c r="F27" s="64">
        <f>ROUND(2*E27,0)/2-0.5</f>
        <v>-7445</v>
      </c>
      <c r="G27" s="30">
        <f>+C27-(C$7+F27*C$8)</f>
        <v>0.55562999999528984</v>
      </c>
      <c r="I27" s="30">
        <f>+G27</f>
        <v>0.55562999999528984</v>
      </c>
      <c r="Q27" s="32">
        <f>+C27-15018.5</f>
        <v>13063.796999999999</v>
      </c>
      <c r="R27" s="32"/>
      <c r="S27" s="30">
        <f>G27-O27</f>
        <v>0.55562999999528984</v>
      </c>
    </row>
    <row r="28" spans="1:21" s="30" customFormat="1" x14ac:dyDescent="0.2">
      <c r="A28" s="60" t="s">
        <v>130</v>
      </c>
      <c r="B28" s="62" t="s">
        <v>82</v>
      </c>
      <c r="C28" s="61">
        <v>28126.34</v>
      </c>
      <c r="D28" s="61" t="s">
        <v>123</v>
      </c>
      <c r="E28" s="36">
        <f>+(C28-C$7)/C$8</f>
        <v>-7424.7879253163574</v>
      </c>
      <c r="F28" s="30">
        <f>ROUND(2*E28,0)/2</f>
        <v>-7425</v>
      </c>
      <c r="G28" s="30">
        <f>+C28-(C$7+F28*C$8)</f>
        <v>0.46794999999838183</v>
      </c>
      <c r="I28" s="30">
        <f>+G28</f>
        <v>0.46794999999838183</v>
      </c>
      <c r="Q28" s="32">
        <f>+C28-15018.5</f>
        <v>13107.84</v>
      </c>
      <c r="R28" s="32"/>
      <c r="S28" s="30">
        <f>G28-O28</f>
        <v>0.46794999999838183</v>
      </c>
    </row>
    <row r="29" spans="1:21" s="30" customFormat="1" x14ac:dyDescent="0.2">
      <c r="A29" s="60" t="s">
        <v>130</v>
      </c>
      <c r="B29" s="62" t="s">
        <v>82</v>
      </c>
      <c r="C29" s="61">
        <v>28373.510999999999</v>
      </c>
      <c r="D29" s="61" t="s">
        <v>123</v>
      </c>
      <c r="E29" s="36">
        <f>+(C29-C$7)/C$8</f>
        <v>-7312.770163523428</v>
      </c>
      <c r="F29" s="30">
        <f>ROUND(2*E29,0)/2</f>
        <v>-7313</v>
      </c>
      <c r="G29" s="30">
        <f>+C29-(C$7+F29*C$8)</f>
        <v>0.50714199999492848</v>
      </c>
      <c r="I29" s="30">
        <f>+G29</f>
        <v>0.50714199999492848</v>
      </c>
      <c r="Q29" s="32">
        <f>+C29-15018.5</f>
        <v>13355.010999999999</v>
      </c>
      <c r="R29" s="32"/>
      <c r="S29" s="30">
        <f>G29-O29</f>
        <v>0.50714199999492848</v>
      </c>
    </row>
    <row r="30" spans="1:21" s="30" customFormat="1" x14ac:dyDescent="0.2">
      <c r="A30" s="60" t="s">
        <v>149</v>
      </c>
      <c r="B30" s="62" t="s">
        <v>82</v>
      </c>
      <c r="C30" s="61">
        <v>28426.45</v>
      </c>
      <c r="D30" s="61" t="s">
        <v>123</v>
      </c>
      <c r="E30" s="36">
        <f>+(C30-C$7)/C$8</f>
        <v>-7288.7782377248668</v>
      </c>
      <c r="F30" s="30">
        <f>ROUND(2*E30,0)/2</f>
        <v>-7289</v>
      </c>
      <c r="G30" s="30">
        <f>+C30-(C$7+F30*C$8)</f>
        <v>0.4893259999989823</v>
      </c>
      <c r="I30" s="30">
        <f>+G30</f>
        <v>0.4893259999989823</v>
      </c>
      <c r="Q30" s="32">
        <f>+C30-15018.5</f>
        <v>13407.95</v>
      </c>
      <c r="R30" s="32"/>
      <c r="S30" s="30">
        <f>G30-O30</f>
        <v>0.4893259999989823</v>
      </c>
    </row>
    <row r="31" spans="1:21" s="30" customFormat="1" x14ac:dyDescent="0.2">
      <c r="A31" s="60" t="s">
        <v>154</v>
      </c>
      <c r="B31" s="62" t="s">
        <v>82</v>
      </c>
      <c r="C31" s="61">
        <v>28755.223000000002</v>
      </c>
      <c r="D31" s="61" t="s">
        <v>123</v>
      </c>
      <c r="E31" s="36">
        <f>+(C31-C$7)/C$8</f>
        <v>-7139.7784942357566</v>
      </c>
      <c r="F31" s="30">
        <f>ROUND(2*E31,0)/2</f>
        <v>-7140</v>
      </c>
      <c r="G31" s="30">
        <f>+C31-(C$7+F31*C$8)</f>
        <v>0.48876000000018394</v>
      </c>
      <c r="I31" s="30">
        <f>+G31</f>
        <v>0.48876000000018394</v>
      </c>
      <c r="Q31" s="32">
        <f>+C31-15018.5</f>
        <v>13736.723000000002</v>
      </c>
      <c r="R31" s="32"/>
      <c r="S31" s="30">
        <f>G31-O31</f>
        <v>0.48876000000018394</v>
      </c>
    </row>
    <row r="32" spans="1:21" s="30" customFormat="1" x14ac:dyDescent="0.2">
      <c r="A32" s="60" t="s">
        <v>130</v>
      </c>
      <c r="B32" s="62" t="s">
        <v>82</v>
      </c>
      <c r="C32" s="61">
        <v>28757.488000000001</v>
      </c>
      <c r="D32" s="61" t="s">
        <v>123</v>
      </c>
      <c r="E32" s="36">
        <f>+(C32-C$7)/C$8</f>
        <v>-7138.7519974765864</v>
      </c>
      <c r="F32" s="30">
        <f>ROUND(2*E32,0)/2</f>
        <v>-7139</v>
      </c>
      <c r="G32" s="30">
        <f>+C32-(C$7+F32*C$8)</f>
        <v>0.54722599999877275</v>
      </c>
      <c r="I32" s="30">
        <f>+G32</f>
        <v>0.54722599999877275</v>
      </c>
      <c r="Q32" s="32">
        <f>+C32-15018.5</f>
        <v>13738.988000000001</v>
      </c>
      <c r="R32" s="32"/>
      <c r="S32" s="30">
        <f>G32-O32</f>
        <v>0.54722599999877275</v>
      </c>
    </row>
    <row r="33" spans="1:33" s="30" customFormat="1" x14ac:dyDescent="0.2">
      <c r="A33" s="60" t="s">
        <v>130</v>
      </c>
      <c r="B33" s="62" t="s">
        <v>82</v>
      </c>
      <c r="C33" s="61">
        <v>28863.302</v>
      </c>
      <c r="D33" s="61" t="s">
        <v>123</v>
      </c>
      <c r="E33" s="36">
        <f>+(C33-C$7)/C$8</f>
        <v>-7090.7971506444055</v>
      </c>
      <c r="F33" s="30">
        <f>ROUND(2*E33,0)/2</f>
        <v>-7091</v>
      </c>
      <c r="G33" s="30">
        <f>+C33-(C$7+F33*C$8)</f>
        <v>0.44759399999747984</v>
      </c>
      <c r="I33" s="30">
        <f>+G33</f>
        <v>0.44759399999747984</v>
      </c>
      <c r="Q33" s="32">
        <f>+C33-15018.5</f>
        <v>13844.802</v>
      </c>
      <c r="R33" s="32"/>
      <c r="S33" s="30">
        <f>G33-O33</f>
        <v>0.44759399999747984</v>
      </c>
    </row>
    <row r="34" spans="1:33" s="30" customFormat="1" x14ac:dyDescent="0.2">
      <c r="A34" s="60" t="s">
        <v>154</v>
      </c>
      <c r="B34" s="62" t="s">
        <v>82</v>
      </c>
      <c r="C34" s="61">
        <v>29132.491000000002</v>
      </c>
      <c r="D34" s="61" t="s">
        <v>123</v>
      </c>
      <c r="E34" s="36">
        <f>+(C34-C$7)/C$8</f>
        <v>-6968.800843313541</v>
      </c>
      <c r="F34" s="30">
        <f>ROUND(2*E34,0)/2</f>
        <v>-6969</v>
      </c>
      <c r="G34" s="30">
        <f>+C34-(C$7+F34*C$8)</f>
        <v>0.43944599999667844</v>
      </c>
      <c r="I34" s="30">
        <f>+G34</f>
        <v>0.43944599999667844</v>
      </c>
      <c r="Q34" s="32">
        <f>+C34-15018.5</f>
        <v>14113.991000000002</v>
      </c>
      <c r="R34" s="32"/>
      <c r="S34" s="30">
        <f>G34-O34</f>
        <v>0.43944599999667844</v>
      </c>
    </row>
    <row r="35" spans="1:33" s="30" customFormat="1" x14ac:dyDescent="0.2">
      <c r="A35" s="60" t="s">
        <v>130</v>
      </c>
      <c r="B35" s="62" t="s">
        <v>82</v>
      </c>
      <c r="C35" s="61">
        <v>29194.315999999999</v>
      </c>
      <c r="D35" s="61" t="s">
        <v>123</v>
      </c>
      <c r="E35" s="36">
        <f>+(C35-C$7)/C$8</f>
        <v>-6940.7817871829775</v>
      </c>
      <c r="F35" s="30">
        <f>ROUND(2*E35,0)/2</f>
        <v>-6941</v>
      </c>
      <c r="G35" s="30">
        <f>+C35-(C$7+F35*C$8)</f>
        <v>0.48149399999601883</v>
      </c>
      <c r="I35" s="30">
        <f>+G35</f>
        <v>0.48149399999601883</v>
      </c>
      <c r="Q35" s="32">
        <f>+C35-15018.5</f>
        <v>14175.815999999999</v>
      </c>
      <c r="R35" s="32"/>
      <c r="S35" s="30">
        <f>G35-O35</f>
        <v>0.48149399999601883</v>
      </c>
    </row>
    <row r="36" spans="1:33" s="30" customFormat="1" x14ac:dyDescent="0.2">
      <c r="A36" s="60" t="s">
        <v>154</v>
      </c>
      <c r="B36" s="62" t="s">
        <v>82</v>
      </c>
      <c r="C36" s="61">
        <v>29461.261999999999</v>
      </c>
      <c r="D36" s="61" t="s">
        <v>123</v>
      </c>
      <c r="E36" s="36">
        <f>+(C36-C$7)/C$8</f>
        <v>-6819.8020062233363</v>
      </c>
      <c r="F36" s="30">
        <f>ROUND(2*E36,0)/2</f>
        <v>-6820</v>
      </c>
      <c r="G36" s="30">
        <f>+C36-(C$7+F36*C$8)</f>
        <v>0.43687999999747262</v>
      </c>
      <c r="I36" s="30">
        <f>+G36</f>
        <v>0.43687999999747262</v>
      </c>
      <c r="Q36" s="32">
        <f>+C36-15018.5</f>
        <v>14442.761999999999</v>
      </c>
      <c r="R36" s="32"/>
      <c r="S36" s="30">
        <f>G36-O36</f>
        <v>0.43687999999747262</v>
      </c>
    </row>
    <row r="37" spans="1:33" s="30" customFormat="1" x14ac:dyDescent="0.2">
      <c r="A37" s="60" t="s">
        <v>130</v>
      </c>
      <c r="B37" s="62" t="s">
        <v>82</v>
      </c>
      <c r="C37" s="61">
        <v>29600.267</v>
      </c>
      <c r="D37" s="61" t="s">
        <v>123</v>
      </c>
      <c r="E37" s="36">
        <f>+(C37-C$7)/C$8</f>
        <v>-6756.8050163740972</v>
      </c>
      <c r="F37" s="30">
        <f>ROUND(2*E37,0)/2</f>
        <v>-6757</v>
      </c>
      <c r="G37" s="30">
        <f>+C37-(C$7+F37*C$8)</f>
        <v>0.43023799999718904</v>
      </c>
      <c r="I37" s="30">
        <f>+G37</f>
        <v>0.43023799999718904</v>
      </c>
      <c r="Q37" s="32">
        <f>+C37-15018.5</f>
        <v>14581.767</v>
      </c>
      <c r="R37" s="32"/>
      <c r="S37" s="30">
        <f>G37-O37</f>
        <v>0.43023799999718904</v>
      </c>
    </row>
    <row r="38" spans="1:33" s="30" customFormat="1" x14ac:dyDescent="0.2">
      <c r="A38" s="60" t="s">
        <v>138</v>
      </c>
      <c r="B38" s="62" t="s">
        <v>82</v>
      </c>
      <c r="C38" s="61">
        <v>32894.5</v>
      </c>
      <c r="D38" s="61" t="s">
        <v>123</v>
      </c>
      <c r="E38" s="36">
        <f>+(C38-C$7)/C$8</f>
        <v>-5263.8604254455186</v>
      </c>
      <c r="F38" s="30">
        <f>ROUND(2*E38,0)/2</f>
        <v>-5264</v>
      </c>
      <c r="G38" s="30">
        <f>+C38-(C$7+F38*C$8)</f>
        <v>0.30797599999641534</v>
      </c>
      <c r="I38" s="30">
        <f>+G38</f>
        <v>0.30797599999641534</v>
      </c>
      <c r="Q38" s="32">
        <f>+C38-15018.5</f>
        <v>17876</v>
      </c>
      <c r="R38" s="32"/>
      <c r="S38" s="30">
        <f>G38-O38</f>
        <v>0.30797599999641534</v>
      </c>
    </row>
    <row r="39" spans="1:33" s="30" customFormat="1" x14ac:dyDescent="0.2">
      <c r="A39" s="60" t="s">
        <v>138</v>
      </c>
      <c r="B39" s="62" t="s">
        <v>82</v>
      </c>
      <c r="C39" s="61">
        <v>33397.572</v>
      </c>
      <c r="D39" s="61" t="s">
        <v>123</v>
      </c>
      <c r="E39" s="36">
        <f>+(C39-C$7)/C$8</f>
        <v>-5035.8684706421936</v>
      </c>
      <c r="F39" s="30">
        <f>ROUND(2*E39,0)/2</f>
        <v>-5036</v>
      </c>
      <c r="G39" s="30">
        <f>+C39-(C$7+F39*C$8)</f>
        <v>0.29022399999666959</v>
      </c>
      <c r="I39" s="30">
        <f>+G39</f>
        <v>0.29022399999666959</v>
      </c>
      <c r="Q39" s="32">
        <f>+C39-15018.5</f>
        <v>18379.072</v>
      </c>
      <c r="R39" s="32"/>
      <c r="S39" s="30">
        <f>G39-O39</f>
        <v>0.29022399999666959</v>
      </c>
    </row>
    <row r="40" spans="1:33" s="30" customFormat="1" x14ac:dyDescent="0.2">
      <c r="A40" s="60" t="s">
        <v>138</v>
      </c>
      <c r="B40" s="62" t="s">
        <v>82</v>
      </c>
      <c r="C40" s="61">
        <v>34304.421999999999</v>
      </c>
      <c r="D40" s="61" t="s">
        <v>123</v>
      </c>
      <c r="E40" s="36">
        <f>+(C40-C$7)/C$8</f>
        <v>-4624.8845474395612</v>
      </c>
      <c r="F40" s="30">
        <f>ROUND(2*E40,0)/2</f>
        <v>-4625</v>
      </c>
      <c r="G40" s="30">
        <f>+C40-(C$7+F40*C$8)</f>
        <v>0.25475000000005821</v>
      </c>
      <c r="I40" s="30">
        <f>+G40</f>
        <v>0.25475000000005821</v>
      </c>
      <c r="Q40" s="32">
        <f>+C40-15018.5</f>
        <v>19285.921999999999</v>
      </c>
      <c r="R40" s="32"/>
      <c r="S40" s="30">
        <f>G40-O40</f>
        <v>0.25475000000005821</v>
      </c>
    </row>
    <row r="41" spans="1:33" s="30" customFormat="1" x14ac:dyDescent="0.2">
      <c r="A41" s="60" t="s">
        <v>138</v>
      </c>
      <c r="B41" s="62" t="s">
        <v>82</v>
      </c>
      <c r="C41" s="61">
        <v>34719.222000000002</v>
      </c>
      <c r="D41" s="61" t="s">
        <v>123</v>
      </c>
      <c r="E41" s="36">
        <f>+(C41-C$7)/C$8</f>
        <v>-4436.8974146784058</v>
      </c>
      <c r="F41" s="30">
        <f>ROUND(2*E41,0)/2</f>
        <v>-4437</v>
      </c>
      <c r="G41" s="30">
        <f>+C41-(C$7+F41*C$8)</f>
        <v>0.22635799999989104</v>
      </c>
      <c r="I41" s="30">
        <f>+G41</f>
        <v>0.22635799999989104</v>
      </c>
      <c r="Q41" s="32">
        <f>+C41-15018.5</f>
        <v>19700.722000000002</v>
      </c>
      <c r="R41" s="32"/>
      <c r="S41" s="30">
        <f>G41-O41</f>
        <v>0.22635799999989104</v>
      </c>
    </row>
    <row r="42" spans="1:33" s="30" customFormat="1" x14ac:dyDescent="0.2">
      <c r="A42" s="60" t="s">
        <v>138</v>
      </c>
      <c r="B42" s="62" t="s">
        <v>82</v>
      </c>
      <c r="C42" s="61">
        <v>35758.463000000003</v>
      </c>
      <c r="D42" s="61" t="s">
        <v>123</v>
      </c>
      <c r="E42" s="36">
        <f>+(C42-C$7)/C$8</f>
        <v>-3965.9139628032012</v>
      </c>
      <c r="F42" s="30">
        <f>ROUND(2*E42,0)/2</f>
        <v>-3966</v>
      </c>
      <c r="G42" s="30">
        <f>+C42-(C$7+F42*C$8)</f>
        <v>0.18984400000044843</v>
      </c>
      <c r="I42" s="30">
        <f>+G42</f>
        <v>0.18984400000044843</v>
      </c>
      <c r="Q42" s="32">
        <f>+C42-15018.5</f>
        <v>20739.963000000003</v>
      </c>
      <c r="R42" s="32"/>
      <c r="S42" s="30">
        <f>G42-O42</f>
        <v>0.18984400000044843</v>
      </c>
    </row>
    <row r="43" spans="1:33" s="30" customFormat="1" x14ac:dyDescent="0.2">
      <c r="A43" s="60" t="s">
        <v>130</v>
      </c>
      <c r="B43" s="62" t="s">
        <v>82</v>
      </c>
      <c r="C43" s="61">
        <v>36453.409</v>
      </c>
      <c r="D43" s="61" t="s">
        <v>123</v>
      </c>
      <c r="E43" s="36">
        <f>+(C43-C$7)/C$8</f>
        <v>-3650.9648163137313</v>
      </c>
      <c r="F43" s="30">
        <f>ROUND(2*E43,0)/2</f>
        <v>-3651</v>
      </c>
      <c r="G43" s="30">
        <f>+C43-(C$7+F43*C$8)</f>
        <v>7.7634000001125969E-2</v>
      </c>
      <c r="I43" s="30">
        <f>+G43</f>
        <v>7.7634000001125969E-2</v>
      </c>
      <c r="Q43" s="32">
        <f>+C43-15018.5</f>
        <v>21434.909</v>
      </c>
      <c r="R43" s="32"/>
      <c r="S43" s="30">
        <f>G43-O43</f>
        <v>7.7634000001125969E-2</v>
      </c>
    </row>
    <row r="44" spans="1:33" s="30" customFormat="1" x14ac:dyDescent="0.2">
      <c r="A44" s="60" t="s">
        <v>130</v>
      </c>
      <c r="B44" s="62" t="s">
        <v>82</v>
      </c>
      <c r="C44" s="61">
        <v>36837.375</v>
      </c>
      <c r="D44" s="61" t="s">
        <v>123</v>
      </c>
      <c r="E44" s="36">
        <f>+(C44-C$7)/C$8</f>
        <v>-3476.9516354608641</v>
      </c>
      <c r="F44" s="30">
        <f>ROUND(2*E44,0)/2</f>
        <v>-3477</v>
      </c>
      <c r="G44" s="30">
        <f>+C44-(C$7+F44*C$8)</f>
        <v>0.10671799999545328</v>
      </c>
      <c r="I44" s="30">
        <f>+G44</f>
        <v>0.10671799999545328</v>
      </c>
      <c r="Q44" s="32">
        <f>+C44-15018.5</f>
        <v>21818.875</v>
      </c>
      <c r="R44" s="32"/>
      <c r="S44" s="30">
        <f>G44-O44</f>
        <v>0.10671799999545328</v>
      </c>
    </row>
    <row r="45" spans="1:33" s="30" customFormat="1" x14ac:dyDescent="0.2">
      <c r="A45" s="60" t="s">
        <v>130</v>
      </c>
      <c r="B45" s="62" t="s">
        <v>82</v>
      </c>
      <c r="C45" s="61">
        <v>36868.305999999997</v>
      </c>
      <c r="D45" s="61" t="s">
        <v>123</v>
      </c>
      <c r="E45" s="36">
        <f>+(C45-C$7)/C$8</f>
        <v>-3462.9337232057178</v>
      </c>
      <c r="F45" s="30">
        <f>ROUND(2*E45,0)/2</f>
        <v>-3463</v>
      </c>
      <c r="G45" s="30">
        <f>+C45-(C$7+F45*C$8)</f>
        <v>0.14624199999525445</v>
      </c>
      <c r="I45" s="30">
        <f>+G45</f>
        <v>0.14624199999525445</v>
      </c>
      <c r="Q45" s="32">
        <f>+C45-15018.5</f>
        <v>21849.805999999997</v>
      </c>
      <c r="R45" s="32"/>
      <c r="S45" s="30">
        <f>G45-O45</f>
        <v>0.14624199999525445</v>
      </c>
    </row>
    <row r="46" spans="1:33" s="30" customFormat="1" x14ac:dyDescent="0.2">
      <c r="A46" s="30" t="s">
        <v>28</v>
      </c>
      <c r="C46" s="31">
        <v>41135.517</v>
      </c>
      <c r="D46" s="31"/>
      <c r="E46" s="30">
        <f>+(C46-C$7)/C$8</f>
        <v>-1529.0360357012412</v>
      </c>
      <c r="F46" s="30">
        <f>ROUND(2*E46,0)/2</f>
        <v>-1529</v>
      </c>
      <c r="G46" s="30">
        <f>+C46-(C$7+F46*C$8)</f>
        <v>-7.9514000004564878E-2</v>
      </c>
      <c r="I46" s="30">
        <f>+G46</f>
        <v>-7.9514000004564878E-2</v>
      </c>
      <c r="Q46" s="32">
        <f>+C46-15018.5</f>
        <v>26117.017</v>
      </c>
      <c r="R46" s="32"/>
      <c r="S46" s="30">
        <f>G46-O46</f>
        <v>-7.9514000004564878E-2</v>
      </c>
      <c r="AC46" s="30">
        <v>6</v>
      </c>
      <c r="AE46" s="30" t="s">
        <v>27</v>
      </c>
      <c r="AG46" s="30" t="s">
        <v>29</v>
      </c>
    </row>
    <row r="47" spans="1:33" s="30" customFormat="1" x14ac:dyDescent="0.2">
      <c r="A47" s="30" t="s">
        <v>31</v>
      </c>
      <c r="C47" s="31">
        <v>41570.328999999998</v>
      </c>
      <c r="D47" s="31"/>
      <c r="E47" s="30">
        <f>+(C47-C$7)/C$8</f>
        <v>-1331.9794755032121</v>
      </c>
      <c r="F47" s="30">
        <f>ROUND(2*E47,0)/2</f>
        <v>-1332</v>
      </c>
      <c r="G47" s="30">
        <f>+C47-(C$7+F47*C$8)</f>
        <v>4.5287999993888661E-2</v>
      </c>
      <c r="I47" s="30">
        <f>+G47</f>
        <v>4.5287999993888661E-2</v>
      </c>
      <c r="Q47" s="32">
        <f>+C47-15018.5</f>
        <v>26551.828999999998</v>
      </c>
      <c r="R47" s="32"/>
      <c r="S47" s="30">
        <f>G47-O47</f>
        <v>4.5287999993888661E-2</v>
      </c>
      <c r="AC47" s="30">
        <v>14</v>
      </c>
      <c r="AE47" s="30" t="s">
        <v>30</v>
      </c>
      <c r="AG47" s="30" t="s">
        <v>29</v>
      </c>
    </row>
    <row r="48" spans="1:33" s="30" customFormat="1" x14ac:dyDescent="0.2">
      <c r="A48" s="30" t="s">
        <v>32</v>
      </c>
      <c r="C48" s="31">
        <v>42009.413999999997</v>
      </c>
      <c r="D48" s="31"/>
      <c r="E48" s="30">
        <f>+(C48-C$7)/C$8</f>
        <v>-1132.9863940460493</v>
      </c>
      <c r="F48" s="30">
        <f>ROUND(2*E48,0)/2</f>
        <v>-1133</v>
      </c>
      <c r="G48" s="30">
        <f>+C48-(C$7+F48*C$8)</f>
        <v>3.0021999991731718E-2</v>
      </c>
      <c r="I48" s="30">
        <f>+G48</f>
        <v>3.0021999991731718E-2</v>
      </c>
      <c r="Q48" s="32">
        <f>+C48-15018.5</f>
        <v>26990.913999999997</v>
      </c>
      <c r="R48" s="32"/>
      <c r="S48" s="30">
        <f>G48-O48</f>
        <v>3.0021999991731718E-2</v>
      </c>
      <c r="AC48" s="30">
        <v>12</v>
      </c>
      <c r="AE48" s="30" t="s">
        <v>30</v>
      </c>
      <c r="AG48" s="30" t="s">
        <v>29</v>
      </c>
    </row>
    <row r="49" spans="1:33" s="30" customFormat="1" x14ac:dyDescent="0.2">
      <c r="A49" s="30" t="s">
        <v>34</v>
      </c>
      <c r="C49" s="31">
        <v>42265.38</v>
      </c>
      <c r="D49" s="31"/>
      <c r="E49" s="30">
        <f>+(C49-C$7)/C$8</f>
        <v>-1016.9827430712625</v>
      </c>
      <c r="F49" s="30">
        <f>ROUND(2*E49,0)/2</f>
        <v>-1017</v>
      </c>
      <c r="G49" s="30">
        <f>+C49-(C$7+F49*C$8)</f>
        <v>3.807799999776762E-2</v>
      </c>
      <c r="I49" s="30">
        <f>+G49</f>
        <v>3.807799999776762E-2</v>
      </c>
      <c r="Q49" s="32">
        <f>+C49-15018.5</f>
        <v>27246.879999999997</v>
      </c>
      <c r="R49" s="32"/>
      <c r="S49" s="30">
        <f>G49-O49</f>
        <v>3.807799999776762E-2</v>
      </c>
      <c r="AB49" s="30" t="s">
        <v>33</v>
      </c>
      <c r="AG49" s="30" t="s">
        <v>35</v>
      </c>
    </row>
    <row r="50" spans="1:33" s="30" customFormat="1" x14ac:dyDescent="0.2">
      <c r="A50" s="30" t="s">
        <v>34</v>
      </c>
      <c r="C50" s="31">
        <v>42265.411</v>
      </c>
      <c r="D50" s="31"/>
      <c r="E50" s="30">
        <f>+(C50-C$7)/C$8</f>
        <v>-1016.9686938882439</v>
      </c>
      <c r="F50" s="30">
        <f>ROUND(2*E50,0)/2</f>
        <v>-1017</v>
      </c>
      <c r="G50" s="30">
        <f>+C50-(C$7+F50*C$8)</f>
        <v>6.9078000000445172E-2</v>
      </c>
      <c r="I50" s="30">
        <f>+G50</f>
        <v>6.9078000000445172E-2</v>
      </c>
      <c r="Q50" s="32">
        <f>+C50-15018.5</f>
        <v>27246.911</v>
      </c>
      <c r="R50" s="32"/>
      <c r="S50" s="30">
        <f>G50-O50</f>
        <v>6.9078000000445172E-2</v>
      </c>
      <c r="AB50" s="30" t="s">
        <v>33</v>
      </c>
      <c r="AG50" s="30" t="s">
        <v>35</v>
      </c>
    </row>
    <row r="51" spans="1:33" s="30" customFormat="1" x14ac:dyDescent="0.2">
      <c r="A51" s="30" t="s">
        <v>34</v>
      </c>
      <c r="C51" s="31">
        <v>42276.413</v>
      </c>
      <c r="D51" s="31"/>
      <c r="E51" s="30">
        <f>+(C51-C$7)/C$8</f>
        <v>-1011.9825935154419</v>
      </c>
      <c r="F51" s="30">
        <f>ROUND(2*E51,0)/2</f>
        <v>-1012</v>
      </c>
      <c r="G51" s="30">
        <f>+C51-(C$7+F51*C$8)</f>
        <v>3.8408000000345055E-2</v>
      </c>
      <c r="I51" s="30">
        <f>+G51</f>
        <v>3.8408000000345055E-2</v>
      </c>
      <c r="Q51" s="32">
        <f>+C51-15018.5</f>
        <v>27257.913</v>
      </c>
      <c r="R51" s="32"/>
      <c r="S51" s="30">
        <f>G51-O51</f>
        <v>3.8408000000345055E-2</v>
      </c>
      <c r="AB51" s="30" t="s">
        <v>33</v>
      </c>
      <c r="AG51" s="30" t="s">
        <v>35</v>
      </c>
    </row>
    <row r="52" spans="1:33" s="30" customFormat="1" x14ac:dyDescent="0.2">
      <c r="A52" s="30" t="s">
        <v>34</v>
      </c>
      <c r="C52" s="31">
        <v>42340.4</v>
      </c>
      <c r="D52" s="31"/>
      <c r="E52" s="30">
        <f>+(C52-C$7)/C$8</f>
        <v>-982.98372016927954</v>
      </c>
      <c r="F52" s="30">
        <f>ROUND(2*E52,0)/2</f>
        <v>-983</v>
      </c>
      <c r="G52" s="30">
        <f>+C52-(C$7+F52*C$8)</f>
        <v>3.5922000002756249E-2</v>
      </c>
      <c r="I52" s="30">
        <f>+G52</f>
        <v>3.5922000002756249E-2</v>
      </c>
      <c r="Q52" s="32">
        <f>+C52-15018.5</f>
        <v>27321.9</v>
      </c>
      <c r="R52" s="32"/>
      <c r="S52" s="30">
        <f>G52-O52</f>
        <v>3.5922000002756249E-2</v>
      </c>
      <c r="AB52" s="30" t="s">
        <v>33</v>
      </c>
      <c r="AG52" s="30" t="s">
        <v>35</v>
      </c>
    </row>
    <row r="53" spans="1:33" s="30" customFormat="1" x14ac:dyDescent="0.2">
      <c r="A53" s="60" t="s">
        <v>242</v>
      </c>
      <c r="B53" s="62" t="s">
        <v>82</v>
      </c>
      <c r="C53" s="61">
        <v>43050.877999999997</v>
      </c>
      <c r="D53" s="61" t="s">
        <v>123</v>
      </c>
      <c r="E53" s="36">
        <f>+(C53-C$7)/C$8</f>
        <v>-660.99547978866656</v>
      </c>
      <c r="F53" s="30">
        <f>ROUND(2*E53,0)/2</f>
        <v>-661</v>
      </c>
      <c r="G53" s="30">
        <f>+C53-(C$7+F53*C$8)</f>
        <v>9.9739999932353385E-3</v>
      </c>
      <c r="I53" s="30">
        <f>+G53</f>
        <v>9.9739999932353385E-3</v>
      </c>
      <c r="O53" s="30">
        <f ca="1">+C$11+C$12*$F53</f>
        <v>-0.14042385965904727</v>
      </c>
      <c r="Q53" s="32">
        <f>+C53-15018.5</f>
        <v>28032.377999999997</v>
      </c>
      <c r="R53" s="32"/>
      <c r="S53" s="30">
        <f ca="1">G53-O53</f>
        <v>0.15039785965228261</v>
      </c>
    </row>
    <row r="54" spans="1:33" s="30" customFormat="1" x14ac:dyDescent="0.2">
      <c r="A54" s="60" t="s">
        <v>242</v>
      </c>
      <c r="B54" s="62" t="s">
        <v>82</v>
      </c>
      <c r="C54" s="61">
        <v>43860.614999999998</v>
      </c>
      <c r="D54" s="61" t="s">
        <v>123</v>
      </c>
      <c r="E54" s="36">
        <f>+(C54-C$7)/C$8</f>
        <v>-294.02311498486063</v>
      </c>
      <c r="F54" s="30">
        <f>ROUND(2*E54,0)/2</f>
        <v>-294</v>
      </c>
      <c r="G54" s="30">
        <f>+C54-(C$7+F54*C$8)</f>
        <v>-5.1004000000830274E-2</v>
      </c>
      <c r="I54" s="30">
        <f>+G54</f>
        <v>-5.1004000000830274E-2</v>
      </c>
      <c r="O54" s="30">
        <f ca="1">+C$11+C$12*$F54</f>
        <v>-0.14559472368079612</v>
      </c>
      <c r="Q54" s="32">
        <f>+C54-15018.5</f>
        <v>28842.114999999998</v>
      </c>
      <c r="R54" s="32"/>
      <c r="S54" s="30">
        <f ca="1">G54-O54</f>
        <v>9.4590723679965849E-2</v>
      </c>
    </row>
    <row r="55" spans="1:33" s="30" customFormat="1" x14ac:dyDescent="0.2">
      <c r="A55" s="30" t="s">
        <v>36</v>
      </c>
      <c r="C55" s="31">
        <v>43878.324999999997</v>
      </c>
      <c r="D55" s="31"/>
      <c r="E55" s="30">
        <f>+(C55-C$7)/C$8</f>
        <v>-285.996952686886</v>
      </c>
      <c r="F55" s="30">
        <f>ROUND(2*E55,0)/2</f>
        <v>-286</v>
      </c>
      <c r="G55" s="30">
        <f>+C55-(C$7+F55*C$8)</f>
        <v>6.7239999916637316E-3</v>
      </c>
      <c r="I55" s="30">
        <f>+G55</f>
        <v>6.7239999916637316E-3</v>
      </c>
      <c r="Q55" s="32">
        <f>+C55-15018.5</f>
        <v>28859.824999999997</v>
      </c>
      <c r="R55" s="32"/>
      <c r="S55" s="30">
        <f>G55-O55</f>
        <v>6.7239999916637316E-3</v>
      </c>
      <c r="AB55" s="30" t="s">
        <v>33</v>
      </c>
      <c r="AC55" s="30">
        <v>12</v>
      </c>
      <c r="AE55" s="30" t="s">
        <v>30</v>
      </c>
      <c r="AG55" s="30" t="s">
        <v>29</v>
      </c>
    </row>
    <row r="56" spans="1:33" s="30" customFormat="1" x14ac:dyDescent="0.2">
      <c r="A56" s="30" t="s">
        <v>37</v>
      </c>
      <c r="C56" s="31">
        <v>44114.425000000003</v>
      </c>
      <c r="D56" s="31"/>
      <c r="E56" s="30">
        <f>+(C56-C$7)/C$8</f>
        <v>-178.99656202895562</v>
      </c>
      <c r="F56" s="30">
        <f>ROUND(2*E56,0)/2</f>
        <v>-179</v>
      </c>
      <c r="G56" s="30">
        <f>+C56-(C$7+F56*C$8)</f>
        <v>7.5859999997192062E-3</v>
      </c>
      <c r="I56" s="30">
        <f>+G56</f>
        <v>7.5859999997192062E-3</v>
      </c>
      <c r="Q56" s="32">
        <f>+C56-15018.5</f>
        <v>29095.925000000003</v>
      </c>
      <c r="R56" s="32"/>
      <c r="S56" s="30">
        <f>G56-O56</f>
        <v>7.5859999997192062E-3</v>
      </c>
      <c r="AB56" s="30" t="s">
        <v>33</v>
      </c>
      <c r="AC56" s="30">
        <v>12</v>
      </c>
      <c r="AE56" s="30" t="s">
        <v>30</v>
      </c>
      <c r="AG56" s="30" t="s">
        <v>29</v>
      </c>
    </row>
    <row r="57" spans="1:33" s="30" customFormat="1" x14ac:dyDescent="0.2">
      <c r="A57" s="60" t="s">
        <v>242</v>
      </c>
      <c r="B57" s="62" t="s">
        <v>82</v>
      </c>
      <c r="C57" s="61">
        <v>44138.667000000001</v>
      </c>
      <c r="D57" s="61" t="s">
        <v>123</v>
      </c>
      <c r="E57" s="36">
        <f>+(C57-C$7)/C$8</f>
        <v>-168.01010090939056</v>
      </c>
      <c r="F57" s="30">
        <f>ROUND(2*E57,0)/2</f>
        <v>-168</v>
      </c>
      <c r="G57" s="30">
        <f>+C57-(C$7+F57*C$8)</f>
        <v>-2.2288000000116881E-2</v>
      </c>
      <c r="I57" s="30">
        <f>+G57</f>
        <v>-2.2288000000116881E-2</v>
      </c>
      <c r="O57" s="30">
        <f ca="1">+C$11+C$12*$F57</f>
        <v>-0.14737000669643741</v>
      </c>
      <c r="Q57" s="32">
        <f>+C57-15018.5</f>
        <v>29120.167000000001</v>
      </c>
      <c r="R57" s="32"/>
      <c r="S57" s="30">
        <f ca="1">G57-O57</f>
        <v>0.12508200669632052</v>
      </c>
    </row>
    <row r="58" spans="1:33" s="30" customFormat="1" x14ac:dyDescent="0.2">
      <c r="A58" s="30" t="s">
        <v>38</v>
      </c>
      <c r="C58" s="31">
        <v>44167.383999999998</v>
      </c>
      <c r="D58" s="31"/>
      <c r="E58" s="30">
        <f>+(C58-C$7)/C$8</f>
        <v>-154.99557224135421</v>
      </c>
      <c r="F58" s="30">
        <f>ROUND(2*E58,0)/2</f>
        <v>-155</v>
      </c>
      <c r="G58" s="30">
        <f>+C58-(C$7+F58*C$8)</f>
        <v>9.7699999969336204E-3</v>
      </c>
      <c r="I58" s="30">
        <f>+G58</f>
        <v>9.7699999969336204E-3</v>
      </c>
      <c r="Q58" s="32">
        <f>+C58-15018.5</f>
        <v>29148.883999999998</v>
      </c>
      <c r="R58" s="32"/>
      <c r="S58" s="30">
        <f>G58-O58</f>
        <v>9.7699999969336204E-3</v>
      </c>
      <c r="AB58" s="30" t="s">
        <v>33</v>
      </c>
      <c r="AC58" s="30">
        <v>11</v>
      </c>
      <c r="AE58" s="30" t="s">
        <v>30</v>
      </c>
      <c r="AG58" s="30" t="s">
        <v>29</v>
      </c>
    </row>
    <row r="59" spans="1:33" s="30" customFormat="1" x14ac:dyDescent="0.2">
      <c r="A59" s="30" t="s">
        <v>38</v>
      </c>
      <c r="C59" s="31">
        <v>44189.427000000003</v>
      </c>
      <c r="D59" s="31"/>
      <c r="E59" s="30">
        <f>+(C59-C$7)/C$8</f>
        <v>-145.00569671711341</v>
      </c>
      <c r="F59" s="30">
        <f>ROUND(2*E59,0)/2</f>
        <v>-145</v>
      </c>
      <c r="G59" s="30">
        <f>+C59-(C$7+F59*C$8)</f>
        <v>-1.2569999998959247E-2</v>
      </c>
      <c r="I59" s="30">
        <f>+G59</f>
        <v>-1.2569999998959247E-2</v>
      </c>
      <c r="Q59" s="32">
        <f>+C59-15018.5</f>
        <v>29170.927000000003</v>
      </c>
      <c r="R59" s="32"/>
      <c r="S59" s="30">
        <f>G59-O59</f>
        <v>-1.2569999998959247E-2</v>
      </c>
      <c r="AB59" s="30" t="s">
        <v>33</v>
      </c>
      <c r="AC59" s="30">
        <v>14</v>
      </c>
      <c r="AE59" s="30" t="s">
        <v>30</v>
      </c>
      <c r="AG59" s="30" t="s">
        <v>29</v>
      </c>
    </row>
    <row r="60" spans="1:33" s="30" customFormat="1" x14ac:dyDescent="0.2">
      <c r="A60" s="30" t="s">
        <v>39</v>
      </c>
      <c r="C60" s="31">
        <v>44509.387000000002</v>
      </c>
      <c r="D60" s="31"/>
      <c r="E60" s="30">
        <f>+(C60-C$7)/C$8</f>
        <v>0</v>
      </c>
      <c r="F60" s="30">
        <f>ROUND(2*E60,0)/2</f>
        <v>0</v>
      </c>
      <c r="G60" s="30">
        <f>+C60-(C$7+F60*C$8)</f>
        <v>0</v>
      </c>
      <c r="I60" s="30">
        <f>+G60</f>
        <v>0</v>
      </c>
      <c r="Q60" s="32">
        <f>+C60-15018.5</f>
        <v>29490.887000000002</v>
      </c>
      <c r="R60" s="32"/>
      <c r="S60" s="30">
        <f>G60-O60</f>
        <v>0</v>
      </c>
      <c r="AB60" s="30" t="s">
        <v>33</v>
      </c>
      <c r="AC60" s="30">
        <v>12</v>
      </c>
      <c r="AE60" s="30" t="s">
        <v>30</v>
      </c>
      <c r="AG60" s="30" t="s">
        <v>29</v>
      </c>
    </row>
    <row r="61" spans="1:33" s="30" customFormat="1" x14ac:dyDescent="0.2">
      <c r="A61" s="30" t="s">
        <v>14</v>
      </c>
      <c r="C61" s="31">
        <v>44509.387000000002</v>
      </c>
      <c r="D61" s="31" t="s">
        <v>16</v>
      </c>
      <c r="E61" s="30">
        <f>+(C61-C$7)/C$8</f>
        <v>0</v>
      </c>
      <c r="F61" s="30">
        <f>ROUND(2*E61,0)/2</f>
        <v>0</v>
      </c>
      <c r="G61" s="30">
        <f>+C61-(C$7+F61*C$8)</f>
        <v>0</v>
      </c>
      <c r="H61" s="30">
        <f>+G61</f>
        <v>0</v>
      </c>
      <c r="Q61" s="32">
        <f>+C61-15018.5</f>
        <v>29490.887000000002</v>
      </c>
      <c r="R61" s="32"/>
      <c r="S61" s="30">
        <f>G61-O61</f>
        <v>0</v>
      </c>
    </row>
    <row r="62" spans="1:33" s="30" customFormat="1" x14ac:dyDescent="0.2">
      <c r="A62" s="60" t="s">
        <v>242</v>
      </c>
      <c r="B62" s="62" t="s">
        <v>82</v>
      </c>
      <c r="C62" s="61">
        <v>44544.677000000003</v>
      </c>
      <c r="D62" s="61" t="s">
        <v>123</v>
      </c>
      <c r="E62" s="36">
        <f>+(C62-C$7)/C$8</f>
        <v>15.993408667168</v>
      </c>
      <c r="F62" s="30">
        <f>ROUND(2*E62,0)/2</f>
        <v>16</v>
      </c>
      <c r="G62" s="30">
        <f>+C62-(C$7+F62*C$8)</f>
        <v>-1.4543999997840729E-2</v>
      </c>
      <c r="I62" s="30">
        <f>+G62</f>
        <v>-1.4543999997840729E-2</v>
      </c>
      <c r="O62" s="30">
        <f ca="1">+C$11+C$12*$F62</f>
        <v>-0.14996248348118341</v>
      </c>
      <c r="Q62" s="32">
        <f>+C62-15018.5</f>
        <v>29526.177000000003</v>
      </c>
      <c r="R62" s="32"/>
      <c r="S62" s="30">
        <f ca="1">G62-O62</f>
        <v>0.13541848348334268</v>
      </c>
    </row>
    <row r="63" spans="1:33" s="30" customFormat="1" x14ac:dyDescent="0.2">
      <c r="A63" s="30" t="s">
        <v>40</v>
      </c>
      <c r="C63" s="31">
        <v>44604.269</v>
      </c>
      <c r="D63" s="31"/>
      <c r="E63" s="30">
        <f>+(C63-C$7)/C$8</f>
        <v>43.00047042103035</v>
      </c>
      <c r="F63" s="30">
        <f>ROUND(2*E63,0)/2</f>
        <v>43</v>
      </c>
      <c r="G63" s="30">
        <f>+C63-(C$7+F63*C$8)</f>
        <v>1.0379999948781915E-3</v>
      </c>
      <c r="I63" s="30">
        <f>+G63</f>
        <v>1.0379999948781915E-3</v>
      </c>
      <c r="Q63" s="32">
        <f>+C63-15018.5</f>
        <v>29585.769</v>
      </c>
      <c r="R63" s="32"/>
      <c r="S63" s="30">
        <f>G63-O63</f>
        <v>1.0379999948781915E-3</v>
      </c>
      <c r="AB63" s="30" t="s">
        <v>33</v>
      </c>
      <c r="AC63" s="30">
        <v>10</v>
      </c>
      <c r="AE63" s="30" t="s">
        <v>30</v>
      </c>
      <c r="AG63" s="30" t="s">
        <v>29</v>
      </c>
    </row>
    <row r="64" spans="1:33" s="30" customFormat="1" x14ac:dyDescent="0.2">
      <c r="A64" s="30" t="s">
        <v>41</v>
      </c>
      <c r="C64" s="31">
        <v>44820.491000000002</v>
      </c>
      <c r="D64" s="31"/>
      <c r="E64" s="30">
        <f>+(C64-C$7)/C$8</f>
        <v>140.99216236867383</v>
      </c>
      <c r="F64" s="30">
        <f>ROUND(2*E64,0)/2</f>
        <v>141</v>
      </c>
      <c r="G64" s="30">
        <f>+C64-(C$7+F64*C$8)</f>
        <v>-1.7293999997491483E-2</v>
      </c>
      <c r="I64" s="30">
        <f>+G64</f>
        <v>-1.7293999997491483E-2</v>
      </c>
      <c r="Q64" s="32">
        <f>+C64-15018.5</f>
        <v>29801.991000000002</v>
      </c>
      <c r="R64" s="32"/>
      <c r="S64" s="30">
        <f>G64-O64</f>
        <v>-1.7293999997491483E-2</v>
      </c>
      <c r="AB64" s="30" t="s">
        <v>33</v>
      </c>
      <c r="AG64" s="30" t="s">
        <v>35</v>
      </c>
    </row>
    <row r="65" spans="1:33" s="30" customFormat="1" x14ac:dyDescent="0.2">
      <c r="A65" s="30" t="s">
        <v>41</v>
      </c>
      <c r="C65" s="31">
        <v>44820.52</v>
      </c>
      <c r="D65" s="31"/>
      <c r="E65" s="30">
        <f>+(C65-C$7)/C$8</f>
        <v>141.00530515278459</v>
      </c>
      <c r="F65" s="30">
        <f>ROUND(2*E65,0)/2</f>
        <v>141</v>
      </c>
      <c r="G65" s="30">
        <f>+C65-(C$7+F65*C$8)</f>
        <v>1.1705999997502659E-2</v>
      </c>
      <c r="I65" s="30">
        <f>+G65</f>
        <v>1.1705999997502659E-2</v>
      </c>
      <c r="Q65" s="32">
        <f>+C65-15018.5</f>
        <v>29802.019999999997</v>
      </c>
      <c r="R65" s="32"/>
      <c r="S65" s="30">
        <f>G65-O65</f>
        <v>1.1705999997502659E-2</v>
      </c>
      <c r="AB65" s="30" t="s">
        <v>33</v>
      </c>
      <c r="AG65" s="30" t="s">
        <v>35</v>
      </c>
    </row>
    <row r="66" spans="1:33" s="30" customFormat="1" x14ac:dyDescent="0.2">
      <c r="A66" s="30" t="s">
        <v>42</v>
      </c>
      <c r="C66" s="31">
        <v>44915.375999999997</v>
      </c>
      <c r="D66" s="31"/>
      <c r="E66" s="30">
        <f>+(C66-C$7)/C$8</f>
        <v>183.99399238805933</v>
      </c>
      <c r="F66" s="30">
        <f>ROUND(2*E66,0)/2</f>
        <v>184</v>
      </c>
      <c r="G66" s="30">
        <f>+C66-(C$7+F66*C$8)</f>
        <v>-1.325600000564009E-2</v>
      </c>
      <c r="I66" s="30">
        <f>+G66</f>
        <v>-1.325600000564009E-2</v>
      </c>
      <c r="Q66" s="32">
        <f>+C66-15018.5</f>
        <v>29896.875999999997</v>
      </c>
      <c r="R66" s="32"/>
      <c r="S66" s="30">
        <f>G66-O66</f>
        <v>-1.325600000564009E-2</v>
      </c>
      <c r="AB66" s="30" t="s">
        <v>33</v>
      </c>
      <c r="AC66" s="30">
        <v>14</v>
      </c>
      <c r="AE66" s="30" t="s">
        <v>30</v>
      </c>
      <c r="AG66" s="30" t="s">
        <v>29</v>
      </c>
    </row>
    <row r="67" spans="1:33" s="30" customFormat="1" x14ac:dyDescent="0.2">
      <c r="A67" s="30" t="s">
        <v>42</v>
      </c>
      <c r="C67" s="31">
        <v>44930.633999999998</v>
      </c>
      <c r="D67" s="31"/>
      <c r="E67" s="30">
        <f>+(C67-C$7)/C$8</f>
        <v>190.90890962930811</v>
      </c>
      <c r="F67" s="30">
        <f>ROUND(2*E67,0)/2</f>
        <v>191</v>
      </c>
      <c r="G67" s="30">
        <f>+C67-(C$7+F67*C$8)</f>
        <v>-0.20099400000617607</v>
      </c>
      <c r="I67" s="30">
        <f>+G67</f>
        <v>-0.20099400000617607</v>
      </c>
      <c r="Q67" s="32">
        <f>+C67-15018.5</f>
        <v>29912.133999999998</v>
      </c>
      <c r="R67" s="32"/>
      <c r="S67" s="30">
        <f>G67-O67</f>
        <v>-0.20099400000617607</v>
      </c>
      <c r="AC67" s="30">
        <v>6</v>
      </c>
      <c r="AE67" s="30" t="s">
        <v>27</v>
      </c>
      <c r="AG67" s="30" t="s">
        <v>29</v>
      </c>
    </row>
    <row r="68" spans="1:33" s="30" customFormat="1" x14ac:dyDescent="0.2">
      <c r="A68" s="30" t="s">
        <v>43</v>
      </c>
      <c r="C68" s="31">
        <v>45162.504999999997</v>
      </c>
      <c r="D68" s="31"/>
      <c r="E68" s="30">
        <f>+(C68-C$7)/C$8</f>
        <v>295.992719803998</v>
      </c>
      <c r="F68" s="30">
        <f>ROUND(2*E68,0)/2</f>
        <v>296</v>
      </c>
      <c r="G68" s="30">
        <f>+C68-(C$7+F68*C$8)</f>
        <v>-1.6064000003098045E-2</v>
      </c>
      <c r="I68" s="30">
        <f>+G68</f>
        <v>-1.6064000003098045E-2</v>
      </c>
      <c r="Q68" s="32">
        <f>+C68-15018.5</f>
        <v>30144.004999999997</v>
      </c>
      <c r="R68" s="32"/>
      <c r="S68" s="30">
        <f>G68-O68</f>
        <v>-1.6064000003098045E-2</v>
      </c>
      <c r="AB68" s="30" t="s">
        <v>33</v>
      </c>
      <c r="AC68" s="30">
        <v>11</v>
      </c>
      <c r="AE68" s="30" t="s">
        <v>30</v>
      </c>
      <c r="AG68" s="30" t="s">
        <v>29</v>
      </c>
    </row>
    <row r="69" spans="1:33" s="30" customFormat="1" x14ac:dyDescent="0.2">
      <c r="A69" s="30" t="s">
        <v>44</v>
      </c>
      <c r="C69" s="31">
        <v>45193.419000000002</v>
      </c>
      <c r="D69" s="31"/>
      <c r="E69" s="30">
        <f>+(C69-C$7)/C$8</f>
        <v>310.0029276684607</v>
      </c>
      <c r="F69" s="30">
        <f>ROUND(2*E69,0)/2</f>
        <v>310</v>
      </c>
      <c r="G69" s="30">
        <f>+C69-(C$7+F69*C$8)</f>
        <v>6.4599999968777411E-3</v>
      </c>
      <c r="I69" s="30">
        <f>+G69</f>
        <v>6.4599999968777411E-3</v>
      </c>
      <c r="Q69" s="32">
        <f>+C69-15018.5</f>
        <v>30174.919000000002</v>
      </c>
      <c r="R69" s="32"/>
      <c r="S69" s="30">
        <f>G69-O69</f>
        <v>6.4599999968777411E-3</v>
      </c>
      <c r="AB69" s="30" t="s">
        <v>33</v>
      </c>
      <c r="AC69" s="30">
        <v>9</v>
      </c>
      <c r="AE69" s="30" t="s">
        <v>30</v>
      </c>
      <c r="AG69" s="30" t="s">
        <v>29</v>
      </c>
    </row>
    <row r="70" spans="1:33" s="30" customFormat="1" x14ac:dyDescent="0.2">
      <c r="A70" s="30" t="s">
        <v>41</v>
      </c>
      <c r="C70" s="31">
        <v>45204.427000000003</v>
      </c>
      <c r="D70" s="31"/>
      <c r="E70" s="30">
        <f>+(C70-C$7)/C$8</f>
        <v>314.99174723797631</v>
      </c>
      <c r="F70" s="30">
        <f>ROUND(2*E70,0)/2</f>
        <v>315</v>
      </c>
      <c r="G70" s="30">
        <f>+C70-(C$7+F70*C$8)</f>
        <v>-1.8210000002000015E-2</v>
      </c>
      <c r="I70" s="30">
        <f>+G70</f>
        <v>-1.8210000002000015E-2</v>
      </c>
      <c r="Q70" s="32">
        <f>+C70-15018.5</f>
        <v>30185.927000000003</v>
      </c>
      <c r="R70" s="32"/>
      <c r="S70" s="30">
        <f>G70-O70</f>
        <v>-1.8210000002000015E-2</v>
      </c>
      <c r="AB70" s="30" t="s">
        <v>33</v>
      </c>
      <c r="AG70" s="30" t="s">
        <v>35</v>
      </c>
    </row>
    <row r="71" spans="1:33" s="30" customFormat="1" x14ac:dyDescent="0.2">
      <c r="A71" s="30" t="s">
        <v>41</v>
      </c>
      <c r="C71" s="31">
        <v>45204.432000000001</v>
      </c>
      <c r="D71" s="31"/>
      <c r="E71" s="30">
        <f>+(C71-C$7)/C$8</f>
        <v>314.99401323523603</v>
      </c>
      <c r="F71" s="30">
        <f>ROUND(2*E71,0)/2</f>
        <v>315</v>
      </c>
      <c r="G71" s="30">
        <f>+C71-(C$7+F71*C$8)</f>
        <v>-1.321000000461936E-2</v>
      </c>
      <c r="I71" s="30">
        <f>+G71</f>
        <v>-1.321000000461936E-2</v>
      </c>
      <c r="Q71" s="32">
        <f>+C71-15018.5</f>
        <v>30185.932000000001</v>
      </c>
      <c r="R71" s="32"/>
      <c r="S71" s="30">
        <f>G71-O71</f>
        <v>-1.321000000461936E-2</v>
      </c>
      <c r="AB71" s="30" t="s">
        <v>33</v>
      </c>
      <c r="AG71" s="30" t="s">
        <v>35</v>
      </c>
    </row>
    <row r="72" spans="1:33" s="30" customFormat="1" x14ac:dyDescent="0.2">
      <c r="A72" s="30" t="s">
        <v>41</v>
      </c>
      <c r="C72" s="31">
        <v>45204.438999999998</v>
      </c>
      <c r="D72" s="31"/>
      <c r="E72" s="30">
        <f>+(C72-C$7)/C$8</f>
        <v>314.99718563140021</v>
      </c>
      <c r="F72" s="30">
        <f>ROUND(2*E72,0)/2</f>
        <v>315</v>
      </c>
      <c r="G72" s="30">
        <f>+C72-(C$7+F72*C$8)</f>
        <v>-6.2100000068312511E-3</v>
      </c>
      <c r="I72" s="30">
        <f>+G72</f>
        <v>-6.2100000068312511E-3</v>
      </c>
      <c r="Q72" s="32">
        <f>+C72-15018.5</f>
        <v>30185.938999999998</v>
      </c>
      <c r="R72" s="32"/>
      <c r="S72" s="30">
        <f>G72-O72</f>
        <v>-6.2100000068312511E-3</v>
      </c>
      <c r="AB72" s="30" t="s">
        <v>33</v>
      </c>
      <c r="AG72" s="30" t="s">
        <v>35</v>
      </c>
    </row>
    <row r="73" spans="1:33" s="30" customFormat="1" x14ac:dyDescent="0.2">
      <c r="A73" s="30" t="s">
        <v>41</v>
      </c>
      <c r="C73" s="31">
        <v>45204.442999999999</v>
      </c>
      <c r="D73" s="31"/>
      <c r="E73" s="30">
        <f>+(C73-C$7)/C$8</f>
        <v>314.99899842920928</v>
      </c>
      <c r="F73" s="30">
        <f>ROUND(2*E73,0)/2</f>
        <v>315</v>
      </c>
      <c r="G73" s="30">
        <f>+C73-(C$7+F73*C$8)</f>
        <v>-2.2100000060163438E-3</v>
      </c>
      <c r="I73" s="30">
        <f>+G73</f>
        <v>-2.2100000060163438E-3</v>
      </c>
      <c r="Q73" s="32">
        <f>+C73-15018.5</f>
        <v>30185.942999999999</v>
      </c>
      <c r="R73" s="32"/>
      <c r="S73" s="30">
        <f>G73-O73</f>
        <v>-2.2100000060163438E-3</v>
      </c>
      <c r="AB73" s="30" t="s">
        <v>33</v>
      </c>
      <c r="AG73" s="30" t="s">
        <v>35</v>
      </c>
    </row>
    <row r="74" spans="1:33" s="30" customFormat="1" x14ac:dyDescent="0.2">
      <c r="A74" s="30" t="s">
        <v>41</v>
      </c>
      <c r="C74" s="31">
        <v>45204.445</v>
      </c>
      <c r="D74" s="31"/>
      <c r="E74" s="30">
        <f>+(C74-C$7)/C$8</f>
        <v>314.99990482811381</v>
      </c>
      <c r="F74" s="30">
        <f>ROUND(2*E74,0)/2</f>
        <v>315</v>
      </c>
      <c r="G74" s="30">
        <f>+C74-(C$7+F74*C$8)</f>
        <v>-2.1000000560889021E-4</v>
      </c>
      <c r="I74" s="30">
        <f>+G74</f>
        <v>-2.1000000560889021E-4</v>
      </c>
      <c r="Q74" s="32">
        <f>+C74-15018.5</f>
        <v>30185.945</v>
      </c>
      <c r="R74" s="32"/>
      <c r="S74" s="30">
        <f>G74-O74</f>
        <v>-2.1000000560889021E-4</v>
      </c>
      <c r="AB74" s="30" t="s">
        <v>33</v>
      </c>
      <c r="AG74" s="30" t="s">
        <v>35</v>
      </c>
    </row>
    <row r="75" spans="1:33" s="30" customFormat="1" x14ac:dyDescent="0.2">
      <c r="A75" s="30" t="s">
        <v>41</v>
      </c>
      <c r="C75" s="31">
        <v>45204.451999999997</v>
      </c>
      <c r="D75" s="31"/>
      <c r="E75" s="30">
        <f>+(C75-C$7)/C$8</f>
        <v>315.003077224278</v>
      </c>
      <c r="F75" s="30">
        <f>ROUND(2*E75,0)/2</f>
        <v>315</v>
      </c>
      <c r="G75" s="30">
        <f>+C75-(C$7+F75*C$8)</f>
        <v>6.7899999921792187E-3</v>
      </c>
      <c r="I75" s="30">
        <f>+G75</f>
        <v>6.7899999921792187E-3</v>
      </c>
      <c r="Q75" s="32">
        <f>+C75-15018.5</f>
        <v>30185.951999999997</v>
      </c>
      <c r="R75" s="32"/>
      <c r="S75" s="30">
        <f>G75-O75</f>
        <v>6.7899999921792187E-3</v>
      </c>
      <c r="AB75" s="30" t="s">
        <v>33</v>
      </c>
      <c r="AG75" s="30" t="s">
        <v>35</v>
      </c>
    </row>
    <row r="76" spans="1:33" s="30" customFormat="1" x14ac:dyDescent="0.2">
      <c r="A76" s="30" t="s">
        <v>44</v>
      </c>
      <c r="C76" s="31">
        <v>45224.311000000002</v>
      </c>
      <c r="D76" s="31"/>
      <c r="E76" s="30">
        <f>+(C76-C$7)/C$8</f>
        <v>324.00316514497354</v>
      </c>
      <c r="F76" s="30">
        <f>ROUND(2*E76,0)/2</f>
        <v>324</v>
      </c>
      <c r="G76" s="30">
        <f>+C76-(C$7+F76*C$8)</f>
        <v>6.9839999996474944E-3</v>
      </c>
      <c r="I76" s="30">
        <f>+G76</f>
        <v>6.9839999996474944E-3</v>
      </c>
      <c r="Q76" s="32">
        <f>+C76-15018.5</f>
        <v>30205.811000000002</v>
      </c>
      <c r="R76" s="32"/>
      <c r="S76" s="30">
        <f>G76-O76</f>
        <v>6.9839999996474944E-3</v>
      </c>
      <c r="AB76" s="30" t="s">
        <v>33</v>
      </c>
      <c r="AC76" s="30">
        <v>7</v>
      </c>
      <c r="AE76" s="30" t="s">
        <v>45</v>
      </c>
      <c r="AG76" s="30" t="s">
        <v>29</v>
      </c>
    </row>
    <row r="77" spans="1:33" s="30" customFormat="1" x14ac:dyDescent="0.2">
      <c r="A77" s="30" t="s">
        <v>46</v>
      </c>
      <c r="C77" s="31">
        <v>45277.262999999999</v>
      </c>
      <c r="D77" s="31"/>
      <c r="E77" s="30">
        <f>+(C77-C$7)/C$8</f>
        <v>348.00098253641073</v>
      </c>
      <c r="F77" s="30">
        <f>ROUND(2*E77,0)/2</f>
        <v>348</v>
      </c>
      <c r="G77" s="30">
        <f>+C77-(C$7+F77*C$8)</f>
        <v>2.1679999990737997E-3</v>
      </c>
      <c r="I77" s="30">
        <f>+G77</f>
        <v>2.1679999990737997E-3</v>
      </c>
      <c r="Q77" s="32">
        <f>+C77-15018.5</f>
        <v>30258.762999999999</v>
      </c>
      <c r="R77" s="32"/>
      <c r="S77" s="30">
        <f>G77-O77</f>
        <v>2.1679999990737997E-3</v>
      </c>
      <c r="AB77" s="30" t="s">
        <v>33</v>
      </c>
      <c r="AC77" s="30">
        <v>9</v>
      </c>
      <c r="AE77" s="30" t="s">
        <v>30</v>
      </c>
      <c r="AG77" s="30" t="s">
        <v>29</v>
      </c>
    </row>
    <row r="78" spans="1:33" s="30" customFormat="1" x14ac:dyDescent="0.2">
      <c r="A78" s="30" t="s">
        <v>41</v>
      </c>
      <c r="C78" s="31">
        <v>45279.43</v>
      </c>
      <c r="D78" s="31"/>
      <c r="E78" s="30">
        <f>+(C78-C$7)/C$8</f>
        <v>348.98306574926914</v>
      </c>
      <c r="F78" s="30">
        <f>ROUND(2*E78,0)/2</f>
        <v>349</v>
      </c>
      <c r="G78" s="30">
        <f>+C78-(C$7+F78*C$8)</f>
        <v>-3.736600000411272E-2</v>
      </c>
      <c r="I78" s="30">
        <f>+G78</f>
        <v>-3.736600000411272E-2</v>
      </c>
      <c r="Q78" s="32">
        <f>+C78-15018.5</f>
        <v>30260.93</v>
      </c>
      <c r="R78" s="32"/>
      <c r="S78" s="30">
        <f>G78-O78</f>
        <v>-3.736600000411272E-2</v>
      </c>
      <c r="AB78" s="30" t="s">
        <v>33</v>
      </c>
      <c r="AG78" s="30" t="s">
        <v>35</v>
      </c>
    </row>
    <row r="79" spans="1:33" s="30" customFormat="1" x14ac:dyDescent="0.2">
      <c r="A79" s="30" t="s">
        <v>41</v>
      </c>
      <c r="C79" s="31">
        <v>45279.432999999997</v>
      </c>
      <c r="D79" s="31"/>
      <c r="E79" s="30">
        <f>+(C79-C$7)/C$8</f>
        <v>348.98442534762427</v>
      </c>
      <c r="F79" s="30">
        <f>ROUND(2*E79,0)/2</f>
        <v>349</v>
      </c>
      <c r="G79" s="30">
        <f>+C79-(C$7+F79*C$8)</f>
        <v>-3.4366000007139519E-2</v>
      </c>
      <c r="I79" s="30">
        <f>+G79</f>
        <v>-3.4366000007139519E-2</v>
      </c>
      <c r="Q79" s="32">
        <f>+C79-15018.5</f>
        <v>30260.932999999997</v>
      </c>
      <c r="R79" s="32"/>
      <c r="S79" s="30">
        <f>G79-O79</f>
        <v>-3.4366000007139519E-2</v>
      </c>
      <c r="AB79" s="30" t="s">
        <v>33</v>
      </c>
      <c r="AG79" s="30" t="s">
        <v>35</v>
      </c>
    </row>
    <row r="80" spans="1:33" s="30" customFormat="1" x14ac:dyDescent="0.2">
      <c r="A80" s="30" t="s">
        <v>41</v>
      </c>
      <c r="C80" s="31">
        <v>45279.449000000001</v>
      </c>
      <c r="D80" s="31"/>
      <c r="E80" s="30">
        <f>+(C80-C$7)/C$8</f>
        <v>348.99167653886053</v>
      </c>
      <c r="F80" s="30">
        <f>ROUND(2*E80,0)/2</f>
        <v>349</v>
      </c>
      <c r="G80" s="30">
        <f>+C80-(C$7+F80*C$8)</f>
        <v>-1.836600000387989E-2</v>
      </c>
      <c r="I80" s="30">
        <f>+G80</f>
        <v>-1.836600000387989E-2</v>
      </c>
      <c r="Q80" s="32">
        <f>+C80-15018.5</f>
        <v>30260.949000000001</v>
      </c>
      <c r="R80" s="32"/>
      <c r="S80" s="30">
        <f>G80-O80</f>
        <v>-1.836600000387989E-2</v>
      </c>
      <c r="AB80" s="30" t="s">
        <v>33</v>
      </c>
      <c r="AG80" s="30" t="s">
        <v>35</v>
      </c>
    </row>
    <row r="81" spans="1:33" s="30" customFormat="1" x14ac:dyDescent="0.2">
      <c r="A81" s="30" t="s">
        <v>46</v>
      </c>
      <c r="C81" s="31">
        <v>45288.286</v>
      </c>
      <c r="D81" s="31"/>
      <c r="E81" s="30">
        <f>+(C81-C$7)/C$8</f>
        <v>352.99660009770872</v>
      </c>
      <c r="F81" s="30">
        <f>ROUND(2*E81,0)/2</f>
        <v>353</v>
      </c>
      <c r="G81" s="30">
        <f>+C81-(C$7+F81*C$8)</f>
        <v>-7.5020000003860332E-3</v>
      </c>
      <c r="I81" s="30">
        <f>+G81</f>
        <v>-7.5020000003860332E-3</v>
      </c>
      <c r="Q81" s="32">
        <f>+C81-15018.5</f>
        <v>30269.786</v>
      </c>
      <c r="R81" s="32"/>
      <c r="S81" s="30">
        <f>G81-O81</f>
        <v>-7.5020000003860332E-3</v>
      </c>
      <c r="AB81" s="30" t="s">
        <v>33</v>
      </c>
      <c r="AC81" s="30">
        <v>6</v>
      </c>
      <c r="AE81" s="30" t="s">
        <v>27</v>
      </c>
      <c r="AG81" s="30" t="s">
        <v>29</v>
      </c>
    </row>
    <row r="82" spans="1:33" s="30" customFormat="1" x14ac:dyDescent="0.2">
      <c r="A82" s="30" t="s">
        <v>46</v>
      </c>
      <c r="C82" s="31">
        <v>45352.277000000002</v>
      </c>
      <c r="D82" s="31"/>
      <c r="E82" s="30">
        <f>+(C82-C$7)/C$8</f>
        <v>381.99728624168011</v>
      </c>
      <c r="F82" s="30">
        <f>ROUND(2*E82,0)/2</f>
        <v>382</v>
      </c>
      <c r="G82" s="30">
        <f>+C82-(C$7+F82*C$8)</f>
        <v>-5.9879999971599318E-3</v>
      </c>
      <c r="I82" s="30">
        <f>+G82</f>
        <v>-5.9879999971599318E-3</v>
      </c>
      <c r="Q82" s="32">
        <f>+C82-15018.5</f>
        <v>30333.777000000002</v>
      </c>
      <c r="R82" s="32"/>
      <c r="S82" s="30">
        <f>G82-O82</f>
        <v>-5.9879999971599318E-3</v>
      </c>
      <c r="AB82" s="30" t="s">
        <v>33</v>
      </c>
      <c r="AC82" s="30">
        <v>8</v>
      </c>
      <c r="AE82" s="30" t="s">
        <v>30</v>
      </c>
      <c r="AG82" s="30" t="s">
        <v>29</v>
      </c>
    </row>
    <row r="83" spans="1:33" s="30" customFormat="1" x14ac:dyDescent="0.2">
      <c r="A83" s="30" t="s">
        <v>41</v>
      </c>
      <c r="C83" s="31">
        <v>45557.464</v>
      </c>
      <c r="D83" s="31"/>
      <c r="E83" s="30">
        <f>+(C83-C$7)/C$8</f>
        <v>474.98792223459844</v>
      </c>
      <c r="F83" s="30">
        <f>ROUND(2*E83,0)/2</f>
        <v>475</v>
      </c>
      <c r="G83" s="30">
        <f>+C83-(C$7+F83*C$8)</f>
        <v>-2.6649999999790452E-2</v>
      </c>
      <c r="I83" s="30">
        <f>+G83</f>
        <v>-2.6649999999790452E-2</v>
      </c>
      <c r="Q83" s="32">
        <f>+C83-15018.5</f>
        <v>30538.964</v>
      </c>
      <c r="R83" s="32"/>
      <c r="S83" s="30">
        <f>G83-O83</f>
        <v>-2.6649999999790452E-2</v>
      </c>
      <c r="AB83" s="30" t="s">
        <v>33</v>
      </c>
      <c r="AG83" s="30" t="s">
        <v>35</v>
      </c>
    </row>
    <row r="84" spans="1:33" s="30" customFormat="1" x14ac:dyDescent="0.2">
      <c r="A84" s="30" t="s">
        <v>41</v>
      </c>
      <c r="C84" s="31">
        <v>45557.466999999997</v>
      </c>
      <c r="D84" s="31"/>
      <c r="E84" s="30">
        <f>+(C84-C$7)/C$8</f>
        <v>474.98928183295362</v>
      </c>
      <c r="F84" s="30">
        <f>ROUND(2*E84,0)/2</f>
        <v>475</v>
      </c>
      <c r="G84" s="30">
        <f>+C84-(C$7+F84*C$8)</f>
        <v>-2.3650000002817251E-2</v>
      </c>
      <c r="I84" s="30">
        <f>+G84</f>
        <v>-2.3650000002817251E-2</v>
      </c>
      <c r="Q84" s="32">
        <f>+C84-15018.5</f>
        <v>30538.966999999997</v>
      </c>
      <c r="R84" s="32"/>
      <c r="S84" s="30">
        <f>G84-O84</f>
        <v>-2.3650000002817251E-2</v>
      </c>
      <c r="AB84" s="30" t="s">
        <v>33</v>
      </c>
      <c r="AG84" s="30" t="s">
        <v>35</v>
      </c>
    </row>
    <row r="85" spans="1:33" s="30" customFormat="1" x14ac:dyDescent="0.2">
      <c r="A85" s="30" t="s">
        <v>41</v>
      </c>
      <c r="C85" s="31">
        <v>45557.470999999998</v>
      </c>
      <c r="D85" s="31"/>
      <c r="E85" s="30">
        <f>+(C85-C$7)/C$8</f>
        <v>474.99109463076269</v>
      </c>
      <c r="F85" s="30">
        <f>ROUND(2*E85,0)/2</f>
        <v>475</v>
      </c>
      <c r="G85" s="30">
        <f>+C85-(C$7+F85*C$8)</f>
        <v>-1.9650000002002344E-2</v>
      </c>
      <c r="I85" s="30">
        <f>+G85</f>
        <v>-1.9650000002002344E-2</v>
      </c>
      <c r="Q85" s="32">
        <f>+C85-15018.5</f>
        <v>30538.970999999998</v>
      </c>
      <c r="R85" s="32"/>
      <c r="S85" s="30">
        <f>G85-O85</f>
        <v>-1.9650000002002344E-2</v>
      </c>
      <c r="AB85" s="30" t="s">
        <v>33</v>
      </c>
      <c r="AG85" s="30" t="s">
        <v>35</v>
      </c>
    </row>
    <row r="86" spans="1:33" s="30" customFormat="1" x14ac:dyDescent="0.2">
      <c r="A86" s="30" t="s">
        <v>41</v>
      </c>
      <c r="C86" s="31">
        <v>45557.474000000002</v>
      </c>
      <c r="D86" s="31"/>
      <c r="E86" s="30">
        <f>+(C86-C$7)/C$8</f>
        <v>474.99245422912111</v>
      </c>
      <c r="F86" s="30">
        <f>ROUND(2*E86,0)/2</f>
        <v>475</v>
      </c>
      <c r="G86" s="30">
        <f>+C86-(C$7+F86*C$8)</f>
        <v>-1.6649999997753184E-2</v>
      </c>
      <c r="I86" s="30">
        <f>+G86</f>
        <v>-1.6649999997753184E-2</v>
      </c>
      <c r="Q86" s="32">
        <f>+C86-15018.5</f>
        <v>30538.974000000002</v>
      </c>
      <c r="R86" s="32"/>
      <c r="S86" s="30">
        <f>G86-O86</f>
        <v>-1.6649999997753184E-2</v>
      </c>
      <c r="AB86" s="30" t="s">
        <v>33</v>
      </c>
      <c r="AG86" s="30" t="s">
        <v>35</v>
      </c>
    </row>
    <row r="87" spans="1:33" s="30" customFormat="1" x14ac:dyDescent="0.2">
      <c r="A87" s="30" t="s">
        <v>41</v>
      </c>
      <c r="C87" s="31">
        <v>45557.476000000002</v>
      </c>
      <c r="D87" s="31"/>
      <c r="E87" s="30">
        <f>+(C87-C$7)/C$8</f>
        <v>474.99336062802564</v>
      </c>
      <c r="F87" s="30">
        <f>ROUND(2*E87,0)/2</f>
        <v>475</v>
      </c>
      <c r="G87" s="30">
        <f>+C87-(C$7+F87*C$8)</f>
        <v>-1.4649999997345731E-2</v>
      </c>
      <c r="I87" s="30">
        <f>+G87</f>
        <v>-1.4649999997345731E-2</v>
      </c>
      <c r="Q87" s="32">
        <f>+C87-15018.5</f>
        <v>30538.976000000002</v>
      </c>
      <c r="R87" s="32"/>
      <c r="S87" s="30">
        <f>G87-O87</f>
        <v>-1.4649999997345731E-2</v>
      </c>
      <c r="AB87" s="30" t="s">
        <v>33</v>
      </c>
      <c r="AG87" s="30" t="s">
        <v>35</v>
      </c>
    </row>
    <row r="88" spans="1:33" s="30" customFormat="1" x14ac:dyDescent="0.2">
      <c r="A88" s="30" t="s">
        <v>41</v>
      </c>
      <c r="C88" s="31">
        <v>45557.483</v>
      </c>
      <c r="D88" s="31"/>
      <c r="E88" s="30">
        <f>+(C88-C$7)/C$8</f>
        <v>474.99653302418983</v>
      </c>
      <c r="F88" s="30">
        <f>ROUND(2*E88,0)/2</f>
        <v>475</v>
      </c>
      <c r="G88" s="30">
        <f>+C88-(C$7+F88*C$8)</f>
        <v>-7.6499999995576218E-3</v>
      </c>
      <c r="I88" s="30">
        <f>+G88</f>
        <v>-7.6499999995576218E-3</v>
      </c>
      <c r="Q88" s="32">
        <f>+C88-15018.5</f>
        <v>30538.983</v>
      </c>
      <c r="R88" s="32"/>
      <c r="S88" s="30">
        <f>G88-O88</f>
        <v>-7.6499999995576218E-3</v>
      </c>
      <c r="AB88" s="30" t="s">
        <v>33</v>
      </c>
      <c r="AG88" s="30" t="s">
        <v>35</v>
      </c>
    </row>
    <row r="89" spans="1:33" s="30" customFormat="1" x14ac:dyDescent="0.2">
      <c r="A89" s="30" t="s">
        <v>41</v>
      </c>
      <c r="C89" s="31">
        <v>45557.493999999999</v>
      </c>
      <c r="D89" s="31"/>
      <c r="E89" s="30">
        <f>+(C89-C$7)/C$8</f>
        <v>475.00151821816314</v>
      </c>
      <c r="F89" s="30">
        <f>ROUND(2*E89,0)/2</f>
        <v>475</v>
      </c>
      <c r="G89" s="30">
        <f>+C89-(C$7+F89*C$8)</f>
        <v>3.3499999990453944E-3</v>
      </c>
      <c r="I89" s="30">
        <f>+G89</f>
        <v>3.3499999990453944E-3</v>
      </c>
      <c r="Q89" s="32">
        <f>+C89-15018.5</f>
        <v>30538.993999999999</v>
      </c>
      <c r="R89" s="32"/>
      <c r="S89" s="30">
        <f>G89-O89</f>
        <v>3.3499999990453944E-3</v>
      </c>
      <c r="AB89" s="30" t="s">
        <v>33</v>
      </c>
      <c r="AG89" s="30" t="s">
        <v>35</v>
      </c>
    </row>
    <row r="90" spans="1:33" s="30" customFormat="1" x14ac:dyDescent="0.2">
      <c r="A90" s="30" t="s">
        <v>41</v>
      </c>
      <c r="C90" s="31">
        <v>45568.493000000002</v>
      </c>
      <c r="D90" s="31"/>
      <c r="E90" s="30">
        <f>+(C90-C$7)/C$8</f>
        <v>479.98625899261003</v>
      </c>
      <c r="F90" s="30">
        <f>ROUND(2*E90,0)/2</f>
        <v>480</v>
      </c>
      <c r="G90" s="30">
        <f>+C90-(C$7+F90*C$8)</f>
        <v>-3.0319999998027924E-2</v>
      </c>
      <c r="I90" s="30">
        <f>+G90</f>
        <v>-3.0319999998027924E-2</v>
      </c>
      <c r="Q90" s="32">
        <f>+C90-15018.5</f>
        <v>30549.993000000002</v>
      </c>
      <c r="R90" s="32"/>
      <c r="S90" s="30">
        <f>G90-O90</f>
        <v>-3.0319999998027924E-2</v>
      </c>
      <c r="AB90" s="30" t="s">
        <v>33</v>
      </c>
      <c r="AG90" s="30" t="s">
        <v>35</v>
      </c>
    </row>
    <row r="91" spans="1:33" s="30" customFormat="1" x14ac:dyDescent="0.2">
      <c r="A91" s="30" t="s">
        <v>47</v>
      </c>
      <c r="C91" s="31">
        <v>45621.449000000001</v>
      </c>
      <c r="D91" s="31"/>
      <c r="E91" s="30">
        <f>+(C91-C$7)/C$8</f>
        <v>503.98588918185629</v>
      </c>
      <c r="F91" s="30">
        <f>ROUND(2*E91,0)/2</f>
        <v>504</v>
      </c>
      <c r="G91" s="30">
        <f>+C91-(C$7+F91*C$8)</f>
        <v>-3.113600000506267E-2</v>
      </c>
      <c r="I91" s="30">
        <f>+G91</f>
        <v>-3.113600000506267E-2</v>
      </c>
      <c r="Q91" s="32">
        <f>+C91-15018.5</f>
        <v>30602.949000000001</v>
      </c>
      <c r="R91" s="32"/>
      <c r="S91" s="30">
        <f>G91-O91</f>
        <v>-3.113600000506267E-2</v>
      </c>
      <c r="AB91" s="30" t="s">
        <v>33</v>
      </c>
      <c r="AC91" s="30">
        <v>9</v>
      </c>
      <c r="AE91" s="30" t="s">
        <v>30</v>
      </c>
      <c r="AG91" s="30" t="s">
        <v>29</v>
      </c>
    </row>
    <row r="92" spans="1:33" s="30" customFormat="1" x14ac:dyDescent="0.2">
      <c r="A92" s="30" t="s">
        <v>41</v>
      </c>
      <c r="C92" s="31">
        <v>45621.455000000002</v>
      </c>
      <c r="D92" s="31"/>
      <c r="E92" s="30">
        <f>+(C92-C$7)/C$8</f>
        <v>503.98860837856989</v>
      </c>
      <c r="F92" s="30">
        <f>ROUND(2*E92,0)/2</f>
        <v>504</v>
      </c>
      <c r="G92" s="30">
        <f>+C92-(C$7+F92*C$8)</f>
        <v>-2.5136000003840309E-2</v>
      </c>
      <c r="I92" s="30">
        <f>+G92</f>
        <v>-2.5136000003840309E-2</v>
      </c>
      <c r="Q92" s="32">
        <f>+C92-15018.5</f>
        <v>30602.955000000002</v>
      </c>
      <c r="R92" s="32"/>
      <c r="S92" s="30">
        <f>G92-O92</f>
        <v>-2.5136000003840309E-2</v>
      </c>
      <c r="AB92" s="30" t="s">
        <v>33</v>
      </c>
      <c r="AG92" s="30" t="s">
        <v>35</v>
      </c>
    </row>
    <row r="93" spans="1:33" s="30" customFormat="1" x14ac:dyDescent="0.2">
      <c r="A93" s="30" t="s">
        <v>47</v>
      </c>
      <c r="C93" s="31">
        <v>45641.300999999999</v>
      </c>
      <c r="D93" s="31"/>
      <c r="E93" s="30">
        <f>+(C93-C$7)/C$8</f>
        <v>512.98280470638429</v>
      </c>
      <c r="F93" s="30">
        <f>ROUND(2*E93,0)/2</f>
        <v>513</v>
      </c>
      <c r="G93" s="30">
        <f>+C93-(C$7+F93*C$8)</f>
        <v>-3.794200000265846E-2</v>
      </c>
      <c r="I93" s="30">
        <f>+G93</f>
        <v>-3.794200000265846E-2</v>
      </c>
      <c r="Q93" s="32">
        <f>+C93-15018.5</f>
        <v>30622.800999999999</v>
      </c>
      <c r="R93" s="32"/>
      <c r="S93" s="30">
        <f>G93-O93</f>
        <v>-3.794200000265846E-2</v>
      </c>
      <c r="AB93" s="30" t="s">
        <v>33</v>
      </c>
      <c r="AC93" s="30">
        <v>6</v>
      </c>
      <c r="AE93" s="30" t="s">
        <v>27</v>
      </c>
      <c r="AG93" s="30" t="s">
        <v>29</v>
      </c>
    </row>
    <row r="94" spans="1:33" s="30" customFormat="1" x14ac:dyDescent="0.2">
      <c r="A94" s="30" t="s">
        <v>47</v>
      </c>
      <c r="C94" s="31">
        <v>45641.321000000004</v>
      </c>
      <c r="D94" s="31"/>
      <c r="E94" s="30">
        <f>+(C94-C$7)/C$8</f>
        <v>512.99186869542962</v>
      </c>
      <c r="F94" s="30">
        <f>ROUND(2*E94,0)/2</f>
        <v>513</v>
      </c>
      <c r="G94" s="30">
        <f>+C94-(C$7+F94*C$8)</f>
        <v>-1.7941999998583924E-2</v>
      </c>
      <c r="I94" s="30">
        <f>+G94</f>
        <v>-1.7941999998583924E-2</v>
      </c>
      <c r="Q94" s="32">
        <f>+C94-15018.5</f>
        <v>30622.821000000004</v>
      </c>
      <c r="R94" s="32"/>
      <c r="S94" s="30">
        <f>G94-O94</f>
        <v>-1.7941999998583924E-2</v>
      </c>
      <c r="AB94" s="30" t="s">
        <v>33</v>
      </c>
      <c r="AC94" s="30">
        <v>8</v>
      </c>
      <c r="AE94" s="30" t="s">
        <v>30</v>
      </c>
      <c r="AG94" s="30" t="s">
        <v>29</v>
      </c>
    </row>
    <row r="95" spans="1:33" s="30" customFormat="1" x14ac:dyDescent="0.2">
      <c r="A95" s="30" t="s">
        <v>41</v>
      </c>
      <c r="C95" s="31">
        <v>45652.332000000002</v>
      </c>
      <c r="D95" s="31"/>
      <c r="E95" s="30">
        <f>+(C95-C$7)/C$8</f>
        <v>517.98204786330041</v>
      </c>
      <c r="F95" s="30">
        <f>ROUND(2*E95,0)/2</f>
        <v>518</v>
      </c>
      <c r="G95" s="30">
        <f>+C95-(C$7+F95*C$8)</f>
        <v>-3.9612000000488479E-2</v>
      </c>
      <c r="I95" s="30">
        <f>+G95</f>
        <v>-3.9612000000488479E-2</v>
      </c>
      <c r="Q95" s="32">
        <f>+C95-15018.5</f>
        <v>30633.832000000002</v>
      </c>
      <c r="R95" s="32"/>
      <c r="S95" s="30">
        <f>G95-O95</f>
        <v>-3.9612000000488479E-2</v>
      </c>
      <c r="AB95" s="30" t="s">
        <v>33</v>
      </c>
      <c r="AG95" s="30" t="s">
        <v>35</v>
      </c>
    </row>
    <row r="96" spans="1:33" s="30" customFormat="1" x14ac:dyDescent="0.2">
      <c r="A96" s="30" t="s">
        <v>41</v>
      </c>
      <c r="C96" s="31">
        <v>45652.336000000003</v>
      </c>
      <c r="D96" s="31"/>
      <c r="E96" s="30">
        <f>+(C96-C$7)/C$8</f>
        <v>517.98386066110947</v>
      </c>
      <c r="F96" s="30">
        <f>ROUND(2*E96,0)/2</f>
        <v>518</v>
      </c>
      <c r="G96" s="30">
        <f>+C96-(C$7+F96*C$8)</f>
        <v>-3.5611999999673571E-2</v>
      </c>
      <c r="I96" s="30">
        <f>+G96</f>
        <v>-3.5611999999673571E-2</v>
      </c>
      <c r="Q96" s="32">
        <f>+C96-15018.5</f>
        <v>30633.836000000003</v>
      </c>
      <c r="R96" s="32"/>
      <c r="S96" s="30">
        <f>G96-O96</f>
        <v>-3.5611999999673571E-2</v>
      </c>
      <c r="AB96" s="30" t="s">
        <v>33</v>
      </c>
      <c r="AG96" s="30" t="s">
        <v>35</v>
      </c>
    </row>
    <row r="97" spans="1:33" s="30" customFormat="1" x14ac:dyDescent="0.2">
      <c r="A97" s="30" t="s">
        <v>48</v>
      </c>
      <c r="C97" s="31">
        <v>45705.307000000001</v>
      </c>
      <c r="D97" s="31"/>
      <c r="E97" s="30">
        <f>+(C97-C$7)/C$8</f>
        <v>541.99028884213806</v>
      </c>
      <c r="F97" s="30">
        <f>ROUND(2*E97,0)/2</f>
        <v>542</v>
      </c>
      <c r="G97" s="30">
        <f>+C97-(C$7+F97*C$8)</f>
        <v>-2.1428000000014435E-2</v>
      </c>
      <c r="I97" s="30">
        <f>+G97</f>
        <v>-2.1428000000014435E-2</v>
      </c>
      <c r="Q97" s="32">
        <f>+C97-15018.5</f>
        <v>30686.807000000001</v>
      </c>
      <c r="R97" s="32"/>
      <c r="S97" s="30">
        <f>G97-O97</f>
        <v>-2.1428000000014435E-2</v>
      </c>
      <c r="AB97" s="30" t="s">
        <v>33</v>
      </c>
      <c r="AC97" s="30">
        <v>9</v>
      </c>
      <c r="AE97" s="30" t="s">
        <v>30</v>
      </c>
      <c r="AG97" s="30" t="s">
        <v>29</v>
      </c>
    </row>
    <row r="98" spans="1:33" s="30" customFormat="1" x14ac:dyDescent="0.2">
      <c r="A98" s="30" t="s">
        <v>49</v>
      </c>
      <c r="C98" s="31">
        <v>45888.442000000003</v>
      </c>
      <c r="D98" s="31"/>
      <c r="E98" s="30">
        <f>+(C98-C$7)/C$8</f>
        <v>624.98697051575016</v>
      </c>
      <c r="F98" s="30">
        <f>ROUND(2*E98,0)/2</f>
        <v>625</v>
      </c>
      <c r="G98" s="30">
        <f>+C98-(C$7+F98*C$8)</f>
        <v>-2.8749999997671694E-2</v>
      </c>
      <c r="I98" s="30">
        <f>+G98</f>
        <v>-2.8749999997671694E-2</v>
      </c>
      <c r="Q98" s="32">
        <f>+C98-15018.5</f>
        <v>30869.942000000003</v>
      </c>
      <c r="R98" s="32"/>
      <c r="S98" s="30">
        <f>G98-O98</f>
        <v>-2.8749999997671694E-2</v>
      </c>
      <c r="AB98" s="30" t="s">
        <v>33</v>
      </c>
      <c r="AC98" s="30">
        <v>11</v>
      </c>
      <c r="AE98" s="30" t="s">
        <v>30</v>
      </c>
      <c r="AG98" s="30" t="s">
        <v>29</v>
      </c>
    </row>
    <row r="99" spans="1:33" s="30" customFormat="1" x14ac:dyDescent="0.2">
      <c r="A99" s="30" t="s">
        <v>49</v>
      </c>
      <c r="C99" s="31">
        <v>45941.417000000001</v>
      </c>
      <c r="D99" s="31"/>
      <c r="E99" s="30">
        <f>+(C99-C$7)/C$8</f>
        <v>648.99521149458781</v>
      </c>
      <c r="F99" s="30">
        <f>ROUND(2*E99,0)/2</f>
        <v>649</v>
      </c>
      <c r="G99" s="30">
        <f>+C99-(C$7+F99*C$8)</f>
        <v>-1.0566000004473608E-2</v>
      </c>
      <c r="I99" s="30">
        <f>+G99</f>
        <v>-1.0566000004473608E-2</v>
      </c>
      <c r="Q99" s="32">
        <f>+C99-15018.5</f>
        <v>30922.917000000001</v>
      </c>
      <c r="R99" s="32"/>
      <c r="S99" s="30">
        <f>G99-O99</f>
        <v>-1.0566000004473608E-2</v>
      </c>
      <c r="AB99" s="30" t="s">
        <v>33</v>
      </c>
      <c r="AC99" s="30">
        <v>8</v>
      </c>
      <c r="AE99" s="30" t="s">
        <v>30</v>
      </c>
      <c r="AG99" s="30" t="s">
        <v>29</v>
      </c>
    </row>
    <row r="100" spans="1:33" s="30" customFormat="1" x14ac:dyDescent="0.2">
      <c r="A100" s="60" t="s">
        <v>242</v>
      </c>
      <c r="B100" s="62" t="s">
        <v>82</v>
      </c>
      <c r="C100" s="61">
        <v>45945.767</v>
      </c>
      <c r="D100" s="61" t="s">
        <v>123</v>
      </c>
      <c r="E100" s="36">
        <f>+(C100-C$7)/C$8</f>
        <v>650.9666291115376</v>
      </c>
      <c r="F100" s="30">
        <f>ROUND(2*E100,0)/2</f>
        <v>651</v>
      </c>
      <c r="G100" s="30">
        <f>+C100-(C$7+F100*C$8)</f>
        <v>-7.3634000000311062E-2</v>
      </c>
      <c r="I100" s="30">
        <f>+G100</f>
        <v>-7.3634000000311062E-2</v>
      </c>
      <c r="O100" s="30">
        <f ca="1">+C$11+C$12*$F100</f>
        <v>-0.1589093462981058</v>
      </c>
      <c r="Q100" s="32">
        <f>+C100-15018.5</f>
        <v>30927.267</v>
      </c>
      <c r="R100" s="32"/>
      <c r="S100" s="30">
        <f ca="1">G100-O100</f>
        <v>8.5275346297794735E-2</v>
      </c>
    </row>
    <row r="101" spans="1:33" s="30" customFormat="1" x14ac:dyDescent="0.2">
      <c r="A101" s="60" t="s">
        <v>242</v>
      </c>
      <c r="B101" s="62" t="s">
        <v>82</v>
      </c>
      <c r="C101" s="61">
        <v>45976.644999999997</v>
      </c>
      <c r="D101" s="61" t="s">
        <v>123</v>
      </c>
      <c r="E101" s="36">
        <f>+(C101-C$7)/C$8</f>
        <v>664.96052179571871</v>
      </c>
      <c r="F101" s="30">
        <f>ROUND(2*E101,0)/2</f>
        <v>665</v>
      </c>
      <c r="G101" s="30">
        <f>+C101-(C$7+F101*C$8)</f>
        <v>-8.7110000007669441E-2</v>
      </c>
      <c r="I101" s="30">
        <f>+G101</f>
        <v>-8.7110000007669441E-2</v>
      </c>
      <c r="O101" s="30">
        <f ca="1">+C$11+C$12*$F101</f>
        <v>-0.15910659996651039</v>
      </c>
      <c r="Q101" s="32">
        <f>+C101-15018.5</f>
        <v>30958.144999999997</v>
      </c>
      <c r="R101" s="32"/>
      <c r="S101" s="30">
        <f ca="1">G101-O101</f>
        <v>7.1996599958840946E-2</v>
      </c>
    </row>
    <row r="102" spans="1:33" s="30" customFormat="1" x14ac:dyDescent="0.2">
      <c r="A102" s="30" t="s">
        <v>50</v>
      </c>
      <c r="C102" s="31">
        <v>46764.45</v>
      </c>
      <c r="D102" s="31"/>
      <c r="E102" s="30">
        <f>+(C102-C$7)/C$8</f>
        <v>1021.993316214477</v>
      </c>
      <c r="F102" s="30">
        <f>ROUND(2*E102,0)/2</f>
        <v>1022</v>
      </c>
      <c r="G102" s="30">
        <f>+C102-(C$7+F102*C$8)</f>
        <v>-1.4748000008694362E-2</v>
      </c>
      <c r="I102" s="30">
        <f>+G102</f>
        <v>-1.4748000008694362E-2</v>
      </c>
      <c r="Q102" s="32">
        <f>+C102-15018.5</f>
        <v>31745.949999999997</v>
      </c>
      <c r="R102" s="32"/>
      <c r="S102" s="30">
        <f>G102-O102</f>
        <v>-1.4748000008694362E-2</v>
      </c>
      <c r="AB102" s="30" t="s">
        <v>33</v>
      </c>
      <c r="AC102" s="30">
        <v>7</v>
      </c>
      <c r="AE102" s="30" t="s">
        <v>30</v>
      </c>
      <c r="AG102" s="30" t="s">
        <v>29</v>
      </c>
    </row>
    <row r="103" spans="1:33" s="30" customFormat="1" x14ac:dyDescent="0.2">
      <c r="A103" s="30" t="s">
        <v>50</v>
      </c>
      <c r="C103" s="31">
        <v>46773.281000000003</v>
      </c>
      <c r="D103" s="31"/>
      <c r="E103" s="30">
        <f>+(C103-C$7)/C$8</f>
        <v>1025.9955205766148</v>
      </c>
      <c r="F103" s="30">
        <f>ROUND(2*E103,0)/2</f>
        <v>1026</v>
      </c>
      <c r="G103" s="30">
        <f>+C103-(C$7+F103*C$8)</f>
        <v>-9.8839999991469085E-3</v>
      </c>
      <c r="I103" s="30">
        <f>+G103</f>
        <v>-9.8839999991469085E-3</v>
      </c>
      <c r="Q103" s="32">
        <f>+C103-15018.5</f>
        <v>31754.781000000003</v>
      </c>
      <c r="R103" s="32"/>
      <c r="S103" s="30">
        <f>G103-O103</f>
        <v>-9.8839999991469085E-3</v>
      </c>
      <c r="AB103" s="30" t="s">
        <v>33</v>
      </c>
      <c r="AC103" s="30">
        <v>9</v>
      </c>
      <c r="AE103" s="30" t="s">
        <v>45</v>
      </c>
      <c r="AG103" s="30" t="s">
        <v>29</v>
      </c>
    </row>
    <row r="104" spans="1:33" s="30" customFormat="1" x14ac:dyDescent="0.2">
      <c r="A104" s="30" t="s">
        <v>51</v>
      </c>
      <c r="C104" s="31">
        <v>47384.44</v>
      </c>
      <c r="D104" s="31"/>
      <c r="E104" s="30">
        <f>+(C104-C$7)/C$8</f>
        <v>1302.972444566909</v>
      </c>
      <c r="F104" s="30">
        <f>ROUND(2*E104,0)/2</f>
        <v>1303</v>
      </c>
      <c r="G104" s="30">
        <f>+C104-(C$7+F104*C$8)</f>
        <v>-6.0801999999966938E-2</v>
      </c>
      <c r="I104" s="30">
        <f>+G104</f>
        <v>-6.0801999999966938E-2</v>
      </c>
      <c r="Q104" s="32">
        <f>+C104-15018.5</f>
        <v>32365.940000000002</v>
      </c>
      <c r="R104" s="32"/>
      <c r="S104" s="30">
        <f>G104-O104</f>
        <v>-6.0801999999966938E-2</v>
      </c>
      <c r="AB104" s="30" t="s">
        <v>33</v>
      </c>
      <c r="AC104" s="30">
        <v>9</v>
      </c>
      <c r="AE104" s="30" t="s">
        <v>30</v>
      </c>
      <c r="AG104" s="30" t="s">
        <v>29</v>
      </c>
    </row>
    <row r="105" spans="1:33" s="30" customFormat="1" x14ac:dyDescent="0.2">
      <c r="A105" s="30" t="s">
        <v>51</v>
      </c>
      <c r="C105" s="31">
        <v>47404.322999999997</v>
      </c>
      <c r="D105" s="31"/>
      <c r="E105" s="30">
        <f>+(C105-C$7)/C$8</f>
        <v>1311.9834092744522</v>
      </c>
      <c r="F105" s="30">
        <f>ROUND(2*E105,0)/2</f>
        <v>1312</v>
      </c>
      <c r="G105" s="30">
        <f>+C105-(C$7+F105*C$8)</f>
        <v>-3.6608000002161134E-2</v>
      </c>
      <c r="I105" s="30">
        <f>+G105</f>
        <v>-3.6608000002161134E-2</v>
      </c>
      <c r="Q105" s="32">
        <f>+C105-15018.5</f>
        <v>32385.822999999997</v>
      </c>
      <c r="R105" s="32"/>
      <c r="S105" s="30">
        <f>G105-O105</f>
        <v>-3.6608000002161134E-2</v>
      </c>
      <c r="AB105" s="30" t="s">
        <v>33</v>
      </c>
      <c r="AC105" s="30">
        <v>6</v>
      </c>
      <c r="AE105" s="30" t="s">
        <v>30</v>
      </c>
      <c r="AG105" s="30" t="s">
        <v>29</v>
      </c>
    </row>
    <row r="106" spans="1:33" s="30" customFormat="1" x14ac:dyDescent="0.2">
      <c r="A106" s="30" t="s">
        <v>51</v>
      </c>
      <c r="C106" s="31">
        <v>47415.368000000002</v>
      </c>
      <c r="D106" s="31"/>
      <c r="E106" s="30">
        <f>+(C106-C$7)/C$8</f>
        <v>1316.9889972237002</v>
      </c>
      <c r="F106" s="30">
        <f>ROUND(2*E106,0)/2</f>
        <v>1317</v>
      </c>
      <c r="G106" s="30">
        <f>+C106-(C$7+F106*C$8)</f>
        <v>-2.4277999997138977E-2</v>
      </c>
      <c r="I106" s="30">
        <f>+G106</f>
        <v>-2.4277999997138977E-2</v>
      </c>
      <c r="Q106" s="32">
        <f>+C106-15018.5</f>
        <v>32396.868000000002</v>
      </c>
      <c r="R106" s="32"/>
      <c r="S106" s="30">
        <f>G106-O106</f>
        <v>-2.4277999997138977E-2</v>
      </c>
      <c r="AB106" s="30" t="s">
        <v>33</v>
      </c>
      <c r="AC106" s="30">
        <v>7</v>
      </c>
      <c r="AE106" s="30" t="s">
        <v>30</v>
      </c>
      <c r="AG106" s="30" t="s">
        <v>29</v>
      </c>
    </row>
    <row r="107" spans="1:33" s="30" customFormat="1" x14ac:dyDescent="0.2">
      <c r="A107" s="30" t="s">
        <v>51</v>
      </c>
      <c r="C107" s="31">
        <v>47426.35</v>
      </c>
      <c r="D107" s="31"/>
      <c r="E107" s="30">
        <f>+(C107-C$7)/C$8</f>
        <v>1321.9660336074569</v>
      </c>
      <c r="F107" s="30">
        <f>ROUND(2*E107,0)/2</f>
        <v>1322</v>
      </c>
      <c r="G107" s="30">
        <f>+C107-(C$7+F107*C$8)</f>
        <v>-7.494800000131363E-2</v>
      </c>
      <c r="I107" s="30">
        <f>+G107</f>
        <v>-7.494800000131363E-2</v>
      </c>
      <c r="Q107" s="32">
        <f>+C107-15018.5</f>
        <v>32407.85</v>
      </c>
      <c r="R107" s="32"/>
      <c r="S107" s="30">
        <f>G107-O107</f>
        <v>-7.494800000131363E-2</v>
      </c>
      <c r="AB107" s="30" t="s">
        <v>33</v>
      </c>
      <c r="AC107" s="30">
        <v>10</v>
      </c>
      <c r="AE107" s="30" t="s">
        <v>30</v>
      </c>
      <c r="AG107" s="30" t="s">
        <v>29</v>
      </c>
    </row>
    <row r="108" spans="1:33" s="30" customFormat="1" x14ac:dyDescent="0.2">
      <c r="A108" s="30" t="s">
        <v>52</v>
      </c>
      <c r="C108" s="31">
        <v>47468.294999999998</v>
      </c>
      <c r="D108" s="31"/>
      <c r="E108" s="30">
        <f>+(C108-C$7)/C$8</f>
        <v>1340.9754846288322</v>
      </c>
      <c r="F108" s="30">
        <f>ROUND(2*E108,0)/2</f>
        <v>1341</v>
      </c>
      <c r="G108" s="30">
        <f>+C108-(C$7+F108*C$8)</f>
        <v>-5.4094000006443821E-2</v>
      </c>
      <c r="I108" s="30">
        <f>+G108</f>
        <v>-5.4094000006443821E-2</v>
      </c>
      <c r="Q108" s="32">
        <f>+C108-15018.5</f>
        <v>32449.794999999998</v>
      </c>
      <c r="R108" s="32"/>
      <c r="S108" s="30">
        <f>G108-O108</f>
        <v>-5.4094000006443821E-2</v>
      </c>
      <c r="AB108" s="30" t="s">
        <v>33</v>
      </c>
      <c r="AC108" s="30">
        <v>6</v>
      </c>
      <c r="AE108" s="30" t="s">
        <v>30</v>
      </c>
      <c r="AG108" s="30" t="s">
        <v>29</v>
      </c>
    </row>
    <row r="109" spans="1:33" s="30" customFormat="1" x14ac:dyDescent="0.2">
      <c r="A109" s="30" t="s">
        <v>53</v>
      </c>
      <c r="C109" s="31">
        <v>47532.264000000003</v>
      </c>
      <c r="D109" s="31"/>
      <c r="E109" s="30">
        <f>+(C109-C$7)/C$8</f>
        <v>1369.9662003848571</v>
      </c>
      <c r="F109" s="30">
        <f>ROUND(2*E109,0)/2</f>
        <v>1370</v>
      </c>
      <c r="G109" s="30">
        <f>+C109-(C$7+F109*C$8)</f>
        <v>-7.4580000000423752E-2</v>
      </c>
      <c r="I109" s="30">
        <f>+G109</f>
        <v>-7.4580000000423752E-2</v>
      </c>
      <c r="Q109" s="32">
        <f>+C109-15018.5</f>
        <v>32513.764000000003</v>
      </c>
      <c r="R109" s="32"/>
      <c r="S109" s="30">
        <f>G109-O109</f>
        <v>-7.4580000000423752E-2</v>
      </c>
      <c r="AB109" s="30" t="s">
        <v>33</v>
      </c>
      <c r="AC109" s="30">
        <v>8</v>
      </c>
      <c r="AE109" s="30" t="s">
        <v>30</v>
      </c>
      <c r="AG109" s="30" t="s">
        <v>29</v>
      </c>
    </row>
    <row r="110" spans="1:33" s="30" customFormat="1" x14ac:dyDescent="0.2">
      <c r="A110" s="60" t="s">
        <v>242</v>
      </c>
      <c r="B110" s="62" t="s">
        <v>82</v>
      </c>
      <c r="C110" s="61">
        <v>47730.847999999998</v>
      </c>
      <c r="D110" s="61" t="s">
        <v>123</v>
      </c>
      <c r="E110" s="36">
        <f>+(C110-C$7)/C$8</f>
        <v>1459.9643603950792</v>
      </c>
      <c r="F110" s="30">
        <f>ROUND(2*E110,0)/2</f>
        <v>1460</v>
      </c>
      <c r="G110" s="30">
        <f>+C110-(C$7+F110*C$8)</f>
        <v>-7.8640000006998889E-2</v>
      </c>
      <c r="I110" s="30">
        <f>+G110</f>
        <v>-7.8640000006998889E-2</v>
      </c>
      <c r="O110" s="30">
        <f ca="1">+C$11+C$12*$F110</f>
        <v>-0.17030779042234231</v>
      </c>
      <c r="Q110" s="32">
        <f>+C110-15018.5</f>
        <v>32712.347999999998</v>
      </c>
      <c r="R110" s="32"/>
      <c r="S110" s="30">
        <f ca="1">G110-O110</f>
        <v>9.1667790415343425E-2</v>
      </c>
    </row>
    <row r="111" spans="1:33" s="30" customFormat="1" x14ac:dyDescent="0.2">
      <c r="A111" s="30" t="s">
        <v>54</v>
      </c>
      <c r="C111" s="31">
        <v>47748.495999999999</v>
      </c>
      <c r="D111" s="31"/>
      <c r="E111" s="30">
        <f>+(C111-C$7)/C$8</f>
        <v>1467.96242432702</v>
      </c>
      <c r="F111" s="30">
        <f>ROUND(2*E111,0)/2</f>
        <v>1468</v>
      </c>
      <c r="G111" s="30">
        <f>+C111-(C$7+F111*C$8)</f>
        <v>-8.2912000005308073E-2</v>
      </c>
      <c r="I111" s="30">
        <f>+G111</f>
        <v>-8.2912000005308073E-2</v>
      </c>
      <c r="Q111" s="32">
        <f>+C111-15018.5</f>
        <v>32729.995999999999</v>
      </c>
      <c r="R111" s="32"/>
      <c r="S111" s="30">
        <f>G111-O111</f>
        <v>-8.2912000005308073E-2</v>
      </c>
      <c r="AB111" s="30" t="s">
        <v>33</v>
      </c>
      <c r="AC111" s="30">
        <v>12</v>
      </c>
      <c r="AE111" s="30" t="s">
        <v>30</v>
      </c>
      <c r="AG111" s="30" t="s">
        <v>29</v>
      </c>
    </row>
    <row r="112" spans="1:33" s="30" customFormat="1" x14ac:dyDescent="0.2">
      <c r="A112" s="30" t="s">
        <v>54</v>
      </c>
      <c r="C112" s="31">
        <v>47757.35</v>
      </c>
      <c r="D112" s="31"/>
      <c r="E112" s="30">
        <f>+(C112-C$7)/C$8</f>
        <v>1471.9750522765551</v>
      </c>
      <c r="F112" s="30">
        <f>ROUND(2*E112,0)/2</f>
        <v>1472</v>
      </c>
      <c r="G112" s="30">
        <f>+C112-(C$7+F112*C$8)</f>
        <v>-5.5048000001988839E-2</v>
      </c>
      <c r="I112" s="30">
        <f>+G112</f>
        <v>-5.5048000001988839E-2</v>
      </c>
      <c r="Q112" s="32">
        <f>+C112-15018.5</f>
        <v>32738.85</v>
      </c>
      <c r="R112" s="32"/>
      <c r="S112" s="30">
        <f>G112-O112</f>
        <v>-5.5048000001988839E-2</v>
      </c>
      <c r="AB112" s="30" t="s">
        <v>33</v>
      </c>
      <c r="AC112" s="30">
        <v>7</v>
      </c>
      <c r="AE112" s="30" t="s">
        <v>30</v>
      </c>
      <c r="AG112" s="30" t="s">
        <v>29</v>
      </c>
    </row>
    <row r="113" spans="1:33" s="30" customFormat="1" x14ac:dyDescent="0.2">
      <c r="A113" s="30" t="s">
        <v>54</v>
      </c>
      <c r="C113" s="31">
        <v>47768.364999999998</v>
      </c>
      <c r="D113" s="31"/>
      <c r="E113" s="30">
        <f>+(C113-C$7)/C$8</f>
        <v>1476.9670442422348</v>
      </c>
      <c r="F113" s="30">
        <f>ROUND(2*E113,0)/2</f>
        <v>1477</v>
      </c>
      <c r="G113" s="30">
        <f>+C113-(C$7+F113*C$8)</f>
        <v>-7.2718000003078487E-2</v>
      </c>
      <c r="I113" s="30">
        <f>+G113</f>
        <v>-7.2718000003078487E-2</v>
      </c>
      <c r="Q113" s="32">
        <f>+C113-15018.5</f>
        <v>32749.864999999998</v>
      </c>
      <c r="R113" s="32"/>
      <c r="S113" s="30">
        <f>G113-O113</f>
        <v>-7.2718000003078487E-2</v>
      </c>
      <c r="AB113" s="30" t="s">
        <v>33</v>
      </c>
      <c r="AC113" s="30">
        <v>8</v>
      </c>
      <c r="AE113" s="30" t="s">
        <v>30</v>
      </c>
      <c r="AG113" s="30" t="s">
        <v>29</v>
      </c>
    </row>
    <row r="114" spans="1:33" s="30" customFormat="1" x14ac:dyDescent="0.2">
      <c r="A114" s="30" t="s">
        <v>54</v>
      </c>
      <c r="C114" s="31">
        <v>47790.434000000001</v>
      </c>
      <c r="D114" s="31"/>
      <c r="E114" s="30">
        <f>+(C114-C$7)/C$8</f>
        <v>1486.9687029522313</v>
      </c>
      <c r="F114" s="30">
        <f>ROUND(2*E114,0)/2</f>
        <v>1487</v>
      </c>
      <c r="G114" s="30">
        <f>+C114-(C$7+F114*C$8)</f>
        <v>-6.9058000000950415E-2</v>
      </c>
      <c r="I114" s="30">
        <f>+G114</f>
        <v>-6.9058000000950415E-2</v>
      </c>
      <c r="Q114" s="32">
        <f>+C114-15018.5</f>
        <v>32771.934000000001</v>
      </c>
      <c r="R114" s="32"/>
      <c r="S114" s="30">
        <f>G114-O114</f>
        <v>-6.9058000000950415E-2</v>
      </c>
      <c r="AB114" s="30" t="s">
        <v>33</v>
      </c>
      <c r="AC114" s="30">
        <v>7</v>
      </c>
      <c r="AE114" s="30" t="s">
        <v>27</v>
      </c>
      <c r="AG114" s="30" t="s">
        <v>29</v>
      </c>
    </row>
    <row r="115" spans="1:33" s="30" customFormat="1" x14ac:dyDescent="0.2">
      <c r="A115" s="60" t="s">
        <v>242</v>
      </c>
      <c r="B115" s="62" t="s">
        <v>82</v>
      </c>
      <c r="C115" s="61">
        <v>47794.803</v>
      </c>
      <c r="D115" s="61" t="s">
        <v>123</v>
      </c>
      <c r="E115" s="36">
        <f>+(C115-C$7)/C$8</f>
        <v>1488.9487313587724</v>
      </c>
      <c r="F115" s="30">
        <f>ROUND(2*E115,0)/2</f>
        <v>1489</v>
      </c>
      <c r="G115" s="30">
        <f>+C115-(C$7+F115*C$8)</f>
        <v>-0.113126000003831</v>
      </c>
      <c r="I115" s="30">
        <f>+G115</f>
        <v>-0.113126000003831</v>
      </c>
      <c r="O115" s="30">
        <f ca="1">+C$11+C$12*$F115</f>
        <v>-0.17071638730689467</v>
      </c>
      <c r="Q115" s="32">
        <f>+C115-15018.5</f>
        <v>32776.303</v>
      </c>
      <c r="R115" s="32"/>
      <c r="S115" s="30">
        <f ca="1">G115-O115</f>
        <v>5.7590387303063678E-2</v>
      </c>
    </row>
    <row r="116" spans="1:33" s="30" customFormat="1" x14ac:dyDescent="0.2">
      <c r="A116" s="30" t="s">
        <v>55</v>
      </c>
      <c r="C116" s="31">
        <v>47896.330999999998</v>
      </c>
      <c r="D116" s="31"/>
      <c r="E116" s="30">
        <f>+(C116-C$7)/C$8</f>
        <v>1534.9611653389416</v>
      </c>
      <c r="F116" s="30">
        <f>ROUND(2*E116,0)/2</f>
        <v>1535</v>
      </c>
      <c r="G116" s="30">
        <f>+C116-(C$7+F116*C$8)</f>
        <v>-8.5690000007161871E-2</v>
      </c>
      <c r="I116" s="30">
        <f>+G116</f>
        <v>-8.5690000007161871E-2</v>
      </c>
      <c r="Q116" s="32">
        <f>+C116-15018.5</f>
        <v>32877.830999999998</v>
      </c>
      <c r="R116" s="32"/>
      <c r="S116" s="30">
        <f>G116-O116</f>
        <v>-8.5690000007161871E-2</v>
      </c>
      <c r="AB116" s="30" t="s">
        <v>33</v>
      </c>
      <c r="AC116" s="30">
        <v>10</v>
      </c>
      <c r="AE116" s="30" t="s">
        <v>30</v>
      </c>
      <c r="AG116" s="30" t="s">
        <v>29</v>
      </c>
    </row>
    <row r="117" spans="1:33" s="30" customFormat="1" x14ac:dyDescent="0.2">
      <c r="A117" s="30" t="s">
        <v>56</v>
      </c>
      <c r="C117" s="31">
        <v>48068.44</v>
      </c>
      <c r="D117" s="31"/>
      <c r="E117" s="30">
        <f>+(C117-C$7)/C$8</f>
        <v>1612.9608698529005</v>
      </c>
      <c r="F117" s="30">
        <f>ROUND(2*E117,0)/2</f>
        <v>1613</v>
      </c>
      <c r="G117" s="30">
        <f>+C117-(C$7+F117*C$8)</f>
        <v>-8.6342000002332497E-2</v>
      </c>
      <c r="I117" s="30">
        <f>+G117</f>
        <v>-8.6342000002332497E-2</v>
      </c>
      <c r="Q117" s="32">
        <f>+C117-15018.5</f>
        <v>33049.94</v>
      </c>
      <c r="R117" s="32"/>
      <c r="S117" s="30">
        <f>G117-O117</f>
        <v>-8.6342000002332497E-2</v>
      </c>
      <c r="AB117" s="30" t="s">
        <v>33</v>
      </c>
      <c r="AC117" s="30">
        <v>8</v>
      </c>
      <c r="AE117" s="30" t="s">
        <v>30</v>
      </c>
      <c r="AG117" s="30" t="s">
        <v>29</v>
      </c>
    </row>
    <row r="118" spans="1:33" s="30" customFormat="1" x14ac:dyDescent="0.2">
      <c r="A118" s="30" t="s">
        <v>57</v>
      </c>
      <c r="C118" s="31">
        <v>48143.47</v>
      </c>
      <c r="D118" s="31"/>
      <c r="E118" s="30">
        <f>+(C118-C$7)/C$8</f>
        <v>1646.9644247494027</v>
      </c>
      <c r="F118" s="30">
        <f>ROUND(2*E118,0)/2</f>
        <v>1647</v>
      </c>
      <c r="G118" s="30">
        <f>+C118-(C$7+F118*C$8)</f>
        <v>-7.8498000002582557E-2</v>
      </c>
      <c r="I118" s="30">
        <f>+G118</f>
        <v>-7.8498000002582557E-2</v>
      </c>
      <c r="Q118" s="32">
        <f>+C118-15018.5</f>
        <v>33124.97</v>
      </c>
      <c r="R118" s="32"/>
      <c r="S118" s="30">
        <f>G118-O118</f>
        <v>-7.8498000002582557E-2</v>
      </c>
      <c r="AB118" s="30" t="s">
        <v>33</v>
      </c>
      <c r="AC118" s="30">
        <v>6</v>
      </c>
      <c r="AE118" s="30" t="s">
        <v>27</v>
      </c>
      <c r="AG118" s="30" t="s">
        <v>29</v>
      </c>
    </row>
    <row r="119" spans="1:33" s="30" customFormat="1" x14ac:dyDescent="0.2">
      <c r="A119" s="30" t="s">
        <v>57</v>
      </c>
      <c r="C119" s="31">
        <v>48163.357000000004</v>
      </c>
      <c r="D119" s="31"/>
      <c r="E119" s="30">
        <f>+(C119-C$7)/C$8</f>
        <v>1655.9772022547584</v>
      </c>
      <c r="F119" s="30">
        <f>ROUND(2*E119,0)/2</f>
        <v>1656</v>
      </c>
      <c r="G119" s="30">
        <f>+C119-(C$7+F119*C$8)</f>
        <v>-5.0303999996685889E-2</v>
      </c>
      <c r="I119" s="30">
        <f>+G119</f>
        <v>-5.0303999996685889E-2</v>
      </c>
      <c r="Q119" s="32">
        <f>+C119-15018.5</f>
        <v>33144.857000000004</v>
      </c>
      <c r="R119" s="32"/>
      <c r="S119" s="30">
        <f>G119-O119</f>
        <v>-5.0303999996685889E-2</v>
      </c>
      <c r="AB119" s="30" t="s">
        <v>33</v>
      </c>
      <c r="AC119" s="30">
        <v>8</v>
      </c>
      <c r="AE119" s="30" t="s">
        <v>30</v>
      </c>
      <c r="AG119" s="30" t="s">
        <v>29</v>
      </c>
    </row>
    <row r="120" spans="1:33" s="30" customFormat="1" x14ac:dyDescent="0.2">
      <c r="A120" s="30" t="s">
        <v>58</v>
      </c>
      <c r="C120" s="31">
        <v>48205.241000000002</v>
      </c>
      <c r="D120" s="31"/>
      <c r="E120" s="30">
        <f>+(C120-C$7)/C$8</f>
        <v>1674.9590081095507</v>
      </c>
      <c r="F120" s="30">
        <f>ROUND(2*E120,0)/2</f>
        <v>1675</v>
      </c>
      <c r="G120" s="30">
        <f>+C120-(C$7+F120*C$8)</f>
        <v>-9.0450000003329478E-2</v>
      </c>
      <c r="I120" s="30">
        <f>+G120</f>
        <v>-9.0450000003329478E-2</v>
      </c>
      <c r="Q120" s="32">
        <f>+C120-15018.5</f>
        <v>33186.741000000002</v>
      </c>
      <c r="R120" s="32"/>
      <c r="S120" s="30">
        <f>G120-O120</f>
        <v>-9.0450000003329478E-2</v>
      </c>
      <c r="AB120" s="30" t="s">
        <v>33</v>
      </c>
      <c r="AC120" s="30">
        <v>7</v>
      </c>
      <c r="AE120" s="30" t="s">
        <v>30</v>
      </c>
      <c r="AG120" s="30" t="s">
        <v>29</v>
      </c>
    </row>
    <row r="121" spans="1:33" s="30" customFormat="1" x14ac:dyDescent="0.2">
      <c r="A121" s="30" t="s">
        <v>58</v>
      </c>
      <c r="C121" s="31">
        <v>48260.392999999996</v>
      </c>
      <c r="D121" s="31">
        <v>5.0000000000000001E-3</v>
      </c>
      <c r="E121" s="30">
        <f>+(C121-C$7)/C$8</f>
        <v>1699.9538642957662</v>
      </c>
      <c r="F121" s="30">
        <f>ROUND(2*E121,0)/2</f>
        <v>1700</v>
      </c>
      <c r="G121" s="30">
        <f>+C121-(C$7+F121*C$8)</f>
        <v>-0.10180000000400469</v>
      </c>
      <c r="I121" s="30">
        <f>+G121</f>
        <v>-0.10180000000400469</v>
      </c>
      <c r="Q121" s="32">
        <f>+C121-15018.5</f>
        <v>33241.892999999996</v>
      </c>
      <c r="R121" s="32"/>
      <c r="S121" s="30">
        <f>G121-O121</f>
        <v>-0.10180000000400469</v>
      </c>
      <c r="AB121" s="30" t="s">
        <v>33</v>
      </c>
      <c r="AC121" s="30">
        <v>7</v>
      </c>
      <c r="AE121" s="30" t="s">
        <v>27</v>
      </c>
      <c r="AG121" s="30" t="s">
        <v>29</v>
      </c>
    </row>
    <row r="122" spans="1:33" s="30" customFormat="1" x14ac:dyDescent="0.2">
      <c r="A122" s="30" t="s">
        <v>59</v>
      </c>
      <c r="C122" s="31">
        <v>48474.447999999997</v>
      </c>
      <c r="D122" s="31">
        <v>5.0000000000000001E-3</v>
      </c>
      <c r="E122" s="30">
        <f>+(C122-C$7)/C$8</f>
        <v>1796.9634730305511</v>
      </c>
      <c r="F122" s="30">
        <f>ROUND(2*E122,0)/2</f>
        <v>1797</v>
      </c>
      <c r="G122" s="30">
        <f>+C122-(C$7+F122*C$8)</f>
        <v>-8.0598000007739756E-2</v>
      </c>
      <c r="I122" s="30">
        <f>+G122</f>
        <v>-8.0598000007739756E-2</v>
      </c>
      <c r="Q122" s="32">
        <f>+C122-15018.5</f>
        <v>33455.947999999997</v>
      </c>
      <c r="R122" s="32"/>
      <c r="S122" s="30">
        <f>G122-O122</f>
        <v>-8.0598000007739756E-2</v>
      </c>
      <c r="AB122" s="30" t="s">
        <v>33</v>
      </c>
      <c r="AC122" s="30">
        <v>8</v>
      </c>
      <c r="AE122" s="30" t="s">
        <v>30</v>
      </c>
      <c r="AG122" s="30" t="s">
        <v>29</v>
      </c>
    </row>
    <row r="123" spans="1:33" s="30" customFormat="1" x14ac:dyDescent="0.2">
      <c r="A123" s="30" t="s">
        <v>60</v>
      </c>
      <c r="C123" s="31">
        <v>48485.447</v>
      </c>
      <c r="D123" s="31"/>
      <c r="E123" s="30">
        <f>+(C123-C$7)/C$8</f>
        <v>1801.9482138049982</v>
      </c>
      <c r="F123" s="30">
        <f>ROUND(2*E123,0)/2</f>
        <v>1802</v>
      </c>
      <c r="G123" s="30">
        <f>+C123-(C$7+F123*C$8)</f>
        <v>-0.11426800000481308</v>
      </c>
      <c r="I123" s="30">
        <f>+G123</f>
        <v>-0.11426800000481308</v>
      </c>
      <c r="Q123" s="32">
        <f>+C123-15018.5</f>
        <v>33466.947</v>
      </c>
      <c r="R123" s="32"/>
      <c r="S123" s="30">
        <f>G123-O123</f>
        <v>-0.11426800000481308</v>
      </c>
      <c r="AB123" s="30" t="s">
        <v>33</v>
      </c>
      <c r="AG123" s="30" t="s">
        <v>35</v>
      </c>
    </row>
    <row r="124" spans="1:33" s="30" customFormat="1" x14ac:dyDescent="0.2">
      <c r="A124" s="30" t="s">
        <v>60</v>
      </c>
      <c r="C124" s="31">
        <v>48485.466999999997</v>
      </c>
      <c r="D124" s="31"/>
      <c r="E124" s="30">
        <f>+(C124-C$7)/C$8</f>
        <v>1801.95727779404</v>
      </c>
      <c r="F124" s="30">
        <f>ROUND(2*E124,0)/2</f>
        <v>1802</v>
      </c>
      <c r="G124" s="30">
        <f>+C124-(C$7+F124*C$8)</f>
        <v>-9.4268000008014496E-2</v>
      </c>
      <c r="I124" s="30">
        <f>+G124</f>
        <v>-9.4268000008014496E-2</v>
      </c>
      <c r="Q124" s="32">
        <f>+C124-15018.5</f>
        <v>33466.966999999997</v>
      </c>
      <c r="R124" s="32"/>
      <c r="S124" s="30">
        <f>G124-O124</f>
        <v>-9.4268000008014496E-2</v>
      </c>
      <c r="AB124" s="30" t="s">
        <v>33</v>
      </c>
      <c r="AG124" s="30" t="s">
        <v>35</v>
      </c>
    </row>
    <row r="125" spans="1:33" s="30" customFormat="1" x14ac:dyDescent="0.2">
      <c r="A125" s="30" t="s">
        <v>60</v>
      </c>
      <c r="C125" s="31">
        <v>48496.466</v>
      </c>
      <c r="D125" s="31"/>
      <c r="E125" s="30">
        <f>+(C125-C$7)/C$8</f>
        <v>1806.9420185684869</v>
      </c>
      <c r="F125" s="30">
        <f>ROUND(2*E125,0)/2</f>
        <v>1807</v>
      </c>
      <c r="G125" s="30">
        <f>+C125-(C$7+F125*C$8)</f>
        <v>-0.12793800000508782</v>
      </c>
      <c r="I125" s="30">
        <f>+G125</f>
        <v>-0.12793800000508782</v>
      </c>
      <c r="Q125" s="32">
        <f>+C125-15018.5</f>
        <v>33477.966</v>
      </c>
      <c r="R125" s="32"/>
      <c r="S125" s="30">
        <f>G125-O125</f>
        <v>-0.12793800000508782</v>
      </c>
      <c r="AB125" s="30" t="s">
        <v>33</v>
      </c>
      <c r="AG125" s="30" t="s">
        <v>35</v>
      </c>
    </row>
    <row r="126" spans="1:33" s="30" customFormat="1" x14ac:dyDescent="0.2">
      <c r="A126" s="30" t="s">
        <v>59</v>
      </c>
      <c r="C126" s="31">
        <v>48496.489000000001</v>
      </c>
      <c r="D126" s="31">
        <v>8.0000000000000002E-3</v>
      </c>
      <c r="E126" s="30">
        <f>+(C126-C$7)/C$8</f>
        <v>1806.9524421558874</v>
      </c>
      <c r="F126" s="30">
        <f>ROUND(2*E126,0)/2</f>
        <v>1807</v>
      </c>
      <c r="G126" s="30">
        <f>+C126-(C$7+F126*C$8)</f>
        <v>-0.10493800000404008</v>
      </c>
      <c r="I126" s="30">
        <f>+G126</f>
        <v>-0.10493800000404008</v>
      </c>
      <c r="Q126" s="32">
        <f>+C126-15018.5</f>
        <v>33477.989000000001</v>
      </c>
      <c r="R126" s="32"/>
      <c r="S126" s="30">
        <f>G126-O126</f>
        <v>-0.10493800000404008</v>
      </c>
      <c r="AB126" s="30" t="s">
        <v>33</v>
      </c>
      <c r="AC126" s="30">
        <v>5</v>
      </c>
      <c r="AE126" s="30" t="s">
        <v>27</v>
      </c>
      <c r="AG126" s="30" t="s">
        <v>29</v>
      </c>
    </row>
    <row r="127" spans="1:33" s="30" customFormat="1" x14ac:dyDescent="0.2">
      <c r="A127" s="30" t="s">
        <v>61</v>
      </c>
      <c r="C127" s="31">
        <v>48538.428</v>
      </c>
      <c r="D127" s="31">
        <v>4.0000000000000001E-3</v>
      </c>
      <c r="E127" s="30">
        <f>+(C127-C$7)/C$8</f>
        <v>1825.9591739805494</v>
      </c>
      <c r="F127" s="30">
        <f>ROUND(2*E127,0)/2</f>
        <v>1826</v>
      </c>
      <c r="G127" s="30">
        <f>+C127-(C$7+F127*C$8)</f>
        <v>-9.0084000003116671E-2</v>
      </c>
      <c r="I127" s="30">
        <f>+G127</f>
        <v>-9.0084000003116671E-2</v>
      </c>
      <c r="Q127" s="32">
        <f>+C127-15018.5</f>
        <v>33519.928</v>
      </c>
      <c r="R127" s="32"/>
      <c r="S127" s="30">
        <f>G127-O127</f>
        <v>-9.0084000003116671E-2</v>
      </c>
      <c r="AB127" s="30" t="s">
        <v>33</v>
      </c>
      <c r="AC127" s="30">
        <v>10</v>
      </c>
      <c r="AE127" s="30" t="s">
        <v>30</v>
      </c>
      <c r="AG127" s="30" t="s">
        <v>29</v>
      </c>
    </row>
    <row r="128" spans="1:33" s="30" customFormat="1" x14ac:dyDescent="0.2">
      <c r="A128" s="30" t="s">
        <v>62</v>
      </c>
      <c r="C128" s="31">
        <v>48721.582000000002</v>
      </c>
      <c r="D128" s="31">
        <v>8.9999999999999993E-3</v>
      </c>
      <c r="E128" s="30">
        <f>+(C128-C$7)/C$8</f>
        <v>1908.9644664437528</v>
      </c>
      <c r="F128" s="30">
        <f>ROUND(2*E128,0)/2</f>
        <v>1909</v>
      </c>
      <c r="G128" s="30">
        <f>+C128-(C$7+F128*C$8)</f>
        <v>-7.8406000000541098E-2</v>
      </c>
      <c r="I128" s="30">
        <f>+G128</f>
        <v>-7.8406000000541098E-2</v>
      </c>
      <c r="Q128" s="32">
        <f>+C128-15018.5</f>
        <v>33703.082000000002</v>
      </c>
      <c r="R128" s="32"/>
      <c r="S128" s="30">
        <f>G128-O128</f>
        <v>-7.8406000000541098E-2</v>
      </c>
      <c r="AB128" s="30" t="s">
        <v>33</v>
      </c>
      <c r="AC128" s="30">
        <v>4</v>
      </c>
      <c r="AE128" s="30" t="s">
        <v>27</v>
      </c>
      <c r="AG128" s="30" t="s">
        <v>29</v>
      </c>
    </row>
    <row r="129" spans="1:33" s="30" customFormat="1" x14ac:dyDescent="0.2">
      <c r="A129" s="30" t="s">
        <v>60</v>
      </c>
      <c r="C129" s="31">
        <v>48805.419000000002</v>
      </c>
      <c r="D129" s="31"/>
      <c r="E129" s="30">
        <f>+(C129-C$7)/C$8</f>
        <v>1946.9593489155386</v>
      </c>
      <c r="F129" s="30">
        <f>ROUND(2*E129,0)/2</f>
        <v>1947</v>
      </c>
      <c r="G129" s="30">
        <f>+C129-(C$7+F129*C$8)</f>
        <v>-8.9698000003409106E-2</v>
      </c>
      <c r="I129" s="30">
        <f>+G129</f>
        <v>-8.9698000003409106E-2</v>
      </c>
      <c r="Q129" s="32">
        <f>+C129-15018.5</f>
        <v>33786.919000000002</v>
      </c>
      <c r="R129" s="32"/>
      <c r="S129" s="30">
        <f>G129-O129</f>
        <v>-8.9698000003409106E-2</v>
      </c>
      <c r="AB129" s="30" t="s">
        <v>33</v>
      </c>
      <c r="AG129" s="30" t="s">
        <v>35</v>
      </c>
    </row>
    <row r="130" spans="1:33" s="30" customFormat="1" x14ac:dyDescent="0.2">
      <c r="A130" s="60" t="s">
        <v>242</v>
      </c>
      <c r="B130" s="62" t="s">
        <v>82</v>
      </c>
      <c r="C130" s="61">
        <v>48893.68</v>
      </c>
      <c r="D130" s="61" t="s">
        <v>123</v>
      </c>
      <c r="E130" s="36">
        <f>+(C130-C$7)/C$8</f>
        <v>1986.9591857637354</v>
      </c>
      <c r="F130" s="30">
        <f>ROUND(2*E130,0)/2</f>
        <v>1987</v>
      </c>
      <c r="G130" s="30">
        <f>+C130-(C$7+F130*C$8)</f>
        <v>-9.0058000001590699E-2</v>
      </c>
      <c r="I130" s="30">
        <f>+G130</f>
        <v>-9.0058000001590699E-2</v>
      </c>
      <c r="O130" s="30">
        <f ca="1">+C$11+C$12*$F130</f>
        <v>-0.17773298208300073</v>
      </c>
      <c r="Q130" s="32">
        <f>+C130-15018.5</f>
        <v>33875.18</v>
      </c>
      <c r="R130" s="32"/>
      <c r="S130" s="30">
        <f ca="1">G130-O130</f>
        <v>8.767498208141003E-2</v>
      </c>
    </row>
    <row r="131" spans="1:33" s="30" customFormat="1" x14ac:dyDescent="0.2">
      <c r="A131" s="30" t="s">
        <v>63</v>
      </c>
      <c r="C131" s="31">
        <v>48922.356</v>
      </c>
      <c r="D131" s="31">
        <v>5.0000000000000001E-3</v>
      </c>
      <c r="E131" s="30">
        <f>+(C131-C$7)/C$8</f>
        <v>1999.9551332542337</v>
      </c>
      <c r="F131" s="30">
        <f>ROUND(2*E131,0)/2</f>
        <v>2000</v>
      </c>
      <c r="G131" s="30">
        <f>+C131-(C$7+F131*C$8)</f>
        <v>-9.900000000197906E-2</v>
      </c>
      <c r="I131" s="30">
        <f>+G131</f>
        <v>-9.900000000197906E-2</v>
      </c>
      <c r="Q131" s="32">
        <f>+C131-15018.5</f>
        <v>33903.856</v>
      </c>
      <c r="R131" s="32"/>
      <c r="S131" s="30">
        <f>G131-O131</f>
        <v>-9.900000000197906E-2</v>
      </c>
      <c r="AB131" s="30" t="s">
        <v>33</v>
      </c>
      <c r="AC131" s="30">
        <v>6</v>
      </c>
      <c r="AE131" s="30" t="s">
        <v>30</v>
      </c>
      <c r="AG131" s="30" t="s">
        <v>29</v>
      </c>
    </row>
    <row r="132" spans="1:33" s="30" customFormat="1" x14ac:dyDescent="0.2">
      <c r="A132" s="30" t="s">
        <v>64</v>
      </c>
      <c r="C132" s="31">
        <v>49211.398000000001</v>
      </c>
      <c r="D132" s="31">
        <v>5.0000000000000001E-3</v>
      </c>
      <c r="E132" s="30">
        <f>+(C132-C$7)/C$8</f>
        <v>2130.9488093090786</v>
      </c>
      <c r="F132" s="30">
        <f>ROUND(2*E132,0)/2</f>
        <v>2131</v>
      </c>
      <c r="G132" s="30">
        <f>+C132-(C$7+F132*C$8)</f>
        <v>-0.11295400000381051</v>
      </c>
      <c r="I132" s="30">
        <f>+G132</f>
        <v>-0.11295400000381051</v>
      </c>
      <c r="Q132" s="32">
        <f>+C132-15018.5</f>
        <v>34192.898000000001</v>
      </c>
      <c r="R132" s="32"/>
      <c r="S132" s="30">
        <f>G132-O132</f>
        <v>-0.11295400000381051</v>
      </c>
      <c r="AB132" s="30" t="s">
        <v>33</v>
      </c>
      <c r="AC132" s="30">
        <v>9</v>
      </c>
      <c r="AE132" s="30" t="s">
        <v>30</v>
      </c>
      <c r="AG132" s="30" t="s">
        <v>29</v>
      </c>
    </row>
    <row r="133" spans="1:33" s="30" customFormat="1" x14ac:dyDescent="0.2">
      <c r="A133" s="30" t="s">
        <v>64</v>
      </c>
      <c r="C133" s="31">
        <v>49295.241999999998</v>
      </c>
      <c r="D133" s="31">
        <v>8.9999999999999993E-3</v>
      </c>
      <c r="E133" s="30">
        <f>+(C133-C$7)/C$8</f>
        <v>2168.9468641770286</v>
      </c>
      <c r="F133" s="30">
        <f>ROUND(2*E133,0)/2</f>
        <v>2169</v>
      </c>
      <c r="G133" s="30">
        <f>+C133-(C$7+F133*C$8)</f>
        <v>-0.11724600000161445</v>
      </c>
      <c r="I133" s="30">
        <f>+G133</f>
        <v>-0.11724600000161445</v>
      </c>
      <c r="Q133" s="32">
        <f>+C133-15018.5</f>
        <v>34276.741999999998</v>
      </c>
      <c r="R133" s="32"/>
      <c r="S133" s="30">
        <f>G133-O133</f>
        <v>-0.11724600000161445</v>
      </c>
      <c r="AB133" s="30" t="s">
        <v>33</v>
      </c>
      <c r="AC133" s="30">
        <v>6</v>
      </c>
      <c r="AE133" s="30" t="s">
        <v>27</v>
      </c>
      <c r="AG133" s="30" t="s">
        <v>29</v>
      </c>
    </row>
    <row r="134" spans="1:33" s="30" customFormat="1" x14ac:dyDescent="0.2">
      <c r="A134" s="30" t="s">
        <v>65</v>
      </c>
      <c r="C134" s="31">
        <v>49564.449000000001</v>
      </c>
      <c r="D134" s="31">
        <v>6.0000000000000001E-3</v>
      </c>
      <c r="E134" s="30">
        <f>+(C134-C$7)/C$8</f>
        <v>2290.9513290980326</v>
      </c>
      <c r="F134" s="30">
        <f>ROUND(2*E134,0)/2</f>
        <v>2291</v>
      </c>
      <c r="G134" s="30">
        <f>+C134-(C$7+F134*C$8)</f>
        <v>-0.10739399999874877</v>
      </c>
      <c r="I134" s="30">
        <f>+G134</f>
        <v>-0.10739399999874877</v>
      </c>
      <c r="Q134" s="32">
        <f>+C134-15018.5</f>
        <v>34545.949000000001</v>
      </c>
      <c r="R134" s="32"/>
      <c r="S134" s="30">
        <f>G134-O134</f>
        <v>-0.10739399999874877</v>
      </c>
      <c r="AB134" s="30" t="s">
        <v>33</v>
      </c>
      <c r="AC134" s="30">
        <v>7</v>
      </c>
      <c r="AE134" s="30" t="s">
        <v>30</v>
      </c>
      <c r="AG134" s="30" t="s">
        <v>29</v>
      </c>
    </row>
    <row r="135" spans="1:33" s="30" customFormat="1" x14ac:dyDescent="0.2">
      <c r="A135" s="30" t="s">
        <v>66</v>
      </c>
      <c r="C135" s="31">
        <v>49648.277000000002</v>
      </c>
      <c r="D135" s="31">
        <v>8.0000000000000002E-3</v>
      </c>
      <c r="E135" s="30">
        <f>+(C135-C$7)/C$8</f>
        <v>2328.9421327747496</v>
      </c>
      <c r="F135" s="30">
        <f>ROUND(2*E135,0)/2</f>
        <v>2329</v>
      </c>
      <c r="G135" s="30">
        <f>+C135-(C$7+F135*C$8)</f>
        <v>-0.12768599999981234</v>
      </c>
      <c r="I135" s="30">
        <f>+G135</f>
        <v>-0.12768599999981234</v>
      </c>
      <c r="Q135" s="32">
        <f>+C135-15018.5</f>
        <v>34629.777000000002</v>
      </c>
      <c r="R135" s="32"/>
      <c r="S135" s="30">
        <f>G135-O135</f>
        <v>-0.12768599999981234</v>
      </c>
      <c r="AB135" s="30" t="s">
        <v>33</v>
      </c>
      <c r="AC135" s="30">
        <v>4</v>
      </c>
      <c r="AE135" s="30" t="s">
        <v>27</v>
      </c>
      <c r="AG135" s="30" t="s">
        <v>29</v>
      </c>
    </row>
    <row r="136" spans="1:33" s="30" customFormat="1" x14ac:dyDescent="0.2">
      <c r="A136" s="30" t="s">
        <v>67</v>
      </c>
      <c r="C136" s="31">
        <v>49895.43</v>
      </c>
      <c r="D136" s="31">
        <v>5.0000000000000001E-3</v>
      </c>
      <c r="E136" s="30">
        <f>+(C136-C$7)/C$8</f>
        <v>2440.9517369775394</v>
      </c>
      <c r="F136" s="30">
        <f>ROUND(2*E136,0)/2</f>
        <v>2441</v>
      </c>
      <c r="G136" s="30">
        <f>+C136-(C$7+F136*C$8)</f>
        <v>-0.10649399999965681</v>
      </c>
      <c r="I136" s="30">
        <f>+G136</f>
        <v>-0.10649399999965681</v>
      </c>
      <c r="Q136" s="32">
        <f>+C136-15018.5</f>
        <v>34876.93</v>
      </c>
      <c r="R136" s="32"/>
      <c r="S136" s="30">
        <f>G136-O136</f>
        <v>-0.10649399999965681</v>
      </c>
      <c r="AB136" s="30" t="s">
        <v>33</v>
      </c>
      <c r="AC136" s="30">
        <v>8</v>
      </c>
      <c r="AE136" s="30" t="s">
        <v>30</v>
      </c>
      <c r="AG136" s="30" t="s">
        <v>29</v>
      </c>
    </row>
    <row r="137" spans="1:33" s="30" customFormat="1" x14ac:dyDescent="0.2">
      <c r="A137" s="30" t="s">
        <v>68</v>
      </c>
      <c r="C137" s="31">
        <v>49906.444000000003</v>
      </c>
      <c r="D137" s="31">
        <v>5.0000000000000001E-3</v>
      </c>
      <c r="E137" s="30">
        <f>+(C137-C$7)/C$8</f>
        <v>2445.9432757437685</v>
      </c>
      <c r="F137" s="30">
        <f>ROUND(2*E137,0)/2</f>
        <v>2446</v>
      </c>
      <c r="G137" s="30">
        <f>+C137-(C$7+F137*C$8)</f>
        <v>-0.1251639999973122</v>
      </c>
      <c r="I137" s="30">
        <f>+G137</f>
        <v>-0.1251639999973122</v>
      </c>
      <c r="Q137" s="32">
        <f>+C137-15018.5</f>
        <v>34887.944000000003</v>
      </c>
      <c r="R137" s="32"/>
      <c r="S137" s="30">
        <f>G137-O137</f>
        <v>-0.1251639999973122</v>
      </c>
      <c r="AB137" s="30" t="s">
        <v>33</v>
      </c>
      <c r="AC137" s="30">
        <v>8</v>
      </c>
      <c r="AE137" s="30" t="s">
        <v>30</v>
      </c>
      <c r="AG137" s="30" t="s">
        <v>29</v>
      </c>
    </row>
    <row r="138" spans="1:33" s="30" customFormat="1" x14ac:dyDescent="0.2">
      <c r="A138" s="30" t="s">
        <v>68</v>
      </c>
      <c r="C138" s="31">
        <v>50001.315000000002</v>
      </c>
      <c r="D138" s="31">
        <v>8.9999999999999993E-3</v>
      </c>
      <c r="E138" s="30">
        <f>+(C138-C$7)/C$8</f>
        <v>2488.9387609708256</v>
      </c>
      <c r="F138" s="30">
        <f>ROUND(2*E138,0)/2</f>
        <v>2489</v>
      </c>
      <c r="G138" s="30">
        <f>+C138-(C$7+F138*C$8)</f>
        <v>-0.13512600000103703</v>
      </c>
      <c r="I138" s="30">
        <f>+G138</f>
        <v>-0.13512600000103703</v>
      </c>
      <c r="Q138" s="32">
        <f>+C138-15018.5</f>
        <v>34982.815000000002</v>
      </c>
      <c r="R138" s="32"/>
      <c r="S138" s="30">
        <f>G138-O138</f>
        <v>-0.13512600000103703</v>
      </c>
      <c r="AB138" s="30" t="s">
        <v>33</v>
      </c>
      <c r="AC138" s="30">
        <v>6</v>
      </c>
      <c r="AE138" s="30" t="s">
        <v>27</v>
      </c>
      <c r="AG138" s="30" t="s">
        <v>29</v>
      </c>
    </row>
    <row r="139" spans="1:33" s="30" customFormat="1" x14ac:dyDescent="0.2">
      <c r="A139" s="30" t="s">
        <v>68</v>
      </c>
      <c r="C139" s="31">
        <v>50001.341999999997</v>
      </c>
      <c r="D139" s="31">
        <v>4.0000000000000001E-3</v>
      </c>
      <c r="E139" s="30">
        <f>+(C139-C$7)/C$8</f>
        <v>2488.9509973560321</v>
      </c>
      <c r="F139" s="30">
        <f>ROUND(2*E139,0)/2</f>
        <v>2489</v>
      </c>
      <c r="G139" s="30">
        <f>+C139-(C$7+F139*C$8)</f>
        <v>-0.10812600000645034</v>
      </c>
      <c r="I139" s="30">
        <f>+G139</f>
        <v>-0.10812600000645034</v>
      </c>
      <c r="Q139" s="32">
        <f>+C139-15018.5</f>
        <v>34982.841999999997</v>
      </c>
      <c r="R139" s="32"/>
      <c r="S139" s="30">
        <f>G139-O139</f>
        <v>-0.10812600000645034</v>
      </c>
      <c r="AB139" s="30" t="s">
        <v>33</v>
      </c>
      <c r="AC139" s="30">
        <v>6</v>
      </c>
      <c r="AE139" s="30" t="s">
        <v>30</v>
      </c>
      <c r="AG139" s="30" t="s">
        <v>29</v>
      </c>
    </row>
    <row r="140" spans="1:33" s="30" customFormat="1" x14ac:dyDescent="0.2">
      <c r="A140" s="30" t="s">
        <v>69</v>
      </c>
      <c r="C140" s="31">
        <v>50290.383999999998</v>
      </c>
      <c r="D140" s="31">
        <v>5.0000000000000001E-3</v>
      </c>
      <c r="E140" s="30">
        <f>+(C140-C$7)/C$8</f>
        <v>2619.9446734108769</v>
      </c>
      <c r="F140" s="30">
        <f>ROUND(2*E140,0)/2</f>
        <v>2620</v>
      </c>
      <c r="G140" s="30">
        <f>+C140-(C$7+F140*C$8)</f>
        <v>-0.12208000000828179</v>
      </c>
      <c r="I140" s="30">
        <f>+G140</f>
        <v>-0.12208000000828179</v>
      </c>
      <c r="Q140" s="32">
        <f>+C140-15018.5</f>
        <v>35271.883999999998</v>
      </c>
      <c r="R140" s="32"/>
      <c r="S140" s="30">
        <f>G140-O140</f>
        <v>-0.12208000000828179</v>
      </c>
      <c r="AB140" s="30" t="s">
        <v>33</v>
      </c>
      <c r="AC140" s="30">
        <v>6</v>
      </c>
      <c r="AE140" s="30" t="s">
        <v>30</v>
      </c>
      <c r="AG140" s="30" t="s">
        <v>29</v>
      </c>
    </row>
    <row r="141" spans="1:33" s="30" customFormat="1" x14ac:dyDescent="0.2">
      <c r="A141" s="30" t="s">
        <v>70</v>
      </c>
      <c r="C141" s="31">
        <v>50312.46</v>
      </c>
      <c r="D141" s="31">
        <v>4.0000000000000001E-3</v>
      </c>
      <c r="E141" s="30">
        <f>+(C141-C$7)/C$8</f>
        <v>2629.9495045170374</v>
      </c>
      <c r="F141" s="30">
        <f>ROUND(2*E141,0)/2</f>
        <v>2630</v>
      </c>
      <c r="G141" s="30">
        <f>+C141-(C$7+F141*C$8)</f>
        <v>-0.11142000000108965</v>
      </c>
      <c r="I141" s="30">
        <f>+G141</f>
        <v>-0.11142000000108965</v>
      </c>
      <c r="Q141" s="32">
        <f>+C141-15018.5</f>
        <v>35293.96</v>
      </c>
      <c r="R141" s="32"/>
      <c r="S141" s="30">
        <f>G141-O141</f>
        <v>-0.11142000000108965</v>
      </c>
      <c r="AB141" s="30" t="s">
        <v>33</v>
      </c>
      <c r="AC141" s="30">
        <v>7</v>
      </c>
      <c r="AE141" s="30" t="s">
        <v>30</v>
      </c>
      <c r="AG141" s="30" t="s">
        <v>29</v>
      </c>
    </row>
    <row r="142" spans="1:33" s="30" customFormat="1" x14ac:dyDescent="0.2">
      <c r="A142" s="30" t="s">
        <v>70</v>
      </c>
      <c r="C142" s="31">
        <v>50343.317999999999</v>
      </c>
      <c r="D142" s="31">
        <v>5.0000000000000001E-3</v>
      </c>
      <c r="E142" s="30">
        <f>+(C142-C$7)/C$8</f>
        <v>2643.9343332121766</v>
      </c>
      <c r="F142" s="30">
        <f>ROUND(2*E142,0)/2</f>
        <v>2644</v>
      </c>
      <c r="G142" s="30">
        <f>+C142-(C$7+F142*C$8)</f>
        <v>-0.14489600000524661</v>
      </c>
      <c r="I142" s="30">
        <f>+G142</f>
        <v>-0.14489600000524661</v>
      </c>
      <c r="Q142" s="32">
        <f>+C142-15018.5</f>
        <v>35324.817999999999</v>
      </c>
      <c r="R142" s="32"/>
      <c r="S142" s="30">
        <f>G142-O142</f>
        <v>-0.14489600000524661</v>
      </c>
      <c r="AB142" s="30" t="s">
        <v>33</v>
      </c>
      <c r="AC142" s="30">
        <v>7</v>
      </c>
      <c r="AE142" s="30" t="s">
        <v>30</v>
      </c>
      <c r="AG142" s="30" t="s">
        <v>29</v>
      </c>
    </row>
    <row r="143" spans="1:33" s="30" customFormat="1" x14ac:dyDescent="0.2">
      <c r="A143" s="60" t="s">
        <v>242</v>
      </c>
      <c r="B143" s="62" t="s">
        <v>82</v>
      </c>
      <c r="C143" s="61">
        <v>50367.538999999997</v>
      </c>
      <c r="D143" s="61" t="s">
        <v>123</v>
      </c>
      <c r="E143" s="36">
        <f>+(C143-C$7)/C$8</f>
        <v>2654.9112771432456</v>
      </c>
      <c r="F143" s="30">
        <f>ROUND(2*E143,0)/2</f>
        <v>2655</v>
      </c>
      <c r="G143" s="30">
        <f>+C143-(C$7+F143*C$8)</f>
        <v>-0.19577000000572298</v>
      </c>
      <c r="I143" s="30">
        <f>+G143</f>
        <v>-0.19577000000572298</v>
      </c>
      <c r="O143" s="30">
        <f ca="1">+C$11+C$12*$F143</f>
        <v>-0.1871447999754482</v>
      </c>
      <c r="Q143" s="32">
        <f>+C143-15018.5</f>
        <v>35349.038999999997</v>
      </c>
      <c r="R143" s="32"/>
      <c r="S143" s="30">
        <f ca="1">G143-O143</f>
        <v>-8.6252000302747822E-3</v>
      </c>
    </row>
    <row r="144" spans="1:33" s="30" customFormat="1" x14ac:dyDescent="0.2">
      <c r="A144" s="30" t="s">
        <v>70</v>
      </c>
      <c r="C144" s="31">
        <v>50387.474000000002</v>
      </c>
      <c r="D144" s="31">
        <v>5.0000000000000001E-3</v>
      </c>
      <c r="E144" s="30">
        <f>+(C144-C$7)/C$8</f>
        <v>2663.9458082223068</v>
      </c>
      <c r="F144" s="30">
        <f>ROUND(2*E144,0)/2</f>
        <v>2664</v>
      </c>
      <c r="G144" s="30">
        <f>+C144-(C$7+F144*C$8)</f>
        <v>-0.11957599999732338</v>
      </c>
      <c r="I144" s="30">
        <f>+G144</f>
        <v>-0.11957599999732338</v>
      </c>
      <c r="Q144" s="32">
        <f>+C144-15018.5</f>
        <v>35368.974000000002</v>
      </c>
      <c r="R144" s="32"/>
      <c r="S144" s="30">
        <f>G144-O144</f>
        <v>-0.11957599999732338</v>
      </c>
      <c r="AB144" s="30" t="s">
        <v>33</v>
      </c>
      <c r="AC144" s="30">
        <v>6</v>
      </c>
      <c r="AE144" s="30" t="s">
        <v>27</v>
      </c>
      <c r="AG144" s="30" t="s">
        <v>29</v>
      </c>
    </row>
    <row r="145" spans="1:33" s="30" customFormat="1" x14ac:dyDescent="0.2">
      <c r="A145" s="30" t="s">
        <v>71</v>
      </c>
      <c r="C145" s="31">
        <v>50396.296000000002</v>
      </c>
      <c r="D145" s="31">
        <v>5.0000000000000001E-3</v>
      </c>
      <c r="E145" s="30">
        <f>+(C145-C$7)/C$8</f>
        <v>2667.9439337893727</v>
      </c>
      <c r="F145" s="30">
        <f>ROUND(2*E145,0)/2</f>
        <v>2668</v>
      </c>
      <c r="G145" s="30">
        <f>+C145-(C$7+F145*C$8)</f>
        <v>-0.1237120000005234</v>
      </c>
      <c r="I145" s="30">
        <f>+G145</f>
        <v>-0.1237120000005234</v>
      </c>
      <c r="Q145" s="32">
        <f>+C145-15018.5</f>
        <v>35377.796000000002</v>
      </c>
      <c r="R145" s="32"/>
      <c r="S145" s="30">
        <f>G145-O145</f>
        <v>-0.1237120000005234</v>
      </c>
      <c r="AB145" s="30" t="s">
        <v>33</v>
      </c>
      <c r="AC145" s="30">
        <v>6</v>
      </c>
      <c r="AE145" s="30" t="s">
        <v>30</v>
      </c>
      <c r="AG145" s="30" t="s">
        <v>29</v>
      </c>
    </row>
    <row r="146" spans="1:33" s="30" customFormat="1" x14ac:dyDescent="0.2">
      <c r="A146" s="30" t="s">
        <v>71</v>
      </c>
      <c r="C146" s="31">
        <v>50517.616999999998</v>
      </c>
      <c r="D146" s="31">
        <v>8.0000000000000002E-3</v>
      </c>
      <c r="E146" s="30">
        <f>+(C146-C$7)/C$8</f>
        <v>2722.9265445263914</v>
      </c>
      <c r="F146" s="30">
        <f>ROUND(2*E146,0)/2</f>
        <v>2723</v>
      </c>
      <c r="G146" s="30">
        <f>+C146-(C$7+F146*C$8)</f>
        <v>-0.16208200000255601</v>
      </c>
      <c r="I146" s="30">
        <f>+G146</f>
        <v>-0.16208200000255601</v>
      </c>
      <c r="Q146" s="32">
        <f>+C146-15018.5</f>
        <v>35499.116999999998</v>
      </c>
      <c r="R146" s="32"/>
      <c r="S146" s="30">
        <f>G146-O146</f>
        <v>-0.16208200000255601</v>
      </c>
      <c r="AB146" s="30" t="s">
        <v>33</v>
      </c>
      <c r="AC146" s="30">
        <v>5</v>
      </c>
      <c r="AE146" s="30" t="s">
        <v>27</v>
      </c>
      <c r="AG146" s="30" t="s">
        <v>29</v>
      </c>
    </row>
    <row r="147" spans="1:33" s="30" customFormat="1" x14ac:dyDescent="0.2">
      <c r="A147" s="60" t="s">
        <v>242</v>
      </c>
      <c r="B147" s="62" t="s">
        <v>82</v>
      </c>
      <c r="C147" s="61">
        <v>50614.709000000003</v>
      </c>
      <c r="D147" s="61" t="s">
        <v>123</v>
      </c>
      <c r="E147" s="36">
        <f>+(C147-C$7)/C$8</f>
        <v>2766.9285857367258</v>
      </c>
      <c r="F147" s="30">
        <f>ROUND(2*E147,0)/2</f>
        <v>2767</v>
      </c>
      <c r="G147" s="30">
        <f>+C147-(C$7+F147*C$8)</f>
        <v>-0.15757799999846611</v>
      </c>
      <c r="I147" s="30">
        <f>+G147</f>
        <v>-0.15757799999846611</v>
      </c>
      <c r="O147" s="30">
        <f ca="1">+C$11+C$12*$F147</f>
        <v>-0.18872282932268492</v>
      </c>
      <c r="Q147" s="32">
        <f>+C147-15018.5</f>
        <v>35596.209000000003</v>
      </c>
      <c r="R147" s="32"/>
      <c r="S147" s="30">
        <f ca="1">G147-O147</f>
        <v>3.1144829324218803E-2</v>
      </c>
    </row>
    <row r="148" spans="1:33" s="30" customFormat="1" x14ac:dyDescent="0.2">
      <c r="A148" s="60" t="s">
        <v>556</v>
      </c>
      <c r="B148" s="62" t="s">
        <v>82</v>
      </c>
      <c r="C148" s="61">
        <v>50665.447399999997</v>
      </c>
      <c r="D148" s="61" t="s">
        <v>123</v>
      </c>
      <c r="E148" s="36">
        <f>+(C148-C$7)/C$8</f>
        <v>2789.9232008208323</v>
      </c>
      <c r="F148" s="30">
        <f>ROUND(2*E148,0)/2</f>
        <v>2790</v>
      </c>
      <c r="G148" s="30">
        <f>+C148-(C$7+F148*C$8)</f>
        <v>-0.16946000000461936</v>
      </c>
      <c r="J148" s="30">
        <f>+G148</f>
        <v>-0.16946000000461936</v>
      </c>
      <c r="O148" s="30">
        <f ca="1">+C$11+C$12*$F148</f>
        <v>-0.18904688892077814</v>
      </c>
      <c r="Q148" s="32">
        <f>+C148-15018.5</f>
        <v>35646.947399999997</v>
      </c>
      <c r="R148" s="32"/>
      <c r="S148" s="30">
        <f ca="1">G148-O148</f>
        <v>1.9586888916158784E-2</v>
      </c>
    </row>
    <row r="149" spans="1:33" s="30" customFormat="1" x14ac:dyDescent="0.2">
      <c r="A149" s="60" t="s">
        <v>556</v>
      </c>
      <c r="B149" s="62" t="s">
        <v>82</v>
      </c>
      <c r="C149" s="61">
        <v>50665.453699999998</v>
      </c>
      <c r="D149" s="61" t="s">
        <v>123</v>
      </c>
      <c r="E149" s="36">
        <f>+(C149-C$7)/C$8</f>
        <v>2789.9260559773816</v>
      </c>
      <c r="F149" s="30">
        <f>ROUND(2*E149,0)/2</f>
        <v>2790</v>
      </c>
      <c r="G149" s="30">
        <f>+C149-(C$7+F149*C$8)</f>
        <v>-0.16316000000369968</v>
      </c>
      <c r="J149" s="30">
        <f>+G149</f>
        <v>-0.16316000000369968</v>
      </c>
      <c r="O149" s="30">
        <f ca="1">+C$11+C$12*$F149</f>
        <v>-0.18904688892077814</v>
      </c>
      <c r="Q149" s="32">
        <f>+C149-15018.5</f>
        <v>35646.953699999998</v>
      </c>
      <c r="R149" s="32"/>
      <c r="S149" s="30">
        <f ca="1">G149-O149</f>
        <v>2.5886888917078466E-2</v>
      </c>
    </row>
    <row r="150" spans="1:33" s="30" customFormat="1" x14ac:dyDescent="0.2">
      <c r="A150" s="60" t="s">
        <v>556</v>
      </c>
      <c r="B150" s="62" t="s">
        <v>82</v>
      </c>
      <c r="C150" s="61">
        <v>50665.473100000003</v>
      </c>
      <c r="D150" s="61" t="s">
        <v>123</v>
      </c>
      <c r="E150" s="36">
        <f>+(C150-C$7)/C$8</f>
        <v>2789.9348480467561</v>
      </c>
      <c r="F150" s="30">
        <f>ROUND(2*E150,0)/2</f>
        <v>2790</v>
      </c>
      <c r="G150" s="30">
        <f>+C150-(C$7+F150*C$8)</f>
        <v>-0.14375999999901978</v>
      </c>
      <c r="J150" s="30">
        <f>+G150</f>
        <v>-0.14375999999901978</v>
      </c>
      <c r="O150" s="30">
        <f ca="1">+C$11+C$12*$F150</f>
        <v>-0.18904688892077814</v>
      </c>
      <c r="Q150" s="32">
        <f>+C150-15018.5</f>
        <v>35646.973100000003</v>
      </c>
      <c r="R150" s="32"/>
      <c r="S150" s="30">
        <f ca="1">G150-O150</f>
        <v>4.5286888921758361E-2</v>
      </c>
    </row>
    <row r="151" spans="1:33" s="30" customFormat="1" x14ac:dyDescent="0.2">
      <c r="A151" s="30" t="s">
        <v>72</v>
      </c>
      <c r="C151" s="31">
        <v>50696.330999999998</v>
      </c>
      <c r="D151" s="31">
        <v>3.0000000000000001E-3</v>
      </c>
      <c r="E151" s="30">
        <f>+(C151-C$7)/C$8</f>
        <v>2803.9196314219475</v>
      </c>
      <c r="F151" s="30">
        <f>ROUND(2*E151,0)/2</f>
        <v>2804</v>
      </c>
      <c r="G151" s="30">
        <f>+C151-(C$7+F151*C$8)</f>
        <v>-0.17733600000065053</v>
      </c>
      <c r="I151" s="30">
        <f>+G151</f>
        <v>-0.17733600000065053</v>
      </c>
      <c r="Q151" s="32">
        <f>+C151-15018.5</f>
        <v>35677.830999999998</v>
      </c>
      <c r="R151" s="32"/>
      <c r="S151" s="30">
        <f>G151-O151</f>
        <v>-0.17733600000065053</v>
      </c>
      <c r="AB151" s="30" t="s">
        <v>33</v>
      </c>
      <c r="AC151" s="30">
        <v>6</v>
      </c>
      <c r="AE151" s="30" t="s">
        <v>27</v>
      </c>
      <c r="AG151" s="30" t="s">
        <v>29</v>
      </c>
    </row>
    <row r="152" spans="1:33" s="30" customFormat="1" x14ac:dyDescent="0.2">
      <c r="A152" s="30" t="s">
        <v>72</v>
      </c>
      <c r="C152" s="31">
        <v>50696.366000000002</v>
      </c>
      <c r="D152" s="31">
        <v>4.0000000000000001E-3</v>
      </c>
      <c r="E152" s="30">
        <f>+(C152-C$7)/C$8</f>
        <v>2803.9354934027751</v>
      </c>
      <c r="F152" s="30">
        <f>ROUND(2*E152,0)/2</f>
        <v>2804</v>
      </c>
      <c r="G152" s="30">
        <f>+C152-(C$7+F152*C$8)</f>
        <v>-0.14233599999715807</v>
      </c>
      <c r="I152" s="30">
        <f>+G152</f>
        <v>-0.14233599999715807</v>
      </c>
      <c r="Q152" s="32">
        <f>+C152-15018.5</f>
        <v>35677.866000000002</v>
      </c>
      <c r="R152" s="32"/>
      <c r="S152" s="30">
        <f>G152-O152</f>
        <v>-0.14233599999715807</v>
      </c>
      <c r="AB152" s="30" t="s">
        <v>33</v>
      </c>
      <c r="AC152" s="30">
        <v>8</v>
      </c>
      <c r="AE152" s="30" t="s">
        <v>30</v>
      </c>
      <c r="AG152" s="30" t="s">
        <v>29</v>
      </c>
    </row>
    <row r="153" spans="1:33" s="30" customFormat="1" x14ac:dyDescent="0.2">
      <c r="A153" s="30" t="s">
        <v>74</v>
      </c>
      <c r="C153" s="31">
        <v>51007.459000000003</v>
      </c>
      <c r="D153" s="31">
        <v>8.0000000000000002E-3</v>
      </c>
      <c r="E153" s="30">
        <f>+(C153-C$7)/C$8</f>
        <v>2944.9226705774759</v>
      </c>
      <c r="F153" s="30">
        <f>ROUND(2*E153,0)/2</f>
        <v>2945</v>
      </c>
      <c r="G153" s="30">
        <f>+C153-(C$7+F153*C$8)</f>
        <v>-0.17063000000052853</v>
      </c>
      <c r="I153" s="30">
        <f>+G153</f>
        <v>-0.17063000000052853</v>
      </c>
      <c r="Q153" s="32">
        <f>+C153-15018.5</f>
        <v>35988.959000000003</v>
      </c>
      <c r="R153" s="32"/>
      <c r="S153" s="30">
        <f>G153-O153</f>
        <v>-0.17063000000052853</v>
      </c>
      <c r="AB153" s="30" t="s">
        <v>33</v>
      </c>
      <c r="AC153" s="30">
        <v>10</v>
      </c>
      <c r="AE153" s="30" t="s">
        <v>73</v>
      </c>
      <c r="AG153" s="30" t="s">
        <v>29</v>
      </c>
    </row>
    <row r="154" spans="1:33" s="30" customFormat="1" x14ac:dyDescent="0.2">
      <c r="A154" s="30" t="s">
        <v>76</v>
      </c>
      <c r="C154" s="31">
        <v>51338.44</v>
      </c>
      <c r="D154" s="31">
        <v>4.0000000000000001E-3</v>
      </c>
      <c r="E154" s="30">
        <f>+(C154-C$7)/C$8</f>
        <v>3094.9230784569827</v>
      </c>
      <c r="F154" s="30">
        <f>ROUND(2*E154,0)/2</f>
        <v>3095</v>
      </c>
      <c r="G154" s="30">
        <f>+C154-(C$7+F154*C$8)</f>
        <v>-0.16973000000143657</v>
      </c>
      <c r="I154" s="30">
        <f>+G154</f>
        <v>-0.16973000000143657</v>
      </c>
      <c r="Q154" s="32">
        <f>+C154-15018.5</f>
        <v>36319.94</v>
      </c>
      <c r="R154" s="32"/>
      <c r="S154" s="30">
        <f>G154-O154</f>
        <v>-0.16973000000143657</v>
      </c>
      <c r="AB154" s="30" t="s">
        <v>33</v>
      </c>
      <c r="AC154" s="30">
        <v>6</v>
      </c>
      <c r="AE154" s="30" t="s">
        <v>75</v>
      </c>
      <c r="AG154" s="30" t="s">
        <v>35</v>
      </c>
    </row>
    <row r="155" spans="1:33" s="30" customFormat="1" x14ac:dyDescent="0.2">
      <c r="A155" s="60" t="s">
        <v>582</v>
      </c>
      <c r="B155" s="62" t="s">
        <v>82</v>
      </c>
      <c r="C155" s="61">
        <v>51413.455000000002</v>
      </c>
      <c r="D155" s="61" t="s">
        <v>123</v>
      </c>
      <c r="E155" s="36">
        <f>+(C155-C$7)/C$8</f>
        <v>3128.9198353617026</v>
      </c>
      <c r="F155" s="30">
        <f>ROUND(2*E155,0)/2</f>
        <v>3129</v>
      </c>
      <c r="G155" s="30">
        <f>+C155-(C$7+F155*C$8)</f>
        <v>-0.17688600000110455</v>
      </c>
      <c r="I155" s="30">
        <f>+G155</f>
        <v>-0.17688600000110455</v>
      </c>
      <c r="O155" s="30">
        <f ca="1">+C$11+C$12*$F155</f>
        <v>-0.19382324560571781</v>
      </c>
      <c r="Q155" s="32">
        <f>+C155-15018.5</f>
        <v>36394.955000000002</v>
      </c>
      <c r="R155" s="32"/>
      <c r="S155" s="30">
        <f ca="1">G155-O155</f>
        <v>1.6937245604613266E-2</v>
      </c>
    </row>
    <row r="156" spans="1:33" s="30" customFormat="1" x14ac:dyDescent="0.2">
      <c r="A156" s="60" t="s">
        <v>586</v>
      </c>
      <c r="B156" s="62" t="s">
        <v>82</v>
      </c>
      <c r="C156" s="61">
        <v>51638.52</v>
      </c>
      <c r="D156" s="61" t="s">
        <v>123</v>
      </c>
      <c r="E156" s="36">
        <f>+(C156-C$7)/C$8</f>
        <v>3230.9191700649048</v>
      </c>
      <c r="F156" s="30">
        <f>ROUND(2*E156,0)/2</f>
        <v>3231</v>
      </c>
      <c r="G156" s="30">
        <f>+C156-(C$7+F156*C$8)</f>
        <v>-0.17835400000330992</v>
      </c>
      <c r="I156" s="30">
        <f>+G156</f>
        <v>-0.17835400000330992</v>
      </c>
      <c r="O156" s="30">
        <f ca="1">+C$11+C$12*$F156</f>
        <v>-0.19526037947552266</v>
      </c>
      <c r="Q156" s="32">
        <f>+C156-15018.5</f>
        <v>36620.019999999997</v>
      </c>
      <c r="R156" s="32"/>
      <c r="S156" s="30">
        <f ca="1">G156-O156</f>
        <v>1.690637947221274E-2</v>
      </c>
    </row>
    <row r="157" spans="1:33" s="30" customFormat="1" x14ac:dyDescent="0.2">
      <c r="A157" s="60" t="s">
        <v>590</v>
      </c>
      <c r="B157" s="62" t="s">
        <v>82</v>
      </c>
      <c r="C157" s="61">
        <v>51839.305999999997</v>
      </c>
      <c r="D157" s="61" t="s">
        <v>123</v>
      </c>
      <c r="E157" s="36">
        <f>+(C157-C$7)/C$8</f>
        <v>3321.9152752688128</v>
      </c>
      <c r="F157" s="30">
        <f>ROUND(2*E157,0)/2</f>
        <v>3322</v>
      </c>
      <c r="G157" s="30">
        <f>+C157-(C$7+F157*C$8)</f>
        <v>-0.18694800000230316</v>
      </c>
      <c r="I157" s="30">
        <f>+G157</f>
        <v>-0.18694800000230316</v>
      </c>
      <c r="O157" s="30">
        <f ca="1">+C$11+C$12*$F157</f>
        <v>-0.19654252832015251</v>
      </c>
      <c r="Q157" s="32">
        <f>+C157-15018.5</f>
        <v>36820.805999999997</v>
      </c>
      <c r="R157" s="32"/>
      <c r="S157" s="30">
        <f ca="1">G157-O157</f>
        <v>9.594528317849349E-3</v>
      </c>
    </row>
    <row r="158" spans="1:33" s="30" customFormat="1" x14ac:dyDescent="0.2">
      <c r="A158" s="60" t="s">
        <v>594</v>
      </c>
      <c r="B158" s="62" t="s">
        <v>82</v>
      </c>
      <c r="C158" s="61">
        <v>52055.546999999999</v>
      </c>
      <c r="D158" s="61" t="s">
        <v>123</v>
      </c>
      <c r="E158" s="36">
        <f>+(C158-C$7)/C$8</f>
        <v>3419.9155780060478</v>
      </c>
      <c r="F158" s="30">
        <f>ROUND(2*E158,0)/2</f>
        <v>3420</v>
      </c>
      <c r="G158" s="30">
        <f>+C158-(C$7+F158*C$8)</f>
        <v>-0.18628000000171596</v>
      </c>
      <c r="I158" s="30">
        <f>+G158</f>
        <v>-0.18628000000171596</v>
      </c>
      <c r="O158" s="30">
        <f ca="1">+C$11+C$12*$F158</f>
        <v>-0.19792330399898461</v>
      </c>
      <c r="Q158" s="32">
        <f>+C158-15018.5</f>
        <v>37037.046999999999</v>
      </c>
      <c r="R158" s="32"/>
      <c r="S158" s="30">
        <f ca="1">G158-O158</f>
        <v>1.164330399726865E-2</v>
      </c>
    </row>
    <row r="159" spans="1:33" s="30" customFormat="1" x14ac:dyDescent="0.2">
      <c r="A159" s="11" t="s">
        <v>89</v>
      </c>
      <c r="B159" s="33" t="s">
        <v>82</v>
      </c>
      <c r="C159" s="11">
        <v>52150.424400000004</v>
      </c>
      <c r="D159" s="11">
        <v>5.0000000000000001E-4</v>
      </c>
      <c r="E159" s="30">
        <f>+(C159-C$7)/C$8</f>
        <v>3462.9139637096014</v>
      </c>
      <c r="F159" s="30">
        <f>ROUND(2*E159,0)/2</f>
        <v>3463</v>
      </c>
      <c r="G159" s="30">
        <f>+C159-(C$7+F159*C$8)</f>
        <v>-0.18984199999977136</v>
      </c>
      <c r="J159" s="30">
        <f>+G159</f>
        <v>-0.18984199999977136</v>
      </c>
      <c r="Q159" s="32">
        <f>+C159-15018.5</f>
        <v>37131.924400000004</v>
      </c>
      <c r="R159" s="32"/>
      <c r="S159" s="30">
        <f>G159-O159</f>
        <v>-0.18984199999977136</v>
      </c>
    </row>
    <row r="160" spans="1:33" s="30" customFormat="1" x14ac:dyDescent="0.2">
      <c r="A160" s="60" t="s">
        <v>605</v>
      </c>
      <c r="B160" s="62" t="s">
        <v>82</v>
      </c>
      <c r="C160" s="61">
        <v>52181.309000000001</v>
      </c>
      <c r="D160" s="61" t="s">
        <v>123</v>
      </c>
      <c r="E160" s="36">
        <f>+(C160-C$7)/C$8</f>
        <v>3476.9108475101671</v>
      </c>
      <c r="F160" s="30">
        <f>ROUND(2*E160,0)/2</f>
        <v>3477</v>
      </c>
      <c r="G160" s="30">
        <f>+C160-(C$7+F160*C$8)</f>
        <v>-0.19671799999923678</v>
      </c>
      <c r="I160" s="30">
        <f>+G160</f>
        <v>-0.19671799999923678</v>
      </c>
      <c r="O160" s="30">
        <f ca="1">+C$11+C$12*$F160</f>
        <v>-0.19872640822034615</v>
      </c>
      <c r="Q160" s="32">
        <f>+C160-15018.5</f>
        <v>37162.809000000001</v>
      </c>
      <c r="R160" s="32"/>
      <c r="S160" s="30">
        <f ca="1">G160-O160</f>
        <v>2.0084082211093701E-3</v>
      </c>
    </row>
    <row r="161" spans="1:19" s="30" customFormat="1" x14ac:dyDescent="0.2">
      <c r="A161" s="34" t="s">
        <v>89</v>
      </c>
      <c r="B161" s="35" t="s">
        <v>82</v>
      </c>
      <c r="C161" s="34">
        <v>52267.371299999999</v>
      </c>
      <c r="D161" s="34">
        <v>5.9999999999999995E-4</v>
      </c>
      <c r="E161" s="36">
        <f>+(C161-C$7)/C$8</f>
        <v>3515.9142347228712</v>
      </c>
      <c r="F161" s="30">
        <f>ROUND(2*E161,0)/2</f>
        <v>3516</v>
      </c>
      <c r="G161" s="30">
        <f>+C161-(C$7+F161*C$8)</f>
        <v>-0.18924400000105379</v>
      </c>
      <c r="J161" s="30">
        <f>+G161</f>
        <v>-0.18924400000105379</v>
      </c>
      <c r="Q161" s="32">
        <f>+C161-15018.5</f>
        <v>37248.871299999999</v>
      </c>
      <c r="R161" s="32"/>
      <c r="S161" s="30">
        <f>G161-O161</f>
        <v>-0.18924400000105379</v>
      </c>
    </row>
    <row r="162" spans="1:19" s="30" customFormat="1" x14ac:dyDescent="0.2">
      <c r="A162" s="60" t="s">
        <v>614</v>
      </c>
      <c r="B162" s="62" t="s">
        <v>82</v>
      </c>
      <c r="C162" s="61">
        <v>52439.485999999997</v>
      </c>
      <c r="D162" s="61" t="s">
        <v>123</v>
      </c>
      <c r="E162" s="36">
        <f>+(C162-C$7)/C$8</f>
        <v>3593.9165224737053</v>
      </c>
      <c r="F162" s="30">
        <f>ROUND(2*E162,0)/2</f>
        <v>3594</v>
      </c>
      <c r="G162" s="30">
        <f>+C162-(C$7+F162*C$8)</f>
        <v>-0.18419600000925129</v>
      </c>
      <c r="I162" s="30">
        <f>+G162</f>
        <v>-0.18419600000925129</v>
      </c>
      <c r="O162" s="30">
        <f ca="1">+C$11+C$12*$F162</f>
        <v>-0.20037488530629877</v>
      </c>
      <c r="Q162" s="32">
        <f>+C162-15018.5</f>
        <v>37420.985999999997</v>
      </c>
      <c r="R162" s="32"/>
      <c r="S162" s="30">
        <f ca="1">G162-O162</f>
        <v>1.6178885297047474E-2</v>
      </c>
    </row>
    <row r="163" spans="1:19" s="30" customFormat="1" x14ac:dyDescent="0.2">
      <c r="A163" s="9" t="s">
        <v>81</v>
      </c>
      <c r="B163" s="10" t="s">
        <v>82</v>
      </c>
      <c r="C163" s="11">
        <v>52781.483</v>
      </c>
      <c r="D163" s="11">
        <v>5.0000000000000001E-3</v>
      </c>
      <c r="E163" s="30">
        <f>+(C163-C$7)/C$8</f>
        <v>3748.9093755183458</v>
      </c>
      <c r="F163" s="30">
        <f>ROUND(2*E163,0)/2</f>
        <v>3749</v>
      </c>
      <c r="G163" s="30">
        <f>+C163-(C$7+F163*C$8)</f>
        <v>-0.19996600000013132</v>
      </c>
      <c r="K163" s="30">
        <f>+G163</f>
        <v>-0.19996600000013132</v>
      </c>
      <c r="Q163" s="32">
        <f>+C163-15018.5</f>
        <v>37762.983</v>
      </c>
      <c r="R163" s="32"/>
      <c r="S163" s="30">
        <f>G163-O163</f>
        <v>-0.19996600000013132</v>
      </c>
    </row>
    <row r="164" spans="1:19" s="30" customFormat="1" x14ac:dyDescent="0.2">
      <c r="A164" s="11" t="s">
        <v>90</v>
      </c>
      <c r="B164" s="10" t="s">
        <v>82</v>
      </c>
      <c r="C164" s="11">
        <v>52834.427000000003</v>
      </c>
      <c r="D164" s="11">
        <v>8.9999999999999993E-3</v>
      </c>
      <c r="E164" s="36">
        <f>+(C164-C$7)/C$8</f>
        <v>3772.9035673141684</v>
      </c>
      <c r="F164" s="30">
        <f>ROUND(2*E164,0)/2</f>
        <v>3773</v>
      </c>
      <c r="G164" s="30">
        <f>+C164-(C$7+F164*C$8)</f>
        <v>-0.21278199999505887</v>
      </c>
      <c r="K164" s="30">
        <f>+G164</f>
        <v>-0.21278199999505887</v>
      </c>
      <c r="O164" s="30">
        <f ca="1">+C$11+C$12*$F164</f>
        <v>-0.20289691435232887</v>
      </c>
      <c r="Q164" s="32">
        <f>+C164-15018.5</f>
        <v>37815.927000000003</v>
      </c>
      <c r="R164" s="32"/>
      <c r="S164" s="30">
        <f ca="1">G164-O164</f>
        <v>-9.885085642729996E-3</v>
      </c>
    </row>
    <row r="165" spans="1:19" s="30" customFormat="1" x14ac:dyDescent="0.2">
      <c r="A165" s="60" t="s">
        <v>242</v>
      </c>
      <c r="B165" s="62" t="s">
        <v>82</v>
      </c>
      <c r="C165" s="61">
        <v>52975.656799999997</v>
      </c>
      <c r="D165" s="61" t="s">
        <v>123</v>
      </c>
      <c r="E165" s="36">
        <f>+(C165-C$7)/C$8</f>
        <v>3836.9088353045972</v>
      </c>
      <c r="F165" s="30">
        <f>ROUND(2*E165,0)/2</f>
        <v>3837</v>
      </c>
      <c r="G165" s="30">
        <f>+C165-(C$7+F165*C$8)</f>
        <v>-0.20115800000348827</v>
      </c>
      <c r="K165" s="30">
        <f>+G165</f>
        <v>-0.20115800000348827</v>
      </c>
      <c r="O165" s="30">
        <f ca="1">+C$11+C$12*$F165</f>
        <v>-0.20379864540789269</v>
      </c>
      <c r="Q165" s="32">
        <f>+C165-15018.5</f>
        <v>37957.156799999997</v>
      </c>
      <c r="R165" s="32"/>
      <c r="S165" s="30">
        <f ca="1">G165-O165</f>
        <v>2.6406454044044236E-3</v>
      </c>
    </row>
    <row r="166" spans="1:19" s="30" customFormat="1" x14ac:dyDescent="0.2">
      <c r="A166" s="34" t="s">
        <v>99</v>
      </c>
      <c r="B166" s="35" t="s">
        <v>82</v>
      </c>
      <c r="C166" s="34">
        <v>53187.468000000001</v>
      </c>
      <c r="D166" s="34">
        <v>2E-3</v>
      </c>
      <c r="E166" s="36">
        <f>+(C166-C$7)/C$8</f>
        <v>3932.9015551085995</v>
      </c>
      <c r="F166" s="30">
        <f>ROUND(2*E166,0)/2</f>
        <v>3933</v>
      </c>
      <c r="G166" s="30">
        <f>+C166-(C$7+F166*C$8)</f>
        <v>-0.21722199999931036</v>
      </c>
      <c r="K166" s="30">
        <f>+G166</f>
        <v>-0.21722199999931036</v>
      </c>
      <c r="O166" s="30">
        <f ca="1">+C$11+C$12*$F166</f>
        <v>-0.20515124199123844</v>
      </c>
      <c r="Q166" s="32">
        <f>+C166-15018.5</f>
        <v>38168.968000000001</v>
      </c>
      <c r="R166" s="32"/>
      <c r="S166" s="30">
        <f ca="1">G166-O166</f>
        <v>-1.2070758008071919E-2</v>
      </c>
    </row>
    <row r="167" spans="1:19" s="30" customFormat="1" x14ac:dyDescent="0.2">
      <c r="A167" s="60" t="s">
        <v>242</v>
      </c>
      <c r="B167" s="62" t="s">
        <v>82</v>
      </c>
      <c r="C167" s="61">
        <v>53189.688900000001</v>
      </c>
      <c r="D167" s="61" t="s">
        <v>123</v>
      </c>
      <c r="E167" s="36">
        <f>+(C167-C$7)/C$8</f>
        <v>3933.9080657719296</v>
      </c>
      <c r="F167" s="30">
        <f>ROUND(2*E167,0)/2</f>
        <v>3934</v>
      </c>
      <c r="G167" s="30">
        <f>+C167-(C$7+F167*C$8)</f>
        <v>-0.20285600000352133</v>
      </c>
      <c r="K167" s="30">
        <f>+G167</f>
        <v>-0.20285600000352133</v>
      </c>
      <c r="O167" s="30">
        <f ca="1">+C$11+C$12*$F167</f>
        <v>-0.20516533153898162</v>
      </c>
      <c r="Q167" s="32">
        <f>+C167-15018.5</f>
        <v>38171.188900000001</v>
      </c>
      <c r="R167" s="32"/>
      <c r="S167" s="30">
        <f ca="1">G167-O167</f>
        <v>2.309331535460285E-3</v>
      </c>
    </row>
    <row r="168" spans="1:19" s="30" customFormat="1" x14ac:dyDescent="0.2">
      <c r="A168" s="37" t="s">
        <v>78</v>
      </c>
      <c r="B168" s="33"/>
      <c r="C168" s="11">
        <v>53251.470099999999</v>
      </c>
      <c r="D168" s="11">
        <v>3.0999999999999999E-3</v>
      </c>
      <c r="E168" s="36">
        <f>+(C168-C$7)/C$8</f>
        <v>3961.9072717664881</v>
      </c>
      <c r="F168" s="30">
        <f>ROUND(2*E168,0)/2</f>
        <v>3962</v>
      </c>
      <c r="G168" s="30">
        <f>+C168-(C$7+F168*C$8)</f>
        <v>-0.20460800000728341</v>
      </c>
      <c r="J168" s="30">
        <f>+G168</f>
        <v>-0.20460800000728341</v>
      </c>
      <c r="O168" s="30">
        <f ca="1">+C$11+C$12*$F168</f>
        <v>-0.2055598388757908</v>
      </c>
      <c r="Q168" s="32">
        <f>+C168-15018.5</f>
        <v>38232.970099999999</v>
      </c>
      <c r="R168" s="32"/>
      <c r="S168" s="30">
        <f ca="1">G168-O168</f>
        <v>9.5183886850738753E-4</v>
      </c>
    </row>
    <row r="169" spans="1:19" s="30" customFormat="1" x14ac:dyDescent="0.2">
      <c r="A169" s="60" t="s">
        <v>652</v>
      </c>
      <c r="B169" s="62" t="s">
        <v>82</v>
      </c>
      <c r="C169" s="61">
        <v>53611.1325</v>
      </c>
      <c r="D169" s="61" t="s">
        <v>123</v>
      </c>
      <c r="E169" s="36">
        <f>+(C169-C$7)/C$8</f>
        <v>4124.9060744135359</v>
      </c>
      <c r="F169" s="30">
        <f>ROUND(2*E169,0)/2</f>
        <v>4125</v>
      </c>
      <c r="G169" s="30">
        <f>+C169-(C$7+F169*C$8)</f>
        <v>-0.20724999999947613</v>
      </c>
      <c r="K169" s="30">
        <f>+G169</f>
        <v>-0.20724999999947613</v>
      </c>
      <c r="O169" s="30">
        <f ca="1">+C$11+C$12*$F169</f>
        <v>-0.20785643515792993</v>
      </c>
      <c r="Q169" s="32">
        <f>+C169-15018.5</f>
        <v>38592.6325</v>
      </c>
      <c r="R169" s="32"/>
      <c r="S169" s="30">
        <f ca="1">G169-O169</f>
        <v>6.0643515845379414E-4</v>
      </c>
    </row>
    <row r="170" spans="1:19" s="30" customFormat="1" x14ac:dyDescent="0.2">
      <c r="A170" s="9" t="s">
        <v>80</v>
      </c>
      <c r="B170" s="38"/>
      <c r="C170" s="11">
        <v>53657.466699999997</v>
      </c>
      <c r="D170" s="11">
        <v>8.9999999999999998E-4</v>
      </c>
      <c r="E170" s="36">
        <f>+(C170-C$7)/C$8</f>
        <v>4145.9047084703861</v>
      </c>
      <c r="F170" s="30">
        <f>ROUND(2*E170,0)/2</f>
        <v>4146</v>
      </c>
      <c r="G170" s="30">
        <f>+C170-(C$7+F170*C$8)</f>
        <v>-0.21026400000118883</v>
      </c>
      <c r="J170" s="30">
        <f>+G170</f>
        <v>-0.21026400000118883</v>
      </c>
      <c r="O170" s="30">
        <f ca="1">+C$11+C$12*$F170</f>
        <v>-0.2081523156605368</v>
      </c>
      <c r="Q170" s="32">
        <f>+C170-15018.5</f>
        <v>38638.966699999997</v>
      </c>
      <c r="R170" s="32"/>
      <c r="S170" s="30">
        <f ca="1">G170-O170</f>
        <v>-2.1116843406520369E-3</v>
      </c>
    </row>
    <row r="171" spans="1:19" s="30" customFormat="1" x14ac:dyDescent="0.2">
      <c r="A171" s="60" t="s">
        <v>664</v>
      </c>
      <c r="B171" s="62" t="s">
        <v>82</v>
      </c>
      <c r="C171" s="61">
        <v>53659.674700000003</v>
      </c>
      <c r="D171" s="61" t="s">
        <v>123</v>
      </c>
      <c r="E171" s="36">
        <f>+(C171-C$7)/C$8</f>
        <v>4146.905372860786</v>
      </c>
      <c r="F171" s="30">
        <f>ROUND(2*E171,0)/2</f>
        <v>4147</v>
      </c>
      <c r="G171" s="30">
        <f>+C171-(C$7+F171*C$8)</f>
        <v>-0.20879799999966053</v>
      </c>
      <c r="K171" s="30">
        <f>+G171</f>
        <v>-0.20879799999966053</v>
      </c>
      <c r="O171" s="30">
        <f ca="1">+C$11+C$12*$F171</f>
        <v>-0.20816640520828</v>
      </c>
      <c r="Q171" s="32">
        <f>+C171-15018.5</f>
        <v>38641.174700000003</v>
      </c>
      <c r="R171" s="32"/>
      <c r="S171" s="30">
        <f ca="1">G171-O171</f>
        <v>-6.3159479138052976E-4</v>
      </c>
    </row>
    <row r="172" spans="1:19" s="30" customFormat="1" x14ac:dyDescent="0.2">
      <c r="A172" s="60" t="s">
        <v>664</v>
      </c>
      <c r="B172" s="62" t="s">
        <v>82</v>
      </c>
      <c r="C172" s="61">
        <v>53884.74</v>
      </c>
      <c r="D172" s="61" t="s">
        <v>123</v>
      </c>
      <c r="E172" s="36">
        <f>+(C172-C$7)/C$8</f>
        <v>4248.9048435238228</v>
      </c>
      <c r="F172" s="30">
        <f>ROUND(2*E172,0)/2</f>
        <v>4249</v>
      </c>
      <c r="G172" s="30">
        <f>+C172-(C$7+F172*C$8)</f>
        <v>-0.20996600000216858</v>
      </c>
      <c r="I172" s="30">
        <f>+G172</f>
        <v>-0.20996600000216858</v>
      </c>
      <c r="O172" s="30">
        <f ca="1">+C$11+C$12*$F172</f>
        <v>-0.20960353907808485</v>
      </c>
      <c r="Q172" s="32">
        <f>+C172-15018.5</f>
        <v>38866.239999999998</v>
      </c>
      <c r="R172" s="32"/>
      <c r="S172" s="30">
        <f ca="1">G172-O172</f>
        <v>-3.6246092408373509E-4</v>
      </c>
    </row>
    <row r="173" spans="1:19" s="30" customFormat="1" x14ac:dyDescent="0.2">
      <c r="A173" s="34" t="s">
        <v>93</v>
      </c>
      <c r="B173" s="35" t="s">
        <v>82</v>
      </c>
      <c r="C173" s="34">
        <v>54248.811800000003</v>
      </c>
      <c r="D173" s="34">
        <v>1.1000000000000001E-3</v>
      </c>
      <c r="E173" s="36">
        <f>+(C173-C$7)/C$8</f>
        <v>4413.9019838352824</v>
      </c>
      <c r="F173" s="30">
        <f>ROUND(2*E173,0)/2</f>
        <v>4414</v>
      </c>
      <c r="G173" s="30">
        <f>+C173-(C$7+F173*C$8)</f>
        <v>-0.21627599999919767</v>
      </c>
      <c r="K173" s="30">
        <f>+G173</f>
        <v>-0.21627599999919767</v>
      </c>
      <c r="O173" s="30">
        <f ca="1">+C$11+C$12*$F173</f>
        <v>-0.21192831445571034</v>
      </c>
      <c r="Q173" s="32">
        <f>+C173-15018.5</f>
        <v>39230.311800000003</v>
      </c>
      <c r="R173" s="32"/>
      <c r="S173" s="30">
        <f ca="1">G173-O173</f>
        <v>-4.3476855434873285E-3</v>
      </c>
    </row>
    <row r="174" spans="1:19" s="30" customFormat="1" x14ac:dyDescent="0.2">
      <c r="A174" s="9" t="s">
        <v>100</v>
      </c>
      <c r="B174" s="10" t="s">
        <v>82</v>
      </c>
      <c r="C174" s="11">
        <v>54396.651100000003</v>
      </c>
      <c r="D174" s="11">
        <v>5.0000000000000001E-4</v>
      </c>
      <c r="E174" s="36">
        <f>+(C174-C$7)/C$8</f>
        <v>4480.9026736048481</v>
      </c>
      <c r="F174" s="30">
        <f>ROUND(2*E174,0)/2</f>
        <v>4481</v>
      </c>
      <c r="G174" s="30">
        <f>+C174-(C$7+F174*C$8)</f>
        <v>-0.21475400000053924</v>
      </c>
      <c r="K174" s="30">
        <f>+G174</f>
        <v>-0.21475400000053924</v>
      </c>
      <c r="O174" s="30">
        <f ca="1">+C$11+C$12*$F174</f>
        <v>-0.21287231415450372</v>
      </c>
      <c r="Q174" s="32">
        <f>+C174-15018.5</f>
        <v>39378.151100000003</v>
      </c>
      <c r="R174" s="32"/>
      <c r="S174" s="30">
        <f ca="1">G174-O174</f>
        <v>-1.8816858460355135E-3</v>
      </c>
    </row>
    <row r="175" spans="1:19" s="30" customFormat="1" x14ac:dyDescent="0.2">
      <c r="A175" s="9" t="s">
        <v>101</v>
      </c>
      <c r="B175" s="10" t="s">
        <v>82</v>
      </c>
      <c r="C175" s="11">
        <v>54674.672599999998</v>
      </c>
      <c r="D175" s="11">
        <v>4.0000000000000002E-4</v>
      </c>
      <c r="E175" s="36">
        <f>+(C175-C$7)/C$8</f>
        <v>4606.9018650970238</v>
      </c>
      <c r="F175" s="30">
        <f>ROUND(2*E175,0)/2</f>
        <v>4607</v>
      </c>
      <c r="G175" s="30">
        <f>+C175-(C$7+F175*C$8)</f>
        <v>-0.21653800000058254</v>
      </c>
      <c r="K175" s="30">
        <f>+G175</f>
        <v>-0.21653800000058254</v>
      </c>
      <c r="O175" s="30">
        <f ca="1">+C$11+C$12*$F175</f>
        <v>-0.21464759717014503</v>
      </c>
      <c r="Q175" s="32">
        <f>+C175-15018.5</f>
        <v>39656.172599999998</v>
      </c>
      <c r="R175" s="32"/>
      <c r="S175" s="30">
        <f ca="1">G175-O175</f>
        <v>-1.8904028304375098E-3</v>
      </c>
    </row>
    <row r="176" spans="1:19" s="30" customFormat="1" x14ac:dyDescent="0.2">
      <c r="A176" s="60" t="s">
        <v>689</v>
      </c>
      <c r="B176" s="62" t="s">
        <v>82</v>
      </c>
      <c r="C176" s="61">
        <v>54798.234700000001</v>
      </c>
      <c r="D176" s="61" t="s">
        <v>123</v>
      </c>
      <c r="E176" s="36">
        <f>+(C176-C$7)/C$8</f>
        <v>4662.9001411263089</v>
      </c>
      <c r="F176" s="30">
        <f>ROUND(2*E176,0)/2</f>
        <v>4663</v>
      </c>
      <c r="G176" s="30">
        <f>+C176-(C$7+F176*C$8)</f>
        <v>-0.22034200000052806</v>
      </c>
      <c r="K176" s="30">
        <f>+G176</f>
        <v>-0.22034200000052806</v>
      </c>
      <c r="O176" s="30">
        <f ca="1">+C$11+C$12*$F176</f>
        <v>-0.21543661184376336</v>
      </c>
      <c r="Q176" s="32">
        <f>+C176-15018.5</f>
        <v>39779.734700000001</v>
      </c>
      <c r="R176" s="32"/>
      <c r="S176" s="30">
        <f ca="1">G176-O176</f>
        <v>-4.9053881567646951E-3</v>
      </c>
    </row>
    <row r="177" spans="1:19" s="30" customFormat="1" x14ac:dyDescent="0.2">
      <c r="A177" s="60" t="s">
        <v>695</v>
      </c>
      <c r="B177" s="62" t="s">
        <v>82</v>
      </c>
      <c r="C177" s="61">
        <v>55067.432800000002</v>
      </c>
      <c r="D177" s="61" t="s">
        <v>123</v>
      </c>
      <c r="E177" s="36">
        <f>+(C177-C$7)/C$8</f>
        <v>4784.9005725721881</v>
      </c>
      <c r="F177" s="30">
        <f>ROUND(2*E177,0)/2</f>
        <v>4785</v>
      </c>
      <c r="G177" s="30">
        <f>+C177-(C$7+F177*C$8)</f>
        <v>-0.21938999999838416</v>
      </c>
      <c r="K177" s="30">
        <f>+G177</f>
        <v>-0.21938999999838416</v>
      </c>
      <c r="O177" s="30">
        <f ca="1">+C$11+C$12*$F177</f>
        <v>-0.2171555366684319</v>
      </c>
      <c r="Q177" s="32">
        <f>+C177-15018.5</f>
        <v>40048.932800000002</v>
      </c>
      <c r="R177" s="32"/>
      <c r="S177" s="30">
        <f ca="1">G177-O177</f>
        <v>-2.2344633299522521E-3</v>
      </c>
    </row>
    <row r="178" spans="1:19" s="30" customFormat="1" x14ac:dyDescent="0.2">
      <c r="A178" s="9" t="s">
        <v>102</v>
      </c>
      <c r="B178" s="10" t="s">
        <v>82</v>
      </c>
      <c r="C178" s="11">
        <v>55080.666799999999</v>
      </c>
      <c r="D178" s="11">
        <v>2.9999999999999997E-4</v>
      </c>
      <c r="E178" s="36">
        <f>+(C178-C$7)/C$8</f>
        <v>4790.8982141222368</v>
      </c>
      <c r="F178" s="30">
        <f>ROUND(2*E178,0)/2</f>
        <v>4791</v>
      </c>
      <c r="G178" s="30">
        <f>+C178-(C$7+F178*C$8)</f>
        <v>-0.22459400000661844</v>
      </c>
      <c r="K178" s="30">
        <f>+G178</f>
        <v>-0.22459400000661844</v>
      </c>
      <c r="O178" s="30">
        <f ca="1">+C$11+C$12*$F178</f>
        <v>-0.21724007395489103</v>
      </c>
      <c r="Q178" s="32">
        <f>+C178-15018.5</f>
        <v>40062.166799999999</v>
      </c>
      <c r="R178" s="32"/>
      <c r="S178" s="30">
        <f ca="1">G178-O178</f>
        <v>-7.3539260517274108E-3</v>
      </c>
    </row>
    <row r="179" spans="1:19" s="30" customFormat="1" x14ac:dyDescent="0.2">
      <c r="A179" s="34" t="s">
        <v>91</v>
      </c>
      <c r="B179" s="35" t="s">
        <v>92</v>
      </c>
      <c r="C179" s="34">
        <v>55088.401299999998</v>
      </c>
      <c r="D179" s="34">
        <v>2.0000000000000001E-4</v>
      </c>
      <c r="E179" s="36">
        <f>+(C179-C$7)/C$8</f>
        <v>4794.4034852850646</v>
      </c>
      <c r="F179" s="30">
        <f>ROUND(2*E179,0)/2</f>
        <v>4794.5</v>
      </c>
      <c r="G179" s="30">
        <f>+C179-(C$7+F179*C$8)</f>
        <v>-0.21296300000540214</v>
      </c>
      <c r="K179" s="30">
        <f>+G179</f>
        <v>-0.21296300000540214</v>
      </c>
      <c r="O179" s="30">
        <f ca="1">+C$11+C$12*$F179</f>
        <v>-0.21728938737199216</v>
      </c>
      <c r="Q179" s="32">
        <f>+C179-15018.5</f>
        <v>40069.901299999998</v>
      </c>
      <c r="R179" s="32"/>
      <c r="S179" s="30">
        <f ca="1">G179-O179</f>
        <v>4.3263873665900232E-3</v>
      </c>
    </row>
    <row r="180" spans="1:19" s="30" customFormat="1" x14ac:dyDescent="0.2">
      <c r="A180" s="39" t="s">
        <v>96</v>
      </c>
      <c r="B180" s="40" t="s">
        <v>82</v>
      </c>
      <c r="C180" s="41">
        <v>55162.3125</v>
      </c>
      <c r="D180" s="41">
        <v>2.9999999999999997E-4</v>
      </c>
      <c r="E180" s="36">
        <f>+(C180-C$7)/C$8</f>
        <v>4827.9000006344777</v>
      </c>
      <c r="F180" s="30">
        <f>ROUND(2*E180,0)/2</f>
        <v>4828</v>
      </c>
      <c r="G180" s="30">
        <f>+C180-(C$7+F180*C$8)</f>
        <v>-0.22065200000361074</v>
      </c>
      <c r="K180" s="30">
        <f>+G180</f>
        <v>-0.22065200000361074</v>
      </c>
      <c r="O180" s="30">
        <f ca="1">+C$11+C$12*$F180</f>
        <v>-0.21776138722138888</v>
      </c>
      <c r="Q180" s="32">
        <f>+C180-15018.5</f>
        <v>40143.8125</v>
      </c>
      <c r="R180" s="32"/>
      <c r="S180" s="30">
        <f ca="1">G180-O180</f>
        <v>-2.8906127822218575E-3</v>
      </c>
    </row>
    <row r="181" spans="1:19" s="30" customFormat="1" x14ac:dyDescent="0.2">
      <c r="A181" s="9" t="s">
        <v>97</v>
      </c>
      <c r="B181" s="10" t="s">
        <v>82</v>
      </c>
      <c r="C181" s="11">
        <v>55204.236729999997</v>
      </c>
      <c r="D181" s="11">
        <v>2.9999999999999997E-4</v>
      </c>
      <c r="E181" s="36">
        <f>+(C181-C$7)/C$8</f>
        <v>4846.9000387032311</v>
      </c>
      <c r="F181" s="30">
        <f>ROUND(2*E181,0)/2</f>
        <v>4847</v>
      </c>
      <c r="G181" s="30">
        <f>+C181-(C$7+F181*C$8)</f>
        <v>-0.22056800000427756</v>
      </c>
      <c r="K181" s="30">
        <f>+G181</f>
        <v>-0.22056800000427756</v>
      </c>
      <c r="O181" s="30">
        <f ca="1">+C$11+C$12*$F181</f>
        <v>-0.21802908862850939</v>
      </c>
      <c r="Q181" s="32">
        <f>+C181-15018.5</f>
        <v>40185.736729999997</v>
      </c>
      <c r="R181" s="32"/>
      <c r="S181" s="30">
        <f ca="1">G181-O181</f>
        <v>-2.5389113757681714E-3</v>
      </c>
    </row>
    <row r="182" spans="1:19" s="30" customFormat="1" x14ac:dyDescent="0.2">
      <c r="A182" s="9" t="s">
        <v>97</v>
      </c>
      <c r="B182" s="10" t="s">
        <v>82</v>
      </c>
      <c r="C182" s="11">
        <v>55204.23893</v>
      </c>
      <c r="D182" s="11">
        <v>2.9999999999999997E-4</v>
      </c>
      <c r="E182" s="36">
        <f>+(C182-C$7)/C$8</f>
        <v>4846.9010357420266</v>
      </c>
      <c r="F182" s="30">
        <f>ROUND(2*E182,0)/2</f>
        <v>4847</v>
      </c>
      <c r="G182" s="30">
        <f>+C182-(C$7+F182*C$8)</f>
        <v>-0.21836800000164658</v>
      </c>
      <c r="K182" s="30">
        <f>+G182</f>
        <v>-0.21836800000164658</v>
      </c>
      <c r="O182" s="30">
        <f ca="1">+C$11+C$12*$F182</f>
        <v>-0.21802908862850939</v>
      </c>
      <c r="Q182" s="32">
        <f>+C182-15018.5</f>
        <v>40185.73893</v>
      </c>
      <c r="R182" s="32"/>
      <c r="S182" s="30">
        <f ca="1">G182-O182</f>
        <v>-3.3891137313718511E-4</v>
      </c>
    </row>
    <row r="183" spans="1:19" s="30" customFormat="1" x14ac:dyDescent="0.2">
      <c r="A183" s="38" t="s">
        <v>108</v>
      </c>
      <c r="B183" s="33" t="s">
        <v>82</v>
      </c>
      <c r="C183" s="11">
        <v>55345.454599999997</v>
      </c>
      <c r="D183" s="44">
        <v>2.9999999999999997E-4</v>
      </c>
      <c r="E183" s="36">
        <f>+(C183-C$7)/C$8</f>
        <v>4910.8999000241984</v>
      </c>
      <c r="F183" s="30">
        <f>ROUND(2*E183,0)/2</f>
        <v>4911</v>
      </c>
      <c r="G183" s="30">
        <f>+C183-(C$7+F183*C$8)</f>
        <v>-0.2208740000060061</v>
      </c>
      <c r="J183" s="30">
        <f>+G183</f>
        <v>-0.2208740000060061</v>
      </c>
      <c r="O183" s="30">
        <f ca="1">+C$11+C$12*$F183</f>
        <v>-0.21893081968407319</v>
      </c>
      <c r="Q183" s="32">
        <f>+C183-15018.5</f>
        <v>40326.954599999997</v>
      </c>
      <c r="R183" s="32"/>
      <c r="S183" s="30">
        <f ca="1">G183-O183</f>
        <v>-1.9431803219329136E-3</v>
      </c>
    </row>
    <row r="184" spans="1:19" s="30" customFormat="1" x14ac:dyDescent="0.2">
      <c r="A184" s="39" t="s">
        <v>96</v>
      </c>
      <c r="B184" s="40" t="s">
        <v>82</v>
      </c>
      <c r="C184" s="41">
        <v>55409.443299999999</v>
      </c>
      <c r="D184" s="41">
        <v>2.0000000000000001E-4</v>
      </c>
      <c r="E184" s="36">
        <f>+(C184-C$7)/C$8</f>
        <v>4939.8995438094298</v>
      </c>
      <c r="F184" s="30">
        <f>ROUND(2*E184,0)/2</f>
        <v>4940</v>
      </c>
      <c r="G184" s="30">
        <f>+C184-(C$7+F184*C$8)</f>
        <v>-0.22166000000288477</v>
      </c>
      <c r="K184" s="30">
        <f>+G184</f>
        <v>-0.22166000000288477</v>
      </c>
      <c r="O184" s="30">
        <f ca="1">+C$11+C$12*$F184</f>
        <v>-0.21933941656862554</v>
      </c>
      <c r="Q184" s="32">
        <f>+C184-15018.5</f>
        <v>40390.943299999999</v>
      </c>
      <c r="R184" s="32"/>
      <c r="S184" s="30">
        <f ca="1">G184-O184</f>
        <v>-2.3205834342592269E-3</v>
      </c>
    </row>
    <row r="185" spans="1:19" s="30" customFormat="1" x14ac:dyDescent="0.2">
      <c r="A185" s="45" t="s">
        <v>109</v>
      </c>
      <c r="B185" s="45"/>
      <c r="C185" s="43">
        <v>55451.367100000003</v>
      </c>
      <c r="D185" s="43">
        <v>2.3999999999999998E-3</v>
      </c>
      <c r="E185" s="36">
        <f>+(C185-C$7)/C$8</f>
        <v>4958.8993870024215</v>
      </c>
      <c r="F185" s="30">
        <f>ROUND(2*E185,0)/2</f>
        <v>4959</v>
      </c>
      <c r="G185" s="30">
        <f>+C185-(C$7+F185*C$8)</f>
        <v>-0.22200599999632686</v>
      </c>
      <c r="J185" s="30">
        <f>+G185</f>
        <v>-0.22200599999632686</v>
      </c>
      <c r="O185" s="30">
        <f ca="1">+C$11+C$12*$F185</f>
        <v>-0.21960711797574606</v>
      </c>
      <c r="Q185" s="32">
        <f>+C185-15018.5</f>
        <v>40432.867100000003</v>
      </c>
      <c r="R185" s="32"/>
      <c r="S185" s="30">
        <f ca="1">G185-O185</f>
        <v>-2.3988820205808059E-3</v>
      </c>
    </row>
    <row r="186" spans="1:19" s="30" customFormat="1" x14ac:dyDescent="0.2">
      <c r="A186" s="9" t="s">
        <v>97</v>
      </c>
      <c r="B186" s="10" t="s">
        <v>82</v>
      </c>
      <c r="C186" s="11">
        <v>55473.432800000002</v>
      </c>
      <c r="D186" s="11">
        <v>4.0000000000000002E-4</v>
      </c>
      <c r="E186" s="36">
        <f>+(C186-C$7)/C$8</f>
        <v>4968.899550154224</v>
      </c>
      <c r="F186" s="30">
        <f>ROUND(2*E186,0)/2</f>
        <v>4969</v>
      </c>
      <c r="G186" s="30">
        <f>+C186-(C$7+F186*C$8)</f>
        <v>-0.22164599999814527</v>
      </c>
      <c r="K186" s="30">
        <f>+G186</f>
        <v>-0.22164599999814527</v>
      </c>
      <c r="O186" s="30">
        <f ca="1">+C$11+C$12*$F186</f>
        <v>-0.2197480134531779</v>
      </c>
      <c r="Q186" s="32">
        <f>+C186-15018.5</f>
        <v>40454.932800000002</v>
      </c>
      <c r="R186" s="32"/>
      <c r="S186" s="30">
        <f ca="1">G186-O186</f>
        <v>-1.8979865449673672E-3</v>
      </c>
    </row>
    <row r="187" spans="1:19" s="30" customFormat="1" x14ac:dyDescent="0.2">
      <c r="A187" s="9" t="s">
        <v>97</v>
      </c>
      <c r="B187" s="10" t="s">
        <v>82</v>
      </c>
      <c r="C187" s="11">
        <v>55473.433299999997</v>
      </c>
      <c r="D187" s="11">
        <v>4.0000000000000002E-4</v>
      </c>
      <c r="E187" s="36">
        <f>+(C187-C$7)/C$8</f>
        <v>4968.8997767539477</v>
      </c>
      <c r="F187" s="30">
        <f>ROUND(2*E187,0)/2</f>
        <v>4969</v>
      </c>
      <c r="G187" s="30">
        <f>+C187-(C$7+F187*C$8)</f>
        <v>-0.22114600000350038</v>
      </c>
      <c r="K187" s="30">
        <f>+G187</f>
        <v>-0.22114600000350038</v>
      </c>
      <c r="O187" s="30">
        <f ca="1">+C$11+C$12*$F187</f>
        <v>-0.2197480134531779</v>
      </c>
      <c r="Q187" s="32">
        <f>+C187-15018.5</f>
        <v>40454.933299999997</v>
      </c>
      <c r="R187" s="32"/>
      <c r="S187" s="30">
        <f ca="1">G187-O187</f>
        <v>-1.397986550322472E-3</v>
      </c>
    </row>
    <row r="188" spans="1:19" s="30" customFormat="1" x14ac:dyDescent="0.2">
      <c r="A188" s="11" t="s">
        <v>103</v>
      </c>
      <c r="B188" s="10" t="s">
        <v>92</v>
      </c>
      <c r="C188" s="11">
        <v>55486.672500000001</v>
      </c>
      <c r="D188" s="11">
        <v>2.0000000000000001E-4</v>
      </c>
      <c r="E188" s="36">
        <f>+(C188-C$7)/C$8</f>
        <v>4974.899774941151</v>
      </c>
      <c r="F188" s="30">
        <f>ROUND(2*E188,0)/2</f>
        <v>4975</v>
      </c>
      <c r="G188" s="30">
        <f>+C188-(C$7+F188*C$8)</f>
        <v>-0.22114999999757856</v>
      </c>
      <c r="K188" s="30">
        <f>+G188</f>
        <v>-0.22114999999757856</v>
      </c>
      <c r="O188" s="30">
        <f ca="1">+C$11+C$12*$F188</f>
        <v>-0.21983255073963703</v>
      </c>
      <c r="Q188" s="32">
        <f>+C188-15018.5</f>
        <v>40468.172500000001</v>
      </c>
      <c r="R188" s="32"/>
      <c r="S188" s="30">
        <f ca="1">G188-O188</f>
        <v>-1.3174492579415276E-3</v>
      </c>
    </row>
    <row r="189" spans="1:19" s="30" customFormat="1" x14ac:dyDescent="0.2">
      <c r="A189" s="39" t="s">
        <v>96</v>
      </c>
      <c r="B189" s="40" t="s">
        <v>82</v>
      </c>
      <c r="C189" s="41">
        <v>55568.313300000002</v>
      </c>
      <c r="D189" s="41">
        <v>5.0000000000000001E-4</v>
      </c>
      <c r="E189" s="36">
        <f>+(C189-C$7)/C$8</f>
        <v>5011.8993407760763</v>
      </c>
      <c r="F189" s="30">
        <f>ROUND(2*E189,0)/2</f>
        <v>5012</v>
      </c>
      <c r="G189" s="30">
        <f>+C189-(C$7+F189*C$8)</f>
        <v>-0.22210800000175368</v>
      </c>
      <c r="K189" s="30">
        <f>+G189</f>
        <v>-0.22210800000175368</v>
      </c>
      <c r="O189" s="30">
        <f ca="1">+C$11+C$12*$F189</f>
        <v>-0.22035386400613488</v>
      </c>
      <c r="Q189" s="32">
        <f>+C189-15018.5</f>
        <v>40549.813300000002</v>
      </c>
      <c r="R189" s="32"/>
      <c r="S189" s="30">
        <f ca="1">G189-O189</f>
        <v>-1.7541359956187996E-3</v>
      </c>
    </row>
    <row r="190" spans="1:19" s="30" customFormat="1" x14ac:dyDescent="0.2">
      <c r="A190" s="34" t="s">
        <v>98</v>
      </c>
      <c r="B190" s="35" t="s">
        <v>82</v>
      </c>
      <c r="C190" s="34">
        <v>55784.551899999999</v>
      </c>
      <c r="D190" s="34">
        <v>2.0999999999999999E-3</v>
      </c>
      <c r="E190" s="36">
        <f>+(C190-C$7)/C$8</f>
        <v>5109.8985558346239</v>
      </c>
      <c r="F190" s="30">
        <f>ROUND(2*E190,0)/2</f>
        <v>5110</v>
      </c>
      <c r="G190" s="30">
        <f>+C190-(C$7+F190*C$8)</f>
        <v>-0.223840000006021</v>
      </c>
      <c r="J190" s="30">
        <f>+G190</f>
        <v>-0.223840000006021</v>
      </c>
      <c r="O190" s="30">
        <f ca="1">+C$11+C$12*$F190</f>
        <v>-0.22173463968496698</v>
      </c>
      <c r="Q190" s="32">
        <f>+C190-15018.5</f>
        <v>40766.051899999999</v>
      </c>
      <c r="R190" s="32"/>
      <c r="S190" s="30">
        <f ca="1">G190-O190</f>
        <v>-2.1053603210540173E-3</v>
      </c>
    </row>
    <row r="191" spans="1:19" s="30" customFormat="1" x14ac:dyDescent="0.2">
      <c r="A191" s="60" t="s">
        <v>760</v>
      </c>
      <c r="B191" s="62" t="s">
        <v>82</v>
      </c>
      <c r="C191" s="61">
        <v>55848.5406</v>
      </c>
      <c r="D191" s="61" t="s">
        <v>123</v>
      </c>
      <c r="E191" s="36">
        <f>+(C191-C$7)/C$8</f>
        <v>5138.8981996198554</v>
      </c>
      <c r="F191" s="30">
        <f>ROUND(2*E191,0)/2</f>
        <v>5139</v>
      </c>
      <c r="G191" s="30">
        <f>+C191-(C$7+F191*C$8)</f>
        <v>-0.22462600000289967</v>
      </c>
      <c r="K191" s="30">
        <f>+G191</f>
        <v>-0.22462600000289967</v>
      </c>
      <c r="O191" s="30">
        <f ca="1">+C$11+C$12*$F191</f>
        <v>-0.22214323656951934</v>
      </c>
      <c r="Q191" s="32">
        <f>+C191-15018.5</f>
        <v>40830.0406</v>
      </c>
      <c r="R191" s="32"/>
      <c r="S191" s="30">
        <f ca="1">G191-O191</f>
        <v>-2.4827634333803306E-3</v>
      </c>
    </row>
    <row r="192" spans="1:19" s="30" customFormat="1" x14ac:dyDescent="0.2">
      <c r="A192" s="9" t="s">
        <v>105</v>
      </c>
      <c r="B192" s="10" t="s">
        <v>82</v>
      </c>
      <c r="C192" s="11">
        <v>56157.453200000004</v>
      </c>
      <c r="D192" s="11">
        <v>3.3999999999999998E-3</v>
      </c>
      <c r="E192" s="36">
        <f>+(C192-C$7)/C$8</f>
        <v>5278.8972207090401</v>
      </c>
      <c r="F192" s="30">
        <f>ROUND(2*E192,0)/2</f>
        <v>5279</v>
      </c>
      <c r="G192" s="30">
        <f>+C192-(C$7+F192*C$8)</f>
        <v>-0.22678599999926519</v>
      </c>
      <c r="J192" s="30">
        <f>+G192</f>
        <v>-0.22678599999926519</v>
      </c>
      <c r="O192" s="30">
        <f ca="1">+C$11+C$12*$F192</f>
        <v>-0.22411577325356524</v>
      </c>
      <c r="Q192" s="32">
        <f>+C192-15018.5</f>
        <v>41138.953200000004</v>
      </c>
      <c r="R192" s="32"/>
      <c r="S192" s="30">
        <f ca="1">G192-O192</f>
        <v>-2.670226745699944E-3</v>
      </c>
    </row>
    <row r="193" spans="1:19" s="30" customFormat="1" x14ac:dyDescent="0.2">
      <c r="A193" s="9" t="s">
        <v>106</v>
      </c>
      <c r="B193" s="10" t="s">
        <v>82</v>
      </c>
      <c r="C193" s="11">
        <v>56294.260090000003</v>
      </c>
      <c r="D193" s="11">
        <v>2.9999999999999997E-4</v>
      </c>
      <c r="E193" s="36">
        <f>+(C193-C$7)/C$8</f>
        <v>5340.8980283104638</v>
      </c>
      <c r="F193" s="30">
        <f>ROUND(2*E193,0)/2</f>
        <v>5341</v>
      </c>
      <c r="G193" s="30">
        <f>+C193-(C$7+F193*C$8)</f>
        <v>-0.22500399999989895</v>
      </c>
      <c r="K193" s="30">
        <f>+G193</f>
        <v>-0.22500399999989895</v>
      </c>
      <c r="O193" s="30">
        <f ca="1">+C$11+C$12*$F193</f>
        <v>-0.22498932521364268</v>
      </c>
      <c r="Q193" s="32">
        <f>+C193-15018.5</f>
        <v>41275.760090000003</v>
      </c>
      <c r="R193" s="32"/>
      <c r="S193" s="30">
        <f ca="1">G193-O193</f>
        <v>-1.4674786256274608E-5</v>
      </c>
    </row>
    <row r="194" spans="1:19" s="30" customFormat="1" x14ac:dyDescent="0.2">
      <c r="A194" s="9" t="s">
        <v>106</v>
      </c>
      <c r="B194" s="10" t="s">
        <v>82</v>
      </c>
      <c r="C194" s="11">
        <v>56294.261460000002</v>
      </c>
      <c r="D194" s="11">
        <v>4.0000000000000002E-4</v>
      </c>
      <c r="E194" s="36">
        <f>+(C194-C$7)/C$8</f>
        <v>5340.8986491937121</v>
      </c>
      <c r="F194" s="30">
        <f>ROUND(2*E194,0)/2</f>
        <v>5341</v>
      </c>
      <c r="G194" s="30">
        <f>+C194-(C$7+F194*C$8)</f>
        <v>-0.22363400000176625</v>
      </c>
      <c r="K194" s="30">
        <f>+G194</f>
        <v>-0.22363400000176625</v>
      </c>
      <c r="O194" s="30">
        <f ca="1">+C$11+C$12*$F194</f>
        <v>-0.22498932521364268</v>
      </c>
      <c r="Q194" s="32">
        <f>+C194-15018.5</f>
        <v>41275.761460000002</v>
      </c>
      <c r="R194" s="32"/>
      <c r="S194" s="30">
        <f ca="1">G194-O194</f>
        <v>1.3553252118764236E-3</v>
      </c>
    </row>
    <row r="195" spans="1:19" s="30" customFormat="1" x14ac:dyDescent="0.2">
      <c r="A195" s="11" t="s">
        <v>112</v>
      </c>
      <c r="B195" s="10"/>
      <c r="C195" s="11">
        <v>56510.499179999999</v>
      </c>
      <c r="D195" s="11">
        <v>2.2000000000000001E-4</v>
      </c>
      <c r="E195" s="36">
        <f>+(C195-C$7)/C$8</f>
        <v>5438.8974654367421</v>
      </c>
      <c r="F195" s="30">
        <f>ROUND(2*E195,0)/2</f>
        <v>5439</v>
      </c>
      <c r="G195" s="30">
        <f>+C195-(C$7+F195*C$8)</f>
        <v>-0.22624600000563078</v>
      </c>
      <c r="K195" s="30">
        <f>+G195</f>
        <v>-0.22624600000563078</v>
      </c>
      <c r="O195" s="30">
        <f ca="1">+C$11+C$12*$F195</f>
        <v>-0.22637010089247478</v>
      </c>
      <c r="Q195" s="32">
        <f>+C195-15018.5</f>
        <v>41491.999179999999</v>
      </c>
      <c r="R195" s="32"/>
      <c r="S195" s="30">
        <f ca="1">G195-O195</f>
        <v>1.24100886844003E-4</v>
      </c>
    </row>
    <row r="196" spans="1:19" s="30" customFormat="1" x14ac:dyDescent="0.2">
      <c r="A196" s="9" t="s">
        <v>106</v>
      </c>
      <c r="B196" s="10" t="s">
        <v>82</v>
      </c>
      <c r="C196" s="11">
        <v>56510.49987</v>
      </c>
      <c r="D196" s="11">
        <v>2.0000000000000001E-4</v>
      </c>
      <c r="E196" s="36">
        <f>+(C196-C$7)/C$8</f>
        <v>5438.8977781443646</v>
      </c>
      <c r="F196" s="30">
        <f>ROUND(2*E196,0)/2</f>
        <v>5439</v>
      </c>
      <c r="G196" s="30">
        <f>+C196-(C$7+F196*C$8)</f>
        <v>-0.22555600000487175</v>
      </c>
      <c r="K196" s="30">
        <f>+G196</f>
        <v>-0.22555600000487175</v>
      </c>
      <c r="O196" s="30">
        <f ca="1">+C$11+C$12*$F196</f>
        <v>-0.22637010089247478</v>
      </c>
      <c r="Q196" s="32">
        <f>+C196-15018.5</f>
        <v>41491.99987</v>
      </c>
      <c r="R196" s="32"/>
      <c r="S196" s="30">
        <f ca="1">G196-O196</f>
        <v>8.141008876030309E-4</v>
      </c>
    </row>
    <row r="197" spans="1:19" s="30" customFormat="1" x14ac:dyDescent="0.2">
      <c r="A197" s="9" t="s">
        <v>107</v>
      </c>
      <c r="B197" s="10" t="s">
        <v>82</v>
      </c>
      <c r="C197" s="11">
        <v>56554.628799999999</v>
      </c>
      <c r="D197" s="11">
        <v>1E-4</v>
      </c>
      <c r="E197" s="36">
        <f>+(C197-C$7)/C$8</f>
        <v>5458.8969850453232</v>
      </c>
      <c r="F197" s="30">
        <f>ROUND(2*E197,0)/2</f>
        <v>5459</v>
      </c>
      <c r="G197" s="30">
        <f>+C197-(C$7+F197*C$8)</f>
        <v>-0.22730600000795675</v>
      </c>
      <c r="K197" s="30">
        <f>+G197</f>
        <v>-0.22730600000795675</v>
      </c>
      <c r="O197" s="30">
        <f ca="1">+C$11+C$12*$F197</f>
        <v>-0.2266518918473385</v>
      </c>
      <c r="Q197" s="32">
        <f>+C197-15018.5</f>
        <v>41536.128799999999</v>
      </c>
      <c r="R197" s="32"/>
      <c r="S197" s="30">
        <f ca="1">G197-O197</f>
        <v>-6.5410816061825527E-4</v>
      </c>
    </row>
    <row r="198" spans="1:19" s="30" customFormat="1" x14ac:dyDescent="0.2">
      <c r="A198" s="44" t="s">
        <v>110</v>
      </c>
      <c r="B198" s="33" t="s">
        <v>82</v>
      </c>
      <c r="C198" s="44">
        <v>56830.445899999999</v>
      </c>
      <c r="D198" s="44">
        <v>8.0000000000000004E-4</v>
      </c>
      <c r="E198" s="36">
        <f>+(C198-C$7)/C$8</f>
        <v>5583.8971436651309</v>
      </c>
      <c r="F198" s="30">
        <f>ROUND(2*E198,0)/2</f>
        <v>5584</v>
      </c>
      <c r="G198" s="30">
        <f>+C198-(C$7+F198*C$8)</f>
        <v>-0.22695600000588456</v>
      </c>
      <c r="J198" s="30">
        <f>+G198</f>
        <v>-0.22695600000588456</v>
      </c>
      <c r="O198" s="30">
        <f ca="1">+C$11+C$12*$F198</f>
        <v>-0.2284130853152366</v>
      </c>
      <c r="Q198" s="32">
        <f>+C198-15018.5</f>
        <v>41811.945899999999</v>
      </c>
      <c r="R198" s="32"/>
      <c r="S198" s="30">
        <f ca="1">G198-O198</f>
        <v>1.4570853093520408E-3</v>
      </c>
    </row>
    <row r="199" spans="1:19" s="30" customFormat="1" x14ac:dyDescent="0.2">
      <c r="A199" s="44" t="s">
        <v>111</v>
      </c>
      <c r="B199" s="10"/>
      <c r="C199" s="44">
        <v>56916.499100000001</v>
      </c>
      <c r="D199" s="44">
        <v>1E-3</v>
      </c>
      <c r="E199" s="36">
        <f>+(C199-C$7)/C$8</f>
        <v>5622.8964067628231</v>
      </c>
      <c r="F199" s="30">
        <f>ROUND(2*E199,0)/2</f>
        <v>5623</v>
      </c>
      <c r="G199" s="30">
        <f>+C199-(C$7+F199*C$8)</f>
        <v>-0.22858200000337092</v>
      </c>
      <c r="J199" s="30">
        <f>+G199</f>
        <v>-0.22858200000337092</v>
      </c>
      <c r="O199" s="30">
        <f ca="1">+C$11+C$12*$F199</f>
        <v>-0.22896257767722081</v>
      </c>
      <c r="Q199" s="32">
        <f>+C199-15018.5</f>
        <v>41897.999100000001</v>
      </c>
      <c r="R199" s="32"/>
      <c r="S199" s="30">
        <f ca="1">G199-O199</f>
        <v>3.8057767384988561E-4</v>
      </c>
    </row>
    <row r="200" spans="1:19" s="30" customFormat="1" x14ac:dyDescent="0.2">
      <c r="A200" s="66" t="s">
        <v>794</v>
      </c>
      <c r="B200" s="67" t="s">
        <v>82</v>
      </c>
      <c r="C200" s="68">
        <v>56958.397369999999</v>
      </c>
      <c r="D200" s="68">
        <v>4.0000000000000002E-4</v>
      </c>
      <c r="E200" s="36">
        <f>+(C200-C$7)/C$8</f>
        <v>5641.8846797737979</v>
      </c>
      <c r="F200" s="30">
        <f>ROUND(2*E200,0)/2</f>
        <v>5642</v>
      </c>
      <c r="G200" s="30">
        <f>+C200-(C$7+F200*C$8)</f>
        <v>-0.25445800000306917</v>
      </c>
      <c r="K200" s="30">
        <f>+G200</f>
        <v>-0.25445800000306917</v>
      </c>
      <c r="O200" s="30">
        <f ca="1">+C$11+C$12*$F200</f>
        <v>-0.22923027908434132</v>
      </c>
      <c r="Q200" s="32">
        <f>+C200-15018.5</f>
        <v>41939.897369999999</v>
      </c>
      <c r="R200" s="32"/>
      <c r="S200" s="30">
        <f ca="1">G200-O200</f>
        <v>-2.5227720918727853E-2</v>
      </c>
    </row>
    <row r="201" spans="1:19" s="30" customFormat="1" x14ac:dyDescent="0.2">
      <c r="A201" s="69" t="s">
        <v>793</v>
      </c>
      <c r="B201" s="70"/>
      <c r="C201" s="69">
        <v>57225.413500000002</v>
      </c>
      <c r="D201" s="69">
        <v>5.8999999999999999E-3</v>
      </c>
      <c r="E201" s="36">
        <f>+(C201-C$7)/C$8</f>
        <v>5762.8962436110205</v>
      </c>
      <c r="F201" s="30">
        <f>ROUND(2*E201,0)/2</f>
        <v>5763</v>
      </c>
      <c r="G201" s="30">
        <f>+C201-(C$7+F201*C$8)</f>
        <v>-0.22894200000155251</v>
      </c>
      <c r="J201" s="30">
        <f>+G201</f>
        <v>-0.22894200000155251</v>
      </c>
      <c r="O201" s="30">
        <f ca="1">+C$11+C$12*$F201</f>
        <v>-0.23093511436126668</v>
      </c>
      <c r="Q201" s="32">
        <f>+C201-15018.5</f>
        <v>42206.913500000002</v>
      </c>
      <c r="R201" s="32"/>
      <c r="S201" s="30">
        <f ca="1">G201-O201</f>
        <v>1.9931143597141654E-3</v>
      </c>
    </row>
    <row r="202" spans="1:19" s="30" customFormat="1" x14ac:dyDescent="0.2">
      <c r="A202" s="66" t="s">
        <v>794</v>
      </c>
      <c r="B202" s="67" t="s">
        <v>82</v>
      </c>
      <c r="C202" s="68">
        <v>57278.372190000002</v>
      </c>
      <c r="D202" s="68">
        <v>1E-4</v>
      </c>
      <c r="E202" s="36">
        <f>+(C202-C$7)/C$8</f>
        <v>5786.8970929067937</v>
      </c>
      <c r="F202" s="30">
        <f>ROUND(2*E202,0)/2</f>
        <v>5787</v>
      </c>
      <c r="G202" s="30">
        <f>+C202-(C$7+F202*C$8)</f>
        <v>-0.22706800000014482</v>
      </c>
      <c r="K202" s="30">
        <f>+G202</f>
        <v>-0.22706800000014482</v>
      </c>
      <c r="O202" s="30">
        <f ca="1">+C$11+C$12*$F202</f>
        <v>-0.23127326350710312</v>
      </c>
      <c r="Q202" s="32">
        <f>+C202-15018.5</f>
        <v>42259.872190000002</v>
      </c>
      <c r="R202" s="32"/>
      <c r="S202" s="30">
        <f ca="1">G202-O202</f>
        <v>4.2052635069582955E-3</v>
      </c>
    </row>
    <row r="203" spans="1:19" s="30" customFormat="1" x14ac:dyDescent="0.2">
      <c r="A203" s="66" t="s">
        <v>794</v>
      </c>
      <c r="B203" s="67" t="s">
        <v>82</v>
      </c>
      <c r="C203" s="68">
        <v>57278.372340000002</v>
      </c>
      <c r="D203" s="68">
        <v>2.0000000000000001E-4</v>
      </c>
      <c r="E203" s="36">
        <f>+(C203-C$7)/C$8</f>
        <v>5786.8971608867114</v>
      </c>
      <c r="F203" s="30">
        <f>ROUND(2*E203,0)/2</f>
        <v>5787</v>
      </c>
      <c r="G203" s="30">
        <f>+C203-(C$7+F203*C$8)</f>
        <v>-0.22691800000029616</v>
      </c>
      <c r="K203" s="30">
        <f>+G203</f>
        <v>-0.22691800000029616</v>
      </c>
      <c r="O203" s="30">
        <f ca="1">+C$11+C$12*$F203</f>
        <v>-0.23127326350710312</v>
      </c>
      <c r="Q203" s="32">
        <f>+C203-15018.5</f>
        <v>42259.872340000002</v>
      </c>
      <c r="R203" s="32"/>
      <c r="S203" s="30">
        <f ca="1">G203-O203</f>
        <v>4.3552635068069556E-3</v>
      </c>
    </row>
    <row r="204" spans="1:19" s="30" customFormat="1" x14ac:dyDescent="0.2">
      <c r="A204" s="66" t="s">
        <v>794</v>
      </c>
      <c r="B204" s="67" t="s">
        <v>82</v>
      </c>
      <c r="C204" s="68">
        <v>57278.372799999997</v>
      </c>
      <c r="D204" s="68">
        <v>1E-4</v>
      </c>
      <c r="E204" s="36">
        <f>+(C204-C$7)/C$8</f>
        <v>5786.8973693584576</v>
      </c>
      <c r="F204" s="30">
        <f>ROUND(2*E204,0)/2</f>
        <v>5787</v>
      </c>
      <c r="G204" s="30">
        <f>+C204-(C$7+F204*C$8)</f>
        <v>-0.22645800000464078</v>
      </c>
      <c r="K204" s="30">
        <f>+G204</f>
        <v>-0.22645800000464078</v>
      </c>
      <c r="O204" s="30">
        <f ca="1">+C$11+C$12*$F204</f>
        <v>-0.23127326350710312</v>
      </c>
      <c r="Q204" s="32">
        <f>+C204-15018.5</f>
        <v>42259.872799999997</v>
      </c>
      <c r="R204" s="32"/>
      <c r="S204" s="30">
        <f ca="1">G204-O204</f>
        <v>4.8152635024623358E-3</v>
      </c>
    </row>
    <row r="205" spans="1:19" s="30" customFormat="1" x14ac:dyDescent="0.2">
      <c r="A205" s="66" t="s">
        <v>794</v>
      </c>
      <c r="B205" s="67" t="s">
        <v>92</v>
      </c>
      <c r="C205" s="68">
        <v>57279.473429999998</v>
      </c>
      <c r="D205" s="68">
        <v>1E-3</v>
      </c>
      <c r="E205" s="36">
        <f>+(C205-C$7)/C$8</f>
        <v>5787.3961742715028</v>
      </c>
      <c r="F205" s="30">
        <f>ROUND(2*E205,0)/2</f>
        <v>5787.5</v>
      </c>
      <c r="G205" s="30">
        <f>+C205-(C$7+F205*C$8)</f>
        <v>-0.22909500000241678</v>
      </c>
      <c r="K205" s="30">
        <f>+G205</f>
        <v>-0.22909500000241678</v>
      </c>
      <c r="O205" s="30">
        <f ca="1">+C$11+C$12*$F205</f>
        <v>-0.23128030828097473</v>
      </c>
      <c r="Q205" s="32">
        <f>+C205-15018.5</f>
        <v>42260.973429999998</v>
      </c>
      <c r="R205" s="32"/>
      <c r="S205" s="30">
        <f ca="1">G205-O205</f>
        <v>2.1853082785579514E-3</v>
      </c>
    </row>
    <row r="206" spans="1:19" s="30" customFormat="1" x14ac:dyDescent="0.2">
      <c r="A206" s="71" t="s">
        <v>798</v>
      </c>
      <c r="B206" s="72" t="s">
        <v>82</v>
      </c>
      <c r="C206" s="73">
        <v>57335.743300000002</v>
      </c>
      <c r="D206" s="73">
        <v>2.0000000000000001E-4</v>
      </c>
      <c r="E206" s="36">
        <f>+(C206-C$7)/C$8</f>
        <v>5812.8976485293224</v>
      </c>
      <c r="F206" s="30">
        <f>ROUND(2*E206,0)/2</f>
        <v>5813</v>
      </c>
      <c r="G206" s="30">
        <f>+C206-(C$7+F206*C$8)</f>
        <v>-0.22584199999982957</v>
      </c>
      <c r="K206" s="30">
        <f>+G206</f>
        <v>-0.22584199999982957</v>
      </c>
      <c r="O206" s="30">
        <f ca="1">+C$11+C$12*$F206</f>
        <v>-0.23163959174842591</v>
      </c>
      <c r="Q206" s="32">
        <f>+C206-15018.5</f>
        <v>42317.243300000002</v>
      </c>
      <c r="R206" s="32"/>
      <c r="S206" s="30">
        <f ca="1">G206-O206</f>
        <v>5.7975917485963424E-3</v>
      </c>
    </row>
    <row r="207" spans="1:19" s="30" customFormat="1" x14ac:dyDescent="0.2">
      <c r="A207" s="71" t="s">
        <v>799</v>
      </c>
      <c r="B207" s="72" t="s">
        <v>82</v>
      </c>
      <c r="C207" s="73">
        <v>57633.624900000003</v>
      </c>
      <c r="D207" s="73">
        <v>1E-4</v>
      </c>
      <c r="E207" s="36">
        <f>+(C207-C$7)/C$8</f>
        <v>5947.8974264615908</v>
      </c>
      <c r="F207" s="30">
        <f>ROUND(2*E207,0)/2</f>
        <v>5948</v>
      </c>
      <c r="G207" s="30">
        <f>+C207-(C$7+F207*C$8)</f>
        <v>-0.22633199999836506</v>
      </c>
      <c r="K207" s="30">
        <f>+G207</f>
        <v>-0.22633199999836506</v>
      </c>
      <c r="O207" s="30">
        <f ca="1">+C$11+C$12*$F207</f>
        <v>-0.23354168069375589</v>
      </c>
      <c r="Q207" s="32">
        <f>+C207-15018.5</f>
        <v>42615.124900000003</v>
      </c>
      <c r="R207" s="32"/>
      <c r="S207" s="30">
        <f ca="1">G207-O207</f>
        <v>7.2096806953908243E-3</v>
      </c>
    </row>
    <row r="208" spans="1:19" s="30" customFormat="1" x14ac:dyDescent="0.2">
      <c r="A208" s="71" t="s">
        <v>799</v>
      </c>
      <c r="B208" s="72" t="s">
        <v>82</v>
      </c>
      <c r="C208" s="73">
        <v>57666.723400000003</v>
      </c>
      <c r="D208" s="73">
        <v>1E-4</v>
      </c>
      <c r="E208" s="36">
        <f>+(C208-C$7)/C$8</f>
        <v>5962.8976485293224</v>
      </c>
      <c r="F208" s="30">
        <f>ROUND(2*E208,0)/2</f>
        <v>5963</v>
      </c>
      <c r="G208" s="30">
        <f>+C208-(C$7+F208*C$8)</f>
        <v>-0.22584199999982957</v>
      </c>
      <c r="K208" s="30">
        <f>+G208</f>
        <v>-0.22584199999982957</v>
      </c>
      <c r="O208" s="30">
        <f ca="1">+C$11+C$12*$F208</f>
        <v>-0.23375302390990366</v>
      </c>
      <c r="Q208" s="32">
        <f>+C208-15018.5</f>
        <v>42648.223400000003</v>
      </c>
      <c r="R208" s="32"/>
      <c r="S208" s="30">
        <f ca="1">G208-O208</f>
        <v>7.9110239100740887E-3</v>
      </c>
    </row>
    <row r="209" spans="1:21" s="30" customFormat="1" x14ac:dyDescent="0.2">
      <c r="A209" s="77" t="s">
        <v>0</v>
      </c>
      <c r="B209" s="78" t="s">
        <v>82</v>
      </c>
      <c r="C209" s="79">
        <v>57952.477299999999</v>
      </c>
      <c r="D209" s="79">
        <v>2.3999999999999998E-3</v>
      </c>
      <c r="E209" s="36">
        <f>+(C209-C$7)/C$8</f>
        <v>6092.4011594654767</v>
      </c>
      <c r="F209" s="30">
        <f>ROUND(2*E209,0)/2</f>
        <v>6092.5</v>
      </c>
      <c r="O209" s="30">
        <f ca="1">+C$11+C$12*$F209</f>
        <v>-0.23557762034264609</v>
      </c>
      <c r="Q209" s="32">
        <f>+C209-15018.5</f>
        <v>42933.977299999999</v>
      </c>
      <c r="R209" s="32"/>
      <c r="S209" s="30">
        <f ca="1">U209-O209</f>
        <v>1.7482620338832328E-2</v>
      </c>
      <c r="U209" s="30">
        <f>+C209-(C$7+F209*C$8)</f>
        <v>-0.21809500000381377</v>
      </c>
    </row>
    <row r="210" spans="1:21" s="30" customFormat="1" x14ac:dyDescent="0.2">
      <c r="A210" s="77" t="s">
        <v>0</v>
      </c>
      <c r="B210" s="78" t="s">
        <v>82</v>
      </c>
      <c r="C210" s="79">
        <v>57973.429199999999</v>
      </c>
      <c r="D210" s="79">
        <v>8.9999999999999998E-4</v>
      </c>
      <c r="E210" s="36">
        <f>+(C210-C$7)/C$8</f>
        <v>6101.89654906745</v>
      </c>
      <c r="F210" s="30">
        <f>ROUND(2*E210,0)/2</f>
        <v>6102</v>
      </c>
      <c r="G210" s="30">
        <f>+C210-(C$7+F210*C$8)</f>
        <v>-0.22826800000621006</v>
      </c>
      <c r="K210" s="30">
        <f>+G210</f>
        <v>-0.22826800000621006</v>
      </c>
      <c r="O210" s="30">
        <f ca="1">+C$11+C$12*$F210</f>
        <v>-0.23571147104620635</v>
      </c>
      <c r="Q210" s="32">
        <f>+C210-15018.5</f>
        <v>42954.929199999999</v>
      </c>
      <c r="R210" s="32"/>
      <c r="S210" s="30">
        <f ca="1">G210-O210</f>
        <v>7.4434710399962911E-3</v>
      </c>
    </row>
    <row r="211" spans="1:21" s="30" customFormat="1" x14ac:dyDescent="0.2">
      <c r="A211" s="77" t="s">
        <v>0</v>
      </c>
      <c r="B211" s="78" t="s">
        <v>82</v>
      </c>
      <c r="C211" s="79">
        <v>57995.493399999999</v>
      </c>
      <c r="D211" s="79">
        <v>5.9999999999999995E-4</v>
      </c>
      <c r="E211" s="36">
        <f>+(C211-C$7)/C$8</f>
        <v>6111.8960324200743</v>
      </c>
      <c r="F211" s="30">
        <f>ROUND(2*E211,0)/2</f>
        <v>6112</v>
      </c>
      <c r="G211" s="30">
        <f>+C211-(C$7+F211*C$8)</f>
        <v>-0.22940800000651507</v>
      </c>
      <c r="K211" s="30">
        <f>+G211</f>
        <v>-0.22940800000651507</v>
      </c>
      <c r="O211" s="30">
        <f ca="1">+C$11+C$12*$F211</f>
        <v>-0.2358523665236382</v>
      </c>
      <c r="Q211" s="32">
        <f>+C211-15018.5</f>
        <v>42976.993399999999</v>
      </c>
      <c r="R211" s="32"/>
      <c r="S211" s="30">
        <f ca="1">G211-O211</f>
        <v>6.444366517123129E-3</v>
      </c>
    </row>
    <row r="212" spans="1:21" s="30" customFormat="1" x14ac:dyDescent="0.2">
      <c r="A212" s="74" t="s">
        <v>800</v>
      </c>
      <c r="B212" s="75" t="s">
        <v>82</v>
      </c>
      <c r="C212" s="76">
        <v>57997.700400000002</v>
      </c>
      <c r="D212" s="76">
        <v>1E-4</v>
      </c>
      <c r="E212" s="36">
        <f>+(C212-C$7)/C$8</f>
        <v>6112.8962436110205</v>
      </c>
      <c r="F212" s="30">
        <f>ROUND(2*E212,0)/2</f>
        <v>6113</v>
      </c>
      <c r="G212" s="30">
        <f>+C212-(C$7+F212*C$8)</f>
        <v>-0.22894200000155251</v>
      </c>
      <c r="K212" s="30">
        <f>+G212</f>
        <v>-0.22894200000155251</v>
      </c>
      <c r="O212" s="30">
        <f ca="1">+C$11+C$12*$F212</f>
        <v>-0.23586645607138138</v>
      </c>
      <c r="Q212" s="32">
        <f>+C212-15018.5</f>
        <v>42979.200400000002</v>
      </c>
      <c r="R212" s="32"/>
      <c r="S212" s="30">
        <f ca="1">G212-O212</f>
        <v>6.9244560698288604E-3</v>
      </c>
    </row>
    <row r="213" spans="1:21" s="30" customFormat="1" x14ac:dyDescent="0.2">
      <c r="A213" s="81" t="s">
        <v>801</v>
      </c>
      <c r="B213" s="82" t="s">
        <v>82</v>
      </c>
      <c r="C213" s="83">
        <v>58361.773300000001</v>
      </c>
      <c r="D213" s="83">
        <v>2.0000000000000001E-4</v>
      </c>
      <c r="E213" s="36">
        <f>+(C213-C$7)/C$8</f>
        <v>6277.8938824418738</v>
      </c>
      <c r="F213" s="30">
        <f>ROUND(2*E213,0)/2</f>
        <v>6278</v>
      </c>
      <c r="G213" s="30">
        <f>+C213-(C$7+F213*C$8)</f>
        <v>-0.23415200000454206</v>
      </c>
      <c r="K213" s="30">
        <f>+G213</f>
        <v>-0.23415200000454206</v>
      </c>
      <c r="O213" s="30">
        <f ca="1">+C$11+C$12*$F213</f>
        <v>-0.23819123144900689</v>
      </c>
      <c r="Q213" s="32">
        <f>+C213-15018.5</f>
        <v>43343.273300000001</v>
      </c>
      <c r="R213" s="32"/>
      <c r="S213" s="30">
        <f ca="1">G213-O213</f>
        <v>4.0392314444648303E-3</v>
      </c>
    </row>
    <row r="214" spans="1:21" s="30" customFormat="1" x14ac:dyDescent="0.2">
      <c r="A214" s="84" t="s">
        <v>802</v>
      </c>
      <c r="B214" s="85" t="s">
        <v>82</v>
      </c>
      <c r="C214" s="77">
        <v>58829.554700000001</v>
      </c>
      <c r="D214" s="77">
        <v>2.0000000000000001E-4</v>
      </c>
      <c r="E214" s="36">
        <f>+(C214-C$7)/C$8</f>
        <v>6489.8921566583604</v>
      </c>
      <c r="F214" s="30">
        <f>ROUND(2*E214,0)/2</f>
        <v>6490</v>
      </c>
      <c r="G214" s="30">
        <f>+C214-(C$7+F214*C$8)</f>
        <v>-0.23796000000584172</v>
      </c>
      <c r="K214" s="30">
        <f>+G214</f>
        <v>-0.23796000000584172</v>
      </c>
      <c r="O214" s="30">
        <f ca="1">+C$11+C$12*$F214</f>
        <v>-0.24117821557056207</v>
      </c>
      <c r="Q214" s="32">
        <f>+C214-15018.5</f>
        <v>43811.054700000001</v>
      </c>
      <c r="R214" s="32"/>
      <c r="S214" s="30">
        <f ca="1">G214-O214</f>
        <v>3.2182155647203503E-3</v>
      </c>
    </row>
    <row r="215" spans="1:21" s="30" customFormat="1" ht="12" customHeight="1" x14ac:dyDescent="0.2">
      <c r="A215" s="81" t="s">
        <v>803</v>
      </c>
      <c r="B215" s="82" t="s">
        <v>82</v>
      </c>
      <c r="C215" s="83">
        <v>59076.681700000001</v>
      </c>
      <c r="D215" s="83">
        <v>2.0000000000000001E-4</v>
      </c>
      <c r="E215" s="36">
        <f>+(C215-C$7)/C$8</f>
        <v>6601.8899776753942</v>
      </c>
      <c r="F215" s="30">
        <f>ROUND(2*E215,0)/2</f>
        <v>6602</v>
      </c>
      <c r="G215" s="30">
        <f>+C215-(C$7+F215*C$8)</f>
        <v>-0.24276800000370713</v>
      </c>
      <c r="K215" s="30">
        <f>+G215</f>
        <v>-0.24276800000370713</v>
      </c>
      <c r="O215" s="30">
        <f ca="1">+C$11+C$12*$F215</f>
        <v>-0.24275624491779876</v>
      </c>
      <c r="Q215" s="32">
        <f>+C215-15018.5</f>
        <v>44058.181700000001</v>
      </c>
      <c r="R215" s="32"/>
      <c r="S215" s="30">
        <f ca="1">G215-O215</f>
        <v>-1.1755085908365936E-5</v>
      </c>
    </row>
    <row r="216" spans="1:21" s="30" customFormat="1" ht="12" customHeight="1" x14ac:dyDescent="0.2">
      <c r="A216" s="81" t="s">
        <v>803</v>
      </c>
      <c r="B216" s="82" t="s">
        <v>82</v>
      </c>
      <c r="C216" s="83">
        <v>59118.6031</v>
      </c>
      <c r="D216" s="83">
        <v>2.0000000000000001E-4</v>
      </c>
      <c r="E216" s="36">
        <f>+(C216-C$7)/C$8</f>
        <v>6620.8887331896985</v>
      </c>
      <c r="F216" s="30">
        <f>ROUND(2*E216,0)/2</f>
        <v>6621</v>
      </c>
      <c r="G216" s="30">
        <f>+C216-(C$7+F216*C$8)</f>
        <v>-0.24551400000200374</v>
      </c>
      <c r="K216" s="30">
        <f>+G216</f>
        <v>-0.24551400000200374</v>
      </c>
      <c r="O216" s="30">
        <f ca="1">+C$11+C$12*$F216</f>
        <v>-0.24302394632491928</v>
      </c>
      <c r="Q216" s="32">
        <f>+C216-15018.5</f>
        <v>44100.1031</v>
      </c>
      <c r="R216" s="32"/>
      <c r="S216" s="30">
        <f ca="1">G216-O216</f>
        <v>-2.4900536770844639E-3</v>
      </c>
    </row>
    <row r="217" spans="1:21" s="30" customFormat="1" ht="12" customHeight="1" x14ac:dyDescent="0.2">
      <c r="A217" s="81" t="s">
        <v>804</v>
      </c>
      <c r="B217" s="82" t="s">
        <v>82</v>
      </c>
      <c r="C217" s="83">
        <v>59376.761400000003</v>
      </c>
      <c r="D217" s="83">
        <v>2.9999999999999997E-4</v>
      </c>
      <c r="E217" s="36">
        <f>+(C217-C$7)/C$8</f>
        <v>6737.8859333234841</v>
      </c>
      <c r="F217" s="30">
        <f>ROUND(2*E217,0)/2</f>
        <v>6738</v>
      </c>
      <c r="G217" s="30">
        <f>+C217-(C$7+F217*C$8)</f>
        <v>-0.25169199999800185</v>
      </c>
      <c r="K217" s="30">
        <f>+G217</f>
        <v>-0.25169199999800185</v>
      </c>
      <c r="O217" s="30">
        <f ca="1">+C$11+C$12*$F217</f>
        <v>-0.24467242341087192</v>
      </c>
      <c r="Q217" s="32">
        <f>+C217-15018.5</f>
        <v>44358.261400000003</v>
      </c>
      <c r="R217" s="32"/>
      <c r="S217" s="30">
        <f ca="1">G217-O217</f>
        <v>-7.0195765871299276E-3</v>
      </c>
    </row>
    <row r="218" spans="1:21" s="30" customFormat="1" x14ac:dyDescent="0.2">
      <c r="A218" s="81" t="s">
        <v>804</v>
      </c>
      <c r="B218" s="82" t="s">
        <v>82</v>
      </c>
      <c r="C218" s="83">
        <v>59398.827299999997</v>
      </c>
      <c r="D218" s="83">
        <v>2.9999999999999997E-4</v>
      </c>
      <c r="E218" s="36">
        <f>+(C218-C$7)/C$8</f>
        <v>6747.8861871151748</v>
      </c>
      <c r="F218" s="30">
        <f>ROUND(2*E218,0)/2</f>
        <v>6748</v>
      </c>
      <c r="G218" s="30">
        <f>+C218-(C$7+F218*C$8)</f>
        <v>-0.25113200000487268</v>
      </c>
      <c r="K218" s="30">
        <f>+G218</f>
        <v>-0.25113200000487268</v>
      </c>
      <c r="O218" s="30">
        <f ca="1">+C$11+C$12*$F218</f>
        <v>-0.24481331888830377</v>
      </c>
      <c r="Q218" s="32">
        <f>+C218-15018.5</f>
        <v>44380.327299999997</v>
      </c>
      <c r="R218" s="32"/>
      <c r="S218" s="30">
        <f ca="1">G218-O218</f>
        <v>-6.3186811165689138E-3</v>
      </c>
    </row>
    <row r="219" spans="1:21" s="30" customFormat="1" ht="12" customHeight="1" x14ac:dyDescent="0.2">
      <c r="A219" s="89" t="s">
        <v>805</v>
      </c>
      <c r="B219" s="87" t="s">
        <v>82</v>
      </c>
      <c r="C219" s="88">
        <v>59416.480900000002</v>
      </c>
      <c r="D219" s="89">
        <v>8.0000000000000004E-4</v>
      </c>
      <c r="E219" s="36">
        <f>+(C219-C$7)/C$8</f>
        <v>6755.8867889640496</v>
      </c>
      <c r="F219" s="30">
        <f>ROUND(2*E219,0)/2</f>
        <v>6756</v>
      </c>
      <c r="G219" s="30">
        <f>+C219-(C$7+F219*C$8)</f>
        <v>-0.24980399999913061</v>
      </c>
      <c r="K219" s="30">
        <f>+G219</f>
        <v>-0.24980399999913061</v>
      </c>
      <c r="O219" s="30">
        <f ca="1">+C$11+C$12*$F219</f>
        <v>-0.24492603527024923</v>
      </c>
      <c r="Q219" s="32">
        <f>+C219-15018.5</f>
        <v>44397.980900000002</v>
      </c>
      <c r="R219" s="32"/>
      <c r="S219" s="30">
        <f ca="1">G219-O219</f>
        <v>-4.8779647288813843E-3</v>
      </c>
    </row>
    <row r="220" spans="1:21" s="30" customFormat="1" ht="12" customHeight="1" x14ac:dyDescent="0.2">
      <c r="A220" s="86" t="s">
        <v>806</v>
      </c>
      <c r="B220" s="87" t="s">
        <v>82</v>
      </c>
      <c r="C220" s="88">
        <v>59511.358099999998</v>
      </c>
      <c r="D220" s="89">
        <v>1E-4</v>
      </c>
      <c r="E220" s="36">
        <f>+(C220-C$7)/C$8</f>
        <v>6798.8850840277082</v>
      </c>
      <c r="F220" s="30">
        <f>ROUND(2*E220,0)/2</f>
        <v>6799</v>
      </c>
      <c r="G220" s="30">
        <f>+C220-(C$7+F220*C$8)</f>
        <v>-0.2535660000066855</v>
      </c>
      <c r="K220" s="30">
        <f>+G220</f>
        <v>-0.2535660000066855</v>
      </c>
      <c r="O220" s="30">
        <f ca="1">+C$11+C$12*$F220</f>
        <v>-0.24553188582320618</v>
      </c>
      <c r="Q220" s="32">
        <f>+C220-15018.5</f>
        <v>44492.858099999998</v>
      </c>
      <c r="R220" s="32"/>
      <c r="S220" s="30">
        <f ca="1">G220-O220</f>
        <v>-8.0341141834793239E-3</v>
      </c>
    </row>
    <row r="221" spans="1:21" s="30" customFormat="1" ht="12" customHeight="1" x14ac:dyDescent="0.2">
      <c r="B221" s="63"/>
      <c r="C221" s="31"/>
      <c r="D221" s="31"/>
    </row>
    <row r="222" spans="1:21" s="30" customFormat="1" ht="12" customHeight="1" x14ac:dyDescent="0.2">
      <c r="B222" s="63"/>
      <c r="C222" s="31"/>
      <c r="D222" s="31"/>
    </row>
    <row r="223" spans="1:21" s="30" customFormat="1" x14ac:dyDescent="0.2">
      <c r="B223" s="63"/>
      <c r="C223" s="31"/>
      <c r="D223" s="31"/>
    </row>
    <row r="224" spans="1:21" s="30" customFormat="1" x14ac:dyDescent="0.2">
      <c r="B224" s="63"/>
      <c r="C224" s="31"/>
      <c r="D224" s="31"/>
    </row>
    <row r="225" spans="2:4" s="30" customFormat="1" x14ac:dyDescent="0.2">
      <c r="B225" s="63"/>
      <c r="C225" s="31"/>
      <c r="D225" s="31"/>
    </row>
    <row r="226" spans="2:4" s="30" customFormat="1" x14ac:dyDescent="0.2">
      <c r="B226" s="63"/>
      <c r="C226" s="31"/>
      <c r="D226" s="31"/>
    </row>
    <row r="227" spans="2:4" s="30" customFormat="1" x14ac:dyDescent="0.2">
      <c r="B227" s="63"/>
      <c r="C227" s="31"/>
      <c r="D227" s="31"/>
    </row>
    <row r="228" spans="2:4" s="30" customFormat="1" x14ac:dyDescent="0.2">
      <c r="B228" s="63"/>
      <c r="C228" s="31"/>
      <c r="D228" s="31"/>
    </row>
    <row r="229" spans="2:4" s="30" customFormat="1" x14ac:dyDescent="0.2">
      <c r="B229" s="63"/>
      <c r="C229" s="31"/>
      <c r="D229" s="31"/>
    </row>
    <row r="230" spans="2:4" s="30" customFormat="1" x14ac:dyDescent="0.2">
      <c r="B230" s="63"/>
      <c r="C230" s="31"/>
      <c r="D230" s="31"/>
    </row>
    <row r="231" spans="2:4" s="30" customFormat="1" x14ac:dyDescent="0.2">
      <c r="B231" s="63"/>
      <c r="C231" s="31"/>
      <c r="D231" s="31"/>
    </row>
    <row r="232" spans="2:4" s="30" customFormat="1" x14ac:dyDescent="0.2">
      <c r="B232" s="63"/>
      <c r="C232" s="31"/>
      <c r="D232" s="31"/>
    </row>
    <row r="233" spans="2:4" s="30" customFormat="1" x14ac:dyDescent="0.2">
      <c r="B233" s="63"/>
      <c r="C233" s="31"/>
      <c r="D233" s="31"/>
    </row>
    <row r="234" spans="2:4" s="30" customFormat="1" x14ac:dyDescent="0.2">
      <c r="B234" s="63"/>
      <c r="C234" s="31"/>
      <c r="D234" s="31"/>
    </row>
    <row r="235" spans="2:4" s="30" customFormat="1" x14ac:dyDescent="0.2">
      <c r="B235" s="63"/>
      <c r="C235" s="31"/>
      <c r="D235" s="31"/>
    </row>
    <row r="236" spans="2:4" s="30" customFormat="1" x14ac:dyDescent="0.2">
      <c r="B236" s="63"/>
      <c r="C236" s="31"/>
      <c r="D236" s="31"/>
    </row>
    <row r="237" spans="2:4" s="30" customFormat="1" x14ac:dyDescent="0.2">
      <c r="B237" s="63"/>
      <c r="C237" s="31"/>
      <c r="D237" s="31"/>
    </row>
    <row r="238" spans="2:4" s="30" customFormat="1" x14ac:dyDescent="0.2">
      <c r="B238" s="63"/>
      <c r="C238" s="31"/>
      <c r="D238" s="31"/>
    </row>
    <row r="239" spans="2:4" s="30" customFormat="1" x14ac:dyDescent="0.2">
      <c r="B239" s="63"/>
      <c r="C239" s="31"/>
      <c r="D239" s="31"/>
    </row>
    <row r="240" spans="2:4" s="30" customFormat="1" x14ac:dyDescent="0.2">
      <c r="B240" s="63"/>
      <c r="C240" s="31"/>
      <c r="D240" s="31"/>
    </row>
    <row r="241" spans="2:4" s="30" customFormat="1" x14ac:dyDescent="0.2">
      <c r="B241" s="63"/>
      <c r="C241" s="31"/>
      <c r="D241" s="31"/>
    </row>
    <row r="242" spans="2:4" s="30" customFormat="1" x14ac:dyDescent="0.2">
      <c r="B242" s="63"/>
      <c r="C242" s="31"/>
      <c r="D242" s="31"/>
    </row>
    <row r="243" spans="2:4" s="30" customFormat="1" x14ac:dyDescent="0.2">
      <c r="B243" s="63"/>
      <c r="C243" s="31"/>
      <c r="D243" s="31"/>
    </row>
    <row r="244" spans="2:4" s="30" customFormat="1" x14ac:dyDescent="0.2">
      <c r="B244" s="63"/>
      <c r="C244" s="31"/>
      <c r="D244" s="31"/>
    </row>
    <row r="245" spans="2:4" s="30" customFormat="1" x14ac:dyDescent="0.2">
      <c r="B245" s="63"/>
      <c r="C245" s="31"/>
      <c r="D245" s="31"/>
    </row>
    <row r="246" spans="2:4" s="30" customFormat="1" x14ac:dyDescent="0.2">
      <c r="B246" s="63"/>
      <c r="C246" s="31"/>
      <c r="D246" s="31"/>
    </row>
    <row r="247" spans="2:4" s="30" customFormat="1" x14ac:dyDescent="0.2">
      <c r="B247" s="63"/>
      <c r="C247" s="31"/>
      <c r="D247" s="31"/>
    </row>
    <row r="248" spans="2:4" s="30" customFormat="1" x14ac:dyDescent="0.2">
      <c r="B248" s="63"/>
      <c r="C248" s="31"/>
      <c r="D248" s="31"/>
    </row>
    <row r="249" spans="2:4" s="30" customFormat="1" x14ac:dyDescent="0.2">
      <c r="B249" s="63"/>
      <c r="C249" s="31"/>
      <c r="D249" s="31"/>
    </row>
    <row r="250" spans="2:4" s="30" customFormat="1" x14ac:dyDescent="0.2">
      <c r="B250" s="63"/>
      <c r="C250" s="31"/>
      <c r="D250" s="31"/>
    </row>
    <row r="251" spans="2:4" s="30" customFormat="1" x14ac:dyDescent="0.2">
      <c r="B251" s="63"/>
      <c r="C251" s="31"/>
      <c r="D251" s="31"/>
    </row>
    <row r="252" spans="2:4" s="30" customFormat="1" x14ac:dyDescent="0.2">
      <c r="B252" s="63"/>
      <c r="C252" s="31"/>
      <c r="D252" s="31"/>
    </row>
    <row r="253" spans="2:4" s="30" customFormat="1" x14ac:dyDescent="0.2">
      <c r="B253" s="63"/>
      <c r="C253" s="31"/>
      <c r="D253" s="31"/>
    </row>
    <row r="254" spans="2:4" s="30" customFormat="1" x14ac:dyDescent="0.2">
      <c r="B254" s="63"/>
      <c r="C254" s="31"/>
      <c r="D254" s="31"/>
    </row>
    <row r="255" spans="2:4" s="30" customFormat="1" x14ac:dyDescent="0.2">
      <c r="B255" s="63"/>
      <c r="C255" s="31"/>
      <c r="D255" s="31"/>
    </row>
    <row r="256" spans="2:4" s="30" customFormat="1" x14ac:dyDescent="0.2">
      <c r="B256" s="63"/>
      <c r="C256" s="31"/>
      <c r="D256" s="31"/>
    </row>
    <row r="257" spans="2:4" s="30" customFormat="1" x14ac:dyDescent="0.2">
      <c r="B257" s="63"/>
      <c r="C257" s="31"/>
      <c r="D257" s="31"/>
    </row>
    <row r="258" spans="2:4" s="30" customFormat="1" x14ac:dyDescent="0.2">
      <c r="B258" s="63"/>
      <c r="C258" s="31"/>
      <c r="D258" s="31"/>
    </row>
    <row r="259" spans="2:4" s="30" customFormat="1" x14ac:dyDescent="0.2">
      <c r="B259" s="63"/>
      <c r="C259" s="31"/>
      <c r="D259" s="31"/>
    </row>
    <row r="260" spans="2:4" s="30" customFormat="1" x14ac:dyDescent="0.2">
      <c r="B260" s="63"/>
      <c r="C260" s="31"/>
      <c r="D260" s="31"/>
    </row>
    <row r="261" spans="2:4" s="30" customFormat="1" x14ac:dyDescent="0.2">
      <c r="B261" s="63"/>
      <c r="C261" s="31"/>
      <c r="D261" s="31"/>
    </row>
    <row r="262" spans="2:4" s="30" customFormat="1" x14ac:dyDescent="0.2">
      <c r="B262" s="63"/>
      <c r="C262" s="31"/>
      <c r="D262" s="31"/>
    </row>
    <row r="263" spans="2:4" s="30" customFormat="1" x14ac:dyDescent="0.2">
      <c r="B263" s="63"/>
      <c r="C263" s="31"/>
      <c r="D263" s="31"/>
    </row>
    <row r="264" spans="2:4" s="30" customFormat="1" x14ac:dyDescent="0.2">
      <c r="B264" s="63"/>
      <c r="C264" s="31"/>
      <c r="D264" s="31"/>
    </row>
    <row r="265" spans="2:4" s="30" customFormat="1" x14ac:dyDescent="0.2">
      <c r="B265" s="63"/>
      <c r="C265" s="31"/>
      <c r="D265" s="31"/>
    </row>
    <row r="266" spans="2:4" s="30" customFormat="1" x14ac:dyDescent="0.2">
      <c r="B266" s="63"/>
      <c r="C266" s="31"/>
      <c r="D266" s="31"/>
    </row>
    <row r="267" spans="2:4" s="30" customFormat="1" x14ac:dyDescent="0.2">
      <c r="B267" s="63"/>
      <c r="C267" s="31"/>
      <c r="D267" s="31"/>
    </row>
    <row r="268" spans="2:4" s="30" customFormat="1" x14ac:dyDescent="0.2">
      <c r="B268" s="63"/>
      <c r="C268" s="31"/>
      <c r="D268" s="31"/>
    </row>
    <row r="269" spans="2:4" s="30" customFormat="1" x14ac:dyDescent="0.2">
      <c r="B269" s="63"/>
      <c r="C269" s="31"/>
      <c r="D269" s="31"/>
    </row>
    <row r="270" spans="2:4" s="30" customFormat="1" x14ac:dyDescent="0.2">
      <c r="B270" s="63"/>
      <c r="C270" s="31"/>
      <c r="D270" s="31"/>
    </row>
    <row r="271" spans="2:4" s="30" customFormat="1" x14ac:dyDescent="0.2">
      <c r="B271" s="63"/>
      <c r="C271" s="31"/>
      <c r="D271" s="31"/>
    </row>
    <row r="272" spans="2:4" s="30" customFormat="1" x14ac:dyDescent="0.2">
      <c r="B272" s="63"/>
      <c r="C272" s="31"/>
      <c r="D272" s="31"/>
    </row>
    <row r="273" spans="2:4" s="30" customFormat="1" x14ac:dyDescent="0.2">
      <c r="B273" s="63"/>
      <c r="C273" s="31"/>
      <c r="D273" s="31"/>
    </row>
    <row r="274" spans="2:4" s="30" customFormat="1" x14ac:dyDescent="0.2">
      <c r="B274" s="63"/>
      <c r="C274" s="31"/>
      <c r="D274" s="31"/>
    </row>
    <row r="275" spans="2:4" s="30" customFormat="1" x14ac:dyDescent="0.2">
      <c r="B275" s="63"/>
      <c r="C275" s="31"/>
      <c r="D275" s="31"/>
    </row>
    <row r="276" spans="2:4" s="30" customFormat="1" x14ac:dyDescent="0.2">
      <c r="B276" s="63"/>
      <c r="C276" s="31"/>
      <c r="D276" s="31"/>
    </row>
    <row r="277" spans="2:4" s="30" customFormat="1" x14ac:dyDescent="0.2">
      <c r="B277" s="63"/>
      <c r="C277" s="31"/>
      <c r="D277" s="31"/>
    </row>
    <row r="278" spans="2:4" s="30" customFormat="1" x14ac:dyDescent="0.2">
      <c r="B278" s="63"/>
      <c r="C278" s="31"/>
      <c r="D278" s="31"/>
    </row>
    <row r="279" spans="2:4" s="30" customFormat="1" x14ac:dyDescent="0.2">
      <c r="B279" s="63"/>
      <c r="C279" s="31"/>
      <c r="D279" s="31"/>
    </row>
    <row r="280" spans="2:4" s="30" customFormat="1" x14ac:dyDescent="0.2">
      <c r="B280" s="63"/>
      <c r="C280" s="31"/>
      <c r="D280" s="31"/>
    </row>
    <row r="281" spans="2:4" s="30" customFormat="1" x14ac:dyDescent="0.2">
      <c r="B281" s="63"/>
      <c r="C281" s="31"/>
      <c r="D281" s="31"/>
    </row>
    <row r="282" spans="2:4" s="30" customFormat="1" x14ac:dyDescent="0.2">
      <c r="B282" s="63"/>
      <c r="C282" s="31"/>
      <c r="D282" s="31"/>
    </row>
    <row r="283" spans="2:4" s="30" customFormat="1" x14ac:dyDescent="0.2">
      <c r="B283" s="63"/>
      <c r="C283" s="31"/>
      <c r="D283" s="31"/>
    </row>
    <row r="284" spans="2:4" s="30" customFormat="1" x14ac:dyDescent="0.2">
      <c r="B284" s="63"/>
      <c r="C284" s="31"/>
      <c r="D284" s="31"/>
    </row>
    <row r="285" spans="2:4" s="30" customFormat="1" x14ac:dyDescent="0.2">
      <c r="B285" s="63"/>
      <c r="C285" s="31"/>
      <c r="D285" s="31"/>
    </row>
    <row r="286" spans="2:4" s="30" customFormat="1" x14ac:dyDescent="0.2">
      <c r="B286" s="63"/>
      <c r="C286" s="31"/>
      <c r="D286" s="31"/>
    </row>
    <row r="287" spans="2:4" s="30" customFormat="1" x14ac:dyDescent="0.2">
      <c r="B287" s="63"/>
      <c r="C287" s="31"/>
      <c r="D287" s="31"/>
    </row>
    <row r="288" spans="2:4" s="30" customFormat="1" x14ac:dyDescent="0.2">
      <c r="B288" s="63"/>
      <c r="C288" s="31"/>
      <c r="D288" s="31"/>
    </row>
    <row r="289" spans="2:4" s="30" customFormat="1" x14ac:dyDescent="0.2">
      <c r="B289" s="63"/>
      <c r="C289" s="31"/>
      <c r="D289" s="31"/>
    </row>
    <row r="290" spans="2:4" s="30" customFormat="1" x14ac:dyDescent="0.2">
      <c r="B290" s="63"/>
      <c r="C290" s="31"/>
      <c r="D290" s="31"/>
    </row>
    <row r="291" spans="2:4" s="30" customFormat="1" x14ac:dyDescent="0.2">
      <c r="B291" s="63"/>
      <c r="C291" s="31"/>
      <c r="D291" s="31"/>
    </row>
    <row r="292" spans="2:4" s="30" customFormat="1" x14ac:dyDescent="0.2">
      <c r="B292" s="63"/>
      <c r="C292" s="31"/>
      <c r="D292" s="31"/>
    </row>
    <row r="293" spans="2:4" s="30" customFormat="1" x14ac:dyDescent="0.2">
      <c r="B293" s="63"/>
      <c r="C293" s="31"/>
      <c r="D293" s="31"/>
    </row>
    <row r="294" spans="2:4" s="30" customFormat="1" x14ac:dyDescent="0.2">
      <c r="B294" s="63"/>
      <c r="C294" s="31"/>
      <c r="D294" s="31"/>
    </row>
    <row r="295" spans="2:4" s="30" customFormat="1" x14ac:dyDescent="0.2">
      <c r="B295" s="63"/>
      <c r="C295" s="31"/>
      <c r="D295" s="31"/>
    </row>
    <row r="296" spans="2:4" s="30" customFormat="1" x14ac:dyDescent="0.2">
      <c r="B296" s="63"/>
      <c r="C296" s="31"/>
      <c r="D296" s="31"/>
    </row>
    <row r="297" spans="2:4" s="30" customFormat="1" x14ac:dyDescent="0.2">
      <c r="B297" s="63"/>
      <c r="C297" s="31"/>
      <c r="D297" s="31"/>
    </row>
    <row r="298" spans="2:4" s="30" customFormat="1" x14ac:dyDescent="0.2">
      <c r="B298" s="63"/>
      <c r="C298" s="31"/>
      <c r="D298" s="31"/>
    </row>
    <row r="299" spans="2:4" s="30" customFormat="1" x14ac:dyDescent="0.2">
      <c r="B299" s="63"/>
      <c r="C299" s="31"/>
      <c r="D299" s="31"/>
    </row>
    <row r="300" spans="2:4" s="30" customFormat="1" x14ac:dyDescent="0.2">
      <c r="B300" s="63"/>
      <c r="C300" s="31"/>
      <c r="D300" s="31"/>
    </row>
    <row r="301" spans="2:4" s="30" customFormat="1" x14ac:dyDescent="0.2">
      <c r="B301" s="63"/>
      <c r="C301" s="31"/>
      <c r="D301" s="31"/>
    </row>
    <row r="302" spans="2:4" s="30" customFormat="1" x14ac:dyDescent="0.2">
      <c r="B302" s="63"/>
      <c r="C302" s="31"/>
      <c r="D302" s="31"/>
    </row>
    <row r="303" spans="2:4" s="30" customFormat="1" x14ac:dyDescent="0.2">
      <c r="B303" s="63"/>
      <c r="C303" s="31"/>
      <c r="D303" s="31"/>
    </row>
    <row r="304" spans="2:4" s="30" customFormat="1" x14ac:dyDescent="0.2">
      <c r="B304" s="63"/>
      <c r="C304" s="31"/>
      <c r="D304" s="31"/>
    </row>
    <row r="305" spans="2:4" s="30" customFormat="1" x14ac:dyDescent="0.2">
      <c r="B305" s="63"/>
      <c r="C305" s="31"/>
      <c r="D305" s="31"/>
    </row>
    <row r="306" spans="2:4" s="30" customFormat="1" x14ac:dyDescent="0.2">
      <c r="B306" s="63"/>
      <c r="C306" s="31"/>
      <c r="D306" s="31"/>
    </row>
    <row r="307" spans="2:4" s="30" customFormat="1" x14ac:dyDescent="0.2">
      <c r="B307" s="63"/>
      <c r="C307" s="31"/>
      <c r="D307" s="31"/>
    </row>
    <row r="308" spans="2:4" s="30" customFormat="1" x14ac:dyDescent="0.2">
      <c r="B308" s="63"/>
      <c r="C308" s="31"/>
      <c r="D308" s="31"/>
    </row>
    <row r="309" spans="2:4" s="30" customFormat="1" x14ac:dyDescent="0.2">
      <c r="B309" s="63"/>
      <c r="C309" s="31"/>
      <c r="D309" s="31"/>
    </row>
    <row r="310" spans="2:4" s="30" customFormat="1" x14ac:dyDescent="0.2">
      <c r="B310" s="63"/>
      <c r="C310" s="31"/>
      <c r="D310" s="31"/>
    </row>
    <row r="311" spans="2:4" s="30" customFormat="1" x14ac:dyDescent="0.2">
      <c r="B311" s="63"/>
      <c r="C311" s="31"/>
      <c r="D311" s="31"/>
    </row>
    <row r="312" spans="2:4" s="30" customFormat="1" x14ac:dyDescent="0.2">
      <c r="B312" s="63"/>
      <c r="C312" s="31"/>
      <c r="D312" s="31"/>
    </row>
    <row r="313" spans="2:4" s="30" customFormat="1" x14ac:dyDescent="0.2">
      <c r="B313" s="63"/>
      <c r="C313" s="31"/>
      <c r="D313" s="31"/>
    </row>
    <row r="314" spans="2:4" s="30" customFormat="1" x14ac:dyDescent="0.2">
      <c r="B314" s="63"/>
      <c r="C314" s="31"/>
      <c r="D314" s="31"/>
    </row>
    <row r="315" spans="2:4" s="30" customFormat="1" x14ac:dyDescent="0.2">
      <c r="B315" s="63"/>
      <c r="C315" s="31"/>
      <c r="D315" s="31"/>
    </row>
    <row r="316" spans="2:4" s="30" customFormat="1" x14ac:dyDescent="0.2">
      <c r="C316" s="31"/>
      <c r="D316" s="31"/>
    </row>
    <row r="317" spans="2:4" s="30" customFormat="1" x14ac:dyDescent="0.2">
      <c r="C317" s="31"/>
      <c r="D317" s="31"/>
    </row>
    <row r="318" spans="2:4" s="30" customFormat="1" x14ac:dyDescent="0.2">
      <c r="C318" s="31"/>
      <c r="D318" s="31"/>
    </row>
    <row r="319" spans="2:4" s="30" customFormat="1" x14ac:dyDescent="0.2">
      <c r="C319" s="31"/>
      <c r="D319" s="31"/>
    </row>
    <row r="320" spans="2:4" s="30" customFormat="1" x14ac:dyDescent="0.2">
      <c r="C320" s="31"/>
      <c r="D320" s="31"/>
    </row>
    <row r="321" spans="3:4" s="30" customFormat="1" x14ac:dyDescent="0.2">
      <c r="C321" s="31"/>
      <c r="D321" s="31"/>
    </row>
    <row r="322" spans="3:4" s="30" customFormat="1" x14ac:dyDescent="0.2">
      <c r="C322" s="31"/>
      <c r="D322" s="31"/>
    </row>
    <row r="323" spans="3:4" s="30" customFormat="1" x14ac:dyDescent="0.2">
      <c r="C323" s="31"/>
      <c r="D323" s="31"/>
    </row>
    <row r="324" spans="3:4" s="30" customFormat="1" x14ac:dyDescent="0.2">
      <c r="C324" s="31"/>
      <c r="D324" s="31"/>
    </row>
    <row r="325" spans="3:4" s="30" customFormat="1" x14ac:dyDescent="0.2">
      <c r="C325" s="31"/>
      <c r="D325" s="31"/>
    </row>
    <row r="326" spans="3:4" s="30" customFormat="1" x14ac:dyDescent="0.2">
      <c r="C326" s="31"/>
      <c r="D326" s="31"/>
    </row>
    <row r="327" spans="3:4" s="30" customFormat="1" x14ac:dyDescent="0.2">
      <c r="C327" s="31"/>
      <c r="D327" s="31"/>
    </row>
    <row r="328" spans="3:4" s="30" customFormat="1" x14ac:dyDescent="0.2">
      <c r="C328" s="31"/>
      <c r="D328" s="31"/>
    </row>
    <row r="329" spans="3:4" s="30" customFormat="1" x14ac:dyDescent="0.2">
      <c r="C329" s="31"/>
      <c r="D329" s="31"/>
    </row>
    <row r="330" spans="3:4" s="30" customFormat="1" x14ac:dyDescent="0.2">
      <c r="C330" s="31"/>
      <c r="D330" s="31"/>
    </row>
    <row r="331" spans="3:4" s="30" customFormat="1" x14ac:dyDescent="0.2">
      <c r="C331" s="31"/>
      <c r="D331" s="31"/>
    </row>
    <row r="332" spans="3:4" s="30" customFormat="1" x14ac:dyDescent="0.2">
      <c r="C332" s="31"/>
      <c r="D332" s="31"/>
    </row>
    <row r="333" spans="3:4" s="30" customFormat="1" x14ac:dyDescent="0.2">
      <c r="C333" s="31"/>
      <c r="D333" s="31"/>
    </row>
    <row r="334" spans="3:4" s="30" customFormat="1" x14ac:dyDescent="0.2">
      <c r="C334" s="31"/>
      <c r="D334" s="31"/>
    </row>
    <row r="335" spans="3:4" s="30" customFormat="1" x14ac:dyDescent="0.2">
      <c r="C335" s="31"/>
      <c r="D335" s="31"/>
    </row>
    <row r="336" spans="3:4" s="30" customFormat="1" x14ac:dyDescent="0.2">
      <c r="C336" s="31"/>
      <c r="D336" s="31"/>
    </row>
    <row r="337" spans="3:4" s="30" customFormat="1" x14ac:dyDescent="0.2">
      <c r="C337" s="31"/>
      <c r="D337" s="31"/>
    </row>
    <row r="338" spans="3:4" s="30" customFormat="1" x14ac:dyDescent="0.2">
      <c r="C338" s="31"/>
      <c r="D338" s="31"/>
    </row>
    <row r="339" spans="3:4" s="30" customFormat="1" x14ac:dyDescent="0.2">
      <c r="C339" s="31"/>
      <c r="D339" s="31"/>
    </row>
    <row r="340" spans="3:4" s="30" customFormat="1" x14ac:dyDescent="0.2">
      <c r="C340" s="31"/>
      <c r="D340" s="31"/>
    </row>
    <row r="341" spans="3:4" s="30" customFormat="1" x14ac:dyDescent="0.2">
      <c r="C341" s="31"/>
      <c r="D341" s="31"/>
    </row>
    <row r="342" spans="3:4" s="30" customFormat="1" x14ac:dyDescent="0.2">
      <c r="C342" s="31"/>
      <c r="D342" s="31"/>
    </row>
    <row r="343" spans="3:4" s="30" customFormat="1" x14ac:dyDescent="0.2">
      <c r="C343" s="31"/>
      <c r="D343" s="31"/>
    </row>
    <row r="344" spans="3:4" s="30" customFormat="1" x14ac:dyDescent="0.2">
      <c r="C344" s="31"/>
      <c r="D344" s="31"/>
    </row>
    <row r="345" spans="3:4" s="30" customFormat="1" x14ac:dyDescent="0.2">
      <c r="C345" s="31"/>
      <c r="D345" s="31"/>
    </row>
    <row r="346" spans="3:4" s="30" customFormat="1" x14ac:dyDescent="0.2">
      <c r="C346" s="31"/>
      <c r="D346" s="31"/>
    </row>
    <row r="347" spans="3:4" s="30" customFormat="1" x14ac:dyDescent="0.2">
      <c r="C347" s="31"/>
      <c r="D347" s="31"/>
    </row>
    <row r="348" spans="3:4" s="30" customFormat="1" x14ac:dyDescent="0.2">
      <c r="C348" s="31"/>
      <c r="D348" s="31"/>
    </row>
    <row r="349" spans="3:4" s="30" customFormat="1" x14ac:dyDescent="0.2">
      <c r="C349" s="31"/>
      <c r="D349" s="31"/>
    </row>
    <row r="350" spans="3:4" s="30" customFormat="1" x14ac:dyDescent="0.2">
      <c r="C350" s="31"/>
      <c r="D350" s="31"/>
    </row>
    <row r="351" spans="3:4" s="30" customFormat="1" x14ac:dyDescent="0.2">
      <c r="C351" s="31"/>
      <c r="D351" s="31"/>
    </row>
    <row r="352" spans="3:4" s="30" customFormat="1" x14ac:dyDescent="0.2">
      <c r="C352" s="31"/>
      <c r="D352" s="31"/>
    </row>
    <row r="353" spans="3:4" s="30" customFormat="1" x14ac:dyDescent="0.2">
      <c r="C353" s="31"/>
      <c r="D353" s="31"/>
    </row>
    <row r="354" spans="3:4" s="30" customFormat="1" x14ac:dyDescent="0.2">
      <c r="C354" s="31"/>
      <c r="D354" s="31"/>
    </row>
    <row r="355" spans="3:4" s="30" customFormat="1" x14ac:dyDescent="0.2">
      <c r="C355" s="31"/>
      <c r="D355" s="31"/>
    </row>
    <row r="356" spans="3:4" s="30" customFormat="1" x14ac:dyDescent="0.2">
      <c r="C356" s="31"/>
      <c r="D356" s="31"/>
    </row>
    <row r="357" spans="3:4" s="30" customFormat="1" x14ac:dyDescent="0.2">
      <c r="C357" s="31"/>
      <c r="D357" s="31"/>
    </row>
    <row r="358" spans="3:4" s="30" customFormat="1" x14ac:dyDescent="0.2">
      <c r="C358" s="31"/>
      <c r="D358" s="31"/>
    </row>
    <row r="359" spans="3:4" s="30" customFormat="1" x14ac:dyDescent="0.2">
      <c r="C359" s="31"/>
      <c r="D359" s="31"/>
    </row>
    <row r="360" spans="3:4" s="30" customFormat="1" x14ac:dyDescent="0.2">
      <c r="C360" s="31"/>
      <c r="D360" s="31"/>
    </row>
    <row r="361" spans="3:4" s="30" customFormat="1" x14ac:dyDescent="0.2">
      <c r="C361" s="31"/>
      <c r="D361" s="31"/>
    </row>
    <row r="362" spans="3:4" s="30" customFormat="1" x14ac:dyDescent="0.2">
      <c r="C362" s="31"/>
      <c r="D362" s="31"/>
    </row>
    <row r="363" spans="3:4" s="30" customFormat="1" x14ac:dyDescent="0.2">
      <c r="C363" s="31"/>
      <c r="D363" s="31"/>
    </row>
    <row r="364" spans="3:4" s="30" customFormat="1" x14ac:dyDescent="0.2">
      <c r="C364" s="31"/>
      <c r="D364" s="31"/>
    </row>
    <row r="365" spans="3:4" s="30" customFormat="1" x14ac:dyDescent="0.2">
      <c r="C365" s="31"/>
      <c r="D365" s="31"/>
    </row>
    <row r="366" spans="3:4" s="30" customFormat="1" x14ac:dyDescent="0.2">
      <c r="C366" s="31"/>
      <c r="D366" s="31"/>
    </row>
    <row r="367" spans="3:4" s="30" customFormat="1" x14ac:dyDescent="0.2">
      <c r="C367" s="31"/>
      <c r="D367" s="31"/>
    </row>
    <row r="368" spans="3:4" s="30" customFormat="1" x14ac:dyDescent="0.2">
      <c r="C368" s="31"/>
      <c r="D368" s="31"/>
    </row>
    <row r="369" spans="3:4" s="30" customFormat="1" x14ac:dyDescent="0.2">
      <c r="C369" s="31"/>
      <c r="D369" s="31"/>
    </row>
    <row r="370" spans="3:4" s="30" customFormat="1" x14ac:dyDescent="0.2">
      <c r="C370" s="31"/>
      <c r="D370" s="31"/>
    </row>
    <row r="371" spans="3:4" s="30" customFormat="1" x14ac:dyDescent="0.2">
      <c r="C371" s="31"/>
      <c r="D371" s="31"/>
    </row>
    <row r="372" spans="3:4" s="30" customFormat="1" x14ac:dyDescent="0.2">
      <c r="C372" s="31"/>
      <c r="D372" s="31"/>
    </row>
    <row r="373" spans="3:4" s="30" customFormat="1" x14ac:dyDescent="0.2">
      <c r="C373" s="31"/>
      <c r="D373" s="31"/>
    </row>
    <row r="374" spans="3:4" s="30" customFormat="1" x14ac:dyDescent="0.2">
      <c r="C374" s="31"/>
      <c r="D374" s="31"/>
    </row>
    <row r="375" spans="3:4" s="30" customFormat="1" x14ac:dyDescent="0.2">
      <c r="C375" s="31"/>
      <c r="D375" s="31"/>
    </row>
    <row r="376" spans="3:4" s="30" customFormat="1" x14ac:dyDescent="0.2">
      <c r="C376" s="31"/>
      <c r="D376" s="31"/>
    </row>
    <row r="377" spans="3:4" s="30" customFormat="1" x14ac:dyDescent="0.2">
      <c r="C377" s="31"/>
      <c r="D377" s="31"/>
    </row>
    <row r="378" spans="3:4" s="30" customFormat="1" x14ac:dyDescent="0.2">
      <c r="C378" s="31"/>
      <c r="D378" s="31"/>
    </row>
    <row r="379" spans="3:4" s="30" customFormat="1" x14ac:dyDescent="0.2">
      <c r="C379" s="31"/>
      <c r="D379" s="31"/>
    </row>
    <row r="380" spans="3:4" s="30" customFormat="1" x14ac:dyDescent="0.2">
      <c r="C380" s="31"/>
      <c r="D380" s="31"/>
    </row>
    <row r="381" spans="3:4" s="30" customFormat="1" x14ac:dyDescent="0.2">
      <c r="C381" s="31"/>
      <c r="D381" s="31"/>
    </row>
    <row r="382" spans="3:4" s="30" customFormat="1" x14ac:dyDescent="0.2">
      <c r="C382" s="31"/>
      <c r="D382" s="31"/>
    </row>
    <row r="383" spans="3:4" s="30" customFormat="1" x14ac:dyDescent="0.2">
      <c r="C383" s="31"/>
      <c r="D383" s="31"/>
    </row>
    <row r="384" spans="3:4" s="30" customFormat="1" x14ac:dyDescent="0.2">
      <c r="C384" s="31"/>
      <c r="D384" s="31"/>
    </row>
    <row r="385" spans="3:4" s="30" customFormat="1" x14ac:dyDescent="0.2">
      <c r="C385" s="31"/>
      <c r="D385" s="31"/>
    </row>
    <row r="386" spans="3:4" s="30" customFormat="1" x14ac:dyDescent="0.2">
      <c r="C386" s="31"/>
      <c r="D386" s="31"/>
    </row>
    <row r="387" spans="3:4" s="30" customFormat="1" x14ac:dyDescent="0.2">
      <c r="C387" s="31"/>
      <c r="D387" s="31"/>
    </row>
    <row r="388" spans="3:4" s="30" customFormat="1" x14ac:dyDescent="0.2">
      <c r="C388" s="31"/>
      <c r="D388" s="31"/>
    </row>
    <row r="389" spans="3:4" s="30" customFormat="1" x14ac:dyDescent="0.2">
      <c r="C389" s="31"/>
      <c r="D389" s="31"/>
    </row>
    <row r="390" spans="3:4" s="30" customFormat="1" x14ac:dyDescent="0.2">
      <c r="C390" s="31"/>
      <c r="D390" s="31"/>
    </row>
    <row r="391" spans="3:4" s="30" customFormat="1" x14ac:dyDescent="0.2">
      <c r="C391" s="31"/>
      <c r="D391" s="31"/>
    </row>
    <row r="392" spans="3:4" s="30" customFormat="1" x14ac:dyDescent="0.2">
      <c r="C392" s="31"/>
      <c r="D392" s="31"/>
    </row>
    <row r="393" spans="3:4" s="30" customFormat="1" x14ac:dyDescent="0.2">
      <c r="C393" s="31"/>
      <c r="D393" s="31"/>
    </row>
    <row r="394" spans="3:4" s="30" customFormat="1" x14ac:dyDescent="0.2">
      <c r="C394" s="31"/>
      <c r="D394" s="31"/>
    </row>
    <row r="395" spans="3:4" s="30" customFormat="1" x14ac:dyDescent="0.2">
      <c r="C395" s="31"/>
      <c r="D395" s="31"/>
    </row>
    <row r="396" spans="3:4" s="30" customFormat="1" x14ac:dyDescent="0.2">
      <c r="C396" s="31"/>
      <c r="D396" s="31"/>
    </row>
    <row r="397" spans="3:4" s="30" customFormat="1" x14ac:dyDescent="0.2">
      <c r="C397" s="31"/>
      <c r="D397" s="31"/>
    </row>
    <row r="398" spans="3:4" s="30" customFormat="1" x14ac:dyDescent="0.2">
      <c r="C398" s="31"/>
      <c r="D398" s="31"/>
    </row>
    <row r="399" spans="3:4" s="30" customFormat="1" x14ac:dyDescent="0.2">
      <c r="C399" s="31"/>
      <c r="D399" s="31"/>
    </row>
    <row r="400" spans="3:4" s="30" customFormat="1" x14ac:dyDescent="0.2">
      <c r="C400" s="31"/>
      <c r="D400" s="31"/>
    </row>
    <row r="401" spans="3:4" s="30" customFormat="1" x14ac:dyDescent="0.2">
      <c r="C401" s="31"/>
      <c r="D401" s="31"/>
    </row>
    <row r="402" spans="3:4" s="30" customFormat="1" x14ac:dyDescent="0.2">
      <c r="C402" s="31"/>
      <c r="D402" s="31"/>
    </row>
    <row r="403" spans="3:4" s="30" customFormat="1" x14ac:dyDescent="0.2">
      <c r="C403" s="31"/>
      <c r="D403" s="31"/>
    </row>
    <row r="404" spans="3:4" s="30" customFormat="1" x14ac:dyDescent="0.2">
      <c r="C404" s="31"/>
      <c r="D404" s="31"/>
    </row>
    <row r="405" spans="3:4" s="30" customFormat="1" x14ac:dyDescent="0.2">
      <c r="C405" s="31"/>
      <c r="D405" s="31"/>
    </row>
    <row r="406" spans="3:4" s="30" customFormat="1" x14ac:dyDescent="0.2">
      <c r="C406" s="31"/>
      <c r="D406" s="31"/>
    </row>
    <row r="407" spans="3:4" s="30" customFormat="1" x14ac:dyDescent="0.2">
      <c r="C407" s="31"/>
      <c r="D407" s="31"/>
    </row>
    <row r="408" spans="3:4" s="30" customFormat="1" x14ac:dyDescent="0.2">
      <c r="C408" s="31"/>
      <c r="D408" s="31"/>
    </row>
    <row r="409" spans="3:4" s="30" customFormat="1" x14ac:dyDescent="0.2">
      <c r="C409" s="31"/>
      <c r="D409" s="31"/>
    </row>
    <row r="410" spans="3:4" s="30" customFormat="1" x14ac:dyDescent="0.2">
      <c r="C410" s="31"/>
      <c r="D410" s="31"/>
    </row>
    <row r="411" spans="3:4" s="30" customFormat="1" x14ac:dyDescent="0.2">
      <c r="C411" s="31"/>
      <c r="D411" s="31"/>
    </row>
    <row r="412" spans="3:4" s="30" customFormat="1" x14ac:dyDescent="0.2">
      <c r="C412" s="31"/>
      <c r="D412" s="31"/>
    </row>
    <row r="413" spans="3:4" s="30" customFormat="1" x14ac:dyDescent="0.2">
      <c r="C413" s="31"/>
      <c r="D413" s="31"/>
    </row>
    <row r="414" spans="3:4" s="30" customFormat="1" x14ac:dyDescent="0.2">
      <c r="C414" s="31"/>
      <c r="D414" s="31"/>
    </row>
    <row r="415" spans="3:4" s="30" customFormat="1" x14ac:dyDescent="0.2">
      <c r="C415" s="31"/>
      <c r="D415" s="31"/>
    </row>
    <row r="416" spans="3:4" s="30" customFormat="1" x14ac:dyDescent="0.2">
      <c r="C416" s="31"/>
      <c r="D416" s="31"/>
    </row>
    <row r="417" spans="3:4" s="30" customFormat="1" x14ac:dyDescent="0.2">
      <c r="C417" s="31"/>
      <c r="D417" s="31"/>
    </row>
    <row r="418" spans="3:4" s="30" customFormat="1" x14ac:dyDescent="0.2">
      <c r="C418" s="31"/>
      <c r="D418" s="31"/>
    </row>
    <row r="419" spans="3:4" s="30" customFormat="1" x14ac:dyDescent="0.2">
      <c r="C419" s="31"/>
      <c r="D419" s="31"/>
    </row>
    <row r="420" spans="3:4" s="30" customFormat="1" x14ac:dyDescent="0.2">
      <c r="C420" s="31"/>
      <c r="D420" s="31"/>
    </row>
    <row r="421" spans="3:4" s="30" customFormat="1" x14ac:dyDescent="0.2">
      <c r="C421" s="31"/>
      <c r="D421" s="31"/>
    </row>
    <row r="422" spans="3:4" s="30" customFormat="1" x14ac:dyDescent="0.2">
      <c r="C422" s="31"/>
      <c r="D422" s="31"/>
    </row>
    <row r="423" spans="3:4" s="30" customFormat="1" x14ac:dyDescent="0.2">
      <c r="C423" s="31"/>
      <c r="D423" s="31"/>
    </row>
    <row r="424" spans="3:4" s="30" customFormat="1" x14ac:dyDescent="0.2">
      <c r="C424" s="31"/>
      <c r="D424" s="31"/>
    </row>
    <row r="425" spans="3:4" s="30" customFormat="1" x14ac:dyDescent="0.2">
      <c r="C425" s="31"/>
      <c r="D425" s="31"/>
    </row>
    <row r="426" spans="3:4" s="30" customFormat="1" x14ac:dyDescent="0.2">
      <c r="C426" s="31"/>
      <c r="D426" s="31"/>
    </row>
    <row r="427" spans="3:4" s="30" customFormat="1" x14ac:dyDescent="0.2">
      <c r="C427" s="31"/>
      <c r="D427" s="31"/>
    </row>
    <row r="428" spans="3:4" s="30" customFormat="1" x14ac:dyDescent="0.2">
      <c r="C428" s="31"/>
      <c r="D428" s="31"/>
    </row>
    <row r="429" spans="3:4" s="30" customFormat="1" x14ac:dyDescent="0.2">
      <c r="C429" s="31"/>
      <c r="D429" s="31"/>
    </row>
    <row r="430" spans="3:4" s="30" customFormat="1" x14ac:dyDescent="0.2">
      <c r="C430" s="31"/>
      <c r="D430" s="31"/>
    </row>
    <row r="431" spans="3:4" s="30" customFormat="1" x14ac:dyDescent="0.2">
      <c r="C431" s="31"/>
      <c r="D431" s="31"/>
    </row>
    <row r="432" spans="3:4" s="30" customFormat="1" x14ac:dyDescent="0.2">
      <c r="C432" s="31"/>
      <c r="D432" s="31"/>
    </row>
    <row r="433" spans="3:4" s="30" customFormat="1" x14ac:dyDescent="0.2">
      <c r="C433" s="31"/>
      <c r="D433" s="31"/>
    </row>
    <row r="434" spans="3:4" s="30" customFormat="1" x14ac:dyDescent="0.2">
      <c r="C434" s="31"/>
      <c r="D434" s="31"/>
    </row>
    <row r="435" spans="3:4" s="30" customFormat="1" x14ac:dyDescent="0.2">
      <c r="C435" s="31"/>
      <c r="D435" s="31"/>
    </row>
    <row r="436" spans="3:4" s="30" customFormat="1" x14ac:dyDescent="0.2">
      <c r="C436" s="31"/>
      <c r="D436" s="31"/>
    </row>
    <row r="437" spans="3:4" s="30" customFormat="1" x14ac:dyDescent="0.2">
      <c r="C437" s="31"/>
      <c r="D437" s="31"/>
    </row>
    <row r="438" spans="3:4" s="30" customFormat="1" x14ac:dyDescent="0.2">
      <c r="C438" s="31"/>
      <c r="D438" s="31"/>
    </row>
    <row r="439" spans="3:4" s="30" customFormat="1" x14ac:dyDescent="0.2">
      <c r="C439" s="31"/>
      <c r="D439" s="31"/>
    </row>
    <row r="440" spans="3:4" s="30" customFormat="1" x14ac:dyDescent="0.2">
      <c r="C440" s="31"/>
      <c r="D440" s="31"/>
    </row>
    <row r="441" spans="3:4" s="30" customFormat="1" x14ac:dyDescent="0.2">
      <c r="C441" s="31"/>
      <c r="D441" s="31"/>
    </row>
    <row r="442" spans="3:4" s="30" customFormat="1" x14ac:dyDescent="0.2">
      <c r="C442" s="31"/>
      <c r="D442" s="31"/>
    </row>
    <row r="443" spans="3:4" s="30" customFormat="1" x14ac:dyDescent="0.2">
      <c r="C443" s="31"/>
      <c r="D443" s="31"/>
    </row>
    <row r="444" spans="3:4" s="30" customFormat="1" x14ac:dyDescent="0.2">
      <c r="C444" s="31"/>
      <c r="D444" s="31"/>
    </row>
    <row r="445" spans="3:4" s="30" customFormat="1" x14ac:dyDescent="0.2">
      <c r="C445" s="31"/>
      <c r="D445" s="31"/>
    </row>
    <row r="446" spans="3:4" s="30" customFormat="1" x14ac:dyDescent="0.2">
      <c r="C446" s="31"/>
      <c r="D446" s="31"/>
    </row>
    <row r="447" spans="3:4" s="30" customFormat="1" x14ac:dyDescent="0.2">
      <c r="C447" s="31"/>
      <c r="D447" s="31"/>
    </row>
    <row r="448" spans="3:4" s="30" customFormat="1" x14ac:dyDescent="0.2">
      <c r="C448" s="31"/>
      <c r="D448" s="31"/>
    </row>
    <row r="449" spans="3:4" s="30" customFormat="1" x14ac:dyDescent="0.2">
      <c r="C449" s="31"/>
      <c r="D449" s="31"/>
    </row>
    <row r="450" spans="3:4" s="30" customFormat="1" x14ac:dyDescent="0.2">
      <c r="C450" s="31"/>
      <c r="D450" s="31"/>
    </row>
    <row r="451" spans="3:4" s="30" customFormat="1" x14ac:dyDescent="0.2">
      <c r="C451" s="31"/>
      <c r="D451" s="31"/>
    </row>
    <row r="452" spans="3:4" s="30" customFormat="1" x14ac:dyDescent="0.2">
      <c r="C452" s="31"/>
      <c r="D452" s="31"/>
    </row>
    <row r="453" spans="3:4" s="30" customFormat="1" x14ac:dyDescent="0.2">
      <c r="C453" s="31"/>
      <c r="D453" s="31"/>
    </row>
    <row r="454" spans="3:4" s="30" customFormat="1" x14ac:dyDescent="0.2">
      <c r="C454" s="31"/>
      <c r="D454" s="31"/>
    </row>
    <row r="455" spans="3:4" s="30" customFormat="1" x14ac:dyDescent="0.2">
      <c r="C455" s="31"/>
      <c r="D455" s="31"/>
    </row>
    <row r="456" spans="3:4" s="30" customFormat="1" x14ac:dyDescent="0.2">
      <c r="C456" s="31"/>
      <c r="D456" s="31"/>
    </row>
    <row r="457" spans="3:4" s="30" customFormat="1" x14ac:dyDescent="0.2">
      <c r="C457" s="31"/>
      <c r="D457" s="31"/>
    </row>
    <row r="458" spans="3:4" s="30" customFormat="1" x14ac:dyDescent="0.2">
      <c r="C458" s="31"/>
      <c r="D458" s="31"/>
    </row>
    <row r="459" spans="3:4" s="30" customFormat="1" x14ac:dyDescent="0.2">
      <c r="C459" s="31"/>
      <c r="D459" s="31"/>
    </row>
    <row r="460" spans="3:4" s="30" customFormat="1" x14ac:dyDescent="0.2">
      <c r="C460" s="31"/>
      <c r="D460" s="31"/>
    </row>
    <row r="461" spans="3:4" s="30" customFormat="1" x14ac:dyDescent="0.2">
      <c r="C461" s="31"/>
      <c r="D461" s="31"/>
    </row>
    <row r="462" spans="3:4" s="30" customFormat="1" x14ac:dyDescent="0.2">
      <c r="C462" s="31"/>
      <c r="D462" s="31"/>
    </row>
    <row r="463" spans="3:4" s="30" customFormat="1" x14ac:dyDescent="0.2">
      <c r="C463" s="31"/>
      <c r="D463" s="31"/>
    </row>
    <row r="464" spans="3:4" s="30" customFormat="1" x14ac:dyDescent="0.2">
      <c r="C464" s="31"/>
      <c r="D464" s="31"/>
    </row>
    <row r="465" spans="3:4" s="30" customFormat="1" x14ac:dyDescent="0.2">
      <c r="C465" s="31"/>
      <c r="D465" s="31"/>
    </row>
    <row r="466" spans="3:4" s="30" customFormat="1" x14ac:dyDescent="0.2">
      <c r="C466" s="31"/>
      <c r="D466" s="31"/>
    </row>
    <row r="467" spans="3:4" s="30" customFormat="1" x14ac:dyDescent="0.2">
      <c r="C467" s="31"/>
      <c r="D467" s="31"/>
    </row>
    <row r="468" spans="3:4" s="30" customFormat="1" x14ac:dyDescent="0.2">
      <c r="C468" s="31"/>
      <c r="D468" s="31"/>
    </row>
    <row r="469" spans="3:4" s="30" customFormat="1" x14ac:dyDescent="0.2">
      <c r="C469" s="31"/>
      <c r="D469" s="31"/>
    </row>
    <row r="470" spans="3:4" s="30" customFormat="1" x14ac:dyDescent="0.2">
      <c r="C470" s="31"/>
      <c r="D470" s="31"/>
    </row>
    <row r="471" spans="3:4" s="30" customFormat="1" x14ac:dyDescent="0.2">
      <c r="C471" s="31"/>
      <c r="D471" s="31"/>
    </row>
    <row r="472" spans="3:4" s="30" customFormat="1" x14ac:dyDescent="0.2">
      <c r="C472" s="31"/>
      <c r="D472" s="31"/>
    </row>
    <row r="473" spans="3:4" s="30" customFormat="1" x14ac:dyDescent="0.2">
      <c r="C473" s="31"/>
      <c r="D473" s="31"/>
    </row>
    <row r="474" spans="3:4" s="30" customFormat="1" x14ac:dyDescent="0.2">
      <c r="C474" s="31"/>
      <c r="D474" s="31"/>
    </row>
    <row r="475" spans="3:4" s="30" customFormat="1" x14ac:dyDescent="0.2">
      <c r="C475" s="31"/>
      <c r="D475" s="31"/>
    </row>
    <row r="476" spans="3:4" s="30" customFormat="1" x14ac:dyDescent="0.2">
      <c r="C476" s="31"/>
      <c r="D476" s="31"/>
    </row>
    <row r="477" spans="3:4" s="30" customFormat="1" x14ac:dyDescent="0.2">
      <c r="C477" s="31"/>
      <c r="D477" s="31"/>
    </row>
    <row r="478" spans="3:4" s="30" customFormat="1" x14ac:dyDescent="0.2">
      <c r="C478" s="31"/>
      <c r="D478" s="31"/>
    </row>
    <row r="479" spans="3:4" s="30" customFormat="1" x14ac:dyDescent="0.2">
      <c r="C479" s="31"/>
      <c r="D479" s="31"/>
    </row>
    <row r="480" spans="3:4" s="30" customFormat="1" x14ac:dyDescent="0.2">
      <c r="C480" s="31"/>
      <c r="D480" s="31"/>
    </row>
    <row r="481" spans="3:4" s="30" customFormat="1" x14ac:dyDescent="0.2">
      <c r="C481" s="31"/>
      <c r="D481" s="31"/>
    </row>
    <row r="482" spans="3:4" s="30" customFormat="1" x14ac:dyDescent="0.2">
      <c r="C482" s="31"/>
      <c r="D482" s="31"/>
    </row>
    <row r="483" spans="3:4" s="30" customFormat="1" x14ac:dyDescent="0.2">
      <c r="C483" s="31"/>
      <c r="D483" s="31"/>
    </row>
    <row r="484" spans="3:4" s="30" customFormat="1" x14ac:dyDescent="0.2">
      <c r="C484" s="31"/>
      <c r="D484" s="31"/>
    </row>
    <row r="485" spans="3:4" s="30" customFormat="1" x14ac:dyDescent="0.2">
      <c r="C485" s="31"/>
      <c r="D485" s="31"/>
    </row>
    <row r="486" spans="3:4" s="30" customFormat="1" x14ac:dyDescent="0.2">
      <c r="C486" s="31"/>
      <c r="D486" s="31"/>
    </row>
    <row r="487" spans="3:4" s="30" customFormat="1" x14ac:dyDescent="0.2">
      <c r="C487" s="31"/>
      <c r="D487" s="31"/>
    </row>
    <row r="488" spans="3:4" s="30" customFormat="1" x14ac:dyDescent="0.2">
      <c r="C488" s="31"/>
      <c r="D488" s="31"/>
    </row>
    <row r="489" spans="3:4" s="30" customFormat="1" x14ac:dyDescent="0.2">
      <c r="C489" s="31"/>
      <c r="D489" s="31"/>
    </row>
    <row r="490" spans="3:4" s="30" customFormat="1" x14ac:dyDescent="0.2">
      <c r="C490" s="31"/>
      <c r="D490" s="31"/>
    </row>
    <row r="491" spans="3:4" s="30" customFormat="1" x14ac:dyDescent="0.2">
      <c r="C491" s="31"/>
      <c r="D491" s="31"/>
    </row>
    <row r="492" spans="3:4" s="30" customFormat="1" x14ac:dyDescent="0.2">
      <c r="C492" s="31"/>
      <c r="D492" s="31"/>
    </row>
    <row r="493" spans="3:4" s="30" customFormat="1" x14ac:dyDescent="0.2">
      <c r="C493" s="31"/>
      <c r="D493" s="31"/>
    </row>
    <row r="494" spans="3:4" s="30" customFormat="1" x14ac:dyDescent="0.2">
      <c r="C494" s="31"/>
      <c r="D494" s="31"/>
    </row>
    <row r="495" spans="3:4" s="30" customFormat="1" x14ac:dyDescent="0.2">
      <c r="C495" s="31"/>
      <c r="D495" s="31"/>
    </row>
    <row r="496" spans="3:4" s="30" customFormat="1" x14ac:dyDescent="0.2">
      <c r="C496" s="31"/>
      <c r="D496" s="31"/>
    </row>
    <row r="497" spans="3:4" s="30" customFormat="1" x14ac:dyDescent="0.2">
      <c r="C497" s="31"/>
      <c r="D497" s="31"/>
    </row>
    <row r="498" spans="3:4" s="30" customFormat="1" x14ac:dyDescent="0.2">
      <c r="C498" s="31"/>
      <c r="D498" s="31"/>
    </row>
    <row r="499" spans="3:4" s="30" customFormat="1" x14ac:dyDescent="0.2">
      <c r="C499" s="31"/>
      <c r="D499" s="31"/>
    </row>
    <row r="500" spans="3:4" s="30" customFormat="1" x14ac:dyDescent="0.2">
      <c r="C500" s="31"/>
      <c r="D500" s="31"/>
    </row>
    <row r="501" spans="3:4" s="30" customFormat="1" x14ac:dyDescent="0.2">
      <c r="C501" s="31"/>
      <c r="D501" s="31"/>
    </row>
    <row r="502" spans="3:4" s="30" customFormat="1" x14ac:dyDescent="0.2">
      <c r="C502" s="31"/>
      <c r="D502" s="31"/>
    </row>
    <row r="503" spans="3:4" s="30" customFormat="1" x14ac:dyDescent="0.2">
      <c r="C503" s="31"/>
      <c r="D503" s="31"/>
    </row>
    <row r="504" spans="3:4" s="30" customFormat="1" x14ac:dyDescent="0.2">
      <c r="C504" s="31"/>
      <c r="D504" s="31"/>
    </row>
    <row r="505" spans="3:4" s="30" customFormat="1" x14ac:dyDescent="0.2">
      <c r="C505" s="31"/>
      <c r="D505" s="31"/>
    </row>
    <row r="506" spans="3:4" s="30" customFormat="1" x14ac:dyDescent="0.2">
      <c r="C506" s="31"/>
      <c r="D506" s="31"/>
    </row>
    <row r="507" spans="3:4" s="30" customFormat="1" x14ac:dyDescent="0.2">
      <c r="C507" s="31"/>
      <c r="D507" s="31"/>
    </row>
    <row r="508" spans="3:4" s="30" customFormat="1" x14ac:dyDescent="0.2">
      <c r="C508" s="31"/>
      <c r="D508" s="31"/>
    </row>
    <row r="509" spans="3:4" s="30" customFormat="1" x14ac:dyDescent="0.2">
      <c r="C509" s="31"/>
      <c r="D509" s="31"/>
    </row>
    <row r="510" spans="3:4" s="30" customFormat="1" x14ac:dyDescent="0.2">
      <c r="C510" s="31"/>
      <c r="D510" s="31"/>
    </row>
    <row r="511" spans="3:4" s="30" customFormat="1" x14ac:dyDescent="0.2">
      <c r="C511" s="31"/>
      <c r="D511" s="31"/>
    </row>
    <row r="512" spans="3:4" s="30" customFormat="1" x14ac:dyDescent="0.2">
      <c r="C512" s="31"/>
      <c r="D512" s="31"/>
    </row>
    <row r="513" spans="3:4" s="30" customFormat="1" x14ac:dyDescent="0.2">
      <c r="C513" s="31"/>
      <c r="D513" s="31"/>
    </row>
    <row r="514" spans="3:4" s="30" customFormat="1" x14ac:dyDescent="0.2">
      <c r="C514" s="31"/>
      <c r="D514" s="31"/>
    </row>
    <row r="515" spans="3:4" s="30" customFormat="1" x14ac:dyDescent="0.2">
      <c r="C515" s="31"/>
      <c r="D515" s="31"/>
    </row>
    <row r="516" spans="3:4" s="30" customFormat="1" x14ac:dyDescent="0.2">
      <c r="C516" s="31"/>
      <c r="D516" s="31"/>
    </row>
    <row r="517" spans="3:4" s="30" customFormat="1" x14ac:dyDescent="0.2">
      <c r="C517" s="31"/>
      <c r="D517" s="31"/>
    </row>
    <row r="518" spans="3:4" s="30" customFormat="1" x14ac:dyDescent="0.2">
      <c r="C518" s="31"/>
      <c r="D518" s="31"/>
    </row>
    <row r="519" spans="3:4" s="30" customFormat="1" x14ac:dyDescent="0.2">
      <c r="C519" s="31"/>
      <c r="D519" s="31"/>
    </row>
    <row r="520" spans="3:4" s="30" customFormat="1" x14ac:dyDescent="0.2">
      <c r="C520" s="31"/>
      <c r="D520" s="31"/>
    </row>
    <row r="521" spans="3:4" s="30" customFormat="1" x14ac:dyDescent="0.2">
      <c r="C521" s="31"/>
      <c r="D521" s="31"/>
    </row>
    <row r="522" spans="3:4" s="30" customFormat="1" x14ac:dyDescent="0.2">
      <c r="C522" s="31"/>
      <c r="D522" s="31"/>
    </row>
    <row r="523" spans="3:4" s="30" customFormat="1" x14ac:dyDescent="0.2">
      <c r="C523" s="31"/>
      <c r="D523" s="31"/>
    </row>
    <row r="524" spans="3:4" s="30" customFormat="1" x14ac:dyDescent="0.2">
      <c r="C524" s="31"/>
      <c r="D524" s="31"/>
    </row>
    <row r="525" spans="3:4" s="30" customFormat="1" x14ac:dyDescent="0.2">
      <c r="C525" s="31"/>
      <c r="D525" s="31"/>
    </row>
    <row r="526" spans="3:4" s="30" customFormat="1" x14ac:dyDescent="0.2">
      <c r="C526" s="31"/>
      <c r="D526" s="31"/>
    </row>
    <row r="527" spans="3:4" s="30" customFormat="1" x14ac:dyDescent="0.2">
      <c r="C527" s="31"/>
      <c r="D527" s="31"/>
    </row>
    <row r="528" spans="3:4" s="30" customFormat="1" x14ac:dyDescent="0.2">
      <c r="C528" s="31"/>
      <c r="D528" s="31"/>
    </row>
    <row r="529" spans="3:4" s="30" customFormat="1" x14ac:dyDescent="0.2">
      <c r="C529" s="31"/>
      <c r="D529" s="31"/>
    </row>
    <row r="530" spans="3:4" s="30" customFormat="1" x14ac:dyDescent="0.2">
      <c r="C530" s="31"/>
      <c r="D530" s="31"/>
    </row>
    <row r="531" spans="3:4" s="30" customFormat="1" x14ac:dyDescent="0.2">
      <c r="C531" s="31"/>
      <c r="D531" s="31"/>
    </row>
    <row r="532" spans="3:4" s="30" customFormat="1" x14ac:dyDescent="0.2">
      <c r="C532" s="31"/>
      <c r="D532" s="31"/>
    </row>
    <row r="533" spans="3:4" s="30" customFormat="1" x14ac:dyDescent="0.2">
      <c r="C533" s="31"/>
      <c r="D533" s="31"/>
    </row>
    <row r="534" spans="3:4" s="30" customFormat="1" x14ac:dyDescent="0.2">
      <c r="C534" s="31"/>
      <c r="D534" s="31"/>
    </row>
    <row r="535" spans="3:4" s="30" customFormat="1" x14ac:dyDescent="0.2">
      <c r="C535" s="31"/>
      <c r="D535" s="31"/>
    </row>
    <row r="536" spans="3:4" s="30" customFormat="1" x14ac:dyDescent="0.2">
      <c r="C536" s="31"/>
      <c r="D536" s="31"/>
    </row>
    <row r="537" spans="3:4" s="30" customFormat="1" x14ac:dyDescent="0.2">
      <c r="C537" s="31"/>
      <c r="D537" s="31"/>
    </row>
    <row r="538" spans="3:4" s="30" customFormat="1" x14ac:dyDescent="0.2">
      <c r="C538" s="31"/>
      <c r="D538" s="31"/>
    </row>
    <row r="539" spans="3:4" s="30" customFormat="1" x14ac:dyDescent="0.2">
      <c r="C539" s="31"/>
      <c r="D539" s="31"/>
    </row>
    <row r="540" spans="3:4" s="30" customFormat="1" x14ac:dyDescent="0.2">
      <c r="C540" s="31"/>
      <c r="D540" s="31"/>
    </row>
    <row r="541" spans="3:4" s="30" customFormat="1" x14ac:dyDescent="0.2">
      <c r="C541" s="31"/>
      <c r="D541" s="31"/>
    </row>
    <row r="542" spans="3:4" s="30" customFormat="1" x14ac:dyDescent="0.2">
      <c r="C542" s="31"/>
      <c r="D542" s="31"/>
    </row>
    <row r="543" spans="3:4" s="30" customFormat="1" x14ac:dyDescent="0.2">
      <c r="C543" s="31"/>
      <c r="D543" s="31"/>
    </row>
    <row r="544" spans="3:4" s="30" customFormat="1" x14ac:dyDescent="0.2">
      <c r="C544" s="31"/>
      <c r="D544" s="31"/>
    </row>
    <row r="545" spans="3:4" s="30" customFormat="1" x14ac:dyDescent="0.2">
      <c r="C545" s="31"/>
      <c r="D545" s="31"/>
    </row>
    <row r="546" spans="3:4" s="30" customFormat="1" x14ac:dyDescent="0.2">
      <c r="C546" s="31"/>
      <c r="D546" s="31"/>
    </row>
    <row r="547" spans="3:4" s="30" customFormat="1" x14ac:dyDescent="0.2">
      <c r="C547" s="31"/>
      <c r="D547" s="31"/>
    </row>
    <row r="548" spans="3:4" s="30" customFormat="1" x14ac:dyDescent="0.2">
      <c r="C548" s="31"/>
      <c r="D548" s="31"/>
    </row>
    <row r="549" spans="3:4" s="30" customFormat="1" x14ac:dyDescent="0.2">
      <c r="C549" s="31"/>
      <c r="D549" s="31"/>
    </row>
    <row r="550" spans="3:4" s="30" customFormat="1" x14ac:dyDescent="0.2">
      <c r="C550" s="31"/>
      <c r="D550" s="31"/>
    </row>
    <row r="551" spans="3:4" s="30" customFormat="1" x14ac:dyDescent="0.2">
      <c r="C551" s="31"/>
      <c r="D551" s="31"/>
    </row>
    <row r="552" spans="3:4" s="30" customFormat="1" x14ac:dyDescent="0.2">
      <c r="C552" s="31"/>
      <c r="D552" s="31"/>
    </row>
    <row r="553" spans="3:4" s="30" customFormat="1" x14ac:dyDescent="0.2">
      <c r="C553" s="31"/>
      <c r="D553" s="31"/>
    </row>
    <row r="554" spans="3:4" s="30" customFormat="1" x14ac:dyDescent="0.2">
      <c r="C554" s="31"/>
      <c r="D554" s="31"/>
    </row>
    <row r="555" spans="3:4" s="30" customFormat="1" x14ac:dyDescent="0.2">
      <c r="C555" s="31"/>
      <c r="D555" s="31"/>
    </row>
    <row r="556" spans="3:4" s="30" customFormat="1" x14ac:dyDescent="0.2">
      <c r="C556" s="31"/>
      <c r="D556" s="31"/>
    </row>
    <row r="557" spans="3:4" s="30" customFormat="1" x14ac:dyDescent="0.2">
      <c r="C557" s="31"/>
      <c r="D557" s="31"/>
    </row>
    <row r="558" spans="3:4" s="30" customFormat="1" x14ac:dyDescent="0.2">
      <c r="C558" s="31"/>
      <c r="D558" s="31"/>
    </row>
    <row r="559" spans="3:4" s="30" customFormat="1" x14ac:dyDescent="0.2">
      <c r="C559" s="31"/>
      <c r="D559" s="31"/>
    </row>
    <row r="560" spans="3:4" s="30" customFormat="1" x14ac:dyDescent="0.2">
      <c r="C560" s="31"/>
      <c r="D560" s="31"/>
    </row>
    <row r="561" spans="3:4" s="30" customFormat="1" x14ac:dyDescent="0.2">
      <c r="C561" s="31"/>
      <c r="D561" s="31"/>
    </row>
    <row r="562" spans="3:4" s="30" customFormat="1" x14ac:dyDescent="0.2">
      <c r="C562" s="31"/>
      <c r="D562" s="31"/>
    </row>
    <row r="563" spans="3:4" s="30" customFormat="1" x14ac:dyDescent="0.2">
      <c r="C563" s="31"/>
      <c r="D563" s="31"/>
    </row>
    <row r="564" spans="3:4" s="30" customFormat="1" x14ac:dyDescent="0.2">
      <c r="C564" s="31"/>
      <c r="D564" s="31"/>
    </row>
    <row r="565" spans="3:4" s="30" customFormat="1" x14ac:dyDescent="0.2">
      <c r="C565" s="31"/>
      <c r="D565" s="31"/>
    </row>
    <row r="566" spans="3:4" s="30" customFormat="1" x14ac:dyDescent="0.2">
      <c r="C566" s="31"/>
      <c r="D566" s="31"/>
    </row>
    <row r="567" spans="3:4" s="30" customFormat="1" x14ac:dyDescent="0.2">
      <c r="C567" s="31"/>
      <c r="D567" s="31"/>
    </row>
    <row r="568" spans="3:4" s="30" customFormat="1" x14ac:dyDescent="0.2">
      <c r="C568" s="31"/>
      <c r="D568" s="31"/>
    </row>
    <row r="569" spans="3:4" s="30" customFormat="1" x14ac:dyDescent="0.2">
      <c r="C569" s="31"/>
      <c r="D569" s="31"/>
    </row>
    <row r="570" spans="3:4" s="30" customFormat="1" x14ac:dyDescent="0.2">
      <c r="C570" s="31"/>
      <c r="D570" s="31"/>
    </row>
    <row r="571" spans="3:4" s="30" customFormat="1" x14ac:dyDescent="0.2">
      <c r="C571" s="31"/>
      <c r="D571" s="31"/>
    </row>
    <row r="572" spans="3:4" s="30" customFormat="1" x14ac:dyDescent="0.2">
      <c r="C572" s="31"/>
      <c r="D572" s="31"/>
    </row>
    <row r="573" spans="3:4" s="30" customFormat="1" x14ac:dyDescent="0.2">
      <c r="C573" s="31"/>
      <c r="D573" s="31"/>
    </row>
    <row r="574" spans="3:4" s="30" customFormat="1" x14ac:dyDescent="0.2">
      <c r="C574" s="31"/>
      <c r="D574" s="31"/>
    </row>
    <row r="575" spans="3:4" s="30" customFormat="1" x14ac:dyDescent="0.2">
      <c r="C575" s="31"/>
      <c r="D575" s="31"/>
    </row>
    <row r="576" spans="3:4" s="30" customFormat="1" x14ac:dyDescent="0.2">
      <c r="C576" s="31"/>
      <c r="D576" s="31"/>
    </row>
    <row r="577" spans="3:4" s="30" customFormat="1" x14ac:dyDescent="0.2">
      <c r="C577" s="31"/>
      <c r="D577" s="31"/>
    </row>
    <row r="578" spans="3:4" s="30" customFormat="1" x14ac:dyDescent="0.2">
      <c r="C578" s="31"/>
      <c r="D578" s="31"/>
    </row>
    <row r="579" spans="3:4" s="30" customFormat="1" x14ac:dyDescent="0.2">
      <c r="C579" s="31"/>
      <c r="D579" s="31"/>
    </row>
    <row r="580" spans="3:4" s="30" customFormat="1" x14ac:dyDescent="0.2">
      <c r="C580" s="31"/>
      <c r="D580" s="31"/>
    </row>
    <row r="581" spans="3:4" s="30" customFormat="1" x14ac:dyDescent="0.2">
      <c r="C581" s="31"/>
      <c r="D581" s="31"/>
    </row>
    <row r="582" spans="3:4" s="30" customFormat="1" x14ac:dyDescent="0.2">
      <c r="C582" s="31"/>
      <c r="D582" s="31"/>
    </row>
    <row r="583" spans="3:4" s="30" customFormat="1" x14ac:dyDescent="0.2">
      <c r="C583" s="31"/>
      <c r="D583" s="31"/>
    </row>
    <row r="584" spans="3:4" s="30" customFormat="1" x14ac:dyDescent="0.2">
      <c r="C584" s="31"/>
      <c r="D584" s="31"/>
    </row>
    <row r="585" spans="3:4" s="30" customFormat="1" x14ac:dyDescent="0.2">
      <c r="C585" s="31"/>
      <c r="D585" s="31"/>
    </row>
    <row r="586" spans="3:4" s="30" customFormat="1" x14ac:dyDescent="0.2">
      <c r="C586" s="31"/>
      <c r="D586" s="31"/>
    </row>
    <row r="587" spans="3:4" s="30" customFormat="1" x14ac:dyDescent="0.2">
      <c r="C587" s="31"/>
      <c r="D587" s="31"/>
    </row>
    <row r="588" spans="3:4" s="30" customFormat="1" x14ac:dyDescent="0.2">
      <c r="C588" s="31"/>
      <c r="D588" s="31"/>
    </row>
    <row r="589" spans="3:4" s="30" customFormat="1" x14ac:dyDescent="0.2">
      <c r="C589" s="31"/>
      <c r="D589" s="31"/>
    </row>
    <row r="590" spans="3:4" s="30" customFormat="1" x14ac:dyDescent="0.2">
      <c r="C590" s="31"/>
      <c r="D590" s="31"/>
    </row>
    <row r="591" spans="3:4" s="30" customFormat="1" x14ac:dyDescent="0.2">
      <c r="C591" s="31"/>
      <c r="D591" s="31"/>
    </row>
    <row r="592" spans="3:4" s="30" customFormat="1" x14ac:dyDescent="0.2">
      <c r="C592" s="31"/>
      <c r="D592" s="31"/>
    </row>
    <row r="593" spans="3:4" s="30" customFormat="1" x14ac:dyDescent="0.2">
      <c r="C593" s="31"/>
      <c r="D593" s="31"/>
    </row>
    <row r="594" spans="3:4" s="30" customFormat="1" x14ac:dyDescent="0.2">
      <c r="C594" s="31"/>
      <c r="D594" s="31"/>
    </row>
    <row r="595" spans="3:4" s="30" customFormat="1" x14ac:dyDescent="0.2">
      <c r="C595" s="31"/>
      <c r="D595" s="31"/>
    </row>
    <row r="596" spans="3:4" s="30" customFormat="1" x14ac:dyDescent="0.2">
      <c r="C596" s="31"/>
      <c r="D596" s="31"/>
    </row>
    <row r="597" spans="3:4" s="30" customFormat="1" x14ac:dyDescent="0.2">
      <c r="C597" s="31"/>
      <c r="D597" s="31"/>
    </row>
    <row r="598" spans="3:4" s="30" customFormat="1" x14ac:dyDescent="0.2">
      <c r="C598" s="31"/>
      <c r="D598" s="31"/>
    </row>
    <row r="599" spans="3:4" s="30" customFormat="1" x14ac:dyDescent="0.2">
      <c r="C599" s="31"/>
      <c r="D599" s="31"/>
    </row>
    <row r="600" spans="3:4" s="30" customFormat="1" x14ac:dyDescent="0.2">
      <c r="C600" s="31"/>
      <c r="D600" s="31"/>
    </row>
    <row r="601" spans="3:4" s="30" customFormat="1" x14ac:dyDescent="0.2">
      <c r="C601" s="31"/>
      <c r="D601" s="31"/>
    </row>
    <row r="602" spans="3:4" s="30" customFormat="1" x14ac:dyDescent="0.2">
      <c r="C602" s="31"/>
      <c r="D602" s="31"/>
    </row>
    <row r="603" spans="3:4" s="30" customFormat="1" x14ac:dyDescent="0.2">
      <c r="C603" s="31"/>
      <c r="D603" s="31"/>
    </row>
    <row r="604" spans="3:4" s="30" customFormat="1" x14ac:dyDescent="0.2">
      <c r="C604" s="31"/>
      <c r="D604" s="31"/>
    </row>
    <row r="605" spans="3:4" s="30" customFormat="1" x14ac:dyDescent="0.2">
      <c r="C605" s="31"/>
      <c r="D605" s="31"/>
    </row>
    <row r="606" spans="3:4" s="30" customFormat="1" x14ac:dyDescent="0.2">
      <c r="C606" s="31"/>
      <c r="D606" s="31"/>
    </row>
    <row r="607" spans="3:4" s="30" customFormat="1" x14ac:dyDescent="0.2">
      <c r="C607" s="31"/>
      <c r="D607" s="31"/>
    </row>
    <row r="608" spans="3:4" s="30" customFormat="1" x14ac:dyDescent="0.2">
      <c r="C608" s="31"/>
      <c r="D608" s="31"/>
    </row>
    <row r="609" spans="3:4" s="30" customFormat="1" x14ac:dyDescent="0.2">
      <c r="C609" s="31"/>
      <c r="D609" s="31"/>
    </row>
    <row r="610" spans="3:4" s="30" customFormat="1" x14ac:dyDescent="0.2">
      <c r="C610" s="31"/>
      <c r="D610" s="31"/>
    </row>
    <row r="611" spans="3:4" s="30" customFormat="1" x14ac:dyDescent="0.2">
      <c r="C611" s="31"/>
      <c r="D611" s="31"/>
    </row>
    <row r="612" spans="3:4" s="30" customFormat="1" x14ac:dyDescent="0.2">
      <c r="C612" s="31"/>
      <c r="D612" s="31"/>
    </row>
    <row r="613" spans="3:4" s="30" customFormat="1" x14ac:dyDescent="0.2">
      <c r="C613" s="31"/>
      <c r="D613" s="31"/>
    </row>
    <row r="614" spans="3:4" s="30" customFormat="1" x14ac:dyDescent="0.2">
      <c r="C614" s="31"/>
      <c r="D614" s="31"/>
    </row>
    <row r="615" spans="3:4" s="30" customFormat="1" x14ac:dyDescent="0.2">
      <c r="C615" s="31"/>
      <c r="D615" s="31"/>
    </row>
    <row r="616" spans="3:4" s="30" customFormat="1" x14ac:dyDescent="0.2">
      <c r="C616" s="31"/>
      <c r="D616" s="31"/>
    </row>
    <row r="617" spans="3:4" s="30" customFormat="1" x14ac:dyDescent="0.2">
      <c r="C617" s="31"/>
      <c r="D617" s="31"/>
    </row>
    <row r="618" spans="3:4" s="30" customFormat="1" x14ac:dyDescent="0.2">
      <c r="C618" s="31"/>
      <c r="D618" s="31"/>
    </row>
    <row r="619" spans="3:4" s="30" customFormat="1" x14ac:dyDescent="0.2">
      <c r="C619" s="31"/>
      <c r="D619" s="31"/>
    </row>
    <row r="620" spans="3:4" s="30" customFormat="1" x14ac:dyDescent="0.2">
      <c r="C620" s="31"/>
      <c r="D620" s="31"/>
    </row>
    <row r="621" spans="3:4" s="30" customFormat="1" x14ac:dyDescent="0.2">
      <c r="C621" s="31"/>
      <c r="D621" s="31"/>
    </row>
    <row r="622" spans="3:4" s="30" customFormat="1" x14ac:dyDescent="0.2">
      <c r="C622" s="31"/>
      <c r="D622" s="31"/>
    </row>
    <row r="623" spans="3:4" s="30" customFormat="1" x14ac:dyDescent="0.2">
      <c r="C623" s="31"/>
      <c r="D623" s="31"/>
    </row>
    <row r="624" spans="3:4" s="30" customFormat="1" x14ac:dyDescent="0.2">
      <c r="C624" s="31"/>
      <c r="D624" s="31"/>
    </row>
    <row r="625" spans="3:4" s="30" customFormat="1" x14ac:dyDescent="0.2">
      <c r="C625" s="31"/>
      <c r="D625" s="31"/>
    </row>
    <row r="626" spans="3:4" s="30" customFormat="1" x14ac:dyDescent="0.2">
      <c r="C626" s="31"/>
      <c r="D626" s="31"/>
    </row>
    <row r="627" spans="3:4" s="30" customFormat="1" x14ac:dyDescent="0.2">
      <c r="C627" s="31"/>
      <c r="D627" s="31"/>
    </row>
    <row r="628" spans="3:4" s="30" customFormat="1" x14ac:dyDescent="0.2">
      <c r="C628" s="31"/>
      <c r="D628" s="31"/>
    </row>
    <row r="629" spans="3:4" s="30" customFormat="1" x14ac:dyDescent="0.2">
      <c r="C629" s="31"/>
      <c r="D629" s="31"/>
    </row>
    <row r="630" spans="3:4" s="30" customFormat="1" x14ac:dyDescent="0.2">
      <c r="C630" s="31"/>
      <c r="D630" s="31"/>
    </row>
    <row r="631" spans="3:4" s="30" customFormat="1" x14ac:dyDescent="0.2">
      <c r="C631" s="31"/>
      <c r="D631" s="31"/>
    </row>
    <row r="632" spans="3:4" s="30" customFormat="1" x14ac:dyDescent="0.2">
      <c r="C632" s="31"/>
      <c r="D632" s="31"/>
    </row>
    <row r="633" spans="3:4" s="30" customFormat="1" x14ac:dyDescent="0.2">
      <c r="C633" s="31"/>
      <c r="D633" s="31"/>
    </row>
    <row r="634" spans="3:4" s="30" customFormat="1" x14ac:dyDescent="0.2">
      <c r="C634" s="31"/>
      <c r="D634" s="31"/>
    </row>
    <row r="635" spans="3:4" s="30" customFormat="1" x14ac:dyDescent="0.2">
      <c r="C635" s="31"/>
      <c r="D635" s="31"/>
    </row>
    <row r="636" spans="3:4" s="30" customFormat="1" x14ac:dyDescent="0.2">
      <c r="C636" s="31"/>
      <c r="D636" s="31"/>
    </row>
    <row r="637" spans="3:4" s="30" customFormat="1" x14ac:dyDescent="0.2">
      <c r="C637" s="31"/>
      <c r="D637" s="31"/>
    </row>
    <row r="638" spans="3:4" s="30" customFormat="1" x14ac:dyDescent="0.2">
      <c r="C638" s="31"/>
      <c r="D638" s="31"/>
    </row>
    <row r="639" spans="3:4" s="30" customFormat="1" x14ac:dyDescent="0.2">
      <c r="C639" s="31"/>
      <c r="D639" s="31"/>
    </row>
    <row r="640" spans="3:4" s="30" customFormat="1" x14ac:dyDescent="0.2">
      <c r="C640" s="31"/>
      <c r="D640" s="31"/>
    </row>
    <row r="641" spans="3:4" s="30" customFormat="1" x14ac:dyDescent="0.2">
      <c r="C641" s="31"/>
      <c r="D641" s="31"/>
    </row>
    <row r="642" spans="3:4" s="30" customFormat="1" x14ac:dyDescent="0.2">
      <c r="C642" s="31"/>
      <c r="D642" s="31"/>
    </row>
    <row r="643" spans="3:4" s="30" customFormat="1" x14ac:dyDescent="0.2">
      <c r="C643" s="31"/>
      <c r="D643" s="31"/>
    </row>
    <row r="644" spans="3:4" s="30" customFormat="1" x14ac:dyDescent="0.2">
      <c r="C644" s="31"/>
      <c r="D644" s="31"/>
    </row>
    <row r="645" spans="3:4" s="30" customFormat="1" x14ac:dyDescent="0.2">
      <c r="C645" s="31"/>
      <c r="D645" s="31"/>
    </row>
    <row r="646" spans="3:4" s="30" customFormat="1" x14ac:dyDescent="0.2">
      <c r="C646" s="31"/>
      <c r="D646" s="31"/>
    </row>
    <row r="647" spans="3:4" s="30" customFormat="1" x14ac:dyDescent="0.2">
      <c r="C647" s="31"/>
      <c r="D647" s="31"/>
    </row>
    <row r="648" spans="3:4" s="30" customFormat="1" x14ac:dyDescent="0.2">
      <c r="C648" s="31"/>
      <c r="D648" s="31"/>
    </row>
    <row r="649" spans="3:4" s="30" customFormat="1" x14ac:dyDescent="0.2">
      <c r="C649" s="31"/>
      <c r="D649" s="31"/>
    </row>
    <row r="650" spans="3:4" s="30" customFormat="1" x14ac:dyDescent="0.2">
      <c r="C650" s="31"/>
      <c r="D650" s="31"/>
    </row>
    <row r="651" spans="3:4" s="30" customFormat="1" x14ac:dyDescent="0.2">
      <c r="C651" s="31"/>
      <c r="D651" s="31"/>
    </row>
    <row r="652" spans="3:4" s="30" customFormat="1" x14ac:dyDescent="0.2">
      <c r="C652" s="31"/>
      <c r="D652" s="31"/>
    </row>
    <row r="653" spans="3:4" s="30" customFormat="1" x14ac:dyDescent="0.2">
      <c r="C653" s="31"/>
      <c r="D653" s="31"/>
    </row>
    <row r="654" spans="3:4" s="30" customFormat="1" x14ac:dyDescent="0.2">
      <c r="C654" s="31"/>
      <c r="D654" s="31"/>
    </row>
    <row r="655" spans="3:4" s="30" customFormat="1" x14ac:dyDescent="0.2">
      <c r="C655" s="31"/>
      <c r="D655" s="31"/>
    </row>
    <row r="656" spans="3:4" s="30" customFormat="1" x14ac:dyDescent="0.2">
      <c r="C656" s="31"/>
      <c r="D656" s="31"/>
    </row>
    <row r="657" spans="3:4" s="30" customFormat="1" x14ac:dyDescent="0.2">
      <c r="C657" s="31"/>
      <c r="D657" s="31"/>
    </row>
    <row r="658" spans="3:4" s="30" customFormat="1" x14ac:dyDescent="0.2">
      <c r="C658" s="31"/>
      <c r="D658" s="31"/>
    </row>
    <row r="659" spans="3:4" s="30" customFormat="1" x14ac:dyDescent="0.2">
      <c r="C659" s="31"/>
      <c r="D659" s="31"/>
    </row>
    <row r="660" spans="3:4" s="30" customFormat="1" x14ac:dyDescent="0.2">
      <c r="C660" s="31"/>
      <c r="D660" s="31"/>
    </row>
    <row r="661" spans="3:4" s="30" customFormat="1" x14ac:dyDescent="0.2">
      <c r="C661" s="31"/>
      <c r="D661" s="31"/>
    </row>
    <row r="662" spans="3:4" s="30" customFormat="1" x14ac:dyDescent="0.2">
      <c r="C662" s="31"/>
      <c r="D662" s="31"/>
    </row>
    <row r="663" spans="3:4" s="30" customFormat="1" x14ac:dyDescent="0.2">
      <c r="C663" s="31"/>
      <c r="D663" s="31"/>
    </row>
    <row r="664" spans="3:4" s="30" customFormat="1" x14ac:dyDescent="0.2">
      <c r="C664" s="31"/>
      <c r="D664" s="31"/>
    </row>
    <row r="665" spans="3:4" s="30" customFormat="1" x14ac:dyDescent="0.2">
      <c r="C665" s="31"/>
      <c r="D665" s="31"/>
    </row>
    <row r="666" spans="3:4" s="30" customFormat="1" x14ac:dyDescent="0.2">
      <c r="C666" s="31"/>
      <c r="D666" s="31"/>
    </row>
    <row r="667" spans="3:4" s="30" customFormat="1" x14ac:dyDescent="0.2">
      <c r="C667" s="31"/>
      <c r="D667" s="31"/>
    </row>
    <row r="668" spans="3:4" s="30" customFormat="1" x14ac:dyDescent="0.2">
      <c r="C668" s="31"/>
      <c r="D668" s="31"/>
    </row>
    <row r="669" spans="3:4" s="30" customFormat="1" x14ac:dyDescent="0.2">
      <c r="C669" s="31"/>
      <c r="D669" s="31"/>
    </row>
    <row r="670" spans="3:4" s="30" customFormat="1" x14ac:dyDescent="0.2">
      <c r="C670" s="31"/>
      <c r="D670" s="31"/>
    </row>
    <row r="671" spans="3:4" s="30" customFormat="1" x14ac:dyDescent="0.2">
      <c r="C671" s="31"/>
      <c r="D671" s="31"/>
    </row>
    <row r="672" spans="3:4" s="30" customFormat="1" x14ac:dyDescent="0.2">
      <c r="C672" s="31"/>
      <c r="D672" s="31"/>
    </row>
    <row r="673" spans="3:4" s="30" customFormat="1" x14ac:dyDescent="0.2">
      <c r="C673" s="31"/>
      <c r="D673" s="31"/>
    </row>
    <row r="674" spans="3:4" s="30" customFormat="1" x14ac:dyDescent="0.2">
      <c r="C674" s="31"/>
      <c r="D674" s="31"/>
    </row>
    <row r="675" spans="3:4" s="30" customFormat="1" x14ac:dyDescent="0.2">
      <c r="C675" s="31"/>
      <c r="D675" s="31"/>
    </row>
    <row r="676" spans="3:4" s="30" customFormat="1" x14ac:dyDescent="0.2">
      <c r="C676" s="31"/>
      <c r="D676" s="31"/>
    </row>
    <row r="677" spans="3:4" s="30" customFormat="1" x14ac:dyDescent="0.2">
      <c r="C677" s="31"/>
      <c r="D677" s="31"/>
    </row>
    <row r="678" spans="3:4" s="30" customFormat="1" x14ac:dyDescent="0.2">
      <c r="C678" s="31"/>
      <c r="D678" s="31"/>
    </row>
    <row r="679" spans="3:4" s="30" customFormat="1" x14ac:dyDescent="0.2">
      <c r="C679" s="31"/>
      <c r="D679" s="31"/>
    </row>
    <row r="680" spans="3:4" s="30" customFormat="1" x14ac:dyDescent="0.2">
      <c r="C680" s="31"/>
      <c r="D680" s="31"/>
    </row>
    <row r="681" spans="3:4" s="30" customFormat="1" x14ac:dyDescent="0.2">
      <c r="C681" s="31"/>
      <c r="D681" s="31"/>
    </row>
    <row r="682" spans="3:4" s="30" customFormat="1" x14ac:dyDescent="0.2">
      <c r="C682" s="31"/>
      <c r="D682" s="31"/>
    </row>
    <row r="683" spans="3:4" s="30" customFormat="1" x14ac:dyDescent="0.2">
      <c r="C683" s="31"/>
      <c r="D683" s="31"/>
    </row>
    <row r="684" spans="3:4" s="30" customFormat="1" x14ac:dyDescent="0.2">
      <c r="C684" s="31"/>
      <c r="D684" s="31"/>
    </row>
    <row r="685" spans="3:4" s="30" customFormat="1" x14ac:dyDescent="0.2">
      <c r="C685" s="31"/>
      <c r="D685" s="31"/>
    </row>
    <row r="686" spans="3:4" s="30" customFormat="1" x14ac:dyDescent="0.2">
      <c r="C686" s="31"/>
      <c r="D686" s="31"/>
    </row>
    <row r="687" spans="3:4" s="30" customFormat="1" x14ac:dyDescent="0.2">
      <c r="C687" s="31"/>
      <c r="D687" s="31"/>
    </row>
    <row r="688" spans="3:4" s="30" customFormat="1" x14ac:dyDescent="0.2">
      <c r="C688" s="31"/>
      <c r="D688" s="31"/>
    </row>
    <row r="689" spans="3:4" s="30" customFormat="1" x14ac:dyDescent="0.2">
      <c r="C689" s="31"/>
      <c r="D689" s="31"/>
    </row>
    <row r="690" spans="3:4" s="30" customFormat="1" x14ac:dyDescent="0.2">
      <c r="C690" s="31"/>
      <c r="D690" s="31"/>
    </row>
    <row r="691" spans="3:4" s="30" customFormat="1" x14ac:dyDescent="0.2">
      <c r="C691" s="31"/>
      <c r="D691" s="31"/>
    </row>
    <row r="692" spans="3:4" s="30" customFormat="1" x14ac:dyDescent="0.2">
      <c r="C692" s="31"/>
      <c r="D692" s="31"/>
    </row>
    <row r="693" spans="3:4" s="30" customFormat="1" x14ac:dyDescent="0.2">
      <c r="C693" s="31"/>
      <c r="D693" s="31"/>
    </row>
    <row r="694" spans="3:4" s="30" customFormat="1" x14ac:dyDescent="0.2">
      <c r="C694" s="31"/>
      <c r="D694" s="31"/>
    </row>
    <row r="695" spans="3:4" s="30" customFormat="1" x14ac:dyDescent="0.2">
      <c r="C695" s="31"/>
      <c r="D695" s="31"/>
    </row>
    <row r="696" spans="3:4" s="30" customFormat="1" x14ac:dyDescent="0.2">
      <c r="C696" s="31"/>
      <c r="D696" s="31"/>
    </row>
    <row r="697" spans="3:4" s="30" customFormat="1" x14ac:dyDescent="0.2">
      <c r="C697" s="31"/>
      <c r="D697" s="31"/>
    </row>
    <row r="698" spans="3:4" s="30" customFormat="1" x14ac:dyDescent="0.2">
      <c r="C698" s="31"/>
      <c r="D698" s="31"/>
    </row>
    <row r="699" spans="3:4" s="30" customFormat="1" x14ac:dyDescent="0.2">
      <c r="C699" s="31"/>
      <c r="D699" s="31"/>
    </row>
    <row r="700" spans="3:4" s="30" customFormat="1" x14ac:dyDescent="0.2">
      <c r="C700" s="31"/>
      <c r="D700" s="31"/>
    </row>
    <row r="701" spans="3:4" s="30" customFormat="1" x14ac:dyDescent="0.2">
      <c r="C701" s="31"/>
      <c r="D701" s="31"/>
    </row>
    <row r="702" spans="3:4" s="30" customFormat="1" x14ac:dyDescent="0.2">
      <c r="C702" s="31"/>
      <c r="D702" s="31"/>
    </row>
    <row r="703" spans="3:4" s="30" customFormat="1" x14ac:dyDescent="0.2">
      <c r="C703" s="31"/>
      <c r="D703" s="31"/>
    </row>
    <row r="704" spans="3:4" s="30" customFormat="1" x14ac:dyDescent="0.2">
      <c r="C704" s="31"/>
      <c r="D704" s="31"/>
    </row>
    <row r="705" spans="3:4" s="30" customFormat="1" x14ac:dyDescent="0.2">
      <c r="C705" s="31"/>
      <c r="D705" s="31"/>
    </row>
    <row r="706" spans="3:4" s="30" customFormat="1" x14ac:dyDescent="0.2">
      <c r="C706" s="31"/>
      <c r="D706" s="31"/>
    </row>
    <row r="707" spans="3:4" s="30" customFormat="1" x14ac:dyDescent="0.2">
      <c r="C707" s="31"/>
      <c r="D707" s="31"/>
    </row>
    <row r="708" spans="3:4" s="30" customFormat="1" x14ac:dyDescent="0.2">
      <c r="C708" s="31"/>
      <c r="D708" s="31"/>
    </row>
    <row r="709" spans="3:4" s="30" customFormat="1" x14ac:dyDescent="0.2">
      <c r="C709" s="31"/>
      <c r="D709" s="31"/>
    </row>
    <row r="710" spans="3:4" s="30" customFormat="1" x14ac:dyDescent="0.2">
      <c r="C710" s="31"/>
      <c r="D710" s="31"/>
    </row>
    <row r="711" spans="3:4" s="30" customFormat="1" x14ac:dyDescent="0.2">
      <c r="C711" s="31"/>
      <c r="D711" s="31"/>
    </row>
    <row r="712" spans="3:4" s="30" customFormat="1" x14ac:dyDescent="0.2">
      <c r="C712" s="31"/>
      <c r="D712" s="31"/>
    </row>
    <row r="713" spans="3:4" s="30" customFormat="1" x14ac:dyDescent="0.2">
      <c r="C713" s="31"/>
      <c r="D713" s="31"/>
    </row>
    <row r="714" spans="3:4" s="30" customFormat="1" x14ac:dyDescent="0.2">
      <c r="C714" s="31"/>
      <c r="D714" s="31"/>
    </row>
    <row r="715" spans="3:4" s="30" customFormat="1" x14ac:dyDescent="0.2">
      <c r="C715" s="31"/>
      <c r="D715" s="31"/>
    </row>
    <row r="716" spans="3:4" s="30" customFormat="1" x14ac:dyDescent="0.2">
      <c r="C716" s="31"/>
      <c r="D716" s="31"/>
    </row>
    <row r="717" spans="3:4" s="30" customFormat="1" x14ac:dyDescent="0.2">
      <c r="C717" s="31"/>
      <c r="D717" s="31"/>
    </row>
    <row r="718" spans="3:4" s="30" customFormat="1" x14ac:dyDescent="0.2">
      <c r="C718" s="31"/>
      <c r="D718" s="31"/>
    </row>
    <row r="719" spans="3:4" s="30" customFormat="1" x14ac:dyDescent="0.2">
      <c r="C719" s="31"/>
      <c r="D719" s="31"/>
    </row>
    <row r="720" spans="3:4" s="30" customFormat="1" x14ac:dyDescent="0.2">
      <c r="C720" s="31"/>
      <c r="D720" s="31"/>
    </row>
    <row r="721" spans="3:4" s="30" customFormat="1" x14ac:dyDescent="0.2">
      <c r="C721" s="31"/>
      <c r="D721" s="31"/>
    </row>
    <row r="722" spans="3:4" s="30" customFormat="1" x14ac:dyDescent="0.2">
      <c r="C722" s="31"/>
      <c r="D722" s="31"/>
    </row>
    <row r="723" spans="3:4" s="30" customFormat="1" x14ac:dyDescent="0.2">
      <c r="C723" s="31"/>
      <c r="D723" s="31"/>
    </row>
    <row r="724" spans="3:4" s="30" customFormat="1" x14ac:dyDescent="0.2">
      <c r="C724" s="31"/>
      <c r="D724" s="31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  <row r="3373" spans="3:4" x14ac:dyDescent="0.2">
      <c r="C3373" s="12"/>
      <c r="D3373" s="12"/>
    </row>
    <row r="3374" spans="3:4" x14ac:dyDescent="0.2">
      <c r="C3374" s="12"/>
      <c r="D3374" s="12"/>
    </row>
    <row r="3375" spans="3:4" x14ac:dyDescent="0.2">
      <c r="C3375" s="12"/>
      <c r="D3375" s="12"/>
    </row>
    <row r="3376" spans="3:4" x14ac:dyDescent="0.2">
      <c r="C3376" s="12"/>
      <c r="D3376" s="12"/>
    </row>
    <row r="3377" spans="3:4" x14ac:dyDescent="0.2">
      <c r="C3377" s="12"/>
      <c r="D3377" s="12"/>
    </row>
    <row r="3378" spans="3:4" x14ac:dyDescent="0.2">
      <c r="C3378" s="12"/>
      <c r="D3378" s="12"/>
    </row>
    <row r="3379" spans="3:4" x14ac:dyDescent="0.2">
      <c r="C3379" s="12"/>
      <c r="D3379" s="12"/>
    </row>
    <row r="3380" spans="3:4" x14ac:dyDescent="0.2">
      <c r="C3380" s="12"/>
      <c r="D3380" s="12"/>
    </row>
    <row r="3381" spans="3:4" x14ac:dyDescent="0.2">
      <c r="C3381" s="12"/>
      <c r="D3381" s="12"/>
    </row>
    <row r="3382" spans="3:4" x14ac:dyDescent="0.2">
      <c r="C3382" s="12"/>
      <c r="D3382" s="12"/>
    </row>
    <row r="3383" spans="3:4" x14ac:dyDescent="0.2">
      <c r="C3383" s="12"/>
      <c r="D3383" s="12"/>
    </row>
    <row r="3384" spans="3:4" x14ac:dyDescent="0.2">
      <c r="C3384" s="12"/>
      <c r="D3384" s="12"/>
    </row>
    <row r="3385" spans="3:4" x14ac:dyDescent="0.2">
      <c r="C3385" s="12"/>
      <c r="D3385" s="12"/>
    </row>
    <row r="3386" spans="3:4" x14ac:dyDescent="0.2">
      <c r="C3386" s="12"/>
      <c r="D3386" s="12"/>
    </row>
    <row r="3387" spans="3:4" x14ac:dyDescent="0.2">
      <c r="C3387" s="12"/>
      <c r="D3387" s="12"/>
    </row>
    <row r="3388" spans="3:4" x14ac:dyDescent="0.2">
      <c r="C3388" s="12"/>
      <c r="D3388" s="12"/>
    </row>
    <row r="3389" spans="3:4" x14ac:dyDescent="0.2">
      <c r="C3389" s="12"/>
      <c r="D3389" s="12"/>
    </row>
    <row r="3390" spans="3:4" x14ac:dyDescent="0.2">
      <c r="C3390" s="12"/>
      <c r="D3390" s="12"/>
    </row>
    <row r="3391" spans="3:4" x14ac:dyDescent="0.2">
      <c r="C3391" s="12"/>
      <c r="D3391" s="12"/>
    </row>
    <row r="3392" spans="3:4" x14ac:dyDescent="0.2">
      <c r="C3392" s="12"/>
      <c r="D3392" s="12"/>
    </row>
    <row r="3393" spans="3:4" x14ac:dyDescent="0.2">
      <c r="C3393" s="12"/>
      <c r="D3393" s="12"/>
    </row>
    <row r="3394" spans="3:4" x14ac:dyDescent="0.2">
      <c r="C3394" s="12"/>
      <c r="D3394" s="12"/>
    </row>
    <row r="3395" spans="3:4" x14ac:dyDescent="0.2">
      <c r="C3395" s="12"/>
      <c r="D3395" s="12"/>
    </row>
    <row r="3396" spans="3:4" x14ac:dyDescent="0.2">
      <c r="C3396" s="12"/>
      <c r="D3396" s="12"/>
    </row>
    <row r="3397" spans="3:4" x14ac:dyDescent="0.2">
      <c r="C3397" s="12"/>
      <c r="D3397" s="12"/>
    </row>
    <row r="3398" spans="3:4" x14ac:dyDescent="0.2">
      <c r="C3398" s="12"/>
      <c r="D3398" s="12"/>
    </row>
    <row r="3399" spans="3:4" x14ac:dyDescent="0.2">
      <c r="C3399" s="12"/>
      <c r="D3399" s="12"/>
    </row>
    <row r="3400" spans="3:4" x14ac:dyDescent="0.2">
      <c r="C3400" s="12"/>
      <c r="D3400" s="12"/>
    </row>
    <row r="3401" spans="3:4" x14ac:dyDescent="0.2">
      <c r="C3401" s="12"/>
      <c r="D3401" s="12"/>
    </row>
    <row r="3402" spans="3:4" x14ac:dyDescent="0.2">
      <c r="C3402" s="12"/>
      <c r="D3402" s="12"/>
    </row>
    <row r="3403" spans="3:4" x14ac:dyDescent="0.2">
      <c r="C3403" s="12"/>
      <c r="D3403" s="12"/>
    </row>
    <row r="3404" spans="3:4" x14ac:dyDescent="0.2">
      <c r="C3404" s="12"/>
      <c r="D3404" s="12"/>
    </row>
    <row r="3405" spans="3:4" x14ac:dyDescent="0.2">
      <c r="C3405" s="12"/>
      <c r="D3405" s="12"/>
    </row>
    <row r="3406" spans="3:4" x14ac:dyDescent="0.2">
      <c r="C3406" s="12"/>
      <c r="D3406" s="12"/>
    </row>
    <row r="3407" spans="3:4" x14ac:dyDescent="0.2">
      <c r="C3407" s="12"/>
      <c r="D3407" s="12"/>
    </row>
    <row r="3408" spans="3:4" x14ac:dyDescent="0.2">
      <c r="C3408" s="12"/>
      <c r="D3408" s="12"/>
    </row>
    <row r="3409" spans="3:4" x14ac:dyDescent="0.2">
      <c r="C3409" s="12"/>
      <c r="D3409" s="12"/>
    </row>
    <row r="3410" spans="3:4" x14ac:dyDescent="0.2">
      <c r="C3410" s="12"/>
      <c r="D3410" s="12"/>
    </row>
    <row r="3411" spans="3:4" x14ac:dyDescent="0.2">
      <c r="C3411" s="12"/>
      <c r="D3411" s="12"/>
    </row>
    <row r="3412" spans="3:4" x14ac:dyDescent="0.2">
      <c r="C3412" s="12"/>
      <c r="D3412" s="12"/>
    </row>
    <row r="3413" spans="3:4" x14ac:dyDescent="0.2">
      <c r="C3413" s="12"/>
      <c r="D3413" s="12"/>
    </row>
    <row r="3414" spans="3:4" x14ac:dyDescent="0.2">
      <c r="C3414" s="12"/>
      <c r="D3414" s="12"/>
    </row>
    <row r="3415" spans="3:4" x14ac:dyDescent="0.2">
      <c r="C3415" s="12"/>
      <c r="D3415" s="12"/>
    </row>
    <row r="3416" spans="3:4" x14ac:dyDescent="0.2">
      <c r="C3416" s="12"/>
      <c r="D3416" s="12"/>
    </row>
    <row r="3417" spans="3:4" x14ac:dyDescent="0.2">
      <c r="C3417" s="12"/>
      <c r="D3417" s="12"/>
    </row>
    <row r="3418" spans="3:4" x14ac:dyDescent="0.2">
      <c r="C3418" s="12"/>
      <c r="D3418" s="12"/>
    </row>
    <row r="3419" spans="3:4" x14ac:dyDescent="0.2">
      <c r="C3419" s="12"/>
      <c r="D3419" s="12"/>
    </row>
    <row r="3420" spans="3:4" x14ac:dyDescent="0.2">
      <c r="C3420" s="12"/>
      <c r="D3420" s="12"/>
    </row>
    <row r="3421" spans="3:4" x14ac:dyDescent="0.2">
      <c r="C3421" s="12"/>
      <c r="D3421" s="12"/>
    </row>
    <row r="3422" spans="3:4" x14ac:dyDescent="0.2">
      <c r="C3422" s="12"/>
      <c r="D3422" s="12"/>
    </row>
    <row r="3423" spans="3:4" x14ac:dyDescent="0.2">
      <c r="C3423" s="12"/>
      <c r="D3423" s="12"/>
    </row>
    <row r="3424" spans="3:4" x14ac:dyDescent="0.2">
      <c r="C3424" s="12"/>
      <c r="D3424" s="12"/>
    </row>
    <row r="3425" spans="3:4" x14ac:dyDescent="0.2">
      <c r="C3425" s="12"/>
      <c r="D3425" s="12"/>
    </row>
    <row r="3426" spans="3:4" x14ac:dyDescent="0.2">
      <c r="C3426" s="12"/>
      <c r="D3426" s="12"/>
    </row>
    <row r="3427" spans="3:4" x14ac:dyDescent="0.2">
      <c r="C3427" s="12"/>
      <c r="D3427" s="12"/>
    </row>
    <row r="3428" spans="3:4" x14ac:dyDescent="0.2">
      <c r="C3428" s="12"/>
      <c r="D3428" s="12"/>
    </row>
    <row r="3429" spans="3:4" x14ac:dyDescent="0.2">
      <c r="C3429" s="12"/>
      <c r="D3429" s="12"/>
    </row>
    <row r="3430" spans="3:4" x14ac:dyDescent="0.2">
      <c r="C3430" s="12"/>
      <c r="D3430" s="12"/>
    </row>
    <row r="3431" spans="3:4" x14ac:dyDescent="0.2">
      <c r="C3431" s="12"/>
      <c r="D3431" s="12"/>
    </row>
    <row r="3432" spans="3:4" x14ac:dyDescent="0.2">
      <c r="C3432" s="12"/>
      <c r="D3432" s="12"/>
    </row>
    <row r="3433" spans="3:4" x14ac:dyDescent="0.2">
      <c r="C3433" s="12"/>
      <c r="D3433" s="12"/>
    </row>
    <row r="3434" spans="3:4" x14ac:dyDescent="0.2">
      <c r="C3434" s="12"/>
      <c r="D3434" s="12"/>
    </row>
    <row r="3435" spans="3:4" x14ac:dyDescent="0.2">
      <c r="C3435" s="12"/>
      <c r="D3435" s="12"/>
    </row>
    <row r="3436" spans="3:4" x14ac:dyDescent="0.2">
      <c r="C3436" s="12"/>
      <c r="D3436" s="12"/>
    </row>
    <row r="3437" spans="3:4" x14ac:dyDescent="0.2">
      <c r="C3437" s="12"/>
      <c r="D3437" s="12"/>
    </row>
    <row r="3438" spans="3:4" x14ac:dyDescent="0.2">
      <c r="C3438" s="12"/>
      <c r="D3438" s="12"/>
    </row>
    <row r="3439" spans="3:4" x14ac:dyDescent="0.2">
      <c r="C3439" s="12"/>
      <c r="D3439" s="12"/>
    </row>
    <row r="3440" spans="3:4" x14ac:dyDescent="0.2">
      <c r="C3440" s="12"/>
      <c r="D3440" s="12"/>
    </row>
    <row r="3441" spans="3:4" x14ac:dyDescent="0.2">
      <c r="C3441" s="12"/>
      <c r="D3441" s="12"/>
    </row>
    <row r="3442" spans="3:4" x14ac:dyDescent="0.2">
      <c r="C3442" s="12"/>
      <c r="D3442" s="12"/>
    </row>
    <row r="3443" spans="3:4" x14ac:dyDescent="0.2">
      <c r="C3443" s="12"/>
      <c r="D3443" s="12"/>
    </row>
    <row r="3444" spans="3:4" x14ac:dyDescent="0.2">
      <c r="C3444" s="12"/>
      <c r="D3444" s="12"/>
    </row>
    <row r="3445" spans="3:4" x14ac:dyDescent="0.2">
      <c r="C3445" s="12"/>
      <c r="D3445" s="12"/>
    </row>
    <row r="3446" spans="3:4" x14ac:dyDescent="0.2">
      <c r="C3446" s="12"/>
      <c r="D3446" s="12"/>
    </row>
    <row r="3447" spans="3:4" x14ac:dyDescent="0.2">
      <c r="C3447" s="12"/>
      <c r="D3447" s="12"/>
    </row>
    <row r="3448" spans="3:4" x14ac:dyDescent="0.2">
      <c r="C3448" s="12"/>
      <c r="D3448" s="12"/>
    </row>
    <row r="3449" spans="3:4" x14ac:dyDescent="0.2">
      <c r="C3449" s="12"/>
      <c r="D3449" s="12"/>
    </row>
    <row r="3450" spans="3:4" x14ac:dyDescent="0.2">
      <c r="C3450" s="12"/>
      <c r="D3450" s="12"/>
    </row>
    <row r="3451" spans="3:4" x14ac:dyDescent="0.2">
      <c r="C3451" s="12"/>
      <c r="D3451" s="12"/>
    </row>
    <row r="3452" spans="3:4" x14ac:dyDescent="0.2">
      <c r="C3452" s="12"/>
      <c r="D3452" s="12"/>
    </row>
    <row r="3453" spans="3:4" x14ac:dyDescent="0.2">
      <c r="C3453" s="12"/>
      <c r="D3453" s="12"/>
    </row>
    <row r="3454" spans="3:4" x14ac:dyDescent="0.2">
      <c r="C3454" s="12"/>
      <c r="D3454" s="12"/>
    </row>
    <row r="3455" spans="3:4" x14ac:dyDescent="0.2">
      <c r="C3455" s="12"/>
      <c r="D3455" s="12"/>
    </row>
    <row r="3456" spans="3:4" x14ac:dyDescent="0.2">
      <c r="C3456" s="12"/>
      <c r="D3456" s="12"/>
    </row>
    <row r="3457" spans="3:4" x14ac:dyDescent="0.2">
      <c r="C3457" s="12"/>
      <c r="D3457" s="12"/>
    </row>
    <row r="3458" spans="3:4" x14ac:dyDescent="0.2">
      <c r="C3458" s="12"/>
      <c r="D3458" s="12"/>
    </row>
    <row r="3459" spans="3:4" x14ac:dyDescent="0.2">
      <c r="C3459" s="12"/>
      <c r="D3459" s="12"/>
    </row>
    <row r="3460" spans="3:4" x14ac:dyDescent="0.2">
      <c r="C3460" s="12"/>
      <c r="D3460" s="12"/>
    </row>
    <row r="3461" spans="3:4" x14ac:dyDescent="0.2">
      <c r="C3461" s="12"/>
      <c r="D3461" s="12"/>
    </row>
    <row r="3462" spans="3:4" x14ac:dyDescent="0.2">
      <c r="C3462" s="12"/>
      <c r="D3462" s="12"/>
    </row>
    <row r="3463" spans="3:4" x14ac:dyDescent="0.2">
      <c r="C3463" s="12"/>
      <c r="D3463" s="12"/>
    </row>
    <row r="3464" spans="3:4" x14ac:dyDescent="0.2">
      <c r="C3464" s="12"/>
      <c r="D3464" s="12"/>
    </row>
    <row r="3465" spans="3:4" x14ac:dyDescent="0.2">
      <c r="C3465" s="12"/>
      <c r="D3465" s="12"/>
    </row>
    <row r="3466" spans="3:4" x14ac:dyDescent="0.2">
      <c r="C3466" s="12"/>
      <c r="D3466" s="12"/>
    </row>
    <row r="3467" spans="3:4" x14ac:dyDescent="0.2">
      <c r="C3467" s="12"/>
      <c r="D3467" s="12"/>
    </row>
    <row r="3468" spans="3:4" x14ac:dyDescent="0.2">
      <c r="C3468" s="12"/>
      <c r="D3468" s="12"/>
    </row>
    <row r="3469" spans="3:4" x14ac:dyDescent="0.2">
      <c r="C3469" s="12"/>
      <c r="D3469" s="12"/>
    </row>
    <row r="3470" spans="3:4" x14ac:dyDescent="0.2">
      <c r="C3470" s="12"/>
      <c r="D3470" s="12"/>
    </row>
    <row r="3471" spans="3:4" x14ac:dyDescent="0.2">
      <c r="C3471" s="12"/>
      <c r="D3471" s="12"/>
    </row>
    <row r="3472" spans="3:4" x14ac:dyDescent="0.2">
      <c r="C3472" s="12"/>
      <c r="D3472" s="12"/>
    </row>
    <row r="3473" spans="3:4" x14ac:dyDescent="0.2">
      <c r="C3473" s="12"/>
      <c r="D3473" s="12"/>
    </row>
    <row r="3474" spans="3:4" x14ac:dyDescent="0.2">
      <c r="C3474" s="12"/>
      <c r="D3474" s="12"/>
    </row>
    <row r="3475" spans="3:4" x14ac:dyDescent="0.2">
      <c r="C3475" s="12"/>
      <c r="D3475" s="12"/>
    </row>
    <row r="3476" spans="3:4" x14ac:dyDescent="0.2">
      <c r="C3476" s="12"/>
      <c r="D3476" s="12"/>
    </row>
    <row r="3477" spans="3:4" x14ac:dyDescent="0.2">
      <c r="C3477" s="12"/>
      <c r="D3477" s="12"/>
    </row>
    <row r="3478" spans="3:4" x14ac:dyDescent="0.2">
      <c r="C3478" s="12"/>
      <c r="D3478" s="12"/>
    </row>
    <row r="3479" spans="3:4" x14ac:dyDescent="0.2">
      <c r="C3479" s="12"/>
      <c r="D3479" s="12"/>
    </row>
    <row r="3480" spans="3:4" x14ac:dyDescent="0.2">
      <c r="C3480" s="12"/>
      <c r="D3480" s="12"/>
    </row>
    <row r="3481" spans="3:4" x14ac:dyDescent="0.2">
      <c r="C3481" s="12"/>
      <c r="D3481" s="12"/>
    </row>
    <row r="3482" spans="3:4" x14ac:dyDescent="0.2">
      <c r="C3482" s="12"/>
      <c r="D3482" s="12"/>
    </row>
    <row r="3483" spans="3:4" x14ac:dyDescent="0.2">
      <c r="C3483" s="12"/>
      <c r="D3483" s="12"/>
    </row>
    <row r="3484" spans="3:4" x14ac:dyDescent="0.2">
      <c r="C3484" s="12"/>
      <c r="D3484" s="12"/>
    </row>
    <row r="3485" spans="3:4" x14ac:dyDescent="0.2">
      <c r="C3485" s="12"/>
      <c r="D3485" s="12"/>
    </row>
    <row r="3486" spans="3:4" x14ac:dyDescent="0.2">
      <c r="C3486" s="12"/>
      <c r="D3486" s="12"/>
    </row>
    <row r="3487" spans="3:4" x14ac:dyDescent="0.2">
      <c r="C3487" s="12"/>
      <c r="D3487" s="12"/>
    </row>
    <row r="3488" spans="3:4" x14ac:dyDescent="0.2">
      <c r="C3488" s="12"/>
      <c r="D3488" s="12"/>
    </row>
    <row r="3489" spans="3:4" x14ac:dyDescent="0.2">
      <c r="C3489" s="12"/>
      <c r="D3489" s="12"/>
    </row>
    <row r="3490" spans="3:4" x14ac:dyDescent="0.2">
      <c r="C3490" s="12"/>
      <c r="D3490" s="12"/>
    </row>
    <row r="3491" spans="3:4" x14ac:dyDescent="0.2">
      <c r="C3491" s="12"/>
      <c r="D3491" s="12"/>
    </row>
    <row r="3492" spans="3:4" x14ac:dyDescent="0.2">
      <c r="C3492" s="12"/>
      <c r="D3492" s="12"/>
    </row>
    <row r="3493" spans="3:4" x14ac:dyDescent="0.2">
      <c r="C3493" s="12"/>
      <c r="D3493" s="12"/>
    </row>
    <row r="3494" spans="3:4" x14ac:dyDescent="0.2">
      <c r="C3494" s="12"/>
      <c r="D3494" s="12"/>
    </row>
    <row r="3495" spans="3:4" x14ac:dyDescent="0.2">
      <c r="C3495" s="12"/>
      <c r="D3495" s="12"/>
    </row>
    <row r="3496" spans="3:4" x14ac:dyDescent="0.2">
      <c r="C3496" s="12"/>
      <c r="D3496" s="12"/>
    </row>
    <row r="3497" spans="3:4" x14ac:dyDescent="0.2">
      <c r="C3497" s="12"/>
      <c r="D3497" s="12"/>
    </row>
    <row r="3498" spans="3:4" x14ac:dyDescent="0.2">
      <c r="C3498" s="12"/>
      <c r="D3498" s="12"/>
    </row>
    <row r="3499" spans="3:4" x14ac:dyDescent="0.2">
      <c r="C3499" s="12"/>
      <c r="D3499" s="12"/>
    </row>
    <row r="3500" spans="3:4" x14ac:dyDescent="0.2">
      <c r="C3500" s="12"/>
      <c r="D3500" s="12"/>
    </row>
    <row r="3501" spans="3:4" x14ac:dyDescent="0.2">
      <c r="C3501" s="12"/>
      <c r="D3501" s="12"/>
    </row>
    <row r="3502" spans="3:4" x14ac:dyDescent="0.2">
      <c r="C3502" s="12"/>
      <c r="D3502" s="12"/>
    </row>
    <row r="3503" spans="3:4" x14ac:dyDescent="0.2">
      <c r="C3503" s="12"/>
      <c r="D3503" s="12"/>
    </row>
    <row r="3504" spans="3:4" x14ac:dyDescent="0.2">
      <c r="C3504" s="12"/>
      <c r="D3504" s="12"/>
    </row>
    <row r="3505" spans="3:4" x14ac:dyDescent="0.2">
      <c r="C3505" s="12"/>
      <c r="D3505" s="12"/>
    </row>
    <row r="3506" spans="3:4" x14ac:dyDescent="0.2">
      <c r="C3506" s="12"/>
      <c r="D3506" s="12"/>
    </row>
    <row r="3507" spans="3:4" x14ac:dyDescent="0.2">
      <c r="C3507" s="12"/>
      <c r="D3507" s="12"/>
    </row>
    <row r="3508" spans="3:4" x14ac:dyDescent="0.2">
      <c r="C3508" s="12"/>
      <c r="D3508" s="12"/>
    </row>
    <row r="3509" spans="3:4" x14ac:dyDescent="0.2">
      <c r="C3509" s="12"/>
      <c r="D3509" s="12"/>
    </row>
    <row r="3510" spans="3:4" x14ac:dyDescent="0.2">
      <c r="C3510" s="12"/>
      <c r="D3510" s="12"/>
    </row>
    <row r="3511" spans="3:4" x14ac:dyDescent="0.2">
      <c r="C3511" s="12"/>
      <c r="D3511" s="12"/>
    </row>
    <row r="3512" spans="3:4" x14ac:dyDescent="0.2">
      <c r="C3512" s="12"/>
      <c r="D3512" s="12"/>
    </row>
    <row r="3513" spans="3:4" x14ac:dyDescent="0.2">
      <c r="C3513" s="12"/>
      <c r="D3513" s="12"/>
    </row>
    <row r="3514" spans="3:4" x14ac:dyDescent="0.2">
      <c r="C3514" s="12"/>
      <c r="D3514" s="12"/>
    </row>
    <row r="3515" spans="3:4" x14ac:dyDescent="0.2">
      <c r="C3515" s="12"/>
      <c r="D3515" s="12"/>
    </row>
    <row r="3516" spans="3:4" x14ac:dyDescent="0.2">
      <c r="C3516" s="12"/>
      <c r="D3516" s="12"/>
    </row>
    <row r="3517" spans="3:4" x14ac:dyDescent="0.2">
      <c r="C3517" s="12"/>
      <c r="D3517" s="12"/>
    </row>
    <row r="3518" spans="3:4" x14ac:dyDescent="0.2">
      <c r="C3518" s="12"/>
      <c r="D3518" s="12"/>
    </row>
    <row r="3519" spans="3:4" x14ac:dyDescent="0.2">
      <c r="C3519" s="12"/>
      <c r="D3519" s="12"/>
    </row>
    <row r="3520" spans="3:4" x14ac:dyDescent="0.2">
      <c r="C3520" s="12"/>
      <c r="D3520" s="12"/>
    </row>
    <row r="3521" spans="3:4" x14ac:dyDescent="0.2">
      <c r="C3521" s="12"/>
      <c r="D3521" s="12"/>
    </row>
    <row r="3522" spans="3:4" x14ac:dyDescent="0.2">
      <c r="C3522" s="12"/>
      <c r="D3522" s="12"/>
    </row>
    <row r="3523" spans="3:4" x14ac:dyDescent="0.2">
      <c r="C3523" s="12"/>
      <c r="D3523" s="12"/>
    </row>
    <row r="3524" spans="3:4" x14ac:dyDescent="0.2">
      <c r="C3524" s="12"/>
      <c r="D3524" s="12"/>
    </row>
    <row r="3525" spans="3:4" x14ac:dyDescent="0.2">
      <c r="C3525" s="12"/>
      <c r="D3525" s="12"/>
    </row>
    <row r="3526" spans="3:4" x14ac:dyDescent="0.2">
      <c r="C3526" s="12"/>
      <c r="D3526" s="12"/>
    </row>
    <row r="3527" spans="3:4" x14ac:dyDescent="0.2">
      <c r="C3527" s="12"/>
      <c r="D3527" s="12"/>
    </row>
    <row r="3528" spans="3:4" x14ac:dyDescent="0.2">
      <c r="C3528" s="12"/>
      <c r="D3528" s="12"/>
    </row>
    <row r="3529" spans="3:4" x14ac:dyDescent="0.2">
      <c r="C3529" s="12"/>
      <c r="D3529" s="12"/>
    </row>
    <row r="3530" spans="3:4" x14ac:dyDescent="0.2">
      <c r="C3530" s="12"/>
      <c r="D3530" s="12"/>
    </row>
    <row r="3531" spans="3:4" x14ac:dyDescent="0.2">
      <c r="C3531" s="12"/>
      <c r="D3531" s="12"/>
    </row>
    <row r="3532" spans="3:4" x14ac:dyDescent="0.2">
      <c r="C3532" s="12"/>
      <c r="D3532" s="12"/>
    </row>
    <row r="3533" spans="3:4" x14ac:dyDescent="0.2">
      <c r="C3533" s="12"/>
      <c r="D3533" s="12"/>
    </row>
    <row r="3534" spans="3:4" x14ac:dyDescent="0.2">
      <c r="C3534" s="12"/>
      <c r="D3534" s="12"/>
    </row>
    <row r="3535" spans="3:4" x14ac:dyDescent="0.2">
      <c r="C3535" s="12"/>
      <c r="D3535" s="12"/>
    </row>
    <row r="3536" spans="3:4" x14ac:dyDescent="0.2">
      <c r="C3536" s="12"/>
      <c r="D3536" s="12"/>
    </row>
    <row r="3537" spans="3:4" x14ac:dyDescent="0.2">
      <c r="C3537" s="12"/>
      <c r="D3537" s="12"/>
    </row>
    <row r="3538" spans="3:4" x14ac:dyDescent="0.2">
      <c r="C3538" s="12"/>
      <c r="D3538" s="12"/>
    </row>
    <row r="3539" spans="3:4" x14ac:dyDescent="0.2">
      <c r="C3539" s="12"/>
      <c r="D3539" s="12"/>
    </row>
    <row r="3540" spans="3:4" x14ac:dyDescent="0.2">
      <c r="C3540" s="12"/>
      <c r="D3540" s="12"/>
    </row>
    <row r="3541" spans="3:4" x14ac:dyDescent="0.2">
      <c r="C3541" s="12"/>
      <c r="D3541" s="12"/>
    </row>
    <row r="3542" spans="3:4" x14ac:dyDescent="0.2">
      <c r="C3542" s="12"/>
      <c r="D3542" s="12"/>
    </row>
    <row r="3543" spans="3:4" x14ac:dyDescent="0.2">
      <c r="C3543" s="12"/>
      <c r="D3543" s="12"/>
    </row>
    <row r="3544" spans="3:4" x14ac:dyDescent="0.2">
      <c r="C3544" s="12"/>
      <c r="D3544" s="12"/>
    </row>
    <row r="3545" spans="3:4" x14ac:dyDescent="0.2">
      <c r="C3545" s="12"/>
      <c r="D3545" s="12"/>
    </row>
    <row r="3546" spans="3:4" x14ac:dyDescent="0.2">
      <c r="C3546" s="12"/>
      <c r="D3546" s="12"/>
    </row>
    <row r="3547" spans="3:4" x14ac:dyDescent="0.2">
      <c r="C3547" s="12"/>
      <c r="D3547" s="12"/>
    </row>
    <row r="3548" spans="3:4" x14ac:dyDescent="0.2">
      <c r="C3548" s="12"/>
      <c r="D3548" s="12"/>
    </row>
    <row r="3549" spans="3:4" x14ac:dyDescent="0.2">
      <c r="C3549" s="12"/>
      <c r="D3549" s="12"/>
    </row>
    <row r="3550" spans="3:4" x14ac:dyDescent="0.2">
      <c r="C3550" s="12"/>
      <c r="D3550" s="12"/>
    </row>
    <row r="3551" spans="3:4" x14ac:dyDescent="0.2">
      <c r="C3551" s="12"/>
      <c r="D3551" s="12"/>
    </row>
    <row r="3552" spans="3:4" x14ac:dyDescent="0.2">
      <c r="C3552" s="12"/>
      <c r="D3552" s="12"/>
    </row>
    <row r="3553" spans="3:4" x14ac:dyDescent="0.2">
      <c r="C3553" s="12"/>
      <c r="D3553" s="12"/>
    </row>
    <row r="3554" spans="3:4" x14ac:dyDescent="0.2">
      <c r="C3554" s="12"/>
      <c r="D3554" s="12"/>
    </row>
    <row r="3555" spans="3:4" x14ac:dyDescent="0.2">
      <c r="C3555" s="12"/>
      <c r="D3555" s="12"/>
    </row>
    <row r="3556" spans="3:4" x14ac:dyDescent="0.2">
      <c r="C3556" s="12"/>
      <c r="D3556" s="12"/>
    </row>
    <row r="3557" spans="3:4" x14ac:dyDescent="0.2">
      <c r="C3557" s="12"/>
      <c r="D3557" s="12"/>
    </row>
    <row r="3558" spans="3:4" x14ac:dyDescent="0.2">
      <c r="C3558" s="12"/>
      <c r="D3558" s="12"/>
    </row>
    <row r="3559" spans="3:4" x14ac:dyDescent="0.2">
      <c r="C3559" s="12"/>
      <c r="D3559" s="12"/>
    </row>
    <row r="3560" spans="3:4" x14ac:dyDescent="0.2">
      <c r="C3560" s="12"/>
      <c r="D3560" s="12"/>
    </row>
    <row r="3561" spans="3:4" x14ac:dyDescent="0.2">
      <c r="C3561" s="12"/>
      <c r="D3561" s="12"/>
    </row>
    <row r="3562" spans="3:4" x14ac:dyDescent="0.2">
      <c r="C3562" s="12"/>
      <c r="D3562" s="12"/>
    </row>
    <row r="3563" spans="3:4" x14ac:dyDescent="0.2">
      <c r="C3563" s="12"/>
      <c r="D3563" s="12"/>
    </row>
    <row r="3564" spans="3:4" x14ac:dyDescent="0.2">
      <c r="C3564" s="12"/>
      <c r="D3564" s="12"/>
    </row>
    <row r="3565" spans="3:4" x14ac:dyDescent="0.2">
      <c r="C3565" s="12"/>
      <c r="D3565" s="12"/>
    </row>
    <row r="3566" spans="3:4" x14ac:dyDescent="0.2">
      <c r="C3566" s="12"/>
      <c r="D3566" s="12"/>
    </row>
    <row r="3567" spans="3:4" x14ac:dyDescent="0.2">
      <c r="C3567" s="12"/>
      <c r="D3567" s="12"/>
    </row>
    <row r="3568" spans="3:4" x14ac:dyDescent="0.2">
      <c r="C3568" s="12"/>
      <c r="D3568" s="12"/>
    </row>
    <row r="3569" spans="3:4" x14ac:dyDescent="0.2">
      <c r="C3569" s="12"/>
      <c r="D3569" s="12"/>
    </row>
    <row r="3570" spans="3:4" x14ac:dyDescent="0.2">
      <c r="C3570" s="12"/>
      <c r="D3570" s="12"/>
    </row>
    <row r="3571" spans="3:4" x14ac:dyDescent="0.2">
      <c r="C3571" s="12"/>
      <c r="D3571" s="12"/>
    </row>
    <row r="3572" spans="3:4" x14ac:dyDescent="0.2">
      <c r="C3572" s="12"/>
      <c r="D3572" s="12"/>
    </row>
    <row r="3573" spans="3:4" x14ac:dyDescent="0.2">
      <c r="C3573" s="12"/>
      <c r="D3573" s="12"/>
    </row>
    <row r="3574" spans="3:4" x14ac:dyDescent="0.2">
      <c r="C3574" s="12"/>
      <c r="D3574" s="12"/>
    </row>
    <row r="3575" spans="3:4" x14ac:dyDescent="0.2">
      <c r="C3575" s="12"/>
      <c r="D3575" s="12"/>
    </row>
    <row r="3576" spans="3:4" x14ac:dyDescent="0.2">
      <c r="C3576" s="12"/>
      <c r="D3576" s="12"/>
    </row>
    <row r="3577" spans="3:4" x14ac:dyDescent="0.2">
      <c r="C3577" s="12"/>
      <c r="D3577" s="12"/>
    </row>
    <row r="3578" spans="3:4" x14ac:dyDescent="0.2">
      <c r="C3578" s="12"/>
      <c r="D3578" s="12"/>
    </row>
    <row r="3579" spans="3:4" x14ac:dyDescent="0.2">
      <c r="C3579" s="12"/>
      <c r="D3579" s="12"/>
    </row>
    <row r="3580" spans="3:4" x14ac:dyDescent="0.2">
      <c r="C3580" s="12"/>
      <c r="D3580" s="12"/>
    </row>
    <row r="3581" spans="3:4" x14ac:dyDescent="0.2">
      <c r="C3581" s="12"/>
      <c r="D3581" s="12"/>
    </row>
    <row r="3582" spans="3:4" x14ac:dyDescent="0.2">
      <c r="C3582" s="12"/>
      <c r="D3582" s="12"/>
    </row>
    <row r="3583" spans="3:4" x14ac:dyDescent="0.2">
      <c r="C3583" s="12"/>
      <c r="D3583" s="12"/>
    </row>
    <row r="3584" spans="3:4" x14ac:dyDescent="0.2">
      <c r="C3584" s="12"/>
      <c r="D3584" s="12"/>
    </row>
    <row r="3585" spans="3:4" x14ac:dyDescent="0.2">
      <c r="C3585" s="12"/>
      <c r="D3585" s="12"/>
    </row>
    <row r="3586" spans="3:4" x14ac:dyDescent="0.2">
      <c r="C3586" s="12"/>
      <c r="D3586" s="12"/>
    </row>
    <row r="3587" spans="3:4" x14ac:dyDescent="0.2">
      <c r="C3587" s="12"/>
      <c r="D3587" s="12"/>
    </row>
    <row r="3588" spans="3:4" x14ac:dyDescent="0.2">
      <c r="C3588" s="12"/>
      <c r="D3588" s="12"/>
    </row>
    <row r="3589" spans="3:4" x14ac:dyDescent="0.2">
      <c r="C3589" s="12"/>
      <c r="D3589" s="12"/>
    </row>
    <row r="3590" spans="3:4" x14ac:dyDescent="0.2">
      <c r="C3590" s="12"/>
      <c r="D3590" s="12"/>
    </row>
    <row r="3591" spans="3:4" x14ac:dyDescent="0.2">
      <c r="C3591" s="12"/>
      <c r="D3591" s="12"/>
    </row>
    <row r="3592" spans="3:4" x14ac:dyDescent="0.2">
      <c r="C3592" s="12"/>
      <c r="D3592" s="12"/>
    </row>
    <row r="3593" spans="3:4" x14ac:dyDescent="0.2">
      <c r="C3593" s="12"/>
      <c r="D3593" s="12"/>
    </row>
    <row r="3594" spans="3:4" x14ac:dyDescent="0.2">
      <c r="C3594" s="12"/>
      <c r="D3594" s="12"/>
    </row>
    <row r="3595" spans="3:4" x14ac:dyDescent="0.2">
      <c r="C3595" s="12"/>
      <c r="D3595" s="12"/>
    </row>
    <row r="3596" spans="3:4" x14ac:dyDescent="0.2">
      <c r="C3596" s="12"/>
      <c r="D3596" s="12"/>
    </row>
    <row r="3597" spans="3:4" x14ac:dyDescent="0.2">
      <c r="C3597" s="12"/>
      <c r="D3597" s="12"/>
    </row>
    <row r="3598" spans="3:4" x14ac:dyDescent="0.2">
      <c r="C3598" s="12"/>
      <c r="D3598" s="12"/>
    </row>
    <row r="3599" spans="3:4" x14ac:dyDescent="0.2">
      <c r="C3599" s="12"/>
      <c r="D3599" s="12"/>
    </row>
    <row r="3600" spans="3:4" x14ac:dyDescent="0.2">
      <c r="C3600" s="12"/>
      <c r="D3600" s="12"/>
    </row>
    <row r="3601" spans="3:4" x14ac:dyDescent="0.2">
      <c r="C3601" s="12"/>
      <c r="D3601" s="12"/>
    </row>
    <row r="3602" spans="3:4" x14ac:dyDescent="0.2">
      <c r="C3602" s="12"/>
      <c r="D3602" s="12"/>
    </row>
    <row r="3603" spans="3:4" x14ac:dyDescent="0.2">
      <c r="C3603" s="12"/>
      <c r="D3603" s="12"/>
    </row>
    <row r="3604" spans="3:4" x14ac:dyDescent="0.2">
      <c r="C3604" s="12"/>
      <c r="D3604" s="12"/>
    </row>
    <row r="3605" spans="3:4" x14ac:dyDescent="0.2">
      <c r="C3605" s="12"/>
      <c r="D3605" s="12"/>
    </row>
    <row r="3606" spans="3:4" x14ac:dyDescent="0.2">
      <c r="C3606" s="12"/>
      <c r="D3606" s="12"/>
    </row>
    <row r="3607" spans="3:4" x14ac:dyDescent="0.2">
      <c r="C3607" s="12"/>
      <c r="D3607" s="12"/>
    </row>
    <row r="3608" spans="3:4" x14ac:dyDescent="0.2">
      <c r="C3608" s="12"/>
      <c r="D3608" s="12"/>
    </row>
    <row r="3609" spans="3:4" x14ac:dyDescent="0.2">
      <c r="C3609" s="12"/>
      <c r="D3609" s="12"/>
    </row>
    <row r="3610" spans="3:4" x14ac:dyDescent="0.2">
      <c r="C3610" s="12"/>
      <c r="D3610" s="12"/>
    </row>
    <row r="3611" spans="3:4" x14ac:dyDescent="0.2">
      <c r="C3611" s="12"/>
      <c r="D3611" s="12"/>
    </row>
    <row r="3612" spans="3:4" x14ac:dyDescent="0.2">
      <c r="C3612" s="12"/>
      <c r="D3612" s="12"/>
    </row>
    <row r="3613" spans="3:4" x14ac:dyDescent="0.2">
      <c r="C3613" s="12"/>
      <c r="D3613" s="12"/>
    </row>
    <row r="3614" spans="3:4" x14ac:dyDescent="0.2">
      <c r="C3614" s="12"/>
      <c r="D3614" s="12"/>
    </row>
    <row r="3615" spans="3:4" x14ac:dyDescent="0.2">
      <c r="C3615" s="12"/>
      <c r="D3615" s="12"/>
    </row>
    <row r="3616" spans="3:4" x14ac:dyDescent="0.2">
      <c r="C3616" s="12"/>
      <c r="D3616" s="12"/>
    </row>
    <row r="3617" spans="3:4" x14ac:dyDescent="0.2">
      <c r="C3617" s="12"/>
      <c r="D3617" s="12"/>
    </row>
    <row r="3618" spans="3:4" x14ac:dyDescent="0.2">
      <c r="C3618" s="12"/>
      <c r="D3618" s="12"/>
    </row>
    <row r="3619" spans="3:4" x14ac:dyDescent="0.2">
      <c r="C3619" s="12"/>
      <c r="D3619" s="12"/>
    </row>
    <row r="3620" spans="3:4" x14ac:dyDescent="0.2">
      <c r="C3620" s="12"/>
      <c r="D3620" s="12"/>
    </row>
    <row r="3621" spans="3:4" x14ac:dyDescent="0.2">
      <c r="C3621" s="12"/>
      <c r="D3621" s="12"/>
    </row>
    <row r="3622" spans="3:4" x14ac:dyDescent="0.2">
      <c r="C3622" s="12"/>
      <c r="D3622" s="12"/>
    </row>
    <row r="3623" spans="3:4" x14ac:dyDescent="0.2">
      <c r="C3623" s="12"/>
      <c r="D3623" s="12"/>
    </row>
    <row r="3624" spans="3:4" x14ac:dyDescent="0.2">
      <c r="C3624" s="12"/>
      <c r="D3624" s="12"/>
    </row>
    <row r="3625" spans="3:4" x14ac:dyDescent="0.2">
      <c r="C3625" s="12"/>
      <c r="D3625" s="12"/>
    </row>
    <row r="3626" spans="3:4" x14ac:dyDescent="0.2">
      <c r="C3626" s="12"/>
      <c r="D3626" s="12"/>
    </row>
    <row r="3627" spans="3:4" x14ac:dyDescent="0.2">
      <c r="C3627" s="12"/>
      <c r="D3627" s="12"/>
    </row>
    <row r="3628" spans="3:4" x14ac:dyDescent="0.2">
      <c r="C3628" s="12"/>
      <c r="D3628" s="12"/>
    </row>
    <row r="3629" spans="3:4" x14ac:dyDescent="0.2">
      <c r="C3629" s="12"/>
      <c r="D3629" s="12"/>
    </row>
    <row r="3630" spans="3:4" x14ac:dyDescent="0.2">
      <c r="C3630" s="12"/>
      <c r="D3630" s="12"/>
    </row>
    <row r="3631" spans="3:4" x14ac:dyDescent="0.2">
      <c r="C3631" s="12"/>
      <c r="D3631" s="12"/>
    </row>
    <row r="3632" spans="3:4" x14ac:dyDescent="0.2">
      <c r="C3632" s="12"/>
      <c r="D3632" s="12"/>
    </row>
    <row r="3633" spans="3:4" x14ac:dyDescent="0.2">
      <c r="C3633" s="12"/>
      <c r="D3633" s="12"/>
    </row>
    <row r="3634" spans="3:4" x14ac:dyDescent="0.2">
      <c r="C3634" s="12"/>
      <c r="D3634" s="12"/>
    </row>
    <row r="3635" spans="3:4" x14ac:dyDescent="0.2">
      <c r="C3635" s="12"/>
      <c r="D3635" s="12"/>
    </row>
    <row r="3636" spans="3:4" x14ac:dyDescent="0.2">
      <c r="C3636" s="12"/>
      <c r="D3636" s="12"/>
    </row>
    <row r="3637" spans="3:4" x14ac:dyDescent="0.2">
      <c r="C3637" s="12"/>
      <c r="D3637" s="12"/>
    </row>
    <row r="3638" spans="3:4" x14ac:dyDescent="0.2">
      <c r="C3638" s="12"/>
      <c r="D3638" s="12"/>
    </row>
    <row r="3639" spans="3:4" x14ac:dyDescent="0.2">
      <c r="C3639" s="12"/>
      <c r="D3639" s="12"/>
    </row>
    <row r="3640" spans="3:4" x14ac:dyDescent="0.2">
      <c r="C3640" s="12"/>
      <c r="D3640" s="12"/>
    </row>
    <row r="3641" spans="3:4" x14ac:dyDescent="0.2">
      <c r="C3641" s="12"/>
      <c r="D3641" s="12"/>
    </row>
    <row r="3642" spans="3:4" x14ac:dyDescent="0.2">
      <c r="C3642" s="12"/>
      <c r="D3642" s="12"/>
    </row>
    <row r="3643" spans="3:4" x14ac:dyDescent="0.2">
      <c r="C3643" s="12"/>
      <c r="D3643" s="12"/>
    </row>
    <row r="3644" spans="3:4" x14ac:dyDescent="0.2">
      <c r="C3644" s="12"/>
      <c r="D3644" s="12"/>
    </row>
    <row r="3645" spans="3:4" x14ac:dyDescent="0.2">
      <c r="C3645" s="12"/>
      <c r="D3645" s="12"/>
    </row>
    <row r="3646" spans="3:4" x14ac:dyDescent="0.2">
      <c r="C3646" s="12"/>
      <c r="D3646" s="12"/>
    </row>
    <row r="3647" spans="3:4" x14ac:dyDescent="0.2">
      <c r="C3647" s="12"/>
      <c r="D3647" s="12"/>
    </row>
    <row r="3648" spans="3:4" x14ac:dyDescent="0.2">
      <c r="C3648" s="12"/>
      <c r="D3648" s="12"/>
    </row>
    <row r="3649" spans="3:4" x14ac:dyDescent="0.2">
      <c r="C3649" s="12"/>
      <c r="D3649" s="12"/>
    </row>
    <row r="3650" spans="3:4" x14ac:dyDescent="0.2">
      <c r="C3650" s="12"/>
      <c r="D3650" s="12"/>
    </row>
    <row r="3651" spans="3:4" x14ac:dyDescent="0.2">
      <c r="C3651" s="12"/>
      <c r="D3651" s="12"/>
    </row>
    <row r="3652" spans="3:4" x14ac:dyDescent="0.2">
      <c r="C3652" s="12"/>
      <c r="D3652" s="12"/>
    </row>
    <row r="3653" spans="3:4" x14ac:dyDescent="0.2">
      <c r="C3653" s="12"/>
      <c r="D3653" s="12"/>
    </row>
    <row r="3654" spans="3:4" x14ac:dyDescent="0.2">
      <c r="C3654" s="12"/>
      <c r="D3654" s="12"/>
    </row>
    <row r="3655" spans="3:4" x14ac:dyDescent="0.2">
      <c r="C3655" s="12"/>
      <c r="D3655" s="12"/>
    </row>
    <row r="3656" spans="3:4" x14ac:dyDescent="0.2">
      <c r="C3656" s="12"/>
      <c r="D3656" s="12"/>
    </row>
    <row r="3657" spans="3:4" x14ac:dyDescent="0.2">
      <c r="C3657" s="12"/>
      <c r="D3657" s="12"/>
    </row>
    <row r="3658" spans="3:4" x14ac:dyDescent="0.2">
      <c r="C3658" s="12"/>
      <c r="D3658" s="12"/>
    </row>
    <row r="3659" spans="3:4" x14ac:dyDescent="0.2">
      <c r="C3659" s="12"/>
      <c r="D3659" s="12"/>
    </row>
    <row r="3660" spans="3:4" x14ac:dyDescent="0.2">
      <c r="C3660" s="12"/>
      <c r="D3660" s="12"/>
    </row>
    <row r="3661" spans="3:4" x14ac:dyDescent="0.2">
      <c r="C3661" s="12"/>
      <c r="D3661" s="12"/>
    </row>
    <row r="3662" spans="3:4" x14ac:dyDescent="0.2">
      <c r="C3662" s="12"/>
      <c r="D3662" s="12"/>
    </row>
    <row r="3663" spans="3:4" x14ac:dyDescent="0.2">
      <c r="C3663" s="12"/>
      <c r="D3663" s="12"/>
    </row>
    <row r="3664" spans="3:4" x14ac:dyDescent="0.2">
      <c r="C3664" s="12"/>
      <c r="D3664" s="12"/>
    </row>
    <row r="3665" spans="3:4" x14ac:dyDescent="0.2">
      <c r="C3665" s="12"/>
      <c r="D3665" s="12"/>
    </row>
    <row r="3666" spans="3:4" x14ac:dyDescent="0.2">
      <c r="C3666" s="12"/>
      <c r="D3666" s="12"/>
    </row>
    <row r="3667" spans="3:4" x14ac:dyDescent="0.2">
      <c r="C3667" s="12"/>
      <c r="D3667" s="12"/>
    </row>
    <row r="3668" spans="3:4" x14ac:dyDescent="0.2">
      <c r="C3668" s="12"/>
      <c r="D3668" s="12"/>
    </row>
    <row r="3669" spans="3:4" x14ac:dyDescent="0.2">
      <c r="C3669" s="12"/>
      <c r="D3669" s="12"/>
    </row>
    <row r="3670" spans="3:4" x14ac:dyDescent="0.2">
      <c r="C3670" s="12"/>
      <c r="D3670" s="12"/>
    </row>
    <row r="3671" spans="3:4" x14ac:dyDescent="0.2">
      <c r="C3671" s="12"/>
      <c r="D3671" s="12"/>
    </row>
    <row r="3672" spans="3:4" x14ac:dyDescent="0.2">
      <c r="C3672" s="12"/>
      <c r="D3672" s="12"/>
    </row>
    <row r="3673" spans="3:4" x14ac:dyDescent="0.2">
      <c r="C3673" s="12"/>
      <c r="D3673" s="12"/>
    </row>
    <row r="3674" spans="3:4" x14ac:dyDescent="0.2">
      <c r="C3674" s="12"/>
      <c r="D3674" s="12"/>
    </row>
    <row r="3675" spans="3:4" x14ac:dyDescent="0.2">
      <c r="C3675" s="12"/>
      <c r="D3675" s="12"/>
    </row>
    <row r="3676" spans="3:4" x14ac:dyDescent="0.2">
      <c r="C3676" s="12"/>
      <c r="D3676" s="12"/>
    </row>
    <row r="3677" spans="3:4" x14ac:dyDescent="0.2">
      <c r="C3677" s="12"/>
      <c r="D3677" s="12"/>
    </row>
    <row r="3678" spans="3:4" x14ac:dyDescent="0.2">
      <c r="C3678" s="12"/>
      <c r="D3678" s="12"/>
    </row>
    <row r="3679" spans="3:4" x14ac:dyDescent="0.2">
      <c r="C3679" s="12"/>
      <c r="D3679" s="12"/>
    </row>
    <row r="3680" spans="3:4" x14ac:dyDescent="0.2">
      <c r="C3680" s="12"/>
      <c r="D3680" s="12"/>
    </row>
    <row r="3681" spans="3:4" x14ac:dyDescent="0.2">
      <c r="C3681" s="12"/>
      <c r="D3681" s="12"/>
    </row>
    <row r="3682" spans="3:4" x14ac:dyDescent="0.2">
      <c r="C3682" s="12"/>
      <c r="D3682" s="12"/>
    </row>
    <row r="3683" spans="3:4" x14ac:dyDescent="0.2">
      <c r="C3683" s="12"/>
      <c r="D3683" s="12"/>
    </row>
    <row r="3684" spans="3:4" x14ac:dyDescent="0.2">
      <c r="C3684" s="12"/>
      <c r="D3684" s="12"/>
    </row>
    <row r="3685" spans="3:4" x14ac:dyDescent="0.2">
      <c r="C3685" s="12"/>
      <c r="D3685" s="12"/>
    </row>
    <row r="3686" spans="3:4" x14ac:dyDescent="0.2">
      <c r="C3686" s="12"/>
      <c r="D3686" s="12"/>
    </row>
    <row r="3687" spans="3:4" x14ac:dyDescent="0.2">
      <c r="C3687" s="12"/>
      <c r="D3687" s="12"/>
    </row>
    <row r="3688" spans="3:4" x14ac:dyDescent="0.2">
      <c r="C3688" s="12"/>
      <c r="D3688" s="12"/>
    </row>
    <row r="3689" spans="3:4" x14ac:dyDescent="0.2">
      <c r="C3689" s="12"/>
      <c r="D3689" s="12"/>
    </row>
    <row r="3690" spans="3:4" x14ac:dyDescent="0.2">
      <c r="C3690" s="12"/>
      <c r="D3690" s="12"/>
    </row>
    <row r="3691" spans="3:4" x14ac:dyDescent="0.2">
      <c r="C3691" s="12"/>
      <c r="D3691" s="12"/>
    </row>
    <row r="3692" spans="3:4" x14ac:dyDescent="0.2">
      <c r="C3692" s="12"/>
      <c r="D3692" s="12"/>
    </row>
    <row r="3693" spans="3:4" x14ac:dyDescent="0.2">
      <c r="C3693" s="12"/>
      <c r="D3693" s="12"/>
    </row>
    <row r="3694" spans="3:4" x14ac:dyDescent="0.2">
      <c r="C3694" s="12"/>
      <c r="D3694" s="12"/>
    </row>
    <row r="3695" spans="3:4" x14ac:dyDescent="0.2">
      <c r="C3695" s="12"/>
      <c r="D3695" s="12"/>
    </row>
    <row r="3696" spans="3:4" x14ac:dyDescent="0.2">
      <c r="C3696" s="12"/>
      <c r="D3696" s="12"/>
    </row>
    <row r="3697" spans="3:4" x14ac:dyDescent="0.2">
      <c r="C3697" s="12"/>
      <c r="D3697" s="12"/>
    </row>
    <row r="3698" spans="3:4" x14ac:dyDescent="0.2">
      <c r="C3698" s="12"/>
      <c r="D3698" s="12"/>
    </row>
    <row r="3699" spans="3:4" x14ac:dyDescent="0.2">
      <c r="C3699" s="12"/>
      <c r="D3699" s="12"/>
    </row>
    <row r="3700" spans="3:4" x14ac:dyDescent="0.2">
      <c r="C3700" s="12"/>
      <c r="D3700" s="12"/>
    </row>
    <row r="3701" spans="3:4" x14ac:dyDescent="0.2">
      <c r="C3701" s="12"/>
      <c r="D3701" s="12"/>
    </row>
    <row r="3702" spans="3:4" x14ac:dyDescent="0.2">
      <c r="C3702" s="12"/>
      <c r="D3702" s="12"/>
    </row>
    <row r="3703" spans="3:4" x14ac:dyDescent="0.2">
      <c r="C3703" s="12"/>
      <c r="D3703" s="12"/>
    </row>
    <row r="3704" spans="3:4" x14ac:dyDescent="0.2">
      <c r="C3704" s="12"/>
      <c r="D3704" s="12"/>
    </row>
    <row r="3705" spans="3:4" x14ac:dyDescent="0.2">
      <c r="C3705" s="12"/>
      <c r="D3705" s="12"/>
    </row>
    <row r="3706" spans="3:4" x14ac:dyDescent="0.2">
      <c r="C3706" s="12"/>
      <c r="D3706" s="12"/>
    </row>
    <row r="3707" spans="3:4" x14ac:dyDescent="0.2">
      <c r="C3707" s="12"/>
      <c r="D3707" s="12"/>
    </row>
    <row r="3708" spans="3:4" x14ac:dyDescent="0.2">
      <c r="C3708" s="12"/>
      <c r="D3708" s="12"/>
    </row>
    <row r="3709" spans="3:4" x14ac:dyDescent="0.2">
      <c r="C3709" s="12"/>
      <c r="D3709" s="12"/>
    </row>
    <row r="3710" spans="3:4" x14ac:dyDescent="0.2">
      <c r="C3710" s="12"/>
      <c r="D3710" s="12"/>
    </row>
    <row r="3711" spans="3:4" x14ac:dyDescent="0.2">
      <c r="C3711" s="12"/>
      <c r="D3711" s="12"/>
    </row>
    <row r="3712" spans="3:4" x14ac:dyDescent="0.2">
      <c r="C3712" s="12"/>
      <c r="D3712" s="12"/>
    </row>
    <row r="3713" spans="3:4" x14ac:dyDescent="0.2">
      <c r="C3713" s="12"/>
      <c r="D3713" s="12"/>
    </row>
    <row r="3714" spans="3:4" x14ac:dyDescent="0.2">
      <c r="C3714" s="12"/>
      <c r="D3714" s="12"/>
    </row>
    <row r="3715" spans="3:4" x14ac:dyDescent="0.2">
      <c r="C3715" s="12"/>
      <c r="D3715" s="12"/>
    </row>
    <row r="3716" spans="3:4" x14ac:dyDescent="0.2">
      <c r="C3716" s="12"/>
      <c r="D3716" s="12"/>
    </row>
    <row r="3717" spans="3:4" x14ac:dyDescent="0.2">
      <c r="C3717" s="12"/>
      <c r="D3717" s="12"/>
    </row>
    <row r="3718" spans="3:4" x14ac:dyDescent="0.2">
      <c r="C3718" s="12"/>
      <c r="D3718" s="12"/>
    </row>
    <row r="3719" spans="3:4" x14ac:dyDescent="0.2">
      <c r="C3719" s="12"/>
      <c r="D3719" s="12"/>
    </row>
    <row r="3720" spans="3:4" x14ac:dyDescent="0.2">
      <c r="C3720" s="12"/>
      <c r="D3720" s="12"/>
    </row>
    <row r="3721" spans="3:4" x14ac:dyDescent="0.2">
      <c r="C3721" s="12"/>
      <c r="D3721" s="12"/>
    </row>
    <row r="3722" spans="3:4" x14ac:dyDescent="0.2">
      <c r="C3722" s="12"/>
      <c r="D3722" s="12"/>
    </row>
    <row r="3723" spans="3:4" x14ac:dyDescent="0.2">
      <c r="C3723" s="12"/>
      <c r="D3723" s="12"/>
    </row>
    <row r="3724" spans="3:4" x14ac:dyDescent="0.2">
      <c r="C3724" s="12"/>
      <c r="D3724" s="12"/>
    </row>
    <row r="3725" spans="3:4" x14ac:dyDescent="0.2">
      <c r="C3725" s="12"/>
      <c r="D3725" s="12"/>
    </row>
    <row r="3726" spans="3:4" x14ac:dyDescent="0.2">
      <c r="C3726" s="12"/>
      <c r="D3726" s="12"/>
    </row>
    <row r="3727" spans="3:4" x14ac:dyDescent="0.2">
      <c r="C3727" s="12"/>
      <c r="D3727" s="12"/>
    </row>
    <row r="3728" spans="3:4" x14ac:dyDescent="0.2">
      <c r="C3728" s="12"/>
      <c r="D3728" s="12"/>
    </row>
    <row r="3729" spans="3:4" x14ac:dyDescent="0.2">
      <c r="C3729" s="12"/>
      <c r="D3729" s="12"/>
    </row>
    <row r="3730" spans="3:4" x14ac:dyDescent="0.2">
      <c r="C3730" s="12"/>
      <c r="D3730" s="12"/>
    </row>
    <row r="3731" spans="3:4" x14ac:dyDescent="0.2">
      <c r="C3731" s="12"/>
      <c r="D3731" s="12"/>
    </row>
    <row r="3732" spans="3:4" x14ac:dyDescent="0.2">
      <c r="C3732" s="12"/>
      <c r="D3732" s="12"/>
    </row>
    <row r="3733" spans="3:4" x14ac:dyDescent="0.2">
      <c r="C3733" s="12"/>
      <c r="D3733" s="12"/>
    </row>
    <row r="3734" spans="3:4" x14ac:dyDescent="0.2">
      <c r="C3734" s="12"/>
      <c r="D3734" s="12"/>
    </row>
    <row r="3735" spans="3:4" x14ac:dyDescent="0.2">
      <c r="C3735" s="12"/>
      <c r="D3735" s="12"/>
    </row>
    <row r="3736" spans="3:4" x14ac:dyDescent="0.2">
      <c r="C3736" s="12"/>
      <c r="D3736" s="12"/>
    </row>
    <row r="3737" spans="3:4" x14ac:dyDescent="0.2">
      <c r="C3737" s="12"/>
      <c r="D3737" s="12"/>
    </row>
    <row r="3738" spans="3:4" x14ac:dyDescent="0.2">
      <c r="C3738" s="12"/>
      <c r="D3738" s="12"/>
    </row>
    <row r="3739" spans="3:4" x14ac:dyDescent="0.2">
      <c r="C3739" s="12"/>
      <c r="D3739" s="12"/>
    </row>
    <row r="3740" spans="3:4" x14ac:dyDescent="0.2">
      <c r="C3740" s="12"/>
      <c r="D3740" s="12"/>
    </row>
    <row r="3741" spans="3:4" x14ac:dyDescent="0.2">
      <c r="C3741" s="12"/>
      <c r="D3741" s="12"/>
    </row>
    <row r="3742" spans="3:4" x14ac:dyDescent="0.2">
      <c r="C3742" s="12"/>
      <c r="D3742" s="12"/>
    </row>
    <row r="3743" spans="3:4" x14ac:dyDescent="0.2">
      <c r="C3743" s="12"/>
      <c r="D3743" s="12"/>
    </row>
    <row r="3744" spans="3:4" x14ac:dyDescent="0.2">
      <c r="C3744" s="12"/>
      <c r="D3744" s="12"/>
    </row>
    <row r="3745" spans="3:4" x14ac:dyDescent="0.2">
      <c r="C3745" s="12"/>
      <c r="D3745" s="12"/>
    </row>
    <row r="3746" spans="3:4" x14ac:dyDescent="0.2">
      <c r="C3746" s="12"/>
      <c r="D3746" s="12"/>
    </row>
    <row r="3747" spans="3:4" x14ac:dyDescent="0.2">
      <c r="C3747" s="12"/>
      <c r="D3747" s="12"/>
    </row>
    <row r="3748" spans="3:4" x14ac:dyDescent="0.2">
      <c r="C3748" s="12"/>
      <c r="D3748" s="12"/>
    </row>
    <row r="3749" spans="3:4" x14ac:dyDescent="0.2">
      <c r="C3749" s="12"/>
      <c r="D3749" s="12"/>
    </row>
    <row r="3750" spans="3:4" x14ac:dyDescent="0.2">
      <c r="C3750" s="12"/>
      <c r="D3750" s="12"/>
    </row>
    <row r="3751" spans="3:4" x14ac:dyDescent="0.2">
      <c r="C3751" s="12"/>
      <c r="D3751" s="12"/>
    </row>
    <row r="3752" spans="3:4" x14ac:dyDescent="0.2">
      <c r="C3752" s="12"/>
      <c r="D3752" s="12"/>
    </row>
    <row r="3753" spans="3:4" x14ac:dyDescent="0.2">
      <c r="C3753" s="12"/>
      <c r="D3753" s="12"/>
    </row>
    <row r="3754" spans="3:4" x14ac:dyDescent="0.2">
      <c r="C3754" s="12"/>
      <c r="D3754" s="12"/>
    </row>
    <row r="3755" spans="3:4" x14ac:dyDescent="0.2">
      <c r="C3755" s="12"/>
      <c r="D3755" s="12"/>
    </row>
    <row r="3756" spans="3:4" x14ac:dyDescent="0.2">
      <c r="C3756" s="12"/>
      <c r="D3756" s="12"/>
    </row>
    <row r="3757" spans="3:4" x14ac:dyDescent="0.2">
      <c r="C3757" s="12"/>
      <c r="D3757" s="12"/>
    </row>
    <row r="3758" spans="3:4" x14ac:dyDescent="0.2">
      <c r="C3758" s="12"/>
      <c r="D3758" s="12"/>
    </row>
    <row r="3759" spans="3:4" x14ac:dyDescent="0.2">
      <c r="C3759" s="12"/>
      <c r="D3759" s="12"/>
    </row>
    <row r="3760" spans="3:4" x14ac:dyDescent="0.2">
      <c r="C3760" s="12"/>
      <c r="D3760" s="12"/>
    </row>
    <row r="3761" spans="3:4" x14ac:dyDescent="0.2">
      <c r="C3761" s="12"/>
      <c r="D3761" s="12"/>
    </row>
    <row r="3762" spans="3:4" x14ac:dyDescent="0.2">
      <c r="C3762" s="12"/>
      <c r="D3762" s="12"/>
    </row>
    <row r="3763" spans="3:4" x14ac:dyDescent="0.2">
      <c r="C3763" s="12"/>
      <c r="D3763" s="12"/>
    </row>
    <row r="3764" spans="3:4" x14ac:dyDescent="0.2">
      <c r="C3764" s="12"/>
      <c r="D3764" s="12"/>
    </row>
    <row r="3765" spans="3:4" x14ac:dyDescent="0.2">
      <c r="C3765" s="12"/>
      <c r="D3765" s="12"/>
    </row>
    <row r="3766" spans="3:4" x14ac:dyDescent="0.2">
      <c r="C3766" s="12"/>
      <c r="D3766" s="12"/>
    </row>
    <row r="3767" spans="3:4" x14ac:dyDescent="0.2">
      <c r="C3767" s="12"/>
      <c r="D3767" s="12"/>
    </row>
    <row r="3768" spans="3:4" x14ac:dyDescent="0.2">
      <c r="C3768" s="12"/>
      <c r="D3768" s="12"/>
    </row>
    <row r="3769" spans="3:4" x14ac:dyDescent="0.2">
      <c r="C3769" s="12"/>
      <c r="D3769" s="12"/>
    </row>
    <row r="3770" spans="3:4" x14ac:dyDescent="0.2">
      <c r="C3770" s="12"/>
      <c r="D3770" s="12"/>
    </row>
    <row r="3771" spans="3:4" x14ac:dyDescent="0.2">
      <c r="C3771" s="12"/>
      <c r="D3771" s="12"/>
    </row>
    <row r="3772" spans="3:4" x14ac:dyDescent="0.2">
      <c r="C3772" s="12"/>
      <c r="D3772" s="12"/>
    </row>
    <row r="3773" spans="3:4" x14ac:dyDescent="0.2">
      <c r="C3773" s="12"/>
      <c r="D3773" s="12"/>
    </row>
    <row r="3774" spans="3:4" x14ac:dyDescent="0.2">
      <c r="C3774" s="12"/>
      <c r="D3774" s="12"/>
    </row>
    <row r="3775" spans="3:4" x14ac:dyDescent="0.2">
      <c r="C3775" s="12"/>
      <c r="D3775" s="12"/>
    </row>
    <row r="3776" spans="3:4" x14ac:dyDescent="0.2">
      <c r="C3776" s="12"/>
      <c r="D3776" s="12"/>
    </row>
    <row r="3777" spans="3:4" x14ac:dyDescent="0.2">
      <c r="C3777" s="12"/>
      <c r="D3777" s="12"/>
    </row>
    <row r="3778" spans="3:4" x14ac:dyDescent="0.2">
      <c r="C3778" s="12"/>
      <c r="D3778" s="12"/>
    </row>
    <row r="3779" spans="3:4" x14ac:dyDescent="0.2">
      <c r="C3779" s="12"/>
      <c r="D3779" s="12"/>
    </row>
    <row r="3780" spans="3:4" x14ac:dyDescent="0.2">
      <c r="C3780" s="12"/>
      <c r="D3780" s="12"/>
    </row>
    <row r="3781" spans="3:4" x14ac:dyDescent="0.2">
      <c r="C3781" s="12"/>
      <c r="D3781" s="12"/>
    </row>
    <row r="3782" spans="3:4" x14ac:dyDescent="0.2">
      <c r="C3782" s="12"/>
      <c r="D3782" s="12"/>
    </row>
    <row r="3783" spans="3:4" x14ac:dyDescent="0.2">
      <c r="C3783" s="12"/>
      <c r="D3783" s="12"/>
    </row>
    <row r="3784" spans="3:4" x14ac:dyDescent="0.2">
      <c r="C3784" s="12"/>
      <c r="D3784" s="12"/>
    </row>
    <row r="3785" spans="3:4" x14ac:dyDescent="0.2">
      <c r="C3785" s="12"/>
      <c r="D3785" s="12"/>
    </row>
    <row r="3786" spans="3:4" x14ac:dyDescent="0.2">
      <c r="C3786" s="12"/>
      <c r="D3786" s="12"/>
    </row>
    <row r="3787" spans="3:4" x14ac:dyDescent="0.2">
      <c r="C3787" s="12"/>
      <c r="D3787" s="12"/>
    </row>
    <row r="3788" spans="3:4" x14ac:dyDescent="0.2">
      <c r="C3788" s="12"/>
      <c r="D3788" s="12"/>
    </row>
    <row r="3789" spans="3:4" x14ac:dyDescent="0.2">
      <c r="C3789" s="12"/>
      <c r="D3789" s="12"/>
    </row>
    <row r="3790" spans="3:4" x14ac:dyDescent="0.2">
      <c r="C3790" s="12"/>
      <c r="D3790" s="12"/>
    </row>
    <row r="3791" spans="3:4" x14ac:dyDescent="0.2">
      <c r="C3791" s="12"/>
      <c r="D3791" s="12"/>
    </row>
    <row r="3792" spans="3:4" x14ac:dyDescent="0.2">
      <c r="C3792" s="12"/>
      <c r="D3792" s="12"/>
    </row>
    <row r="3793" spans="3:4" x14ac:dyDescent="0.2">
      <c r="C3793" s="12"/>
      <c r="D3793" s="12"/>
    </row>
    <row r="3794" spans="3:4" x14ac:dyDescent="0.2">
      <c r="C3794" s="12"/>
      <c r="D3794" s="12"/>
    </row>
    <row r="3795" spans="3:4" x14ac:dyDescent="0.2">
      <c r="C3795" s="12"/>
      <c r="D3795" s="12"/>
    </row>
    <row r="3796" spans="3:4" x14ac:dyDescent="0.2">
      <c r="C3796" s="12"/>
      <c r="D3796" s="12"/>
    </row>
    <row r="3797" spans="3:4" x14ac:dyDescent="0.2">
      <c r="C3797" s="12"/>
      <c r="D3797" s="12"/>
    </row>
    <row r="3798" spans="3:4" x14ac:dyDescent="0.2">
      <c r="C3798" s="12"/>
      <c r="D3798" s="12"/>
    </row>
    <row r="3799" spans="3:4" x14ac:dyDescent="0.2">
      <c r="C3799" s="12"/>
      <c r="D3799" s="12"/>
    </row>
    <row r="3800" spans="3:4" x14ac:dyDescent="0.2">
      <c r="C3800" s="12"/>
      <c r="D3800" s="12"/>
    </row>
    <row r="3801" spans="3:4" x14ac:dyDescent="0.2">
      <c r="C3801" s="12"/>
      <c r="D3801" s="12"/>
    </row>
    <row r="3802" spans="3:4" x14ac:dyDescent="0.2">
      <c r="C3802" s="12"/>
      <c r="D3802" s="12"/>
    </row>
    <row r="3803" spans="3:4" x14ac:dyDescent="0.2">
      <c r="C3803" s="12"/>
      <c r="D3803" s="12"/>
    </row>
    <row r="3804" spans="3:4" x14ac:dyDescent="0.2">
      <c r="C3804" s="12"/>
      <c r="D3804" s="12"/>
    </row>
    <row r="3805" spans="3:4" x14ac:dyDescent="0.2">
      <c r="C3805" s="12"/>
      <c r="D3805" s="12"/>
    </row>
    <row r="3806" spans="3:4" x14ac:dyDescent="0.2">
      <c r="C3806" s="12"/>
      <c r="D3806" s="12"/>
    </row>
    <row r="3807" spans="3:4" x14ac:dyDescent="0.2">
      <c r="C3807" s="12"/>
      <c r="D3807" s="12"/>
    </row>
    <row r="3808" spans="3:4" x14ac:dyDescent="0.2">
      <c r="C3808" s="12"/>
      <c r="D3808" s="12"/>
    </row>
    <row r="3809" spans="3:4" x14ac:dyDescent="0.2">
      <c r="C3809" s="12"/>
      <c r="D3809" s="12"/>
    </row>
    <row r="3810" spans="3:4" x14ac:dyDescent="0.2">
      <c r="C3810" s="12"/>
      <c r="D3810" s="12"/>
    </row>
    <row r="3811" spans="3:4" x14ac:dyDescent="0.2">
      <c r="C3811" s="12"/>
      <c r="D3811" s="12"/>
    </row>
    <row r="3812" spans="3:4" x14ac:dyDescent="0.2">
      <c r="C3812" s="12"/>
      <c r="D3812" s="12"/>
    </row>
    <row r="3813" spans="3:4" x14ac:dyDescent="0.2">
      <c r="C3813" s="12"/>
      <c r="D3813" s="12"/>
    </row>
    <row r="3814" spans="3:4" x14ac:dyDescent="0.2">
      <c r="C3814" s="12"/>
      <c r="D3814" s="12"/>
    </row>
    <row r="3815" spans="3:4" x14ac:dyDescent="0.2">
      <c r="C3815" s="12"/>
      <c r="D3815" s="12"/>
    </row>
    <row r="3816" spans="3:4" x14ac:dyDescent="0.2">
      <c r="C3816" s="12"/>
      <c r="D3816" s="12"/>
    </row>
    <row r="3817" spans="3:4" x14ac:dyDescent="0.2">
      <c r="C3817" s="12"/>
      <c r="D3817" s="12"/>
    </row>
    <row r="3818" spans="3:4" x14ac:dyDescent="0.2">
      <c r="C3818" s="12"/>
      <c r="D3818" s="12"/>
    </row>
    <row r="3819" spans="3:4" x14ac:dyDescent="0.2">
      <c r="C3819" s="12"/>
      <c r="D3819" s="12"/>
    </row>
    <row r="3820" spans="3:4" x14ac:dyDescent="0.2">
      <c r="C3820" s="12"/>
      <c r="D3820" s="12"/>
    </row>
    <row r="3821" spans="3:4" x14ac:dyDescent="0.2">
      <c r="C3821" s="12"/>
      <c r="D3821" s="12"/>
    </row>
    <row r="3822" spans="3:4" x14ac:dyDescent="0.2">
      <c r="C3822" s="12"/>
      <c r="D3822" s="12"/>
    </row>
    <row r="3823" spans="3:4" x14ac:dyDescent="0.2">
      <c r="C3823" s="12"/>
      <c r="D3823" s="12"/>
    </row>
    <row r="3824" spans="3:4" x14ac:dyDescent="0.2">
      <c r="C3824" s="12"/>
      <c r="D3824" s="12"/>
    </row>
    <row r="3825" spans="3:4" x14ac:dyDescent="0.2">
      <c r="C3825" s="12"/>
      <c r="D3825" s="12"/>
    </row>
    <row r="3826" spans="3:4" x14ac:dyDescent="0.2">
      <c r="C3826" s="12"/>
      <c r="D3826" s="12"/>
    </row>
    <row r="3827" spans="3:4" x14ac:dyDescent="0.2">
      <c r="C3827" s="12"/>
      <c r="D3827" s="12"/>
    </row>
    <row r="3828" spans="3:4" x14ac:dyDescent="0.2">
      <c r="C3828" s="12"/>
      <c r="D3828" s="12"/>
    </row>
    <row r="3829" spans="3:4" x14ac:dyDescent="0.2">
      <c r="C3829" s="12"/>
      <c r="D3829" s="12"/>
    </row>
    <row r="3830" spans="3:4" x14ac:dyDescent="0.2">
      <c r="C3830" s="12"/>
      <c r="D3830" s="12"/>
    </row>
    <row r="3831" spans="3:4" x14ac:dyDescent="0.2">
      <c r="C3831" s="12"/>
      <c r="D3831" s="12"/>
    </row>
    <row r="3832" spans="3:4" x14ac:dyDescent="0.2">
      <c r="C3832" s="12"/>
      <c r="D3832" s="12"/>
    </row>
    <row r="3833" spans="3:4" x14ac:dyDescent="0.2">
      <c r="C3833" s="12"/>
      <c r="D3833" s="12"/>
    </row>
    <row r="3834" spans="3:4" x14ac:dyDescent="0.2">
      <c r="C3834" s="12"/>
      <c r="D3834" s="12"/>
    </row>
    <row r="3835" spans="3:4" x14ac:dyDescent="0.2">
      <c r="C3835" s="12"/>
      <c r="D3835" s="12"/>
    </row>
    <row r="3836" spans="3:4" x14ac:dyDescent="0.2">
      <c r="C3836" s="12"/>
      <c r="D3836" s="12"/>
    </row>
    <row r="3837" spans="3:4" x14ac:dyDescent="0.2">
      <c r="C3837" s="12"/>
      <c r="D3837" s="12"/>
    </row>
    <row r="3838" spans="3:4" x14ac:dyDescent="0.2">
      <c r="C3838" s="12"/>
      <c r="D3838" s="12"/>
    </row>
    <row r="3839" spans="3:4" x14ac:dyDescent="0.2">
      <c r="C3839" s="12"/>
      <c r="D3839" s="12"/>
    </row>
    <row r="3840" spans="3:4" x14ac:dyDescent="0.2">
      <c r="C3840" s="12"/>
      <c r="D3840" s="12"/>
    </row>
    <row r="3841" spans="3:4" x14ac:dyDescent="0.2">
      <c r="C3841" s="12"/>
      <c r="D3841" s="12"/>
    </row>
    <row r="3842" spans="3:4" x14ac:dyDescent="0.2">
      <c r="C3842" s="12"/>
      <c r="D3842" s="12"/>
    </row>
    <row r="3843" spans="3:4" x14ac:dyDescent="0.2">
      <c r="C3843" s="12"/>
      <c r="D3843" s="12"/>
    </row>
    <row r="3844" spans="3:4" x14ac:dyDescent="0.2">
      <c r="C3844" s="12"/>
      <c r="D3844" s="12"/>
    </row>
    <row r="3845" spans="3:4" x14ac:dyDescent="0.2">
      <c r="C3845" s="12"/>
      <c r="D3845" s="12"/>
    </row>
    <row r="3846" spans="3:4" x14ac:dyDescent="0.2">
      <c r="C3846" s="12"/>
      <c r="D3846" s="12"/>
    </row>
    <row r="3847" spans="3:4" x14ac:dyDescent="0.2">
      <c r="C3847" s="12"/>
      <c r="D3847" s="12"/>
    </row>
    <row r="3848" spans="3:4" x14ac:dyDescent="0.2">
      <c r="C3848" s="12"/>
      <c r="D3848" s="12"/>
    </row>
    <row r="3849" spans="3:4" x14ac:dyDescent="0.2">
      <c r="C3849" s="12"/>
      <c r="D3849" s="12"/>
    </row>
    <row r="3850" spans="3:4" x14ac:dyDescent="0.2">
      <c r="C3850" s="12"/>
      <c r="D3850" s="12"/>
    </row>
    <row r="3851" spans="3:4" x14ac:dyDescent="0.2">
      <c r="C3851" s="12"/>
      <c r="D3851" s="12"/>
    </row>
    <row r="3852" spans="3:4" x14ac:dyDescent="0.2">
      <c r="C3852" s="12"/>
      <c r="D3852" s="12"/>
    </row>
    <row r="3853" spans="3:4" x14ac:dyDescent="0.2">
      <c r="C3853" s="12"/>
      <c r="D3853" s="12"/>
    </row>
    <row r="3854" spans="3:4" x14ac:dyDescent="0.2">
      <c r="C3854" s="12"/>
      <c r="D3854" s="12"/>
    </row>
    <row r="3855" spans="3:4" x14ac:dyDescent="0.2">
      <c r="C3855" s="12"/>
      <c r="D3855" s="12"/>
    </row>
    <row r="3856" spans="3:4" x14ac:dyDescent="0.2">
      <c r="C3856" s="12"/>
      <c r="D3856" s="12"/>
    </row>
    <row r="3857" spans="3:4" x14ac:dyDescent="0.2">
      <c r="C3857" s="12"/>
      <c r="D3857" s="12"/>
    </row>
    <row r="3858" spans="3:4" x14ac:dyDescent="0.2">
      <c r="C3858" s="12"/>
      <c r="D3858" s="12"/>
    </row>
    <row r="3859" spans="3:4" x14ac:dyDescent="0.2">
      <c r="C3859" s="12"/>
      <c r="D3859" s="12"/>
    </row>
    <row r="3860" spans="3:4" x14ac:dyDescent="0.2">
      <c r="C3860" s="12"/>
      <c r="D3860" s="12"/>
    </row>
    <row r="3861" spans="3:4" x14ac:dyDescent="0.2">
      <c r="C3861" s="12"/>
      <c r="D3861" s="12"/>
    </row>
    <row r="3862" spans="3:4" x14ac:dyDescent="0.2">
      <c r="C3862" s="12"/>
      <c r="D3862" s="12"/>
    </row>
    <row r="3863" spans="3:4" x14ac:dyDescent="0.2">
      <c r="C3863" s="12"/>
      <c r="D3863" s="12"/>
    </row>
    <row r="3864" spans="3:4" x14ac:dyDescent="0.2">
      <c r="C3864" s="12"/>
      <c r="D3864" s="12"/>
    </row>
    <row r="3865" spans="3:4" x14ac:dyDescent="0.2">
      <c r="C3865" s="12"/>
      <c r="D3865" s="12"/>
    </row>
    <row r="3866" spans="3:4" x14ac:dyDescent="0.2">
      <c r="C3866" s="12"/>
      <c r="D3866" s="12"/>
    </row>
    <row r="3867" spans="3:4" x14ac:dyDescent="0.2">
      <c r="C3867" s="12"/>
      <c r="D3867" s="12"/>
    </row>
    <row r="3868" spans="3:4" x14ac:dyDescent="0.2">
      <c r="C3868" s="12"/>
      <c r="D3868" s="12"/>
    </row>
    <row r="3869" spans="3:4" x14ac:dyDescent="0.2">
      <c r="C3869" s="12"/>
      <c r="D3869" s="12"/>
    </row>
    <row r="3870" spans="3:4" x14ac:dyDescent="0.2">
      <c r="C3870" s="12"/>
      <c r="D3870" s="12"/>
    </row>
    <row r="3871" spans="3:4" x14ac:dyDescent="0.2">
      <c r="C3871" s="12"/>
      <c r="D3871" s="12"/>
    </row>
    <row r="3872" spans="3:4" x14ac:dyDescent="0.2">
      <c r="C3872" s="12"/>
      <c r="D3872" s="12"/>
    </row>
    <row r="3873" spans="3:4" x14ac:dyDescent="0.2">
      <c r="C3873" s="12"/>
      <c r="D3873" s="12"/>
    </row>
    <row r="3874" spans="3:4" x14ac:dyDescent="0.2">
      <c r="C3874" s="12"/>
      <c r="D3874" s="12"/>
    </row>
    <row r="3875" spans="3:4" x14ac:dyDescent="0.2">
      <c r="C3875" s="12"/>
      <c r="D3875" s="12"/>
    </row>
    <row r="3876" spans="3:4" x14ac:dyDescent="0.2">
      <c r="C3876" s="12"/>
      <c r="D3876" s="12"/>
    </row>
    <row r="3877" spans="3:4" x14ac:dyDescent="0.2">
      <c r="C3877" s="12"/>
      <c r="D3877" s="12"/>
    </row>
    <row r="3878" spans="3:4" x14ac:dyDescent="0.2">
      <c r="C3878" s="12"/>
      <c r="D3878" s="12"/>
    </row>
    <row r="3879" spans="3:4" x14ac:dyDescent="0.2">
      <c r="C3879" s="12"/>
      <c r="D3879" s="12"/>
    </row>
    <row r="3880" spans="3:4" x14ac:dyDescent="0.2">
      <c r="C3880" s="12"/>
      <c r="D3880" s="12"/>
    </row>
    <row r="3881" spans="3:4" x14ac:dyDescent="0.2">
      <c r="C3881" s="12"/>
      <c r="D3881" s="12"/>
    </row>
    <row r="3882" spans="3:4" x14ac:dyDescent="0.2">
      <c r="C3882" s="12"/>
      <c r="D3882" s="12"/>
    </row>
    <row r="3883" spans="3:4" x14ac:dyDescent="0.2">
      <c r="C3883" s="12"/>
      <c r="D3883" s="12"/>
    </row>
    <row r="3884" spans="3:4" x14ac:dyDescent="0.2">
      <c r="C3884" s="12"/>
      <c r="D3884" s="12"/>
    </row>
    <row r="3885" spans="3:4" x14ac:dyDescent="0.2">
      <c r="C3885" s="12"/>
      <c r="D3885" s="12"/>
    </row>
    <row r="3886" spans="3:4" x14ac:dyDescent="0.2">
      <c r="C3886" s="12"/>
      <c r="D3886" s="12"/>
    </row>
    <row r="3887" spans="3:4" x14ac:dyDescent="0.2">
      <c r="C3887" s="12"/>
      <c r="D3887" s="12"/>
    </row>
    <row r="3888" spans="3:4" x14ac:dyDescent="0.2">
      <c r="C3888" s="12"/>
      <c r="D3888" s="12"/>
    </row>
    <row r="3889" spans="3:4" x14ac:dyDescent="0.2">
      <c r="C3889" s="12"/>
      <c r="D3889" s="12"/>
    </row>
    <row r="3890" spans="3:4" x14ac:dyDescent="0.2">
      <c r="C3890" s="12"/>
      <c r="D3890" s="12"/>
    </row>
    <row r="3891" spans="3:4" x14ac:dyDescent="0.2">
      <c r="C3891" s="12"/>
      <c r="D3891" s="12"/>
    </row>
    <row r="3892" spans="3:4" x14ac:dyDescent="0.2">
      <c r="C3892" s="12"/>
      <c r="D3892" s="12"/>
    </row>
    <row r="3893" spans="3:4" x14ac:dyDescent="0.2">
      <c r="C3893" s="12"/>
      <c r="D3893" s="12"/>
    </row>
    <row r="3894" spans="3:4" x14ac:dyDescent="0.2">
      <c r="C3894" s="12"/>
      <c r="D3894" s="12"/>
    </row>
    <row r="3895" spans="3:4" x14ac:dyDescent="0.2">
      <c r="C3895" s="12"/>
      <c r="D3895" s="12"/>
    </row>
    <row r="3896" spans="3:4" x14ac:dyDescent="0.2">
      <c r="C3896" s="12"/>
      <c r="D3896" s="12"/>
    </row>
    <row r="3897" spans="3:4" x14ac:dyDescent="0.2">
      <c r="C3897" s="12"/>
      <c r="D3897" s="12"/>
    </row>
    <row r="3898" spans="3:4" x14ac:dyDescent="0.2">
      <c r="C3898" s="12"/>
      <c r="D3898" s="12"/>
    </row>
    <row r="3899" spans="3:4" x14ac:dyDescent="0.2">
      <c r="C3899" s="12"/>
      <c r="D3899" s="12"/>
    </row>
    <row r="3900" spans="3:4" x14ac:dyDescent="0.2">
      <c r="C3900" s="12"/>
      <c r="D3900" s="12"/>
    </row>
    <row r="3901" spans="3:4" x14ac:dyDescent="0.2">
      <c r="C3901" s="12"/>
      <c r="D3901" s="12"/>
    </row>
    <row r="3902" spans="3:4" x14ac:dyDescent="0.2">
      <c r="C3902" s="12"/>
      <c r="D3902" s="12"/>
    </row>
    <row r="3903" spans="3:4" x14ac:dyDescent="0.2">
      <c r="C3903" s="12"/>
      <c r="D3903" s="12"/>
    </row>
    <row r="3904" spans="3:4" x14ac:dyDescent="0.2">
      <c r="C3904" s="12"/>
      <c r="D3904" s="12"/>
    </row>
    <row r="3905" spans="3:4" x14ac:dyDescent="0.2">
      <c r="C3905" s="12"/>
      <c r="D3905" s="12"/>
    </row>
    <row r="3906" spans="3:4" x14ac:dyDescent="0.2">
      <c r="C3906" s="12"/>
      <c r="D3906" s="12"/>
    </row>
    <row r="3907" spans="3:4" x14ac:dyDescent="0.2">
      <c r="C3907" s="12"/>
      <c r="D3907" s="12"/>
    </row>
    <row r="3908" spans="3:4" x14ac:dyDescent="0.2">
      <c r="C3908" s="12"/>
      <c r="D3908" s="12"/>
    </row>
    <row r="3909" spans="3:4" x14ac:dyDescent="0.2">
      <c r="C3909" s="12"/>
      <c r="D3909" s="12"/>
    </row>
    <row r="3910" spans="3:4" x14ac:dyDescent="0.2">
      <c r="C3910" s="12"/>
      <c r="D3910" s="12"/>
    </row>
    <row r="3911" spans="3:4" x14ac:dyDescent="0.2">
      <c r="C3911" s="12"/>
      <c r="D3911" s="12"/>
    </row>
    <row r="3912" spans="3:4" x14ac:dyDescent="0.2">
      <c r="C3912" s="12"/>
      <c r="D3912" s="12"/>
    </row>
    <row r="3913" spans="3:4" x14ac:dyDescent="0.2">
      <c r="C3913" s="12"/>
      <c r="D3913" s="12"/>
    </row>
    <row r="3914" spans="3:4" x14ac:dyDescent="0.2">
      <c r="C3914" s="12"/>
      <c r="D3914" s="12"/>
    </row>
    <row r="3915" spans="3:4" x14ac:dyDescent="0.2">
      <c r="C3915" s="12"/>
      <c r="D3915" s="12"/>
    </row>
    <row r="3916" spans="3:4" x14ac:dyDescent="0.2">
      <c r="C3916" s="12"/>
      <c r="D3916" s="12"/>
    </row>
    <row r="3917" spans="3:4" x14ac:dyDescent="0.2">
      <c r="C3917" s="12"/>
      <c r="D3917" s="12"/>
    </row>
    <row r="3918" spans="3:4" x14ac:dyDescent="0.2">
      <c r="C3918" s="12"/>
      <c r="D3918" s="12"/>
    </row>
    <row r="3919" spans="3:4" x14ac:dyDescent="0.2">
      <c r="C3919" s="12"/>
      <c r="D3919" s="12"/>
    </row>
    <row r="3920" spans="3:4" x14ac:dyDescent="0.2">
      <c r="C3920" s="12"/>
      <c r="D3920" s="12"/>
    </row>
    <row r="3921" spans="3:4" x14ac:dyDescent="0.2">
      <c r="C3921" s="12"/>
      <c r="D3921" s="12"/>
    </row>
    <row r="3922" spans="3:4" x14ac:dyDescent="0.2">
      <c r="C3922" s="12"/>
      <c r="D3922" s="12"/>
    </row>
    <row r="3923" spans="3:4" x14ac:dyDescent="0.2">
      <c r="C3923" s="12"/>
      <c r="D3923" s="12"/>
    </row>
    <row r="3924" spans="3:4" x14ac:dyDescent="0.2">
      <c r="C3924" s="12"/>
      <c r="D3924" s="12"/>
    </row>
    <row r="3925" spans="3:4" x14ac:dyDescent="0.2">
      <c r="C3925" s="12"/>
      <c r="D3925" s="12"/>
    </row>
    <row r="3926" spans="3:4" x14ac:dyDescent="0.2">
      <c r="C3926" s="12"/>
      <c r="D3926" s="12"/>
    </row>
    <row r="3927" spans="3:4" x14ac:dyDescent="0.2">
      <c r="C3927" s="12"/>
      <c r="D3927" s="12"/>
    </row>
    <row r="3928" spans="3:4" x14ac:dyDescent="0.2">
      <c r="C3928" s="12"/>
      <c r="D3928" s="12"/>
    </row>
    <row r="3929" spans="3:4" x14ac:dyDescent="0.2">
      <c r="C3929" s="12"/>
      <c r="D3929" s="12"/>
    </row>
    <row r="3930" spans="3:4" x14ac:dyDescent="0.2">
      <c r="C3930" s="12"/>
      <c r="D3930" s="12"/>
    </row>
    <row r="3931" spans="3:4" x14ac:dyDescent="0.2">
      <c r="C3931" s="12"/>
      <c r="D3931" s="12"/>
    </row>
    <row r="3932" spans="3:4" x14ac:dyDescent="0.2">
      <c r="C3932" s="12"/>
      <c r="D3932" s="12"/>
    </row>
    <row r="3933" spans="3:4" x14ac:dyDescent="0.2">
      <c r="C3933" s="12"/>
      <c r="D3933" s="12"/>
    </row>
    <row r="3934" spans="3:4" x14ac:dyDescent="0.2">
      <c r="C3934" s="12"/>
      <c r="D3934" s="12"/>
    </row>
    <row r="3935" spans="3:4" x14ac:dyDescent="0.2">
      <c r="C3935" s="12"/>
      <c r="D3935" s="12"/>
    </row>
    <row r="3936" spans="3:4" x14ac:dyDescent="0.2">
      <c r="C3936" s="12"/>
      <c r="D3936" s="12"/>
    </row>
    <row r="3937" spans="3:4" x14ac:dyDescent="0.2">
      <c r="C3937" s="12"/>
      <c r="D3937" s="12"/>
    </row>
    <row r="3938" spans="3:4" x14ac:dyDescent="0.2">
      <c r="C3938" s="12"/>
      <c r="D3938" s="12"/>
    </row>
    <row r="3939" spans="3:4" x14ac:dyDescent="0.2">
      <c r="C3939" s="12"/>
      <c r="D3939" s="12"/>
    </row>
    <row r="3940" spans="3:4" x14ac:dyDescent="0.2">
      <c r="C3940" s="12"/>
      <c r="D3940" s="12"/>
    </row>
    <row r="3941" spans="3:4" x14ac:dyDescent="0.2">
      <c r="C3941" s="12"/>
      <c r="D3941" s="12"/>
    </row>
    <row r="3942" spans="3:4" x14ac:dyDescent="0.2">
      <c r="C3942" s="12"/>
      <c r="D3942" s="12"/>
    </row>
    <row r="3943" spans="3:4" x14ac:dyDescent="0.2">
      <c r="C3943" s="12"/>
      <c r="D3943" s="12"/>
    </row>
    <row r="3944" spans="3:4" x14ac:dyDescent="0.2">
      <c r="C3944" s="12"/>
      <c r="D3944" s="12"/>
    </row>
    <row r="3945" spans="3:4" x14ac:dyDescent="0.2">
      <c r="C3945" s="12"/>
      <c r="D3945" s="12"/>
    </row>
    <row r="3946" spans="3:4" x14ac:dyDescent="0.2">
      <c r="C3946" s="12"/>
      <c r="D3946" s="12"/>
    </row>
    <row r="3947" spans="3:4" x14ac:dyDescent="0.2">
      <c r="C3947" s="12"/>
      <c r="D3947" s="12"/>
    </row>
    <row r="3948" spans="3:4" x14ac:dyDescent="0.2">
      <c r="C3948" s="12"/>
      <c r="D3948" s="12"/>
    </row>
    <row r="3949" spans="3:4" x14ac:dyDescent="0.2">
      <c r="C3949" s="12"/>
      <c r="D3949" s="12"/>
    </row>
    <row r="3950" spans="3:4" x14ac:dyDescent="0.2">
      <c r="C3950" s="12"/>
      <c r="D3950" s="12"/>
    </row>
    <row r="3951" spans="3:4" x14ac:dyDescent="0.2">
      <c r="C3951" s="12"/>
      <c r="D3951" s="12"/>
    </row>
    <row r="3952" spans="3:4" x14ac:dyDescent="0.2">
      <c r="C3952" s="12"/>
      <c r="D3952" s="12"/>
    </row>
    <row r="3953" spans="3:4" x14ac:dyDescent="0.2">
      <c r="C3953" s="12"/>
      <c r="D3953" s="12"/>
    </row>
    <row r="3954" spans="3:4" x14ac:dyDescent="0.2">
      <c r="C3954" s="12"/>
      <c r="D3954" s="12"/>
    </row>
    <row r="3955" spans="3:4" x14ac:dyDescent="0.2">
      <c r="C3955" s="12"/>
      <c r="D3955" s="12"/>
    </row>
    <row r="3956" spans="3:4" x14ac:dyDescent="0.2">
      <c r="C3956" s="12"/>
      <c r="D3956" s="12"/>
    </row>
    <row r="3957" spans="3:4" x14ac:dyDescent="0.2">
      <c r="C3957" s="12"/>
      <c r="D3957" s="12"/>
    </row>
    <row r="3958" spans="3:4" x14ac:dyDescent="0.2">
      <c r="C3958" s="12"/>
      <c r="D3958" s="12"/>
    </row>
    <row r="3959" spans="3:4" x14ac:dyDescent="0.2">
      <c r="C3959" s="12"/>
      <c r="D3959" s="12"/>
    </row>
    <row r="3960" spans="3:4" x14ac:dyDescent="0.2">
      <c r="C3960" s="12"/>
      <c r="D3960" s="12"/>
    </row>
    <row r="3961" spans="3:4" x14ac:dyDescent="0.2">
      <c r="C3961" s="12"/>
      <c r="D3961" s="12"/>
    </row>
    <row r="3962" spans="3:4" x14ac:dyDescent="0.2">
      <c r="C3962" s="12"/>
      <c r="D3962" s="12"/>
    </row>
    <row r="3963" spans="3:4" x14ac:dyDescent="0.2">
      <c r="C3963" s="12"/>
      <c r="D3963" s="12"/>
    </row>
    <row r="3964" spans="3:4" x14ac:dyDescent="0.2">
      <c r="C3964" s="12"/>
      <c r="D3964" s="12"/>
    </row>
    <row r="3965" spans="3:4" x14ac:dyDescent="0.2">
      <c r="C3965" s="12"/>
      <c r="D3965" s="12"/>
    </row>
    <row r="3966" spans="3:4" x14ac:dyDescent="0.2">
      <c r="C3966" s="12"/>
      <c r="D3966" s="12"/>
    </row>
    <row r="3967" spans="3:4" x14ac:dyDescent="0.2">
      <c r="C3967" s="12"/>
      <c r="D3967" s="12"/>
    </row>
    <row r="3968" spans="3:4" x14ac:dyDescent="0.2">
      <c r="C3968" s="12"/>
      <c r="D3968" s="12"/>
    </row>
    <row r="3969" spans="3:4" x14ac:dyDescent="0.2">
      <c r="C3969" s="12"/>
      <c r="D3969" s="12"/>
    </row>
    <row r="3970" spans="3:4" x14ac:dyDescent="0.2">
      <c r="C3970" s="12"/>
      <c r="D3970" s="12"/>
    </row>
    <row r="3971" spans="3:4" x14ac:dyDescent="0.2">
      <c r="C3971" s="12"/>
      <c r="D3971" s="12"/>
    </row>
    <row r="3972" spans="3:4" x14ac:dyDescent="0.2">
      <c r="C3972" s="12"/>
      <c r="D3972" s="12"/>
    </row>
    <row r="3973" spans="3:4" x14ac:dyDescent="0.2">
      <c r="C3973" s="12"/>
      <c r="D3973" s="12"/>
    </row>
    <row r="3974" spans="3:4" x14ac:dyDescent="0.2">
      <c r="C3974" s="12"/>
      <c r="D3974" s="12"/>
    </row>
    <row r="3975" spans="3:4" x14ac:dyDescent="0.2">
      <c r="C3975" s="12"/>
      <c r="D3975" s="12"/>
    </row>
    <row r="3976" spans="3:4" x14ac:dyDescent="0.2">
      <c r="C3976" s="12"/>
      <c r="D3976" s="12"/>
    </row>
    <row r="3977" spans="3:4" x14ac:dyDescent="0.2">
      <c r="C3977" s="12"/>
      <c r="D3977" s="12"/>
    </row>
    <row r="3978" spans="3:4" x14ac:dyDescent="0.2">
      <c r="C3978" s="12"/>
      <c r="D3978" s="12"/>
    </row>
    <row r="3979" spans="3:4" x14ac:dyDescent="0.2">
      <c r="C3979" s="12"/>
      <c r="D3979" s="12"/>
    </row>
    <row r="3980" spans="3:4" x14ac:dyDescent="0.2">
      <c r="C3980" s="12"/>
      <c r="D3980" s="12"/>
    </row>
    <row r="3981" spans="3:4" x14ac:dyDescent="0.2">
      <c r="C3981" s="12"/>
      <c r="D3981" s="12"/>
    </row>
    <row r="3982" spans="3:4" x14ac:dyDescent="0.2">
      <c r="C3982" s="12"/>
      <c r="D3982" s="12"/>
    </row>
    <row r="3983" spans="3:4" x14ac:dyDescent="0.2">
      <c r="C3983" s="12"/>
      <c r="D3983" s="12"/>
    </row>
    <row r="3984" spans="3:4" x14ac:dyDescent="0.2">
      <c r="C3984" s="12"/>
      <c r="D3984" s="12"/>
    </row>
    <row r="3985" spans="3:4" x14ac:dyDescent="0.2">
      <c r="C3985" s="12"/>
      <c r="D3985" s="12"/>
    </row>
    <row r="3986" spans="3:4" x14ac:dyDescent="0.2">
      <c r="C3986" s="12"/>
      <c r="D3986" s="12"/>
    </row>
    <row r="3987" spans="3:4" x14ac:dyDescent="0.2">
      <c r="C3987" s="12"/>
      <c r="D3987" s="12"/>
    </row>
    <row r="3988" spans="3:4" x14ac:dyDescent="0.2">
      <c r="C3988" s="12"/>
      <c r="D3988" s="12"/>
    </row>
    <row r="3989" spans="3:4" x14ac:dyDescent="0.2">
      <c r="C3989" s="12"/>
      <c r="D3989" s="12"/>
    </row>
    <row r="3990" spans="3:4" x14ac:dyDescent="0.2">
      <c r="C3990" s="12"/>
      <c r="D3990" s="12"/>
    </row>
    <row r="3991" spans="3:4" x14ac:dyDescent="0.2">
      <c r="C3991" s="12"/>
      <c r="D3991" s="12"/>
    </row>
    <row r="3992" spans="3:4" x14ac:dyDescent="0.2">
      <c r="C3992" s="12"/>
      <c r="D3992" s="12"/>
    </row>
    <row r="3993" spans="3:4" x14ac:dyDescent="0.2">
      <c r="C3993" s="12"/>
      <c r="D3993" s="12"/>
    </row>
    <row r="3994" spans="3:4" x14ac:dyDescent="0.2">
      <c r="C3994" s="12"/>
      <c r="D3994" s="12"/>
    </row>
    <row r="3995" spans="3:4" x14ac:dyDescent="0.2">
      <c r="C3995" s="12"/>
      <c r="D3995" s="12"/>
    </row>
    <row r="3996" spans="3:4" x14ac:dyDescent="0.2">
      <c r="C3996" s="12"/>
      <c r="D3996" s="12"/>
    </row>
    <row r="3997" spans="3:4" x14ac:dyDescent="0.2">
      <c r="C3997" s="12"/>
      <c r="D3997" s="12"/>
    </row>
    <row r="3998" spans="3:4" x14ac:dyDescent="0.2">
      <c r="C3998" s="12"/>
      <c r="D3998" s="12"/>
    </row>
    <row r="3999" spans="3:4" x14ac:dyDescent="0.2">
      <c r="C3999" s="12"/>
      <c r="D3999" s="12"/>
    </row>
    <row r="4000" spans="3:4" x14ac:dyDescent="0.2">
      <c r="C4000" s="12"/>
      <c r="D4000" s="12"/>
    </row>
    <row r="4001" spans="3:4" x14ac:dyDescent="0.2">
      <c r="C4001" s="12"/>
      <c r="D4001" s="12"/>
    </row>
    <row r="4002" spans="3:4" x14ac:dyDescent="0.2">
      <c r="C4002" s="12"/>
      <c r="D4002" s="12"/>
    </row>
    <row r="4003" spans="3:4" x14ac:dyDescent="0.2">
      <c r="C4003" s="12"/>
      <c r="D4003" s="12"/>
    </row>
    <row r="4004" spans="3:4" x14ac:dyDescent="0.2">
      <c r="C4004" s="12"/>
      <c r="D4004" s="12"/>
    </row>
    <row r="4005" spans="3:4" x14ac:dyDescent="0.2">
      <c r="C4005" s="12"/>
      <c r="D4005" s="12"/>
    </row>
    <row r="4006" spans="3:4" x14ac:dyDescent="0.2">
      <c r="C4006" s="12"/>
      <c r="D4006" s="12"/>
    </row>
    <row r="4007" spans="3:4" x14ac:dyDescent="0.2">
      <c r="C4007" s="12"/>
      <c r="D4007" s="12"/>
    </row>
    <row r="4008" spans="3:4" x14ac:dyDescent="0.2">
      <c r="C4008" s="12"/>
      <c r="D4008" s="12"/>
    </row>
    <row r="4009" spans="3:4" x14ac:dyDescent="0.2">
      <c r="C4009" s="12"/>
      <c r="D4009" s="12"/>
    </row>
    <row r="4010" spans="3:4" x14ac:dyDescent="0.2">
      <c r="C4010" s="12"/>
      <c r="D4010" s="12"/>
    </row>
    <row r="4011" spans="3:4" x14ac:dyDescent="0.2">
      <c r="C4011" s="12"/>
      <c r="D4011" s="12"/>
    </row>
    <row r="4012" spans="3:4" x14ac:dyDescent="0.2">
      <c r="C4012" s="12"/>
      <c r="D4012" s="12"/>
    </row>
    <row r="4013" spans="3:4" x14ac:dyDescent="0.2">
      <c r="C4013" s="12"/>
      <c r="D4013" s="12"/>
    </row>
    <row r="4014" spans="3:4" x14ac:dyDescent="0.2">
      <c r="C4014" s="12"/>
      <c r="D4014" s="12"/>
    </row>
    <row r="4015" spans="3:4" x14ac:dyDescent="0.2">
      <c r="C4015" s="12"/>
      <c r="D4015" s="12"/>
    </row>
    <row r="4016" spans="3:4" x14ac:dyDescent="0.2">
      <c r="C4016" s="12"/>
      <c r="D4016" s="12"/>
    </row>
    <row r="4017" spans="3:4" x14ac:dyDescent="0.2">
      <c r="C4017" s="12"/>
      <c r="D4017" s="12"/>
    </row>
    <row r="4018" spans="3:4" x14ac:dyDescent="0.2">
      <c r="C4018" s="12"/>
      <c r="D4018" s="12"/>
    </row>
    <row r="4019" spans="3:4" x14ac:dyDescent="0.2">
      <c r="C4019" s="12"/>
      <c r="D4019" s="12"/>
    </row>
    <row r="4020" spans="3:4" x14ac:dyDescent="0.2">
      <c r="C4020" s="12"/>
      <c r="D4020" s="12"/>
    </row>
    <row r="4021" spans="3:4" x14ac:dyDescent="0.2">
      <c r="C4021" s="12"/>
      <c r="D4021" s="12"/>
    </row>
    <row r="4022" spans="3:4" x14ac:dyDescent="0.2">
      <c r="C4022" s="12"/>
      <c r="D4022" s="12"/>
    </row>
    <row r="4023" spans="3:4" x14ac:dyDescent="0.2">
      <c r="C4023" s="12"/>
      <c r="D4023" s="12"/>
    </row>
    <row r="4024" spans="3:4" x14ac:dyDescent="0.2">
      <c r="C4024" s="12"/>
      <c r="D4024" s="12"/>
    </row>
    <row r="4025" spans="3:4" x14ac:dyDescent="0.2">
      <c r="C4025" s="12"/>
      <c r="D4025" s="12"/>
    </row>
    <row r="4026" spans="3:4" x14ac:dyDescent="0.2">
      <c r="C4026" s="12"/>
      <c r="D4026" s="12"/>
    </row>
    <row r="4027" spans="3:4" x14ac:dyDescent="0.2">
      <c r="C4027" s="12"/>
      <c r="D4027" s="12"/>
    </row>
    <row r="4028" spans="3:4" x14ac:dyDescent="0.2">
      <c r="C4028" s="12"/>
      <c r="D4028" s="12"/>
    </row>
    <row r="4029" spans="3:4" x14ac:dyDescent="0.2">
      <c r="C4029" s="12"/>
      <c r="D4029" s="12"/>
    </row>
    <row r="4030" spans="3:4" x14ac:dyDescent="0.2">
      <c r="C4030" s="12"/>
      <c r="D4030" s="12"/>
    </row>
    <row r="4031" spans="3:4" x14ac:dyDescent="0.2">
      <c r="C4031" s="12"/>
      <c r="D4031" s="12"/>
    </row>
    <row r="4032" spans="3:4" x14ac:dyDescent="0.2">
      <c r="C4032" s="12"/>
      <c r="D4032" s="12"/>
    </row>
    <row r="4033" spans="3:4" x14ac:dyDescent="0.2">
      <c r="C4033" s="12"/>
      <c r="D4033" s="12"/>
    </row>
    <row r="4034" spans="3:4" x14ac:dyDescent="0.2">
      <c r="C4034" s="12"/>
      <c r="D4034" s="12"/>
    </row>
    <row r="4035" spans="3:4" x14ac:dyDescent="0.2">
      <c r="C4035" s="12"/>
      <c r="D4035" s="12"/>
    </row>
    <row r="4036" spans="3:4" x14ac:dyDescent="0.2">
      <c r="C4036" s="12"/>
      <c r="D4036" s="12"/>
    </row>
    <row r="4037" spans="3:4" x14ac:dyDescent="0.2">
      <c r="C4037" s="12"/>
      <c r="D4037" s="12"/>
    </row>
    <row r="4038" spans="3:4" x14ac:dyDescent="0.2">
      <c r="C4038" s="12"/>
      <c r="D4038" s="12"/>
    </row>
    <row r="4039" spans="3:4" x14ac:dyDescent="0.2">
      <c r="C4039" s="12"/>
      <c r="D4039" s="12"/>
    </row>
    <row r="4040" spans="3:4" x14ac:dyDescent="0.2">
      <c r="C4040" s="12"/>
      <c r="D4040" s="12"/>
    </row>
    <row r="4041" spans="3:4" x14ac:dyDescent="0.2">
      <c r="C4041" s="12"/>
      <c r="D4041" s="12"/>
    </row>
    <row r="4042" spans="3:4" x14ac:dyDescent="0.2">
      <c r="C4042" s="12"/>
      <c r="D4042" s="12"/>
    </row>
    <row r="4043" spans="3:4" x14ac:dyDescent="0.2">
      <c r="C4043" s="12"/>
      <c r="D4043" s="12"/>
    </row>
    <row r="4044" spans="3:4" x14ac:dyDescent="0.2">
      <c r="C4044" s="12"/>
      <c r="D4044" s="12"/>
    </row>
    <row r="4045" spans="3:4" x14ac:dyDescent="0.2">
      <c r="C4045" s="12"/>
      <c r="D4045" s="12"/>
    </row>
    <row r="4046" spans="3:4" x14ac:dyDescent="0.2">
      <c r="C4046" s="12"/>
      <c r="D4046" s="12"/>
    </row>
    <row r="4047" spans="3:4" x14ac:dyDescent="0.2">
      <c r="C4047" s="12"/>
      <c r="D4047" s="12"/>
    </row>
    <row r="4048" spans="3:4" x14ac:dyDescent="0.2">
      <c r="C4048" s="12"/>
      <c r="D4048" s="12"/>
    </row>
    <row r="4049" spans="3:4" x14ac:dyDescent="0.2">
      <c r="C4049" s="12"/>
      <c r="D4049" s="12"/>
    </row>
    <row r="4050" spans="3:4" x14ac:dyDescent="0.2">
      <c r="C4050" s="12"/>
      <c r="D4050" s="12"/>
    </row>
    <row r="4051" spans="3:4" x14ac:dyDescent="0.2">
      <c r="C4051" s="12"/>
      <c r="D4051" s="12"/>
    </row>
    <row r="4052" spans="3:4" x14ac:dyDescent="0.2">
      <c r="C4052" s="12"/>
      <c r="D4052" s="12"/>
    </row>
    <row r="4053" spans="3:4" x14ac:dyDescent="0.2">
      <c r="C4053" s="12"/>
      <c r="D4053" s="12"/>
    </row>
    <row r="4054" spans="3:4" x14ac:dyDescent="0.2">
      <c r="C4054" s="12"/>
      <c r="D4054" s="12"/>
    </row>
    <row r="4055" spans="3:4" x14ac:dyDescent="0.2">
      <c r="C4055" s="12"/>
      <c r="D4055" s="12"/>
    </row>
    <row r="4056" spans="3:4" x14ac:dyDescent="0.2">
      <c r="C4056" s="12"/>
      <c r="D4056" s="12"/>
    </row>
    <row r="4057" spans="3:4" x14ac:dyDescent="0.2">
      <c r="C4057" s="12"/>
      <c r="D4057" s="12"/>
    </row>
    <row r="4058" spans="3:4" x14ac:dyDescent="0.2">
      <c r="C4058" s="12"/>
      <c r="D4058" s="12"/>
    </row>
    <row r="4059" spans="3:4" x14ac:dyDescent="0.2">
      <c r="C4059" s="12"/>
      <c r="D4059" s="12"/>
    </row>
    <row r="4060" spans="3:4" x14ac:dyDescent="0.2">
      <c r="C4060" s="12"/>
      <c r="D4060" s="12"/>
    </row>
    <row r="4061" spans="3:4" x14ac:dyDescent="0.2">
      <c r="C4061" s="12"/>
      <c r="D4061" s="12"/>
    </row>
    <row r="4062" spans="3:4" x14ac:dyDescent="0.2">
      <c r="C4062" s="12"/>
      <c r="D4062" s="12"/>
    </row>
    <row r="4063" spans="3:4" x14ac:dyDescent="0.2">
      <c r="C4063" s="12"/>
      <c r="D4063" s="12"/>
    </row>
    <row r="4064" spans="3:4" x14ac:dyDescent="0.2">
      <c r="C4064" s="12"/>
      <c r="D4064" s="12"/>
    </row>
    <row r="4065" spans="3:4" x14ac:dyDescent="0.2">
      <c r="C4065" s="12"/>
      <c r="D4065" s="12"/>
    </row>
    <row r="4066" spans="3:4" x14ac:dyDescent="0.2">
      <c r="C4066" s="12"/>
      <c r="D4066" s="12"/>
    </row>
    <row r="4067" spans="3:4" x14ac:dyDescent="0.2">
      <c r="C4067" s="12"/>
      <c r="D4067" s="12"/>
    </row>
    <row r="4068" spans="3:4" x14ac:dyDescent="0.2">
      <c r="C4068" s="12"/>
      <c r="D4068" s="12"/>
    </row>
    <row r="4069" spans="3:4" x14ac:dyDescent="0.2">
      <c r="C4069" s="12"/>
      <c r="D4069" s="12"/>
    </row>
    <row r="4070" spans="3:4" x14ac:dyDescent="0.2">
      <c r="C4070" s="12"/>
      <c r="D4070" s="12"/>
    </row>
    <row r="4071" spans="3:4" x14ac:dyDescent="0.2">
      <c r="C4071" s="12"/>
      <c r="D4071" s="12"/>
    </row>
    <row r="4072" spans="3:4" x14ac:dyDescent="0.2">
      <c r="C4072" s="12"/>
      <c r="D4072" s="12"/>
    </row>
    <row r="4073" spans="3:4" x14ac:dyDescent="0.2">
      <c r="C4073" s="12"/>
      <c r="D4073" s="12"/>
    </row>
    <row r="4074" spans="3:4" x14ac:dyDescent="0.2">
      <c r="C4074" s="12"/>
      <c r="D4074" s="12"/>
    </row>
    <row r="4075" spans="3:4" x14ac:dyDescent="0.2">
      <c r="C4075" s="12"/>
      <c r="D4075" s="12"/>
    </row>
    <row r="4076" spans="3:4" x14ac:dyDescent="0.2">
      <c r="C4076" s="12"/>
      <c r="D4076" s="12"/>
    </row>
    <row r="4077" spans="3:4" x14ac:dyDescent="0.2">
      <c r="C4077" s="12"/>
      <c r="D4077" s="12"/>
    </row>
    <row r="4078" spans="3:4" x14ac:dyDescent="0.2">
      <c r="C4078" s="12"/>
      <c r="D4078" s="12"/>
    </row>
    <row r="4079" spans="3:4" x14ac:dyDescent="0.2">
      <c r="C4079" s="12"/>
      <c r="D4079" s="12"/>
    </row>
    <row r="4080" spans="3:4" x14ac:dyDescent="0.2">
      <c r="C4080" s="12"/>
      <c r="D4080" s="12"/>
    </row>
    <row r="4081" spans="3:4" x14ac:dyDescent="0.2">
      <c r="C4081" s="12"/>
      <c r="D4081" s="12"/>
    </row>
    <row r="4082" spans="3:4" x14ac:dyDescent="0.2">
      <c r="C4082" s="12"/>
      <c r="D4082" s="12"/>
    </row>
    <row r="4083" spans="3:4" x14ac:dyDescent="0.2">
      <c r="C4083" s="12"/>
      <c r="D4083" s="12"/>
    </row>
    <row r="4084" spans="3:4" x14ac:dyDescent="0.2">
      <c r="C4084" s="12"/>
      <c r="D4084" s="12"/>
    </row>
    <row r="4085" spans="3:4" x14ac:dyDescent="0.2">
      <c r="C4085" s="12"/>
      <c r="D4085" s="12"/>
    </row>
    <row r="4086" spans="3:4" x14ac:dyDescent="0.2">
      <c r="C4086" s="12"/>
      <c r="D4086" s="12"/>
    </row>
    <row r="4087" spans="3:4" x14ac:dyDescent="0.2">
      <c r="C4087" s="12"/>
      <c r="D4087" s="12"/>
    </row>
    <row r="4088" spans="3:4" x14ac:dyDescent="0.2">
      <c r="C4088" s="12"/>
      <c r="D4088" s="12"/>
    </row>
    <row r="4089" spans="3:4" x14ac:dyDescent="0.2">
      <c r="C4089" s="12"/>
      <c r="D4089" s="12"/>
    </row>
    <row r="4090" spans="3:4" x14ac:dyDescent="0.2">
      <c r="C4090" s="12"/>
      <c r="D4090" s="12"/>
    </row>
    <row r="4091" spans="3:4" x14ac:dyDescent="0.2">
      <c r="C4091" s="12"/>
      <c r="D4091" s="12"/>
    </row>
    <row r="4092" spans="3:4" x14ac:dyDescent="0.2">
      <c r="C4092" s="12"/>
      <c r="D4092" s="12"/>
    </row>
    <row r="4093" spans="3:4" x14ac:dyDescent="0.2">
      <c r="C4093" s="12"/>
      <c r="D4093" s="12"/>
    </row>
    <row r="4094" spans="3:4" x14ac:dyDescent="0.2">
      <c r="C4094" s="12"/>
      <c r="D4094" s="12"/>
    </row>
    <row r="4095" spans="3:4" x14ac:dyDescent="0.2">
      <c r="C4095" s="12"/>
      <c r="D4095" s="12"/>
    </row>
    <row r="4096" spans="3:4" x14ac:dyDescent="0.2">
      <c r="C4096" s="12"/>
      <c r="D4096" s="12"/>
    </row>
    <row r="4097" spans="3:4" x14ac:dyDescent="0.2">
      <c r="C4097" s="12"/>
      <c r="D4097" s="12"/>
    </row>
    <row r="4098" spans="3:4" x14ac:dyDescent="0.2">
      <c r="C4098" s="12"/>
      <c r="D4098" s="12"/>
    </row>
    <row r="4099" spans="3:4" x14ac:dyDescent="0.2">
      <c r="C4099" s="12"/>
      <c r="D4099" s="12"/>
    </row>
    <row r="4100" spans="3:4" x14ac:dyDescent="0.2">
      <c r="C4100" s="12"/>
      <c r="D4100" s="12"/>
    </row>
    <row r="4101" spans="3:4" x14ac:dyDescent="0.2">
      <c r="C4101" s="12"/>
      <c r="D4101" s="12"/>
    </row>
    <row r="4102" spans="3:4" x14ac:dyDescent="0.2">
      <c r="C4102" s="12"/>
      <c r="D4102" s="12"/>
    </row>
    <row r="4103" spans="3:4" x14ac:dyDescent="0.2">
      <c r="C4103" s="12"/>
      <c r="D4103" s="12"/>
    </row>
    <row r="4104" spans="3:4" x14ac:dyDescent="0.2">
      <c r="C4104" s="12"/>
      <c r="D4104" s="12"/>
    </row>
    <row r="4105" spans="3:4" x14ac:dyDescent="0.2">
      <c r="C4105" s="12"/>
      <c r="D4105" s="12"/>
    </row>
    <row r="4106" spans="3:4" x14ac:dyDescent="0.2">
      <c r="C4106" s="12"/>
      <c r="D4106" s="12"/>
    </row>
    <row r="4107" spans="3:4" x14ac:dyDescent="0.2">
      <c r="C4107" s="12"/>
      <c r="D4107" s="12"/>
    </row>
    <row r="4108" spans="3:4" x14ac:dyDescent="0.2">
      <c r="C4108" s="12"/>
      <c r="D4108" s="12"/>
    </row>
    <row r="4109" spans="3:4" x14ac:dyDescent="0.2">
      <c r="C4109" s="12"/>
      <c r="D4109" s="12"/>
    </row>
    <row r="4110" spans="3:4" x14ac:dyDescent="0.2">
      <c r="C4110" s="12"/>
      <c r="D4110" s="12"/>
    </row>
    <row r="4111" spans="3:4" x14ac:dyDescent="0.2">
      <c r="C4111" s="12"/>
      <c r="D4111" s="12"/>
    </row>
    <row r="4112" spans="3:4" x14ac:dyDescent="0.2">
      <c r="C4112" s="12"/>
      <c r="D4112" s="12"/>
    </row>
    <row r="4113" spans="3:4" x14ac:dyDescent="0.2">
      <c r="C4113" s="12"/>
      <c r="D4113" s="12"/>
    </row>
    <row r="4114" spans="3:4" x14ac:dyDescent="0.2">
      <c r="C4114" s="12"/>
      <c r="D4114" s="12"/>
    </row>
    <row r="4115" spans="3:4" x14ac:dyDescent="0.2">
      <c r="C4115" s="12"/>
      <c r="D4115" s="12"/>
    </row>
    <row r="4116" spans="3:4" x14ac:dyDescent="0.2">
      <c r="C4116" s="12"/>
      <c r="D4116" s="12"/>
    </row>
    <row r="4117" spans="3:4" x14ac:dyDescent="0.2">
      <c r="C4117" s="12"/>
      <c r="D4117" s="12"/>
    </row>
    <row r="4118" spans="3:4" x14ac:dyDescent="0.2">
      <c r="C4118" s="12"/>
      <c r="D4118" s="12"/>
    </row>
    <row r="4119" spans="3:4" x14ac:dyDescent="0.2">
      <c r="C4119" s="12"/>
      <c r="D4119" s="12"/>
    </row>
    <row r="4120" spans="3:4" x14ac:dyDescent="0.2">
      <c r="C4120" s="12"/>
      <c r="D4120" s="12"/>
    </row>
    <row r="4121" spans="3:4" x14ac:dyDescent="0.2">
      <c r="C4121" s="12"/>
      <c r="D4121" s="12"/>
    </row>
    <row r="4122" spans="3:4" x14ac:dyDescent="0.2">
      <c r="C4122" s="12"/>
      <c r="D4122" s="12"/>
    </row>
    <row r="4123" spans="3:4" x14ac:dyDescent="0.2">
      <c r="C4123" s="12"/>
      <c r="D4123" s="12"/>
    </row>
    <row r="4124" spans="3:4" x14ac:dyDescent="0.2">
      <c r="C4124" s="12"/>
      <c r="D4124" s="12"/>
    </row>
    <row r="4125" spans="3:4" x14ac:dyDescent="0.2">
      <c r="C4125" s="12"/>
      <c r="D4125" s="12"/>
    </row>
    <row r="4126" spans="3:4" x14ac:dyDescent="0.2">
      <c r="C4126" s="12"/>
      <c r="D4126" s="12"/>
    </row>
    <row r="4127" spans="3:4" x14ac:dyDescent="0.2">
      <c r="C4127" s="12"/>
      <c r="D4127" s="12"/>
    </row>
    <row r="4128" spans="3:4" x14ac:dyDescent="0.2">
      <c r="C4128" s="12"/>
      <c r="D4128" s="12"/>
    </row>
    <row r="4129" spans="3:4" x14ac:dyDescent="0.2">
      <c r="C4129" s="12"/>
      <c r="D4129" s="12"/>
    </row>
    <row r="4130" spans="3:4" x14ac:dyDescent="0.2">
      <c r="C4130" s="12"/>
      <c r="D4130" s="12"/>
    </row>
    <row r="4131" spans="3:4" x14ac:dyDescent="0.2">
      <c r="C4131" s="12"/>
      <c r="D4131" s="12"/>
    </row>
    <row r="4132" spans="3:4" x14ac:dyDescent="0.2">
      <c r="C4132" s="12"/>
      <c r="D4132" s="12"/>
    </row>
    <row r="4133" spans="3:4" x14ac:dyDescent="0.2">
      <c r="C4133" s="12"/>
      <c r="D4133" s="12"/>
    </row>
    <row r="4134" spans="3:4" x14ac:dyDescent="0.2">
      <c r="C4134" s="12"/>
      <c r="D4134" s="12"/>
    </row>
    <row r="4135" spans="3:4" x14ac:dyDescent="0.2">
      <c r="C4135" s="12"/>
      <c r="D4135" s="12"/>
    </row>
    <row r="4136" spans="3:4" x14ac:dyDescent="0.2">
      <c r="C4136" s="12"/>
      <c r="D4136" s="12"/>
    </row>
    <row r="4137" spans="3:4" x14ac:dyDescent="0.2">
      <c r="C4137" s="12"/>
      <c r="D4137" s="12"/>
    </row>
    <row r="4138" spans="3:4" x14ac:dyDescent="0.2">
      <c r="C4138" s="12"/>
      <c r="D4138" s="12"/>
    </row>
    <row r="4139" spans="3:4" x14ac:dyDescent="0.2">
      <c r="C4139" s="12"/>
      <c r="D4139" s="12"/>
    </row>
    <row r="4140" spans="3:4" x14ac:dyDescent="0.2">
      <c r="C4140" s="12"/>
      <c r="D4140" s="12"/>
    </row>
    <row r="4141" spans="3:4" x14ac:dyDescent="0.2">
      <c r="C4141" s="12"/>
      <c r="D4141" s="12"/>
    </row>
    <row r="4142" spans="3:4" x14ac:dyDescent="0.2">
      <c r="C4142" s="12"/>
      <c r="D4142" s="12"/>
    </row>
    <row r="4143" spans="3:4" x14ac:dyDescent="0.2">
      <c r="C4143" s="12"/>
      <c r="D4143" s="12"/>
    </row>
    <row r="4144" spans="3:4" x14ac:dyDescent="0.2">
      <c r="C4144" s="12"/>
      <c r="D4144" s="12"/>
    </row>
    <row r="4145" spans="3:4" x14ac:dyDescent="0.2">
      <c r="C4145" s="12"/>
      <c r="D4145" s="12"/>
    </row>
    <row r="4146" spans="3:4" x14ac:dyDescent="0.2">
      <c r="C4146" s="12"/>
      <c r="D4146" s="12"/>
    </row>
    <row r="4147" spans="3:4" x14ac:dyDescent="0.2">
      <c r="C4147" s="12"/>
      <c r="D4147" s="12"/>
    </row>
    <row r="4148" spans="3:4" x14ac:dyDescent="0.2">
      <c r="C4148" s="12"/>
      <c r="D4148" s="12"/>
    </row>
    <row r="4149" spans="3:4" x14ac:dyDescent="0.2">
      <c r="C4149" s="12"/>
      <c r="D4149" s="12"/>
    </row>
    <row r="4150" spans="3:4" x14ac:dyDescent="0.2">
      <c r="C4150" s="12"/>
      <c r="D4150" s="12"/>
    </row>
    <row r="4151" spans="3:4" x14ac:dyDescent="0.2">
      <c r="C4151" s="12"/>
      <c r="D4151" s="12"/>
    </row>
    <row r="4152" spans="3:4" x14ac:dyDescent="0.2">
      <c r="C4152" s="12"/>
      <c r="D4152" s="12"/>
    </row>
    <row r="4153" spans="3:4" x14ac:dyDescent="0.2">
      <c r="C4153" s="12"/>
      <c r="D4153" s="12"/>
    </row>
    <row r="4154" spans="3:4" x14ac:dyDescent="0.2">
      <c r="C4154" s="12"/>
      <c r="D4154" s="12"/>
    </row>
    <row r="4155" spans="3:4" x14ac:dyDescent="0.2">
      <c r="C4155" s="12"/>
      <c r="D4155" s="12"/>
    </row>
    <row r="4156" spans="3:4" x14ac:dyDescent="0.2">
      <c r="C4156" s="12"/>
      <c r="D4156" s="12"/>
    </row>
    <row r="4157" spans="3:4" x14ac:dyDescent="0.2">
      <c r="C4157" s="12"/>
      <c r="D4157" s="12"/>
    </row>
    <row r="4158" spans="3:4" x14ac:dyDescent="0.2">
      <c r="C4158" s="12"/>
      <c r="D4158" s="12"/>
    </row>
    <row r="4159" spans="3:4" x14ac:dyDescent="0.2">
      <c r="C4159" s="12"/>
      <c r="D4159" s="12"/>
    </row>
    <row r="4160" spans="3:4" x14ac:dyDescent="0.2">
      <c r="C4160" s="12"/>
      <c r="D4160" s="12"/>
    </row>
    <row r="4161" spans="3:4" x14ac:dyDescent="0.2">
      <c r="C4161" s="12"/>
      <c r="D4161" s="12"/>
    </row>
    <row r="4162" spans="3:4" x14ac:dyDescent="0.2">
      <c r="C4162" s="12"/>
      <c r="D4162" s="12"/>
    </row>
    <row r="4163" spans="3:4" x14ac:dyDescent="0.2">
      <c r="C4163" s="12"/>
      <c r="D4163" s="12"/>
    </row>
    <row r="4164" spans="3:4" x14ac:dyDescent="0.2">
      <c r="C4164" s="12"/>
      <c r="D4164" s="12"/>
    </row>
    <row r="4165" spans="3:4" x14ac:dyDescent="0.2">
      <c r="C4165" s="12"/>
      <c r="D4165" s="12"/>
    </row>
    <row r="4166" spans="3:4" x14ac:dyDescent="0.2">
      <c r="C4166" s="12"/>
      <c r="D4166" s="12"/>
    </row>
    <row r="4167" spans="3:4" x14ac:dyDescent="0.2">
      <c r="C4167" s="12"/>
      <c r="D4167" s="12"/>
    </row>
    <row r="4168" spans="3:4" x14ac:dyDescent="0.2">
      <c r="C4168" s="12"/>
      <c r="D4168" s="12"/>
    </row>
    <row r="4169" spans="3:4" x14ac:dyDescent="0.2">
      <c r="C4169" s="12"/>
      <c r="D4169" s="12"/>
    </row>
    <row r="4170" spans="3:4" x14ac:dyDescent="0.2">
      <c r="C4170" s="12"/>
      <c r="D4170" s="12"/>
    </row>
    <row r="4171" spans="3:4" x14ac:dyDescent="0.2">
      <c r="C4171" s="12"/>
      <c r="D4171" s="12"/>
    </row>
    <row r="4172" spans="3:4" x14ac:dyDescent="0.2">
      <c r="C4172" s="12"/>
      <c r="D4172" s="12"/>
    </row>
    <row r="4173" spans="3:4" x14ac:dyDescent="0.2">
      <c r="C4173" s="12"/>
      <c r="D4173" s="12"/>
    </row>
    <row r="4174" spans="3:4" x14ac:dyDescent="0.2">
      <c r="C4174" s="12"/>
      <c r="D4174" s="12"/>
    </row>
    <row r="4175" spans="3:4" x14ac:dyDescent="0.2">
      <c r="C4175" s="12"/>
      <c r="D4175" s="12"/>
    </row>
    <row r="4176" spans="3:4" x14ac:dyDescent="0.2">
      <c r="C4176" s="12"/>
      <c r="D4176" s="12"/>
    </row>
    <row r="4177" spans="3:4" x14ac:dyDescent="0.2">
      <c r="C4177" s="12"/>
      <c r="D4177" s="12"/>
    </row>
    <row r="4178" spans="3:4" x14ac:dyDescent="0.2">
      <c r="C4178" s="12"/>
      <c r="D4178" s="12"/>
    </row>
    <row r="4179" spans="3:4" x14ac:dyDescent="0.2">
      <c r="C4179" s="12"/>
      <c r="D4179" s="12"/>
    </row>
    <row r="4180" spans="3:4" x14ac:dyDescent="0.2">
      <c r="C4180" s="12"/>
      <c r="D4180" s="12"/>
    </row>
    <row r="4181" spans="3:4" x14ac:dyDescent="0.2">
      <c r="C4181" s="12"/>
      <c r="D4181" s="12"/>
    </row>
    <row r="4182" spans="3:4" x14ac:dyDescent="0.2">
      <c r="C4182" s="12"/>
      <c r="D4182" s="12"/>
    </row>
    <row r="4183" spans="3:4" x14ac:dyDescent="0.2">
      <c r="C4183" s="12"/>
      <c r="D4183" s="12"/>
    </row>
    <row r="4184" spans="3:4" x14ac:dyDescent="0.2">
      <c r="C4184" s="12"/>
      <c r="D4184" s="12"/>
    </row>
    <row r="4185" spans="3:4" x14ac:dyDescent="0.2">
      <c r="C4185" s="12"/>
      <c r="D4185" s="12"/>
    </row>
    <row r="4186" spans="3:4" x14ac:dyDescent="0.2">
      <c r="C4186" s="12"/>
      <c r="D4186" s="12"/>
    </row>
    <row r="4187" spans="3:4" x14ac:dyDescent="0.2">
      <c r="C4187" s="12"/>
      <c r="D4187" s="12"/>
    </row>
    <row r="4188" spans="3:4" x14ac:dyDescent="0.2">
      <c r="C4188" s="12"/>
      <c r="D4188" s="12"/>
    </row>
    <row r="4189" spans="3:4" x14ac:dyDescent="0.2">
      <c r="C4189" s="12"/>
      <c r="D4189" s="12"/>
    </row>
    <row r="4190" spans="3:4" x14ac:dyDescent="0.2">
      <c r="C4190" s="12"/>
      <c r="D4190" s="12"/>
    </row>
    <row r="4191" spans="3:4" x14ac:dyDescent="0.2">
      <c r="C4191" s="12"/>
      <c r="D4191" s="12"/>
    </row>
    <row r="4192" spans="3:4" x14ac:dyDescent="0.2">
      <c r="C4192" s="12"/>
      <c r="D4192" s="12"/>
    </row>
    <row r="4193" spans="3:4" x14ac:dyDescent="0.2">
      <c r="C4193" s="12"/>
      <c r="D4193" s="12"/>
    </row>
    <row r="4194" spans="3:4" x14ac:dyDescent="0.2">
      <c r="C4194" s="12"/>
      <c r="D4194" s="12"/>
    </row>
    <row r="4195" spans="3:4" x14ac:dyDescent="0.2">
      <c r="C4195" s="12"/>
      <c r="D4195" s="12"/>
    </row>
    <row r="4196" spans="3:4" x14ac:dyDescent="0.2">
      <c r="C4196" s="12"/>
      <c r="D4196" s="12"/>
    </row>
    <row r="4197" spans="3:4" x14ac:dyDescent="0.2">
      <c r="C4197" s="12"/>
      <c r="D4197" s="12"/>
    </row>
    <row r="4198" spans="3:4" x14ac:dyDescent="0.2">
      <c r="C4198" s="12"/>
      <c r="D4198" s="12"/>
    </row>
    <row r="4199" spans="3:4" x14ac:dyDescent="0.2">
      <c r="C4199" s="12"/>
      <c r="D4199" s="12"/>
    </row>
    <row r="4200" spans="3:4" x14ac:dyDescent="0.2">
      <c r="C4200" s="12"/>
      <c r="D4200" s="12"/>
    </row>
    <row r="4201" spans="3:4" x14ac:dyDescent="0.2">
      <c r="C4201" s="12"/>
      <c r="D4201" s="12"/>
    </row>
    <row r="4202" spans="3:4" x14ac:dyDescent="0.2">
      <c r="C4202" s="12"/>
      <c r="D4202" s="12"/>
    </row>
    <row r="4203" spans="3:4" x14ac:dyDescent="0.2">
      <c r="C4203" s="12"/>
      <c r="D4203" s="12"/>
    </row>
    <row r="4204" spans="3:4" x14ac:dyDescent="0.2">
      <c r="C4204" s="12"/>
      <c r="D4204" s="12"/>
    </row>
    <row r="4205" spans="3:4" x14ac:dyDescent="0.2">
      <c r="C4205" s="12"/>
      <c r="D4205" s="12"/>
    </row>
    <row r="4206" spans="3:4" x14ac:dyDescent="0.2">
      <c r="C4206" s="12"/>
      <c r="D4206" s="12"/>
    </row>
    <row r="4207" spans="3:4" x14ac:dyDescent="0.2">
      <c r="C4207" s="12"/>
      <c r="D4207" s="12"/>
    </row>
    <row r="4208" spans="3:4" x14ac:dyDescent="0.2">
      <c r="C4208" s="12"/>
      <c r="D4208" s="12"/>
    </row>
    <row r="4209" spans="3:4" x14ac:dyDescent="0.2">
      <c r="C4209" s="12"/>
      <c r="D4209" s="12"/>
    </row>
    <row r="4210" spans="3:4" x14ac:dyDescent="0.2">
      <c r="C4210" s="12"/>
      <c r="D4210" s="12"/>
    </row>
    <row r="4211" spans="3:4" x14ac:dyDescent="0.2">
      <c r="C4211" s="12"/>
      <c r="D4211" s="12"/>
    </row>
    <row r="4212" spans="3:4" x14ac:dyDescent="0.2">
      <c r="C4212" s="12"/>
      <c r="D4212" s="12"/>
    </row>
    <row r="4213" spans="3:4" x14ac:dyDescent="0.2">
      <c r="C4213" s="12"/>
      <c r="D4213" s="12"/>
    </row>
    <row r="4214" spans="3:4" x14ac:dyDescent="0.2">
      <c r="C4214" s="12"/>
      <c r="D4214" s="12"/>
    </row>
    <row r="4215" spans="3:4" x14ac:dyDescent="0.2">
      <c r="C4215" s="12"/>
      <c r="D4215" s="12"/>
    </row>
    <row r="4216" spans="3:4" x14ac:dyDescent="0.2">
      <c r="C4216" s="12"/>
      <c r="D4216" s="12"/>
    </row>
    <row r="4217" spans="3:4" x14ac:dyDescent="0.2">
      <c r="C4217" s="12"/>
      <c r="D4217" s="12"/>
    </row>
    <row r="4218" spans="3:4" x14ac:dyDescent="0.2">
      <c r="C4218" s="12"/>
      <c r="D4218" s="12"/>
    </row>
    <row r="4219" spans="3:4" x14ac:dyDescent="0.2">
      <c r="C4219" s="12"/>
      <c r="D4219" s="12"/>
    </row>
    <row r="4220" spans="3:4" x14ac:dyDescent="0.2">
      <c r="C4220" s="12"/>
      <c r="D4220" s="12"/>
    </row>
    <row r="4221" spans="3:4" x14ac:dyDescent="0.2">
      <c r="C4221" s="12"/>
      <c r="D4221" s="12"/>
    </row>
    <row r="4222" spans="3:4" x14ac:dyDescent="0.2">
      <c r="C4222" s="12"/>
      <c r="D4222" s="12"/>
    </row>
    <row r="4223" spans="3:4" x14ac:dyDescent="0.2">
      <c r="C4223" s="12"/>
      <c r="D4223" s="12"/>
    </row>
    <row r="4224" spans="3:4" x14ac:dyDescent="0.2">
      <c r="C4224" s="12"/>
      <c r="D4224" s="12"/>
    </row>
    <row r="4225" spans="3:4" x14ac:dyDescent="0.2">
      <c r="C4225" s="12"/>
      <c r="D4225" s="12"/>
    </row>
    <row r="4226" spans="3:4" x14ac:dyDescent="0.2">
      <c r="C4226" s="12"/>
      <c r="D4226" s="12"/>
    </row>
    <row r="4227" spans="3:4" x14ac:dyDescent="0.2">
      <c r="C4227" s="12"/>
      <c r="D4227" s="12"/>
    </row>
    <row r="4228" spans="3:4" x14ac:dyDescent="0.2">
      <c r="C4228" s="12"/>
      <c r="D4228" s="12"/>
    </row>
    <row r="4229" spans="3:4" x14ac:dyDescent="0.2">
      <c r="C4229" s="12"/>
      <c r="D4229" s="12"/>
    </row>
    <row r="4230" spans="3:4" x14ac:dyDescent="0.2">
      <c r="C4230" s="12"/>
      <c r="D4230" s="12"/>
    </row>
    <row r="4231" spans="3:4" x14ac:dyDescent="0.2">
      <c r="C4231" s="12"/>
      <c r="D4231" s="12"/>
    </row>
    <row r="4232" spans="3:4" x14ac:dyDescent="0.2">
      <c r="C4232" s="12"/>
      <c r="D4232" s="12"/>
    </row>
    <row r="4233" spans="3:4" x14ac:dyDescent="0.2">
      <c r="C4233" s="12"/>
      <c r="D4233" s="12"/>
    </row>
    <row r="4234" spans="3:4" x14ac:dyDescent="0.2">
      <c r="C4234" s="12"/>
      <c r="D4234" s="12"/>
    </row>
    <row r="4235" spans="3:4" x14ac:dyDescent="0.2">
      <c r="C4235" s="12"/>
      <c r="D4235" s="12"/>
    </row>
    <row r="4236" spans="3:4" x14ac:dyDescent="0.2">
      <c r="C4236" s="12"/>
      <c r="D4236" s="12"/>
    </row>
    <row r="4237" spans="3:4" x14ac:dyDescent="0.2">
      <c r="C4237" s="12"/>
      <c r="D4237" s="12"/>
    </row>
    <row r="4238" spans="3:4" x14ac:dyDescent="0.2">
      <c r="C4238" s="12"/>
      <c r="D4238" s="12"/>
    </row>
    <row r="4239" spans="3:4" x14ac:dyDescent="0.2">
      <c r="C4239" s="12"/>
      <c r="D4239" s="12"/>
    </row>
    <row r="4240" spans="3:4" x14ac:dyDescent="0.2">
      <c r="C4240" s="12"/>
      <c r="D4240" s="12"/>
    </row>
    <row r="4241" spans="3:4" x14ac:dyDescent="0.2">
      <c r="C4241" s="12"/>
      <c r="D4241" s="12"/>
    </row>
    <row r="4242" spans="3:4" x14ac:dyDescent="0.2">
      <c r="C4242" s="12"/>
      <c r="D4242" s="12"/>
    </row>
    <row r="4243" spans="3:4" x14ac:dyDescent="0.2">
      <c r="C4243" s="12"/>
      <c r="D4243" s="12"/>
    </row>
    <row r="4244" spans="3:4" x14ac:dyDescent="0.2">
      <c r="C4244" s="12"/>
      <c r="D4244" s="12"/>
    </row>
    <row r="4245" spans="3:4" x14ac:dyDescent="0.2">
      <c r="C4245" s="12"/>
      <c r="D4245" s="12"/>
    </row>
    <row r="4246" spans="3:4" x14ac:dyDescent="0.2">
      <c r="C4246" s="12"/>
      <c r="D4246" s="12"/>
    </row>
    <row r="4247" spans="3:4" x14ac:dyDescent="0.2">
      <c r="C4247" s="12"/>
      <c r="D4247" s="12"/>
    </row>
    <row r="4248" spans="3:4" x14ac:dyDescent="0.2">
      <c r="C4248" s="12"/>
      <c r="D4248" s="12"/>
    </row>
    <row r="4249" spans="3:4" x14ac:dyDescent="0.2">
      <c r="C4249" s="12"/>
      <c r="D4249" s="12"/>
    </row>
    <row r="4250" spans="3:4" x14ac:dyDescent="0.2">
      <c r="C4250" s="12"/>
      <c r="D4250" s="12"/>
    </row>
    <row r="4251" spans="3:4" x14ac:dyDescent="0.2">
      <c r="C4251" s="12"/>
      <c r="D4251" s="12"/>
    </row>
    <row r="4252" spans="3:4" x14ac:dyDescent="0.2">
      <c r="C4252" s="12"/>
      <c r="D4252" s="12"/>
    </row>
    <row r="4253" spans="3:4" x14ac:dyDescent="0.2">
      <c r="C4253" s="12"/>
      <c r="D4253" s="12"/>
    </row>
    <row r="4254" spans="3:4" x14ac:dyDescent="0.2">
      <c r="C4254" s="12"/>
      <c r="D4254" s="12"/>
    </row>
    <row r="4255" spans="3:4" x14ac:dyDescent="0.2">
      <c r="C4255" s="12"/>
      <c r="D4255" s="12"/>
    </row>
    <row r="4256" spans="3:4" x14ac:dyDescent="0.2">
      <c r="C4256" s="12"/>
      <c r="D4256" s="12"/>
    </row>
    <row r="4257" spans="3:4" x14ac:dyDescent="0.2">
      <c r="C4257" s="12"/>
      <c r="D4257" s="12"/>
    </row>
    <row r="4258" spans="3:4" x14ac:dyDescent="0.2">
      <c r="C4258" s="12"/>
      <c r="D4258" s="12"/>
    </row>
    <row r="4259" spans="3:4" x14ac:dyDescent="0.2">
      <c r="C4259" s="12"/>
      <c r="D4259" s="12"/>
    </row>
    <row r="4260" spans="3:4" x14ac:dyDescent="0.2">
      <c r="C4260" s="12"/>
      <c r="D4260" s="12"/>
    </row>
    <row r="4261" spans="3:4" x14ac:dyDescent="0.2">
      <c r="C4261" s="12"/>
      <c r="D4261" s="12"/>
    </row>
    <row r="4262" spans="3:4" x14ac:dyDescent="0.2">
      <c r="C4262" s="12"/>
      <c r="D4262" s="12"/>
    </row>
    <row r="4263" spans="3:4" x14ac:dyDescent="0.2">
      <c r="C4263" s="12"/>
      <c r="D4263" s="12"/>
    </row>
    <row r="4264" spans="3:4" x14ac:dyDescent="0.2">
      <c r="C4264" s="12"/>
      <c r="D4264" s="12"/>
    </row>
    <row r="4265" spans="3:4" x14ac:dyDescent="0.2">
      <c r="C4265" s="12"/>
      <c r="D4265" s="12"/>
    </row>
    <row r="4266" spans="3:4" x14ac:dyDescent="0.2">
      <c r="C4266" s="12"/>
      <c r="D4266" s="12"/>
    </row>
    <row r="4267" spans="3:4" x14ac:dyDescent="0.2">
      <c r="C4267" s="12"/>
      <c r="D4267" s="12"/>
    </row>
    <row r="4268" spans="3:4" x14ac:dyDescent="0.2">
      <c r="C4268" s="12"/>
      <c r="D4268" s="12"/>
    </row>
    <row r="4269" spans="3:4" x14ac:dyDescent="0.2">
      <c r="C4269" s="12"/>
      <c r="D4269" s="12"/>
    </row>
    <row r="4270" spans="3:4" x14ac:dyDescent="0.2">
      <c r="C4270" s="12"/>
      <c r="D4270" s="12"/>
    </row>
    <row r="4271" spans="3:4" x14ac:dyDescent="0.2">
      <c r="C4271" s="12"/>
      <c r="D4271" s="12"/>
    </row>
    <row r="4272" spans="3:4" x14ac:dyDescent="0.2">
      <c r="C4272" s="12"/>
      <c r="D4272" s="12"/>
    </row>
    <row r="4273" spans="3:4" x14ac:dyDescent="0.2">
      <c r="C4273" s="12"/>
      <c r="D4273" s="12"/>
    </row>
    <row r="4274" spans="3:4" x14ac:dyDescent="0.2">
      <c r="C4274" s="12"/>
      <c r="D4274" s="12"/>
    </row>
    <row r="4275" spans="3:4" x14ac:dyDescent="0.2">
      <c r="C4275" s="12"/>
      <c r="D4275" s="12"/>
    </row>
    <row r="4276" spans="3:4" x14ac:dyDescent="0.2">
      <c r="C4276" s="12"/>
      <c r="D4276" s="12"/>
    </row>
    <row r="4277" spans="3:4" x14ac:dyDescent="0.2">
      <c r="C4277" s="12"/>
      <c r="D4277" s="12"/>
    </row>
    <row r="4278" spans="3:4" x14ac:dyDescent="0.2">
      <c r="C4278" s="12"/>
      <c r="D4278" s="12"/>
    </row>
    <row r="4279" spans="3:4" x14ac:dyDescent="0.2">
      <c r="C4279" s="12"/>
      <c r="D4279" s="12"/>
    </row>
    <row r="4280" spans="3:4" x14ac:dyDescent="0.2">
      <c r="C4280" s="12"/>
      <c r="D4280" s="12"/>
    </row>
    <row r="4281" spans="3:4" x14ac:dyDescent="0.2">
      <c r="C4281" s="12"/>
      <c r="D4281" s="12"/>
    </row>
    <row r="4282" spans="3:4" x14ac:dyDescent="0.2">
      <c r="C4282" s="12"/>
      <c r="D4282" s="12"/>
    </row>
    <row r="4283" spans="3:4" x14ac:dyDescent="0.2">
      <c r="C4283" s="12"/>
      <c r="D4283" s="12"/>
    </row>
    <row r="4284" spans="3:4" x14ac:dyDescent="0.2">
      <c r="C4284" s="12"/>
      <c r="D4284" s="12"/>
    </row>
    <row r="4285" spans="3:4" x14ac:dyDescent="0.2">
      <c r="C4285" s="12"/>
      <c r="D4285" s="12"/>
    </row>
    <row r="4286" spans="3:4" x14ac:dyDescent="0.2">
      <c r="C4286" s="12"/>
      <c r="D4286" s="12"/>
    </row>
    <row r="4287" spans="3:4" x14ac:dyDescent="0.2">
      <c r="C4287" s="12"/>
      <c r="D4287" s="12"/>
    </row>
    <row r="4288" spans="3:4" x14ac:dyDescent="0.2">
      <c r="C4288" s="12"/>
      <c r="D4288" s="12"/>
    </row>
    <row r="4289" spans="3:4" x14ac:dyDescent="0.2">
      <c r="C4289" s="12"/>
      <c r="D4289" s="12"/>
    </row>
    <row r="4290" spans="3:4" x14ac:dyDescent="0.2">
      <c r="C4290" s="12"/>
      <c r="D4290" s="12"/>
    </row>
    <row r="4291" spans="3:4" x14ac:dyDescent="0.2">
      <c r="C4291" s="12"/>
      <c r="D4291" s="12"/>
    </row>
    <row r="4292" spans="3:4" x14ac:dyDescent="0.2">
      <c r="C4292" s="12"/>
      <c r="D4292" s="12"/>
    </row>
    <row r="4293" spans="3:4" x14ac:dyDescent="0.2">
      <c r="C4293" s="12"/>
      <c r="D4293" s="12"/>
    </row>
    <row r="4294" spans="3:4" x14ac:dyDescent="0.2">
      <c r="C4294" s="12"/>
      <c r="D4294" s="12"/>
    </row>
    <row r="4295" spans="3:4" x14ac:dyDescent="0.2">
      <c r="C4295" s="12"/>
      <c r="D4295" s="12"/>
    </row>
    <row r="4296" spans="3:4" x14ac:dyDescent="0.2">
      <c r="C4296" s="12"/>
      <c r="D4296" s="12"/>
    </row>
    <row r="4297" spans="3:4" x14ac:dyDescent="0.2">
      <c r="C4297" s="12"/>
      <c r="D4297" s="12"/>
    </row>
    <row r="4298" spans="3:4" x14ac:dyDescent="0.2">
      <c r="C4298" s="12"/>
      <c r="D4298" s="12"/>
    </row>
    <row r="4299" spans="3:4" x14ac:dyDescent="0.2">
      <c r="C4299" s="12"/>
      <c r="D4299" s="12"/>
    </row>
    <row r="4300" spans="3:4" x14ac:dyDescent="0.2">
      <c r="C4300" s="12"/>
      <c r="D4300" s="12"/>
    </row>
    <row r="4301" spans="3:4" x14ac:dyDescent="0.2">
      <c r="C4301" s="12"/>
      <c r="D4301" s="12"/>
    </row>
    <row r="4302" spans="3:4" x14ac:dyDescent="0.2">
      <c r="C4302" s="12"/>
      <c r="D4302" s="12"/>
    </row>
    <row r="4303" spans="3:4" x14ac:dyDescent="0.2">
      <c r="C4303" s="12"/>
      <c r="D4303" s="12"/>
    </row>
    <row r="4304" spans="3:4" x14ac:dyDescent="0.2">
      <c r="C4304" s="12"/>
      <c r="D4304" s="12"/>
    </row>
    <row r="4305" spans="3:4" x14ac:dyDescent="0.2">
      <c r="C4305" s="12"/>
      <c r="D4305" s="12"/>
    </row>
    <row r="4306" spans="3:4" x14ac:dyDescent="0.2">
      <c r="C4306" s="12"/>
      <c r="D4306" s="12"/>
    </row>
    <row r="4307" spans="3:4" x14ac:dyDescent="0.2">
      <c r="C4307" s="12"/>
      <c r="D4307" s="12"/>
    </row>
    <row r="4308" spans="3:4" x14ac:dyDescent="0.2">
      <c r="C4308" s="12"/>
      <c r="D4308" s="12"/>
    </row>
    <row r="4309" spans="3:4" x14ac:dyDescent="0.2">
      <c r="C4309" s="12"/>
      <c r="D4309" s="12"/>
    </row>
    <row r="4310" spans="3:4" x14ac:dyDescent="0.2">
      <c r="C4310" s="12"/>
      <c r="D4310" s="12"/>
    </row>
    <row r="4311" spans="3:4" x14ac:dyDescent="0.2">
      <c r="C4311" s="12"/>
      <c r="D4311" s="12"/>
    </row>
    <row r="4312" spans="3:4" x14ac:dyDescent="0.2">
      <c r="C4312" s="12"/>
      <c r="D4312" s="12"/>
    </row>
    <row r="4313" spans="3:4" x14ac:dyDescent="0.2">
      <c r="C4313" s="12"/>
      <c r="D4313" s="12"/>
    </row>
    <row r="4314" spans="3:4" x14ac:dyDescent="0.2">
      <c r="C4314" s="12"/>
      <c r="D4314" s="12"/>
    </row>
    <row r="4315" spans="3:4" x14ac:dyDescent="0.2">
      <c r="C4315" s="12"/>
      <c r="D4315" s="12"/>
    </row>
    <row r="4316" spans="3:4" x14ac:dyDescent="0.2">
      <c r="C4316" s="12"/>
      <c r="D4316" s="12"/>
    </row>
    <row r="4317" spans="3:4" x14ac:dyDescent="0.2">
      <c r="C4317" s="12"/>
      <c r="D4317" s="12"/>
    </row>
    <row r="4318" spans="3:4" x14ac:dyDescent="0.2">
      <c r="C4318" s="12"/>
      <c r="D4318" s="12"/>
    </row>
    <row r="4319" spans="3:4" x14ac:dyDescent="0.2">
      <c r="C4319" s="12"/>
      <c r="D4319" s="12"/>
    </row>
    <row r="4320" spans="3:4" x14ac:dyDescent="0.2">
      <c r="C4320" s="12"/>
      <c r="D4320" s="12"/>
    </row>
    <row r="4321" spans="3:4" x14ac:dyDescent="0.2">
      <c r="C4321" s="12"/>
      <c r="D4321" s="12"/>
    </row>
    <row r="4322" spans="3:4" x14ac:dyDescent="0.2">
      <c r="C4322" s="12"/>
      <c r="D4322" s="12"/>
    </row>
    <row r="4323" spans="3:4" x14ac:dyDescent="0.2">
      <c r="C4323" s="12"/>
      <c r="D4323" s="12"/>
    </row>
    <row r="4324" spans="3:4" x14ac:dyDescent="0.2">
      <c r="C4324" s="12"/>
      <c r="D4324" s="12"/>
    </row>
    <row r="4325" spans="3:4" x14ac:dyDescent="0.2">
      <c r="C4325" s="12"/>
      <c r="D4325" s="12"/>
    </row>
    <row r="4326" spans="3:4" x14ac:dyDescent="0.2">
      <c r="C4326" s="12"/>
      <c r="D4326" s="12"/>
    </row>
    <row r="4327" spans="3:4" x14ac:dyDescent="0.2">
      <c r="C4327" s="12"/>
      <c r="D4327" s="12"/>
    </row>
    <row r="4328" spans="3:4" x14ac:dyDescent="0.2">
      <c r="C4328" s="12"/>
      <c r="D4328" s="12"/>
    </row>
    <row r="4329" spans="3:4" x14ac:dyDescent="0.2">
      <c r="C4329" s="12"/>
      <c r="D4329" s="12"/>
    </row>
    <row r="4330" spans="3:4" x14ac:dyDescent="0.2">
      <c r="C4330" s="12"/>
      <c r="D4330" s="12"/>
    </row>
    <row r="4331" spans="3:4" x14ac:dyDescent="0.2">
      <c r="C4331" s="12"/>
      <c r="D4331" s="12"/>
    </row>
    <row r="4332" spans="3:4" x14ac:dyDescent="0.2">
      <c r="C4332" s="12"/>
      <c r="D4332" s="12"/>
    </row>
    <row r="4333" spans="3:4" x14ac:dyDescent="0.2">
      <c r="C4333" s="12"/>
      <c r="D4333" s="12"/>
    </row>
    <row r="4334" spans="3:4" x14ac:dyDescent="0.2">
      <c r="C4334" s="12"/>
      <c r="D4334" s="12"/>
    </row>
    <row r="4335" spans="3:4" x14ac:dyDescent="0.2">
      <c r="C4335" s="12"/>
      <c r="D4335" s="12"/>
    </row>
    <row r="4336" spans="3:4" x14ac:dyDescent="0.2">
      <c r="C4336" s="12"/>
      <c r="D4336" s="12"/>
    </row>
    <row r="4337" spans="3:4" x14ac:dyDescent="0.2">
      <c r="C4337" s="12"/>
      <c r="D4337" s="12"/>
    </row>
    <row r="4338" spans="3:4" x14ac:dyDescent="0.2">
      <c r="C4338" s="12"/>
      <c r="D4338" s="12"/>
    </row>
    <row r="4339" spans="3:4" x14ac:dyDescent="0.2">
      <c r="C4339" s="12"/>
      <c r="D4339" s="12"/>
    </row>
    <row r="4340" spans="3:4" x14ac:dyDescent="0.2">
      <c r="C4340" s="12"/>
      <c r="D4340" s="12"/>
    </row>
    <row r="4341" spans="3:4" x14ac:dyDescent="0.2">
      <c r="C4341" s="12"/>
      <c r="D4341" s="12"/>
    </row>
    <row r="4342" spans="3:4" x14ac:dyDescent="0.2">
      <c r="C4342" s="12"/>
      <c r="D4342" s="12"/>
    </row>
    <row r="4343" spans="3:4" x14ac:dyDescent="0.2">
      <c r="C4343" s="12"/>
      <c r="D4343" s="12"/>
    </row>
    <row r="4344" spans="3:4" x14ac:dyDescent="0.2">
      <c r="C4344" s="12"/>
      <c r="D4344" s="12"/>
    </row>
    <row r="4345" spans="3:4" x14ac:dyDescent="0.2">
      <c r="C4345" s="12"/>
      <c r="D4345" s="12"/>
    </row>
    <row r="4346" spans="3:4" x14ac:dyDescent="0.2">
      <c r="C4346" s="12"/>
      <c r="D4346" s="12"/>
    </row>
    <row r="4347" spans="3:4" x14ac:dyDescent="0.2">
      <c r="C4347" s="12"/>
      <c r="D4347" s="12"/>
    </row>
    <row r="4348" spans="3:4" x14ac:dyDescent="0.2">
      <c r="C4348" s="12"/>
      <c r="D4348" s="12"/>
    </row>
    <row r="4349" spans="3:4" x14ac:dyDescent="0.2">
      <c r="C4349" s="12"/>
      <c r="D4349" s="12"/>
    </row>
    <row r="4350" spans="3:4" x14ac:dyDescent="0.2">
      <c r="C4350" s="12"/>
      <c r="D4350" s="12"/>
    </row>
    <row r="4351" spans="3:4" x14ac:dyDescent="0.2">
      <c r="C4351" s="12"/>
      <c r="D4351" s="12"/>
    </row>
    <row r="4352" spans="3:4" x14ac:dyDescent="0.2">
      <c r="C4352" s="12"/>
      <c r="D4352" s="12"/>
    </row>
    <row r="4353" spans="3:4" x14ac:dyDescent="0.2">
      <c r="C4353" s="12"/>
      <c r="D4353" s="12"/>
    </row>
    <row r="4354" spans="3:4" x14ac:dyDescent="0.2">
      <c r="C4354" s="12"/>
      <c r="D4354" s="12"/>
    </row>
    <row r="4355" spans="3:4" x14ac:dyDescent="0.2">
      <c r="C4355" s="12"/>
      <c r="D4355" s="12"/>
    </row>
    <row r="4356" spans="3:4" x14ac:dyDescent="0.2">
      <c r="C4356" s="12"/>
      <c r="D4356" s="12"/>
    </row>
    <row r="4357" spans="3:4" x14ac:dyDescent="0.2">
      <c r="C4357" s="12"/>
      <c r="D4357" s="12"/>
    </row>
    <row r="4358" spans="3:4" x14ac:dyDescent="0.2">
      <c r="C4358" s="12"/>
      <c r="D4358" s="12"/>
    </row>
    <row r="4359" spans="3:4" x14ac:dyDescent="0.2">
      <c r="C4359" s="12"/>
      <c r="D4359" s="12"/>
    </row>
    <row r="4360" spans="3:4" x14ac:dyDescent="0.2">
      <c r="C4360" s="12"/>
      <c r="D4360" s="12"/>
    </row>
    <row r="4361" spans="3:4" x14ac:dyDescent="0.2">
      <c r="C4361" s="12"/>
      <c r="D4361" s="12"/>
    </row>
    <row r="4362" spans="3:4" x14ac:dyDescent="0.2">
      <c r="C4362" s="12"/>
      <c r="D4362" s="12"/>
    </row>
    <row r="4363" spans="3:4" x14ac:dyDescent="0.2">
      <c r="C4363" s="12"/>
      <c r="D4363" s="12"/>
    </row>
    <row r="4364" spans="3:4" x14ac:dyDescent="0.2">
      <c r="C4364" s="12"/>
      <c r="D4364" s="12"/>
    </row>
    <row r="4365" spans="3:4" x14ac:dyDescent="0.2">
      <c r="C4365" s="12"/>
      <c r="D4365" s="12"/>
    </row>
    <row r="4366" spans="3:4" x14ac:dyDescent="0.2">
      <c r="C4366" s="12"/>
      <c r="D4366" s="12"/>
    </row>
    <row r="4367" spans="3:4" x14ac:dyDescent="0.2">
      <c r="C4367" s="12"/>
      <c r="D4367" s="12"/>
    </row>
    <row r="4368" spans="3:4" x14ac:dyDescent="0.2">
      <c r="C4368" s="12"/>
      <c r="D4368" s="12"/>
    </row>
    <row r="4369" spans="3:4" x14ac:dyDescent="0.2">
      <c r="C4369" s="12"/>
      <c r="D4369" s="12"/>
    </row>
    <row r="4370" spans="3:4" x14ac:dyDescent="0.2">
      <c r="C4370" s="12"/>
      <c r="D4370" s="12"/>
    </row>
    <row r="4371" spans="3:4" x14ac:dyDescent="0.2">
      <c r="C4371" s="12"/>
      <c r="D4371" s="12"/>
    </row>
    <row r="4372" spans="3:4" x14ac:dyDescent="0.2">
      <c r="C4372" s="12"/>
      <c r="D4372" s="12"/>
    </row>
    <row r="4373" spans="3:4" x14ac:dyDescent="0.2">
      <c r="C4373" s="12"/>
      <c r="D4373" s="12"/>
    </row>
    <row r="4374" spans="3:4" x14ac:dyDescent="0.2">
      <c r="C4374" s="12"/>
      <c r="D4374" s="12"/>
    </row>
    <row r="4375" spans="3:4" x14ac:dyDescent="0.2">
      <c r="C4375" s="12"/>
      <c r="D4375" s="12"/>
    </row>
    <row r="4376" spans="3:4" x14ac:dyDescent="0.2">
      <c r="C4376" s="12"/>
      <c r="D4376" s="12"/>
    </row>
    <row r="4377" spans="3:4" x14ac:dyDescent="0.2">
      <c r="C4377" s="12"/>
      <c r="D4377" s="12"/>
    </row>
    <row r="4378" spans="3:4" x14ac:dyDescent="0.2">
      <c r="C4378" s="12"/>
      <c r="D4378" s="12"/>
    </row>
    <row r="4379" spans="3:4" x14ac:dyDescent="0.2">
      <c r="C4379" s="12"/>
      <c r="D4379" s="12"/>
    </row>
    <row r="4380" spans="3:4" x14ac:dyDescent="0.2">
      <c r="C4380" s="12"/>
      <c r="D4380" s="12"/>
    </row>
    <row r="4381" spans="3:4" x14ac:dyDescent="0.2">
      <c r="C4381" s="12"/>
      <c r="D4381" s="12"/>
    </row>
    <row r="4382" spans="3:4" x14ac:dyDescent="0.2">
      <c r="C4382" s="12"/>
      <c r="D4382" s="12"/>
    </row>
    <row r="4383" spans="3:4" x14ac:dyDescent="0.2">
      <c r="C4383" s="12"/>
      <c r="D4383" s="12"/>
    </row>
    <row r="4384" spans="3:4" x14ac:dyDescent="0.2">
      <c r="C4384" s="12"/>
      <c r="D4384" s="12"/>
    </row>
    <row r="4385" spans="3:4" x14ac:dyDescent="0.2">
      <c r="C4385" s="12"/>
      <c r="D4385" s="12"/>
    </row>
    <row r="4386" spans="3:4" x14ac:dyDescent="0.2">
      <c r="C4386" s="12"/>
      <c r="D4386" s="12"/>
    </row>
    <row r="4387" spans="3:4" x14ac:dyDescent="0.2">
      <c r="C4387" s="12"/>
      <c r="D4387" s="12"/>
    </row>
    <row r="4388" spans="3:4" x14ac:dyDescent="0.2">
      <c r="C4388" s="12"/>
      <c r="D4388" s="12"/>
    </row>
    <row r="4389" spans="3:4" x14ac:dyDescent="0.2">
      <c r="C4389" s="12"/>
      <c r="D4389" s="12"/>
    </row>
    <row r="4390" spans="3:4" x14ac:dyDescent="0.2">
      <c r="C4390" s="12"/>
      <c r="D4390" s="12"/>
    </row>
    <row r="4391" spans="3:4" x14ac:dyDescent="0.2">
      <c r="C4391" s="12"/>
      <c r="D4391" s="12"/>
    </row>
    <row r="4392" spans="3:4" x14ac:dyDescent="0.2">
      <c r="C4392" s="12"/>
      <c r="D4392" s="12"/>
    </row>
    <row r="4393" spans="3:4" x14ac:dyDescent="0.2">
      <c r="C4393" s="12"/>
      <c r="D4393" s="12"/>
    </row>
    <row r="4394" spans="3:4" x14ac:dyDescent="0.2">
      <c r="C4394" s="12"/>
      <c r="D4394" s="12"/>
    </row>
    <row r="4395" spans="3:4" x14ac:dyDescent="0.2">
      <c r="C4395" s="12"/>
      <c r="D4395" s="12"/>
    </row>
    <row r="4396" spans="3:4" x14ac:dyDescent="0.2">
      <c r="C4396" s="12"/>
      <c r="D4396" s="12"/>
    </row>
    <row r="4397" spans="3:4" x14ac:dyDescent="0.2">
      <c r="C4397" s="12"/>
      <c r="D4397" s="12"/>
    </row>
    <row r="4398" spans="3:4" x14ac:dyDescent="0.2">
      <c r="C4398" s="12"/>
      <c r="D4398" s="12"/>
    </row>
    <row r="4399" spans="3:4" x14ac:dyDescent="0.2">
      <c r="C4399" s="12"/>
      <c r="D4399" s="12"/>
    </row>
    <row r="4400" spans="3:4" x14ac:dyDescent="0.2">
      <c r="C4400" s="12"/>
      <c r="D4400" s="12"/>
    </row>
    <row r="4401" spans="3:4" x14ac:dyDescent="0.2">
      <c r="C4401" s="12"/>
      <c r="D4401" s="12"/>
    </row>
    <row r="4402" spans="3:4" x14ac:dyDescent="0.2">
      <c r="C4402" s="12"/>
      <c r="D4402" s="12"/>
    </row>
    <row r="4403" spans="3:4" x14ac:dyDescent="0.2">
      <c r="C4403" s="12"/>
      <c r="D4403" s="12"/>
    </row>
    <row r="4404" spans="3:4" x14ac:dyDescent="0.2">
      <c r="C4404" s="12"/>
      <c r="D4404" s="12"/>
    </row>
    <row r="4405" spans="3:4" x14ac:dyDescent="0.2">
      <c r="C4405" s="12"/>
      <c r="D4405" s="12"/>
    </row>
    <row r="4406" spans="3:4" x14ac:dyDescent="0.2">
      <c r="C4406" s="12"/>
      <c r="D4406" s="12"/>
    </row>
    <row r="4407" spans="3:4" x14ac:dyDescent="0.2">
      <c r="C4407" s="12"/>
      <c r="D4407" s="12"/>
    </row>
    <row r="4408" spans="3:4" x14ac:dyDescent="0.2">
      <c r="C4408" s="12"/>
      <c r="D4408" s="12"/>
    </row>
    <row r="4409" spans="3:4" x14ac:dyDescent="0.2">
      <c r="C4409" s="12"/>
      <c r="D4409" s="12"/>
    </row>
    <row r="4410" spans="3:4" x14ac:dyDescent="0.2">
      <c r="C4410" s="12"/>
      <c r="D4410" s="12"/>
    </row>
    <row r="4411" spans="3:4" x14ac:dyDescent="0.2">
      <c r="C4411" s="12"/>
      <c r="D4411" s="12"/>
    </row>
    <row r="4412" spans="3:4" x14ac:dyDescent="0.2">
      <c r="C4412" s="12"/>
      <c r="D4412" s="12"/>
    </row>
    <row r="4413" spans="3:4" x14ac:dyDescent="0.2">
      <c r="C4413" s="12"/>
      <c r="D4413" s="12"/>
    </row>
    <row r="4414" spans="3:4" x14ac:dyDescent="0.2">
      <c r="C4414" s="12"/>
      <c r="D4414" s="12"/>
    </row>
    <row r="4415" spans="3:4" x14ac:dyDescent="0.2">
      <c r="C4415" s="12"/>
      <c r="D4415" s="12"/>
    </row>
    <row r="4416" spans="3:4" x14ac:dyDescent="0.2">
      <c r="C4416" s="12"/>
      <c r="D4416" s="12"/>
    </row>
    <row r="4417" spans="3:4" x14ac:dyDescent="0.2">
      <c r="C4417" s="12"/>
      <c r="D4417" s="12"/>
    </row>
    <row r="4418" spans="3:4" x14ac:dyDescent="0.2">
      <c r="C4418" s="12"/>
      <c r="D4418" s="12"/>
    </row>
    <row r="4419" spans="3:4" x14ac:dyDescent="0.2">
      <c r="C4419" s="12"/>
      <c r="D4419" s="12"/>
    </row>
    <row r="4420" spans="3:4" x14ac:dyDescent="0.2">
      <c r="C4420" s="12"/>
      <c r="D4420" s="12"/>
    </row>
    <row r="4421" spans="3:4" x14ac:dyDescent="0.2">
      <c r="C4421" s="12"/>
      <c r="D4421" s="12"/>
    </row>
    <row r="4422" spans="3:4" x14ac:dyDescent="0.2">
      <c r="C4422" s="12"/>
      <c r="D4422" s="12"/>
    </row>
    <row r="4423" spans="3:4" x14ac:dyDescent="0.2">
      <c r="C4423" s="12"/>
      <c r="D4423" s="12"/>
    </row>
    <row r="4424" spans="3:4" x14ac:dyDescent="0.2">
      <c r="C4424" s="12"/>
      <c r="D4424" s="12"/>
    </row>
    <row r="4425" spans="3:4" x14ac:dyDescent="0.2">
      <c r="C4425" s="12"/>
      <c r="D4425" s="12"/>
    </row>
    <row r="4426" spans="3:4" x14ac:dyDescent="0.2">
      <c r="C4426" s="12"/>
      <c r="D4426" s="12"/>
    </row>
    <row r="4427" spans="3:4" x14ac:dyDescent="0.2">
      <c r="C4427" s="12"/>
      <c r="D4427" s="12"/>
    </row>
    <row r="4428" spans="3:4" x14ac:dyDescent="0.2">
      <c r="C4428" s="12"/>
      <c r="D4428" s="12"/>
    </row>
    <row r="4429" spans="3:4" x14ac:dyDescent="0.2">
      <c r="C4429" s="12"/>
      <c r="D4429" s="12"/>
    </row>
    <row r="4430" spans="3:4" x14ac:dyDescent="0.2">
      <c r="C4430" s="12"/>
      <c r="D4430" s="12"/>
    </row>
    <row r="4431" spans="3:4" x14ac:dyDescent="0.2">
      <c r="C4431" s="12"/>
      <c r="D4431" s="12"/>
    </row>
    <row r="4432" spans="3:4" x14ac:dyDescent="0.2">
      <c r="C4432" s="12"/>
      <c r="D4432" s="12"/>
    </row>
    <row r="4433" spans="3:4" x14ac:dyDescent="0.2">
      <c r="C4433" s="12"/>
      <c r="D4433" s="12"/>
    </row>
    <row r="4434" spans="3:4" x14ac:dyDescent="0.2">
      <c r="C4434" s="12"/>
      <c r="D4434" s="12"/>
    </row>
    <row r="4435" spans="3:4" x14ac:dyDescent="0.2">
      <c r="C4435" s="12"/>
      <c r="D4435" s="12"/>
    </row>
    <row r="4436" spans="3:4" x14ac:dyDescent="0.2">
      <c r="C4436" s="12"/>
      <c r="D4436" s="12"/>
    </row>
    <row r="4437" spans="3:4" x14ac:dyDescent="0.2">
      <c r="C4437" s="12"/>
      <c r="D4437" s="12"/>
    </row>
    <row r="4438" spans="3:4" x14ac:dyDescent="0.2">
      <c r="C4438" s="12"/>
      <c r="D4438" s="12"/>
    </row>
    <row r="4439" spans="3:4" x14ac:dyDescent="0.2">
      <c r="C4439" s="12"/>
      <c r="D4439" s="12"/>
    </row>
    <row r="4440" spans="3:4" x14ac:dyDescent="0.2">
      <c r="C4440" s="12"/>
      <c r="D4440" s="12"/>
    </row>
    <row r="4441" spans="3:4" x14ac:dyDescent="0.2">
      <c r="C4441" s="12"/>
      <c r="D4441" s="12"/>
    </row>
    <row r="4442" spans="3:4" x14ac:dyDescent="0.2">
      <c r="C4442" s="12"/>
      <c r="D4442" s="12"/>
    </row>
    <row r="4443" spans="3:4" x14ac:dyDescent="0.2">
      <c r="C4443" s="12"/>
      <c r="D4443" s="12"/>
    </row>
    <row r="4444" spans="3:4" x14ac:dyDescent="0.2">
      <c r="C4444" s="12"/>
      <c r="D4444" s="12"/>
    </row>
    <row r="4445" spans="3:4" x14ac:dyDescent="0.2">
      <c r="C4445" s="12"/>
      <c r="D4445" s="12"/>
    </row>
    <row r="4446" spans="3:4" x14ac:dyDescent="0.2">
      <c r="C4446" s="12"/>
      <c r="D4446" s="12"/>
    </row>
    <row r="4447" spans="3:4" x14ac:dyDescent="0.2">
      <c r="C4447" s="12"/>
      <c r="D4447" s="12"/>
    </row>
    <row r="4448" spans="3:4" x14ac:dyDescent="0.2">
      <c r="C4448" s="12"/>
      <c r="D4448" s="12"/>
    </row>
    <row r="4449" spans="3:4" x14ac:dyDescent="0.2">
      <c r="C4449" s="12"/>
      <c r="D4449" s="12"/>
    </row>
    <row r="4450" spans="3:4" x14ac:dyDescent="0.2">
      <c r="C4450" s="12"/>
      <c r="D4450" s="12"/>
    </row>
    <row r="4451" spans="3:4" x14ac:dyDescent="0.2">
      <c r="C4451" s="12"/>
      <c r="D4451" s="12"/>
    </row>
    <row r="4452" spans="3:4" x14ac:dyDescent="0.2">
      <c r="C4452" s="12"/>
      <c r="D4452" s="12"/>
    </row>
    <row r="4453" spans="3:4" x14ac:dyDescent="0.2">
      <c r="C4453" s="12"/>
      <c r="D4453" s="12"/>
    </row>
    <row r="4454" spans="3:4" x14ac:dyDescent="0.2">
      <c r="C4454" s="12"/>
      <c r="D4454" s="12"/>
    </row>
    <row r="4455" spans="3:4" x14ac:dyDescent="0.2">
      <c r="C4455" s="12"/>
      <c r="D4455" s="12"/>
    </row>
    <row r="4456" spans="3:4" x14ac:dyDescent="0.2">
      <c r="C4456" s="12"/>
      <c r="D4456" s="12"/>
    </row>
    <row r="4457" spans="3:4" x14ac:dyDescent="0.2">
      <c r="C4457" s="12"/>
      <c r="D4457" s="12"/>
    </row>
    <row r="4458" spans="3:4" x14ac:dyDescent="0.2">
      <c r="C4458" s="12"/>
      <c r="D4458" s="12"/>
    </row>
    <row r="4459" spans="3:4" x14ac:dyDescent="0.2">
      <c r="C4459" s="12"/>
      <c r="D4459" s="12"/>
    </row>
    <row r="4460" spans="3:4" x14ac:dyDescent="0.2">
      <c r="C4460" s="12"/>
      <c r="D4460" s="12"/>
    </row>
    <row r="4461" spans="3:4" x14ac:dyDescent="0.2">
      <c r="C4461" s="12"/>
      <c r="D4461" s="12"/>
    </row>
    <row r="4462" spans="3:4" x14ac:dyDescent="0.2">
      <c r="C4462" s="12"/>
      <c r="D4462" s="12"/>
    </row>
    <row r="4463" spans="3:4" x14ac:dyDescent="0.2">
      <c r="C4463" s="12"/>
      <c r="D4463" s="12"/>
    </row>
    <row r="4464" spans="3:4" x14ac:dyDescent="0.2">
      <c r="C4464" s="12"/>
      <c r="D4464" s="12"/>
    </row>
    <row r="4465" spans="3:4" x14ac:dyDescent="0.2">
      <c r="C4465" s="12"/>
      <c r="D4465" s="12"/>
    </row>
    <row r="4466" spans="3:4" x14ac:dyDescent="0.2">
      <c r="C4466" s="12"/>
      <c r="D4466" s="12"/>
    </row>
    <row r="4467" spans="3:4" x14ac:dyDescent="0.2">
      <c r="C4467" s="12"/>
      <c r="D4467" s="12"/>
    </row>
    <row r="4468" spans="3:4" x14ac:dyDescent="0.2">
      <c r="C4468" s="12"/>
      <c r="D4468" s="12"/>
    </row>
    <row r="4469" spans="3:4" x14ac:dyDescent="0.2">
      <c r="C4469" s="12"/>
      <c r="D4469" s="12"/>
    </row>
    <row r="4470" spans="3:4" x14ac:dyDescent="0.2">
      <c r="C4470" s="12"/>
      <c r="D4470" s="12"/>
    </row>
    <row r="4471" spans="3:4" x14ac:dyDescent="0.2">
      <c r="C4471" s="12"/>
      <c r="D4471" s="12"/>
    </row>
    <row r="4472" spans="3:4" x14ac:dyDescent="0.2">
      <c r="C4472" s="12"/>
      <c r="D4472" s="12"/>
    </row>
    <row r="4473" spans="3:4" x14ac:dyDescent="0.2">
      <c r="C4473" s="12"/>
      <c r="D4473" s="12"/>
    </row>
    <row r="4474" spans="3:4" x14ac:dyDescent="0.2">
      <c r="C4474" s="12"/>
      <c r="D4474" s="12"/>
    </row>
    <row r="4475" spans="3:4" x14ac:dyDescent="0.2">
      <c r="C4475" s="12"/>
      <c r="D4475" s="12"/>
    </row>
    <row r="4476" spans="3:4" x14ac:dyDescent="0.2">
      <c r="C4476" s="12"/>
      <c r="D4476" s="12"/>
    </row>
    <row r="4477" spans="3:4" x14ac:dyDescent="0.2">
      <c r="C4477" s="12"/>
      <c r="D4477" s="12"/>
    </row>
    <row r="4478" spans="3:4" x14ac:dyDescent="0.2">
      <c r="C4478" s="12"/>
      <c r="D4478" s="12"/>
    </row>
    <row r="4479" spans="3:4" x14ac:dyDescent="0.2">
      <c r="C4479" s="12"/>
      <c r="D4479" s="12"/>
    </row>
    <row r="4480" spans="3:4" x14ac:dyDescent="0.2">
      <c r="C4480" s="12"/>
      <c r="D4480" s="12"/>
    </row>
    <row r="4481" spans="3:4" x14ac:dyDescent="0.2">
      <c r="C4481" s="12"/>
      <c r="D4481" s="12"/>
    </row>
    <row r="4482" spans="3:4" x14ac:dyDescent="0.2">
      <c r="C4482" s="12"/>
      <c r="D4482" s="12"/>
    </row>
    <row r="4483" spans="3:4" x14ac:dyDescent="0.2">
      <c r="C4483" s="12"/>
      <c r="D4483" s="12"/>
    </row>
    <row r="4484" spans="3:4" x14ac:dyDescent="0.2">
      <c r="C4484" s="12"/>
      <c r="D4484" s="12"/>
    </row>
    <row r="4485" spans="3:4" x14ac:dyDescent="0.2">
      <c r="C4485" s="12"/>
      <c r="D4485" s="12"/>
    </row>
    <row r="4486" spans="3:4" x14ac:dyDescent="0.2">
      <c r="C4486" s="12"/>
      <c r="D4486" s="12"/>
    </row>
    <row r="4487" spans="3:4" x14ac:dyDescent="0.2">
      <c r="C4487" s="12"/>
      <c r="D4487" s="12"/>
    </row>
    <row r="4488" spans="3:4" x14ac:dyDescent="0.2">
      <c r="C4488" s="12"/>
      <c r="D4488" s="12"/>
    </row>
    <row r="4489" spans="3:4" x14ac:dyDescent="0.2">
      <c r="C4489" s="12"/>
      <c r="D4489" s="12"/>
    </row>
    <row r="4490" spans="3:4" x14ac:dyDescent="0.2">
      <c r="C4490" s="12"/>
      <c r="D4490" s="12"/>
    </row>
    <row r="4491" spans="3:4" x14ac:dyDescent="0.2">
      <c r="C4491" s="12"/>
      <c r="D4491" s="12"/>
    </row>
    <row r="4492" spans="3:4" x14ac:dyDescent="0.2">
      <c r="C4492" s="12"/>
      <c r="D4492" s="12"/>
    </row>
    <row r="4493" spans="3:4" x14ac:dyDescent="0.2">
      <c r="C4493" s="12"/>
      <c r="D4493" s="12"/>
    </row>
    <row r="4494" spans="3:4" x14ac:dyDescent="0.2">
      <c r="C4494" s="12"/>
      <c r="D4494" s="12"/>
    </row>
    <row r="4495" spans="3:4" x14ac:dyDescent="0.2">
      <c r="C4495" s="12"/>
      <c r="D4495" s="12"/>
    </row>
    <row r="4496" spans="3:4" x14ac:dyDescent="0.2">
      <c r="C4496" s="12"/>
      <c r="D4496" s="12"/>
    </row>
    <row r="4497" spans="3:4" x14ac:dyDescent="0.2">
      <c r="C4497" s="12"/>
      <c r="D4497" s="12"/>
    </row>
    <row r="4498" spans="3:4" x14ac:dyDescent="0.2">
      <c r="C4498" s="12"/>
      <c r="D4498" s="12"/>
    </row>
    <row r="4499" spans="3:4" x14ac:dyDescent="0.2">
      <c r="C4499" s="12"/>
      <c r="D4499" s="12"/>
    </row>
    <row r="4500" spans="3:4" x14ac:dyDescent="0.2">
      <c r="C4500" s="12"/>
      <c r="D4500" s="12"/>
    </row>
    <row r="4501" spans="3:4" x14ac:dyDescent="0.2">
      <c r="C4501" s="12"/>
      <c r="D4501" s="12"/>
    </row>
    <row r="4502" spans="3:4" x14ac:dyDescent="0.2">
      <c r="C4502" s="12"/>
      <c r="D4502" s="12"/>
    </row>
    <row r="4503" spans="3:4" x14ac:dyDescent="0.2">
      <c r="C4503" s="12"/>
      <c r="D4503" s="12"/>
    </row>
    <row r="4504" spans="3:4" x14ac:dyDescent="0.2">
      <c r="C4504" s="12"/>
      <c r="D4504" s="12"/>
    </row>
    <row r="4505" spans="3:4" x14ac:dyDescent="0.2">
      <c r="C4505" s="12"/>
      <c r="D4505" s="12"/>
    </row>
    <row r="4506" spans="3:4" x14ac:dyDescent="0.2">
      <c r="C4506" s="12"/>
      <c r="D4506" s="12"/>
    </row>
    <row r="4507" spans="3:4" x14ac:dyDescent="0.2">
      <c r="C4507" s="12"/>
      <c r="D4507" s="12"/>
    </row>
    <row r="4508" spans="3:4" x14ac:dyDescent="0.2">
      <c r="C4508" s="12"/>
      <c r="D4508" s="12"/>
    </row>
    <row r="4509" spans="3:4" x14ac:dyDescent="0.2">
      <c r="C4509" s="12"/>
      <c r="D4509" s="12"/>
    </row>
    <row r="4510" spans="3:4" x14ac:dyDescent="0.2">
      <c r="C4510" s="12"/>
      <c r="D4510" s="12"/>
    </row>
    <row r="4511" spans="3:4" x14ac:dyDescent="0.2">
      <c r="C4511" s="12"/>
      <c r="D4511" s="12"/>
    </row>
    <row r="4512" spans="3:4" x14ac:dyDescent="0.2">
      <c r="C4512" s="12"/>
      <c r="D4512" s="12"/>
    </row>
    <row r="4513" spans="3:4" x14ac:dyDescent="0.2">
      <c r="C4513" s="12"/>
      <c r="D4513" s="12"/>
    </row>
    <row r="4514" spans="3:4" x14ac:dyDescent="0.2">
      <c r="C4514" s="12"/>
      <c r="D4514" s="12"/>
    </row>
    <row r="4515" spans="3:4" x14ac:dyDescent="0.2">
      <c r="C4515" s="12"/>
      <c r="D4515" s="12"/>
    </row>
    <row r="4516" spans="3:4" x14ac:dyDescent="0.2">
      <c r="C4516" s="12"/>
      <c r="D4516" s="12"/>
    </row>
    <row r="4517" spans="3:4" x14ac:dyDescent="0.2">
      <c r="C4517" s="12"/>
      <c r="D4517" s="12"/>
    </row>
    <row r="4518" spans="3:4" x14ac:dyDescent="0.2">
      <c r="C4518" s="12"/>
      <c r="D4518" s="12"/>
    </row>
    <row r="4519" spans="3:4" x14ac:dyDescent="0.2">
      <c r="C4519" s="12"/>
      <c r="D4519" s="12"/>
    </row>
    <row r="4520" spans="3:4" x14ac:dyDescent="0.2">
      <c r="C4520" s="12"/>
      <c r="D4520" s="12"/>
    </row>
    <row r="4521" spans="3:4" x14ac:dyDescent="0.2">
      <c r="C4521" s="12"/>
      <c r="D4521" s="12"/>
    </row>
    <row r="4522" spans="3:4" x14ac:dyDescent="0.2">
      <c r="C4522" s="12"/>
      <c r="D4522" s="12"/>
    </row>
    <row r="4523" spans="3:4" x14ac:dyDescent="0.2">
      <c r="C4523" s="12"/>
      <c r="D4523" s="12"/>
    </row>
    <row r="4524" spans="3:4" x14ac:dyDescent="0.2">
      <c r="C4524" s="12"/>
      <c r="D4524" s="12"/>
    </row>
    <row r="4525" spans="3:4" x14ac:dyDescent="0.2">
      <c r="C4525" s="12"/>
      <c r="D4525" s="12"/>
    </row>
    <row r="4526" spans="3:4" x14ac:dyDescent="0.2">
      <c r="C4526" s="12"/>
      <c r="D4526" s="12"/>
    </row>
    <row r="4527" spans="3:4" x14ac:dyDescent="0.2">
      <c r="C4527" s="12"/>
      <c r="D4527" s="12"/>
    </row>
    <row r="4528" spans="3:4" x14ac:dyDescent="0.2">
      <c r="C4528" s="12"/>
      <c r="D4528" s="12"/>
    </row>
    <row r="4529" spans="3:4" x14ac:dyDescent="0.2">
      <c r="C4529" s="12"/>
      <c r="D4529" s="12"/>
    </row>
    <row r="4530" spans="3:4" x14ac:dyDescent="0.2">
      <c r="C4530" s="12"/>
      <c r="D4530" s="12"/>
    </row>
    <row r="4531" spans="3:4" x14ac:dyDescent="0.2">
      <c r="C4531" s="12"/>
      <c r="D4531" s="12"/>
    </row>
    <row r="4532" spans="3:4" x14ac:dyDescent="0.2">
      <c r="C4532" s="12"/>
      <c r="D4532" s="12"/>
    </row>
    <row r="4533" spans="3:4" x14ac:dyDescent="0.2">
      <c r="C4533" s="12"/>
      <c r="D4533" s="12"/>
    </row>
    <row r="4534" spans="3:4" x14ac:dyDescent="0.2">
      <c r="C4534" s="12"/>
      <c r="D4534" s="12"/>
    </row>
    <row r="4535" spans="3:4" x14ac:dyDescent="0.2">
      <c r="C4535" s="12"/>
      <c r="D4535" s="12"/>
    </row>
    <row r="4536" spans="3:4" x14ac:dyDescent="0.2">
      <c r="C4536" s="12"/>
      <c r="D4536" s="12"/>
    </row>
    <row r="4537" spans="3:4" x14ac:dyDescent="0.2">
      <c r="C4537" s="12"/>
      <c r="D4537" s="12"/>
    </row>
    <row r="4538" spans="3:4" x14ac:dyDescent="0.2">
      <c r="C4538" s="12"/>
      <c r="D4538" s="12"/>
    </row>
    <row r="4539" spans="3:4" x14ac:dyDescent="0.2">
      <c r="C4539" s="12"/>
      <c r="D4539" s="12"/>
    </row>
    <row r="4540" spans="3:4" x14ac:dyDescent="0.2">
      <c r="C4540" s="12"/>
      <c r="D4540" s="12"/>
    </row>
    <row r="4541" spans="3:4" x14ac:dyDescent="0.2">
      <c r="C4541" s="12"/>
      <c r="D4541" s="12"/>
    </row>
    <row r="4542" spans="3:4" x14ac:dyDescent="0.2">
      <c r="C4542" s="12"/>
      <c r="D4542" s="12"/>
    </row>
    <row r="4543" spans="3:4" x14ac:dyDescent="0.2">
      <c r="C4543" s="12"/>
      <c r="D4543" s="12"/>
    </row>
    <row r="4544" spans="3:4" x14ac:dyDescent="0.2">
      <c r="C4544" s="12"/>
      <c r="D4544" s="12"/>
    </row>
    <row r="4545" spans="3:4" x14ac:dyDescent="0.2">
      <c r="C4545" s="12"/>
      <c r="D4545" s="12"/>
    </row>
    <row r="4546" spans="3:4" x14ac:dyDescent="0.2">
      <c r="C4546" s="12"/>
      <c r="D4546" s="12"/>
    </row>
    <row r="4547" spans="3:4" x14ac:dyDescent="0.2">
      <c r="C4547" s="12"/>
      <c r="D4547" s="12"/>
    </row>
    <row r="4548" spans="3:4" x14ac:dyDescent="0.2">
      <c r="C4548" s="12"/>
      <c r="D4548" s="12"/>
    </row>
    <row r="4549" spans="3:4" x14ac:dyDescent="0.2">
      <c r="C4549" s="12"/>
      <c r="D4549" s="12"/>
    </row>
    <row r="4550" spans="3:4" x14ac:dyDescent="0.2">
      <c r="C4550" s="12"/>
      <c r="D4550" s="12"/>
    </row>
    <row r="4551" spans="3:4" x14ac:dyDescent="0.2">
      <c r="C4551" s="12"/>
      <c r="D4551" s="12"/>
    </row>
    <row r="4552" spans="3:4" x14ac:dyDescent="0.2">
      <c r="C4552" s="12"/>
      <c r="D4552" s="12"/>
    </row>
    <row r="4553" spans="3:4" x14ac:dyDescent="0.2">
      <c r="C4553" s="12"/>
      <c r="D4553" s="12"/>
    </row>
    <row r="4554" spans="3:4" x14ac:dyDescent="0.2">
      <c r="C4554" s="12"/>
      <c r="D4554" s="12"/>
    </row>
    <row r="4555" spans="3:4" x14ac:dyDescent="0.2">
      <c r="C4555" s="12"/>
      <c r="D4555" s="12"/>
    </row>
    <row r="4556" spans="3:4" x14ac:dyDescent="0.2">
      <c r="C4556" s="12"/>
      <c r="D4556" s="12"/>
    </row>
    <row r="4557" spans="3:4" x14ac:dyDescent="0.2">
      <c r="C4557" s="12"/>
      <c r="D4557" s="12"/>
    </row>
    <row r="4558" spans="3:4" x14ac:dyDescent="0.2">
      <c r="C4558" s="12"/>
      <c r="D4558" s="12"/>
    </row>
    <row r="4559" spans="3:4" x14ac:dyDescent="0.2">
      <c r="C4559" s="12"/>
      <c r="D4559" s="12"/>
    </row>
    <row r="4560" spans="3:4" x14ac:dyDescent="0.2">
      <c r="C4560" s="12"/>
      <c r="D4560" s="12"/>
    </row>
    <row r="4561" spans="3:4" x14ac:dyDescent="0.2">
      <c r="C4561" s="12"/>
      <c r="D4561" s="12"/>
    </row>
    <row r="4562" spans="3:4" x14ac:dyDescent="0.2">
      <c r="C4562" s="12"/>
      <c r="D4562" s="12"/>
    </row>
    <row r="4563" spans="3:4" x14ac:dyDescent="0.2">
      <c r="C4563" s="12"/>
      <c r="D4563" s="12"/>
    </row>
    <row r="4564" spans="3:4" x14ac:dyDescent="0.2">
      <c r="C4564" s="12"/>
      <c r="D4564" s="12"/>
    </row>
    <row r="4565" spans="3:4" x14ac:dyDescent="0.2">
      <c r="C4565" s="12"/>
      <c r="D4565" s="12"/>
    </row>
    <row r="4566" spans="3:4" x14ac:dyDescent="0.2">
      <c r="C4566" s="12"/>
      <c r="D4566" s="12"/>
    </row>
    <row r="4567" spans="3:4" x14ac:dyDescent="0.2">
      <c r="C4567" s="12"/>
      <c r="D4567" s="12"/>
    </row>
    <row r="4568" spans="3:4" x14ac:dyDescent="0.2">
      <c r="C4568" s="12"/>
      <c r="D4568" s="12"/>
    </row>
    <row r="4569" spans="3:4" x14ac:dyDescent="0.2">
      <c r="C4569" s="12"/>
      <c r="D4569" s="12"/>
    </row>
    <row r="4570" spans="3:4" x14ac:dyDescent="0.2">
      <c r="C4570" s="12"/>
      <c r="D4570" s="12"/>
    </row>
    <row r="4571" spans="3:4" x14ac:dyDescent="0.2">
      <c r="C4571" s="12"/>
      <c r="D4571" s="12"/>
    </row>
    <row r="4572" spans="3:4" x14ac:dyDescent="0.2">
      <c r="C4572" s="12"/>
      <c r="D4572" s="12"/>
    </row>
    <row r="4573" spans="3:4" x14ac:dyDescent="0.2">
      <c r="C4573" s="12"/>
      <c r="D4573" s="12"/>
    </row>
    <row r="4574" spans="3:4" x14ac:dyDescent="0.2">
      <c r="C4574" s="12"/>
      <c r="D4574" s="12"/>
    </row>
    <row r="4575" spans="3:4" x14ac:dyDescent="0.2">
      <c r="C4575" s="12"/>
      <c r="D4575" s="12"/>
    </row>
    <row r="4576" spans="3:4" x14ac:dyDescent="0.2">
      <c r="C4576" s="12"/>
      <c r="D4576" s="12"/>
    </row>
    <row r="4577" spans="3:4" x14ac:dyDescent="0.2">
      <c r="C4577" s="12"/>
      <c r="D4577" s="12"/>
    </row>
    <row r="4578" spans="3:4" x14ac:dyDescent="0.2">
      <c r="C4578" s="12"/>
      <c r="D4578" s="12"/>
    </row>
    <row r="4579" spans="3:4" x14ac:dyDescent="0.2">
      <c r="C4579" s="12"/>
      <c r="D4579" s="12"/>
    </row>
    <row r="4580" spans="3:4" x14ac:dyDescent="0.2">
      <c r="C4580" s="12"/>
      <c r="D4580" s="12"/>
    </row>
    <row r="4581" spans="3:4" x14ac:dyDescent="0.2">
      <c r="C4581" s="12"/>
      <c r="D4581" s="12"/>
    </row>
    <row r="4582" spans="3:4" x14ac:dyDescent="0.2">
      <c r="C4582" s="12"/>
      <c r="D4582" s="12"/>
    </row>
    <row r="4583" spans="3:4" x14ac:dyDescent="0.2">
      <c r="C4583" s="12"/>
      <c r="D4583" s="12"/>
    </row>
    <row r="4584" spans="3:4" x14ac:dyDescent="0.2">
      <c r="C4584" s="12"/>
      <c r="D4584" s="12"/>
    </row>
    <row r="4585" spans="3:4" x14ac:dyDescent="0.2">
      <c r="C4585" s="12"/>
      <c r="D4585" s="12"/>
    </row>
    <row r="4586" spans="3:4" x14ac:dyDescent="0.2">
      <c r="C4586" s="12"/>
      <c r="D4586" s="12"/>
    </row>
    <row r="4587" spans="3:4" x14ac:dyDescent="0.2">
      <c r="C4587" s="12"/>
      <c r="D4587" s="12"/>
    </row>
    <row r="4588" spans="3:4" x14ac:dyDescent="0.2">
      <c r="C4588" s="12"/>
      <c r="D4588" s="12"/>
    </row>
    <row r="4589" spans="3:4" x14ac:dyDescent="0.2">
      <c r="C4589" s="12"/>
      <c r="D4589" s="12"/>
    </row>
    <row r="4590" spans="3:4" x14ac:dyDescent="0.2">
      <c r="C4590" s="12"/>
      <c r="D4590" s="12"/>
    </row>
    <row r="4591" spans="3:4" x14ac:dyDescent="0.2">
      <c r="C4591" s="12"/>
      <c r="D4591" s="12"/>
    </row>
    <row r="4592" spans="3:4" x14ac:dyDescent="0.2">
      <c r="C4592" s="12"/>
      <c r="D4592" s="12"/>
    </row>
    <row r="4593" spans="3:4" x14ac:dyDescent="0.2">
      <c r="C4593" s="12"/>
      <c r="D4593" s="12"/>
    </row>
    <row r="4594" spans="3:4" x14ac:dyDescent="0.2">
      <c r="C4594" s="12"/>
      <c r="D4594" s="12"/>
    </row>
    <row r="4595" spans="3:4" x14ac:dyDescent="0.2">
      <c r="C4595" s="12"/>
      <c r="D4595" s="12"/>
    </row>
    <row r="4596" spans="3:4" x14ac:dyDescent="0.2">
      <c r="C4596" s="12"/>
      <c r="D4596" s="12"/>
    </row>
    <row r="4597" spans="3:4" x14ac:dyDescent="0.2">
      <c r="C4597" s="12"/>
      <c r="D4597" s="12"/>
    </row>
    <row r="4598" spans="3:4" x14ac:dyDescent="0.2">
      <c r="C4598" s="12"/>
      <c r="D4598" s="12"/>
    </row>
    <row r="4599" spans="3:4" x14ac:dyDescent="0.2">
      <c r="C4599" s="12"/>
      <c r="D4599" s="12"/>
    </row>
    <row r="4600" spans="3:4" x14ac:dyDescent="0.2">
      <c r="C4600" s="12"/>
      <c r="D4600" s="12"/>
    </row>
    <row r="4601" spans="3:4" x14ac:dyDescent="0.2">
      <c r="C4601" s="12"/>
      <c r="D4601" s="12"/>
    </row>
    <row r="4602" spans="3:4" x14ac:dyDescent="0.2">
      <c r="C4602" s="12"/>
      <c r="D4602" s="12"/>
    </row>
    <row r="4603" spans="3:4" x14ac:dyDescent="0.2">
      <c r="C4603" s="12"/>
      <c r="D4603" s="12"/>
    </row>
    <row r="4604" spans="3:4" x14ac:dyDescent="0.2">
      <c r="C4604" s="12"/>
      <c r="D4604" s="12"/>
    </row>
    <row r="4605" spans="3:4" x14ac:dyDescent="0.2">
      <c r="C4605" s="12"/>
      <c r="D4605" s="12"/>
    </row>
    <row r="4606" spans="3:4" x14ac:dyDescent="0.2">
      <c r="C4606" s="12"/>
      <c r="D4606" s="12"/>
    </row>
    <row r="4607" spans="3:4" x14ac:dyDescent="0.2">
      <c r="C4607" s="12"/>
      <c r="D4607" s="12"/>
    </row>
    <row r="4608" spans="3:4" x14ac:dyDescent="0.2">
      <c r="C4608" s="12"/>
      <c r="D4608" s="12"/>
    </row>
    <row r="4609" spans="3:4" x14ac:dyDescent="0.2">
      <c r="C4609" s="12"/>
      <c r="D4609" s="12"/>
    </row>
    <row r="4610" spans="3:4" x14ac:dyDescent="0.2">
      <c r="C4610" s="12"/>
      <c r="D4610" s="12"/>
    </row>
    <row r="4611" spans="3:4" x14ac:dyDescent="0.2">
      <c r="C4611" s="12"/>
      <c r="D4611" s="12"/>
    </row>
    <row r="4612" spans="3:4" x14ac:dyDescent="0.2">
      <c r="C4612" s="12"/>
      <c r="D4612" s="12"/>
    </row>
    <row r="4613" spans="3:4" x14ac:dyDescent="0.2">
      <c r="C4613" s="12"/>
      <c r="D4613" s="12"/>
    </row>
    <row r="4614" spans="3:4" x14ac:dyDescent="0.2">
      <c r="C4614" s="12"/>
      <c r="D4614" s="12"/>
    </row>
    <row r="4615" spans="3:4" x14ac:dyDescent="0.2">
      <c r="C4615" s="12"/>
      <c r="D4615" s="12"/>
    </row>
    <row r="4616" spans="3:4" x14ac:dyDescent="0.2">
      <c r="C4616" s="12"/>
      <c r="D4616" s="12"/>
    </row>
    <row r="4617" spans="3:4" x14ac:dyDescent="0.2">
      <c r="C4617" s="12"/>
      <c r="D4617" s="12"/>
    </row>
    <row r="4618" spans="3:4" x14ac:dyDescent="0.2">
      <c r="C4618" s="12"/>
      <c r="D4618" s="12"/>
    </row>
    <row r="4619" spans="3:4" x14ac:dyDescent="0.2">
      <c r="C4619" s="12"/>
      <c r="D4619" s="12"/>
    </row>
    <row r="4620" spans="3:4" x14ac:dyDescent="0.2">
      <c r="C4620" s="12"/>
      <c r="D4620" s="12"/>
    </row>
    <row r="4621" spans="3:4" x14ac:dyDescent="0.2">
      <c r="C4621" s="12"/>
      <c r="D4621" s="12"/>
    </row>
    <row r="4622" spans="3:4" x14ac:dyDescent="0.2">
      <c r="C4622" s="12"/>
      <c r="D4622" s="12"/>
    </row>
    <row r="4623" spans="3:4" x14ac:dyDescent="0.2">
      <c r="C4623" s="12"/>
      <c r="D4623" s="12"/>
    </row>
    <row r="4624" spans="3:4" x14ac:dyDescent="0.2">
      <c r="C4624" s="12"/>
      <c r="D4624" s="12"/>
    </row>
    <row r="4625" spans="3:4" x14ac:dyDescent="0.2">
      <c r="C4625" s="12"/>
      <c r="D4625" s="12"/>
    </row>
    <row r="4626" spans="3:4" x14ac:dyDescent="0.2">
      <c r="C4626" s="12"/>
      <c r="D4626" s="12"/>
    </row>
    <row r="4627" spans="3:4" x14ac:dyDescent="0.2">
      <c r="C4627" s="12"/>
      <c r="D4627" s="12"/>
    </row>
    <row r="4628" spans="3:4" x14ac:dyDescent="0.2">
      <c r="C4628" s="12"/>
      <c r="D4628" s="12"/>
    </row>
    <row r="4629" spans="3:4" x14ac:dyDescent="0.2">
      <c r="C4629" s="12"/>
      <c r="D4629" s="12"/>
    </row>
    <row r="4630" spans="3:4" x14ac:dyDescent="0.2">
      <c r="C4630" s="12"/>
      <c r="D4630" s="12"/>
    </row>
    <row r="4631" spans="3:4" x14ac:dyDescent="0.2">
      <c r="C4631" s="12"/>
      <c r="D4631" s="12"/>
    </row>
    <row r="4632" spans="3:4" x14ac:dyDescent="0.2">
      <c r="C4632" s="12"/>
      <c r="D4632" s="12"/>
    </row>
    <row r="4633" spans="3:4" x14ac:dyDescent="0.2">
      <c r="C4633" s="12"/>
      <c r="D4633" s="12"/>
    </row>
    <row r="4634" spans="3:4" x14ac:dyDescent="0.2">
      <c r="C4634" s="12"/>
      <c r="D4634" s="12"/>
    </row>
    <row r="4635" spans="3:4" x14ac:dyDescent="0.2">
      <c r="C4635" s="12"/>
      <c r="D4635" s="12"/>
    </row>
    <row r="4636" spans="3:4" x14ac:dyDescent="0.2">
      <c r="C4636" s="12"/>
      <c r="D4636" s="12"/>
    </row>
    <row r="4637" spans="3:4" x14ac:dyDescent="0.2">
      <c r="C4637" s="12"/>
      <c r="D4637" s="12"/>
    </row>
    <row r="4638" spans="3:4" x14ac:dyDescent="0.2">
      <c r="C4638" s="12"/>
      <c r="D4638" s="12"/>
    </row>
    <row r="4639" spans="3:4" x14ac:dyDescent="0.2">
      <c r="C4639" s="12"/>
      <c r="D4639" s="12"/>
    </row>
    <row r="4640" spans="3:4" x14ac:dyDescent="0.2">
      <c r="C4640" s="12"/>
      <c r="D4640" s="12"/>
    </row>
    <row r="4641" spans="3:4" x14ac:dyDescent="0.2">
      <c r="C4641" s="12"/>
      <c r="D4641" s="12"/>
    </row>
    <row r="4642" spans="3:4" x14ac:dyDescent="0.2">
      <c r="C4642" s="12"/>
      <c r="D4642" s="12"/>
    </row>
    <row r="4643" spans="3:4" x14ac:dyDescent="0.2">
      <c r="C4643" s="12"/>
      <c r="D4643" s="12"/>
    </row>
    <row r="4644" spans="3:4" x14ac:dyDescent="0.2">
      <c r="C4644" s="12"/>
      <c r="D4644" s="12"/>
    </row>
    <row r="4645" spans="3:4" x14ac:dyDescent="0.2">
      <c r="C4645" s="12"/>
      <c r="D4645" s="12"/>
    </row>
    <row r="4646" spans="3:4" x14ac:dyDescent="0.2">
      <c r="C4646" s="12"/>
      <c r="D4646" s="12"/>
    </row>
    <row r="4647" spans="3:4" x14ac:dyDescent="0.2">
      <c r="C4647" s="12"/>
      <c r="D4647" s="12"/>
    </row>
    <row r="4648" spans="3:4" x14ac:dyDescent="0.2">
      <c r="C4648" s="12"/>
      <c r="D4648" s="12"/>
    </row>
    <row r="4649" spans="3:4" x14ac:dyDescent="0.2">
      <c r="C4649" s="12"/>
      <c r="D4649" s="12"/>
    </row>
    <row r="4650" spans="3:4" x14ac:dyDescent="0.2">
      <c r="C4650" s="12"/>
      <c r="D4650" s="12"/>
    </row>
    <row r="4651" spans="3:4" x14ac:dyDescent="0.2">
      <c r="C4651" s="12"/>
      <c r="D4651" s="12"/>
    </row>
    <row r="4652" spans="3:4" x14ac:dyDescent="0.2">
      <c r="C4652" s="12"/>
      <c r="D4652" s="12"/>
    </row>
    <row r="4653" spans="3:4" x14ac:dyDescent="0.2">
      <c r="C4653" s="12"/>
      <c r="D4653" s="12"/>
    </row>
    <row r="4654" spans="3:4" x14ac:dyDescent="0.2">
      <c r="C4654" s="12"/>
      <c r="D4654" s="12"/>
    </row>
    <row r="4655" spans="3:4" x14ac:dyDescent="0.2">
      <c r="C4655" s="12"/>
      <c r="D4655" s="12"/>
    </row>
    <row r="4656" spans="3:4" x14ac:dyDescent="0.2">
      <c r="C4656" s="12"/>
      <c r="D4656" s="12"/>
    </row>
    <row r="4657" spans="3:4" x14ac:dyDescent="0.2">
      <c r="C4657" s="12"/>
      <c r="D4657" s="12"/>
    </row>
    <row r="4658" spans="3:4" x14ac:dyDescent="0.2">
      <c r="C4658" s="12"/>
      <c r="D4658" s="12"/>
    </row>
    <row r="4659" spans="3:4" x14ac:dyDescent="0.2">
      <c r="C4659" s="12"/>
      <c r="D4659" s="12"/>
    </row>
    <row r="4660" spans="3:4" x14ac:dyDescent="0.2">
      <c r="C4660" s="12"/>
      <c r="D4660" s="12"/>
    </row>
    <row r="4661" spans="3:4" x14ac:dyDescent="0.2">
      <c r="C4661" s="12"/>
      <c r="D4661" s="12"/>
    </row>
    <row r="4662" spans="3:4" x14ac:dyDescent="0.2">
      <c r="C4662" s="12"/>
      <c r="D4662" s="12"/>
    </row>
    <row r="4663" spans="3:4" x14ac:dyDescent="0.2">
      <c r="C4663" s="12"/>
      <c r="D4663" s="12"/>
    </row>
    <row r="4664" spans="3:4" x14ac:dyDescent="0.2">
      <c r="C4664" s="12"/>
      <c r="D4664" s="12"/>
    </row>
    <row r="4665" spans="3:4" x14ac:dyDescent="0.2">
      <c r="C4665" s="12"/>
      <c r="D4665" s="12"/>
    </row>
    <row r="4666" spans="3:4" x14ac:dyDescent="0.2">
      <c r="C4666" s="12"/>
      <c r="D4666" s="12"/>
    </row>
    <row r="4667" spans="3:4" x14ac:dyDescent="0.2">
      <c r="C4667" s="12"/>
      <c r="D4667" s="12"/>
    </row>
    <row r="4668" spans="3:4" x14ac:dyDescent="0.2">
      <c r="C4668" s="12"/>
      <c r="D4668" s="12"/>
    </row>
    <row r="4669" spans="3:4" x14ac:dyDescent="0.2">
      <c r="C4669" s="12"/>
      <c r="D4669" s="12"/>
    </row>
    <row r="4670" spans="3:4" x14ac:dyDescent="0.2">
      <c r="C4670" s="12"/>
      <c r="D4670" s="12"/>
    </row>
    <row r="4671" spans="3:4" x14ac:dyDescent="0.2">
      <c r="C4671" s="12"/>
      <c r="D4671" s="12"/>
    </row>
    <row r="4672" spans="3:4" x14ac:dyDescent="0.2">
      <c r="C4672" s="12"/>
      <c r="D4672" s="12"/>
    </row>
    <row r="4673" spans="3:4" x14ac:dyDescent="0.2">
      <c r="C4673" s="12"/>
      <c r="D4673" s="12"/>
    </row>
    <row r="4674" spans="3:4" x14ac:dyDescent="0.2">
      <c r="C4674" s="12"/>
      <c r="D4674" s="12"/>
    </row>
    <row r="4675" spans="3:4" x14ac:dyDescent="0.2">
      <c r="C4675" s="12"/>
      <c r="D4675" s="12"/>
    </row>
    <row r="4676" spans="3:4" x14ac:dyDescent="0.2">
      <c r="C4676" s="12"/>
      <c r="D4676" s="12"/>
    </row>
    <row r="4677" spans="3:4" x14ac:dyDescent="0.2">
      <c r="C4677" s="12"/>
      <c r="D4677" s="12"/>
    </row>
    <row r="4678" spans="3:4" x14ac:dyDescent="0.2">
      <c r="C4678" s="12"/>
      <c r="D4678" s="12"/>
    </row>
    <row r="4679" spans="3:4" x14ac:dyDescent="0.2">
      <c r="C4679" s="12"/>
      <c r="D4679" s="12"/>
    </row>
    <row r="4680" spans="3:4" x14ac:dyDescent="0.2">
      <c r="C4680" s="12"/>
      <c r="D4680" s="12"/>
    </row>
    <row r="4681" spans="3:4" x14ac:dyDescent="0.2">
      <c r="C4681" s="12"/>
      <c r="D4681" s="12"/>
    </row>
    <row r="4682" spans="3:4" x14ac:dyDescent="0.2">
      <c r="C4682" s="12"/>
      <c r="D4682" s="12"/>
    </row>
    <row r="4683" spans="3:4" x14ac:dyDescent="0.2">
      <c r="C4683" s="12"/>
      <c r="D4683" s="12"/>
    </row>
    <row r="4684" spans="3:4" x14ac:dyDescent="0.2">
      <c r="C4684" s="12"/>
      <c r="D4684" s="12"/>
    </row>
    <row r="4685" spans="3:4" x14ac:dyDescent="0.2">
      <c r="C4685" s="12"/>
      <c r="D4685" s="12"/>
    </row>
    <row r="4686" spans="3:4" x14ac:dyDescent="0.2">
      <c r="C4686" s="12"/>
      <c r="D4686" s="12"/>
    </row>
    <row r="4687" spans="3:4" x14ac:dyDescent="0.2">
      <c r="C4687" s="12"/>
      <c r="D4687" s="12"/>
    </row>
    <row r="4688" spans="3:4" x14ac:dyDescent="0.2">
      <c r="C4688" s="12"/>
      <c r="D4688" s="12"/>
    </row>
    <row r="4689" spans="3:4" x14ac:dyDescent="0.2">
      <c r="C4689" s="12"/>
      <c r="D4689" s="12"/>
    </row>
    <row r="4690" spans="3:4" x14ac:dyDescent="0.2">
      <c r="C4690" s="12"/>
      <c r="D4690" s="12"/>
    </row>
    <row r="4691" spans="3:4" x14ac:dyDescent="0.2">
      <c r="C4691" s="12"/>
      <c r="D4691" s="12"/>
    </row>
    <row r="4692" spans="3:4" x14ac:dyDescent="0.2">
      <c r="C4692" s="12"/>
      <c r="D4692" s="12"/>
    </row>
    <row r="4693" spans="3:4" x14ac:dyDescent="0.2">
      <c r="C4693" s="12"/>
      <c r="D4693" s="12"/>
    </row>
    <row r="4694" spans="3:4" x14ac:dyDescent="0.2">
      <c r="C4694" s="12"/>
      <c r="D4694" s="12"/>
    </row>
    <row r="4695" spans="3:4" x14ac:dyDescent="0.2">
      <c r="C4695" s="12"/>
      <c r="D4695" s="12"/>
    </row>
    <row r="4696" spans="3:4" x14ac:dyDescent="0.2">
      <c r="C4696" s="12"/>
      <c r="D4696" s="12"/>
    </row>
    <row r="4697" spans="3:4" x14ac:dyDescent="0.2">
      <c r="C4697" s="12"/>
      <c r="D4697" s="12"/>
    </row>
    <row r="4698" spans="3:4" x14ac:dyDescent="0.2">
      <c r="C4698" s="12"/>
      <c r="D4698" s="12"/>
    </row>
    <row r="4699" spans="3:4" x14ac:dyDescent="0.2">
      <c r="C4699" s="12"/>
      <c r="D4699" s="12"/>
    </row>
    <row r="4700" spans="3:4" x14ac:dyDescent="0.2">
      <c r="C4700" s="12"/>
      <c r="D4700" s="12"/>
    </row>
    <row r="4701" spans="3:4" x14ac:dyDescent="0.2">
      <c r="C4701" s="12"/>
      <c r="D4701" s="12"/>
    </row>
    <row r="4702" spans="3:4" x14ac:dyDescent="0.2">
      <c r="C4702" s="12"/>
      <c r="D4702" s="12"/>
    </row>
    <row r="4703" spans="3:4" x14ac:dyDescent="0.2">
      <c r="C4703" s="12"/>
      <c r="D4703" s="12"/>
    </row>
    <row r="4704" spans="3:4" x14ac:dyDescent="0.2">
      <c r="C4704" s="12"/>
      <c r="D4704" s="12"/>
    </row>
    <row r="4705" spans="3:4" x14ac:dyDescent="0.2">
      <c r="C4705" s="12"/>
      <c r="D4705" s="12"/>
    </row>
    <row r="4706" spans="3:4" x14ac:dyDescent="0.2">
      <c r="C4706" s="12"/>
      <c r="D4706" s="12"/>
    </row>
    <row r="4707" spans="3:4" x14ac:dyDescent="0.2">
      <c r="C4707" s="12"/>
      <c r="D4707" s="12"/>
    </row>
    <row r="4708" spans="3:4" x14ac:dyDescent="0.2">
      <c r="C4708" s="12"/>
      <c r="D4708" s="12"/>
    </row>
    <row r="4709" spans="3:4" x14ac:dyDescent="0.2">
      <c r="C4709" s="12"/>
      <c r="D4709" s="12"/>
    </row>
    <row r="4710" spans="3:4" x14ac:dyDescent="0.2">
      <c r="C4710" s="12"/>
      <c r="D4710" s="12"/>
    </row>
    <row r="4711" spans="3:4" x14ac:dyDescent="0.2">
      <c r="C4711" s="12"/>
      <c r="D4711" s="12"/>
    </row>
    <row r="4712" spans="3:4" x14ac:dyDescent="0.2">
      <c r="C4712" s="12"/>
      <c r="D4712" s="12"/>
    </row>
    <row r="4713" spans="3:4" x14ac:dyDescent="0.2">
      <c r="C4713" s="12"/>
      <c r="D4713" s="12"/>
    </row>
    <row r="4714" spans="3:4" x14ac:dyDescent="0.2">
      <c r="C4714" s="12"/>
      <c r="D4714" s="12"/>
    </row>
    <row r="4715" spans="3:4" x14ac:dyDescent="0.2">
      <c r="C4715" s="12"/>
      <c r="D4715" s="12"/>
    </row>
    <row r="4716" spans="3:4" x14ac:dyDescent="0.2">
      <c r="C4716" s="12"/>
      <c r="D4716" s="12"/>
    </row>
    <row r="4717" spans="3:4" x14ac:dyDescent="0.2">
      <c r="C4717" s="12"/>
      <c r="D4717" s="12"/>
    </row>
    <row r="4718" spans="3:4" x14ac:dyDescent="0.2">
      <c r="C4718" s="12"/>
      <c r="D4718" s="12"/>
    </row>
    <row r="4719" spans="3:4" x14ac:dyDescent="0.2">
      <c r="C4719" s="12"/>
      <c r="D4719" s="12"/>
    </row>
    <row r="4720" spans="3:4" x14ac:dyDescent="0.2">
      <c r="C4720" s="12"/>
      <c r="D4720" s="12"/>
    </row>
    <row r="4721" spans="3:4" x14ac:dyDescent="0.2">
      <c r="C4721" s="12"/>
      <c r="D4721" s="12"/>
    </row>
    <row r="4722" spans="3:4" x14ac:dyDescent="0.2">
      <c r="C4722" s="12"/>
      <c r="D4722" s="12"/>
    </row>
    <row r="4723" spans="3:4" x14ac:dyDescent="0.2">
      <c r="C4723" s="12"/>
      <c r="D4723" s="12"/>
    </row>
    <row r="4724" spans="3:4" x14ac:dyDescent="0.2">
      <c r="C4724" s="12"/>
      <c r="D4724" s="12"/>
    </row>
    <row r="4725" spans="3:4" x14ac:dyDescent="0.2">
      <c r="C4725" s="12"/>
      <c r="D4725" s="12"/>
    </row>
    <row r="4726" spans="3:4" x14ac:dyDescent="0.2">
      <c r="C4726" s="12"/>
      <c r="D4726" s="12"/>
    </row>
    <row r="4727" spans="3:4" x14ac:dyDescent="0.2">
      <c r="C4727" s="12"/>
      <c r="D4727" s="12"/>
    </row>
    <row r="4728" spans="3:4" x14ac:dyDescent="0.2">
      <c r="C4728" s="12"/>
      <c r="D4728" s="12"/>
    </row>
    <row r="4729" spans="3:4" x14ac:dyDescent="0.2">
      <c r="C4729" s="12"/>
      <c r="D4729" s="12"/>
    </row>
    <row r="4730" spans="3:4" x14ac:dyDescent="0.2">
      <c r="C4730" s="12"/>
      <c r="D4730" s="12"/>
    </row>
    <row r="4731" spans="3:4" x14ac:dyDescent="0.2">
      <c r="C4731" s="12"/>
      <c r="D4731" s="12"/>
    </row>
    <row r="4732" spans="3:4" x14ac:dyDescent="0.2">
      <c r="C4732" s="12"/>
      <c r="D4732" s="12"/>
    </row>
    <row r="4733" spans="3:4" x14ac:dyDescent="0.2">
      <c r="C4733" s="12"/>
      <c r="D4733" s="12"/>
    </row>
    <row r="4734" spans="3:4" x14ac:dyDescent="0.2">
      <c r="C4734" s="12"/>
      <c r="D4734" s="12"/>
    </row>
    <row r="4735" spans="3:4" x14ac:dyDescent="0.2">
      <c r="C4735" s="12"/>
      <c r="D4735" s="12"/>
    </row>
    <row r="4736" spans="3:4" x14ac:dyDescent="0.2">
      <c r="C4736" s="12"/>
      <c r="D4736" s="12"/>
    </row>
    <row r="4737" spans="3:4" x14ac:dyDescent="0.2">
      <c r="C4737" s="12"/>
      <c r="D4737" s="12"/>
    </row>
    <row r="4738" spans="3:4" x14ac:dyDescent="0.2">
      <c r="C4738" s="12"/>
      <c r="D4738" s="12"/>
    </row>
    <row r="4739" spans="3:4" x14ac:dyDescent="0.2">
      <c r="C4739" s="12"/>
      <c r="D4739" s="12"/>
    </row>
    <row r="4740" spans="3:4" x14ac:dyDescent="0.2">
      <c r="C4740" s="12"/>
      <c r="D4740" s="12"/>
    </row>
    <row r="4741" spans="3:4" x14ac:dyDescent="0.2">
      <c r="C4741" s="12"/>
      <c r="D4741" s="12"/>
    </row>
    <row r="4742" spans="3:4" x14ac:dyDescent="0.2">
      <c r="C4742" s="12"/>
      <c r="D4742" s="12"/>
    </row>
    <row r="4743" spans="3:4" x14ac:dyDescent="0.2">
      <c r="C4743" s="12"/>
      <c r="D4743" s="12"/>
    </row>
    <row r="4744" spans="3:4" x14ac:dyDescent="0.2">
      <c r="C4744" s="12"/>
      <c r="D4744" s="12"/>
    </row>
    <row r="4745" spans="3:4" x14ac:dyDescent="0.2">
      <c r="C4745" s="12"/>
      <c r="D4745" s="12"/>
    </row>
    <row r="4746" spans="3:4" x14ac:dyDescent="0.2">
      <c r="C4746" s="12"/>
      <c r="D4746" s="12"/>
    </row>
    <row r="4747" spans="3:4" x14ac:dyDescent="0.2">
      <c r="C4747" s="12"/>
      <c r="D4747" s="12"/>
    </row>
    <row r="4748" spans="3:4" x14ac:dyDescent="0.2">
      <c r="C4748" s="12"/>
      <c r="D4748" s="12"/>
    </row>
    <row r="4749" spans="3:4" x14ac:dyDescent="0.2">
      <c r="C4749" s="12"/>
      <c r="D4749" s="12"/>
    </row>
    <row r="4750" spans="3:4" x14ac:dyDescent="0.2">
      <c r="C4750" s="12"/>
      <c r="D4750" s="12"/>
    </row>
    <row r="4751" spans="3:4" x14ac:dyDescent="0.2">
      <c r="C4751" s="12"/>
      <c r="D4751" s="12"/>
    </row>
    <row r="4752" spans="3:4" x14ac:dyDescent="0.2">
      <c r="C4752" s="12"/>
      <c r="D4752" s="12"/>
    </row>
    <row r="4753" spans="3:4" x14ac:dyDescent="0.2">
      <c r="C4753" s="12"/>
      <c r="D4753" s="12"/>
    </row>
    <row r="4754" spans="3:4" x14ac:dyDescent="0.2">
      <c r="C4754" s="12"/>
      <c r="D4754" s="12"/>
    </row>
    <row r="4755" spans="3:4" x14ac:dyDescent="0.2">
      <c r="C4755" s="12"/>
      <c r="D4755" s="12"/>
    </row>
    <row r="4756" spans="3:4" x14ac:dyDescent="0.2">
      <c r="C4756" s="12"/>
      <c r="D4756" s="12"/>
    </row>
    <row r="4757" spans="3:4" x14ac:dyDescent="0.2">
      <c r="C4757" s="12"/>
      <c r="D4757" s="12"/>
    </row>
    <row r="4758" spans="3:4" x14ac:dyDescent="0.2">
      <c r="C4758" s="12"/>
      <c r="D4758" s="12"/>
    </row>
    <row r="4759" spans="3:4" x14ac:dyDescent="0.2">
      <c r="C4759" s="12"/>
      <c r="D4759" s="12"/>
    </row>
    <row r="4760" spans="3:4" x14ac:dyDescent="0.2">
      <c r="C4760" s="12"/>
      <c r="D4760" s="12"/>
    </row>
    <row r="4761" spans="3:4" x14ac:dyDescent="0.2">
      <c r="C4761" s="12"/>
      <c r="D4761" s="12"/>
    </row>
    <row r="4762" spans="3:4" x14ac:dyDescent="0.2">
      <c r="C4762" s="12"/>
      <c r="D4762" s="12"/>
    </row>
    <row r="4763" spans="3:4" x14ac:dyDescent="0.2">
      <c r="C4763" s="12"/>
      <c r="D4763" s="12"/>
    </row>
    <row r="4764" spans="3:4" x14ac:dyDescent="0.2">
      <c r="C4764" s="12"/>
      <c r="D4764" s="12"/>
    </row>
    <row r="4765" spans="3:4" x14ac:dyDescent="0.2">
      <c r="C4765" s="12"/>
      <c r="D4765" s="12"/>
    </row>
    <row r="4766" spans="3:4" x14ac:dyDescent="0.2">
      <c r="C4766" s="12"/>
      <c r="D4766" s="12"/>
    </row>
    <row r="4767" spans="3:4" x14ac:dyDescent="0.2">
      <c r="C4767" s="12"/>
      <c r="D4767" s="12"/>
    </row>
    <row r="4768" spans="3:4" x14ac:dyDescent="0.2">
      <c r="C4768" s="12"/>
      <c r="D4768" s="12"/>
    </row>
    <row r="4769" spans="3:4" x14ac:dyDescent="0.2">
      <c r="C4769" s="12"/>
      <c r="D4769" s="12"/>
    </row>
    <row r="4770" spans="3:4" x14ac:dyDescent="0.2">
      <c r="C4770" s="12"/>
      <c r="D4770" s="12"/>
    </row>
    <row r="4771" spans="3:4" x14ac:dyDescent="0.2">
      <c r="C4771" s="12"/>
      <c r="D4771" s="12"/>
    </row>
    <row r="4772" spans="3:4" x14ac:dyDescent="0.2">
      <c r="C4772" s="12"/>
      <c r="D4772" s="12"/>
    </row>
    <row r="4773" spans="3:4" x14ac:dyDescent="0.2">
      <c r="C4773" s="12"/>
      <c r="D4773" s="12"/>
    </row>
    <row r="4774" spans="3:4" x14ac:dyDescent="0.2">
      <c r="C4774" s="12"/>
      <c r="D4774" s="12"/>
    </row>
    <row r="4775" spans="3:4" x14ac:dyDescent="0.2">
      <c r="C4775" s="12"/>
      <c r="D4775" s="12"/>
    </row>
    <row r="4776" spans="3:4" x14ac:dyDescent="0.2">
      <c r="C4776" s="12"/>
      <c r="D4776" s="12"/>
    </row>
    <row r="4777" spans="3:4" x14ac:dyDescent="0.2">
      <c r="C4777" s="12"/>
      <c r="D4777" s="12"/>
    </row>
    <row r="4778" spans="3:4" x14ac:dyDescent="0.2">
      <c r="C4778" s="12"/>
      <c r="D4778" s="12"/>
    </row>
    <row r="4779" spans="3:4" x14ac:dyDescent="0.2">
      <c r="C4779" s="12"/>
      <c r="D4779" s="12"/>
    </row>
    <row r="4780" spans="3:4" x14ac:dyDescent="0.2">
      <c r="C4780" s="12"/>
      <c r="D4780" s="12"/>
    </row>
    <row r="4781" spans="3:4" x14ac:dyDescent="0.2">
      <c r="C4781" s="12"/>
      <c r="D4781" s="12"/>
    </row>
    <row r="4782" spans="3:4" x14ac:dyDescent="0.2">
      <c r="C4782" s="12"/>
      <c r="D4782" s="12"/>
    </row>
    <row r="4783" spans="3:4" x14ac:dyDescent="0.2">
      <c r="C4783" s="12"/>
      <c r="D4783" s="12"/>
    </row>
    <row r="4784" spans="3:4" x14ac:dyDescent="0.2">
      <c r="C4784" s="12"/>
      <c r="D4784" s="12"/>
    </row>
    <row r="4785" spans="3:4" x14ac:dyDescent="0.2">
      <c r="C4785" s="12"/>
      <c r="D4785" s="12"/>
    </row>
    <row r="4786" spans="3:4" x14ac:dyDescent="0.2">
      <c r="C4786" s="12"/>
      <c r="D4786" s="12"/>
    </row>
    <row r="4787" spans="3:4" x14ac:dyDescent="0.2">
      <c r="C4787" s="12"/>
      <c r="D4787" s="12"/>
    </row>
    <row r="4788" spans="3:4" x14ac:dyDescent="0.2">
      <c r="C4788" s="12"/>
      <c r="D4788" s="12"/>
    </row>
    <row r="4789" spans="3:4" x14ac:dyDescent="0.2">
      <c r="C4789" s="12"/>
      <c r="D4789" s="12"/>
    </row>
    <row r="4790" spans="3:4" x14ac:dyDescent="0.2">
      <c r="C4790" s="12"/>
      <c r="D4790" s="12"/>
    </row>
    <row r="4791" spans="3:4" x14ac:dyDescent="0.2">
      <c r="C4791" s="12"/>
      <c r="D4791" s="12"/>
    </row>
    <row r="4792" spans="3:4" x14ac:dyDescent="0.2">
      <c r="C4792" s="12"/>
      <c r="D4792" s="12"/>
    </row>
    <row r="4793" spans="3:4" x14ac:dyDescent="0.2">
      <c r="C4793" s="12"/>
      <c r="D4793" s="12"/>
    </row>
    <row r="4794" spans="3:4" x14ac:dyDescent="0.2">
      <c r="C4794" s="12"/>
      <c r="D4794" s="12"/>
    </row>
    <row r="4795" spans="3:4" x14ac:dyDescent="0.2">
      <c r="C4795" s="12"/>
      <c r="D4795" s="12"/>
    </row>
    <row r="4796" spans="3:4" x14ac:dyDescent="0.2">
      <c r="C4796" s="12"/>
      <c r="D4796" s="12"/>
    </row>
    <row r="4797" spans="3:4" x14ac:dyDescent="0.2">
      <c r="C4797" s="12"/>
      <c r="D4797" s="12"/>
    </row>
    <row r="4798" spans="3:4" x14ac:dyDescent="0.2">
      <c r="C4798" s="12"/>
      <c r="D4798" s="12"/>
    </row>
    <row r="4799" spans="3:4" x14ac:dyDescent="0.2">
      <c r="C4799" s="12"/>
      <c r="D4799" s="12"/>
    </row>
    <row r="4800" spans="3:4" x14ac:dyDescent="0.2">
      <c r="C4800" s="12"/>
      <c r="D4800" s="12"/>
    </row>
    <row r="4801" spans="3:4" x14ac:dyDescent="0.2">
      <c r="C4801" s="12"/>
      <c r="D4801" s="12"/>
    </row>
    <row r="4802" spans="3:4" x14ac:dyDescent="0.2">
      <c r="C4802" s="12"/>
      <c r="D4802" s="12"/>
    </row>
    <row r="4803" spans="3:4" x14ac:dyDescent="0.2">
      <c r="C4803" s="12"/>
      <c r="D4803" s="12"/>
    </row>
    <row r="4804" spans="3:4" x14ac:dyDescent="0.2">
      <c r="C4804" s="12"/>
      <c r="D4804" s="12"/>
    </row>
    <row r="4805" spans="3:4" x14ac:dyDescent="0.2">
      <c r="C4805" s="12"/>
      <c r="D4805" s="12"/>
    </row>
    <row r="4806" spans="3:4" x14ac:dyDescent="0.2">
      <c r="C4806" s="12"/>
      <c r="D4806" s="12"/>
    </row>
    <row r="4807" spans="3:4" x14ac:dyDescent="0.2">
      <c r="C4807" s="12"/>
      <c r="D4807" s="12"/>
    </row>
    <row r="4808" spans="3:4" x14ac:dyDescent="0.2">
      <c r="C4808" s="12"/>
      <c r="D4808" s="12"/>
    </row>
    <row r="4809" spans="3:4" x14ac:dyDescent="0.2">
      <c r="C4809" s="12"/>
      <c r="D4809" s="12"/>
    </row>
    <row r="4810" spans="3:4" x14ac:dyDescent="0.2">
      <c r="C4810" s="12"/>
      <c r="D4810" s="12"/>
    </row>
    <row r="4811" spans="3:4" x14ac:dyDescent="0.2">
      <c r="C4811" s="12"/>
      <c r="D4811" s="12"/>
    </row>
    <row r="4812" spans="3:4" x14ac:dyDescent="0.2">
      <c r="C4812" s="12"/>
      <c r="D4812" s="12"/>
    </row>
    <row r="4813" spans="3:4" x14ac:dyDescent="0.2">
      <c r="C4813" s="12"/>
      <c r="D4813" s="12"/>
    </row>
    <row r="4814" spans="3:4" x14ac:dyDescent="0.2">
      <c r="C4814" s="12"/>
      <c r="D4814" s="12"/>
    </row>
    <row r="4815" spans="3:4" x14ac:dyDescent="0.2">
      <c r="C4815" s="12"/>
      <c r="D4815" s="12"/>
    </row>
    <row r="4816" spans="3:4" x14ac:dyDescent="0.2">
      <c r="C4816" s="12"/>
      <c r="D4816" s="12"/>
    </row>
    <row r="4817" spans="3:4" x14ac:dyDescent="0.2">
      <c r="C4817" s="12"/>
      <c r="D4817" s="12"/>
    </row>
    <row r="4818" spans="3:4" x14ac:dyDescent="0.2">
      <c r="C4818" s="12"/>
      <c r="D4818" s="12"/>
    </row>
    <row r="4819" spans="3:4" x14ac:dyDescent="0.2">
      <c r="C4819" s="12"/>
      <c r="D4819" s="12"/>
    </row>
    <row r="4820" spans="3:4" x14ac:dyDescent="0.2">
      <c r="C4820" s="12"/>
      <c r="D4820" s="12"/>
    </row>
    <row r="4821" spans="3:4" x14ac:dyDescent="0.2">
      <c r="C4821" s="12"/>
      <c r="D4821" s="12"/>
    </row>
    <row r="4822" spans="3:4" x14ac:dyDescent="0.2">
      <c r="C4822" s="12"/>
      <c r="D4822" s="12"/>
    </row>
    <row r="4823" spans="3:4" x14ac:dyDescent="0.2">
      <c r="C4823" s="12"/>
      <c r="D4823" s="12"/>
    </row>
    <row r="4824" spans="3:4" x14ac:dyDescent="0.2">
      <c r="C4824" s="12"/>
      <c r="D4824" s="12"/>
    </row>
    <row r="4825" spans="3:4" x14ac:dyDescent="0.2">
      <c r="C4825" s="12"/>
      <c r="D4825" s="12"/>
    </row>
    <row r="4826" spans="3:4" x14ac:dyDescent="0.2">
      <c r="C4826" s="12"/>
      <c r="D4826" s="12"/>
    </row>
    <row r="4827" spans="3:4" x14ac:dyDescent="0.2">
      <c r="C4827" s="12"/>
      <c r="D4827" s="12"/>
    </row>
    <row r="4828" spans="3:4" x14ac:dyDescent="0.2">
      <c r="C4828" s="12"/>
      <c r="D4828" s="12"/>
    </row>
    <row r="4829" spans="3:4" x14ac:dyDescent="0.2">
      <c r="C4829" s="12"/>
      <c r="D4829" s="12"/>
    </row>
    <row r="4830" spans="3:4" x14ac:dyDescent="0.2">
      <c r="C4830" s="12"/>
      <c r="D4830" s="12"/>
    </row>
    <row r="4831" spans="3:4" x14ac:dyDescent="0.2">
      <c r="C4831" s="12"/>
      <c r="D4831" s="12"/>
    </row>
    <row r="4832" spans="3:4" x14ac:dyDescent="0.2">
      <c r="C4832" s="12"/>
      <c r="D4832" s="12"/>
    </row>
    <row r="4833" spans="3:4" x14ac:dyDescent="0.2">
      <c r="C4833" s="12"/>
      <c r="D4833" s="12"/>
    </row>
    <row r="4834" spans="3:4" x14ac:dyDescent="0.2">
      <c r="C4834" s="12"/>
      <c r="D4834" s="12"/>
    </row>
    <row r="4835" spans="3:4" x14ac:dyDescent="0.2">
      <c r="C4835" s="12"/>
      <c r="D4835" s="12"/>
    </row>
    <row r="4836" spans="3:4" x14ac:dyDescent="0.2">
      <c r="C4836" s="12"/>
      <c r="D4836" s="12"/>
    </row>
    <row r="4837" spans="3:4" x14ac:dyDescent="0.2">
      <c r="C4837" s="12"/>
      <c r="D4837" s="12"/>
    </row>
    <row r="4838" spans="3:4" x14ac:dyDescent="0.2">
      <c r="C4838" s="12"/>
      <c r="D4838" s="12"/>
    </row>
    <row r="4839" spans="3:4" x14ac:dyDescent="0.2">
      <c r="C4839" s="12"/>
      <c r="D4839" s="12"/>
    </row>
    <row r="4840" spans="3:4" x14ac:dyDescent="0.2">
      <c r="C4840" s="12"/>
      <c r="D4840" s="12"/>
    </row>
    <row r="4841" spans="3:4" x14ac:dyDescent="0.2">
      <c r="C4841" s="12"/>
      <c r="D4841" s="12"/>
    </row>
    <row r="4842" spans="3:4" x14ac:dyDescent="0.2">
      <c r="C4842" s="12"/>
      <c r="D4842" s="12"/>
    </row>
    <row r="4843" spans="3:4" x14ac:dyDescent="0.2">
      <c r="C4843" s="12"/>
      <c r="D4843" s="12"/>
    </row>
    <row r="4844" spans="3:4" x14ac:dyDescent="0.2">
      <c r="C4844" s="12"/>
      <c r="D4844" s="12"/>
    </row>
    <row r="4845" spans="3:4" x14ac:dyDescent="0.2">
      <c r="C4845" s="12"/>
      <c r="D4845" s="12"/>
    </row>
    <row r="4846" spans="3:4" x14ac:dyDescent="0.2">
      <c r="C4846" s="12"/>
      <c r="D4846" s="12"/>
    </row>
    <row r="4847" spans="3:4" x14ac:dyDescent="0.2">
      <c r="C4847" s="12"/>
      <c r="D4847" s="12"/>
    </row>
    <row r="4848" spans="3:4" x14ac:dyDescent="0.2">
      <c r="C4848" s="12"/>
      <c r="D4848" s="12"/>
    </row>
    <row r="4849" spans="3:4" x14ac:dyDescent="0.2">
      <c r="C4849" s="12"/>
      <c r="D4849" s="12"/>
    </row>
    <row r="4850" spans="3:4" x14ac:dyDescent="0.2">
      <c r="C4850" s="12"/>
      <c r="D4850" s="12"/>
    </row>
    <row r="4851" spans="3:4" x14ac:dyDescent="0.2">
      <c r="C4851" s="12"/>
      <c r="D4851" s="12"/>
    </row>
    <row r="4852" spans="3:4" x14ac:dyDescent="0.2">
      <c r="C4852" s="12"/>
      <c r="D4852" s="12"/>
    </row>
    <row r="4853" spans="3:4" x14ac:dyDescent="0.2">
      <c r="C4853" s="12"/>
      <c r="D4853" s="12"/>
    </row>
    <row r="4854" spans="3:4" x14ac:dyDescent="0.2">
      <c r="C4854" s="12"/>
      <c r="D4854" s="12"/>
    </row>
    <row r="4855" spans="3:4" x14ac:dyDescent="0.2">
      <c r="C4855" s="12"/>
      <c r="D4855" s="12"/>
    </row>
    <row r="4856" spans="3:4" x14ac:dyDescent="0.2">
      <c r="C4856" s="12"/>
      <c r="D4856" s="12"/>
    </row>
    <row r="4857" spans="3:4" x14ac:dyDescent="0.2">
      <c r="C4857" s="12"/>
      <c r="D4857" s="12"/>
    </row>
    <row r="4858" spans="3:4" x14ac:dyDescent="0.2">
      <c r="C4858" s="12"/>
      <c r="D4858" s="12"/>
    </row>
    <row r="4859" spans="3:4" x14ac:dyDescent="0.2">
      <c r="C4859" s="12"/>
      <c r="D4859" s="12"/>
    </row>
    <row r="4860" spans="3:4" x14ac:dyDescent="0.2">
      <c r="C4860" s="12"/>
      <c r="D4860" s="12"/>
    </row>
    <row r="4861" spans="3:4" x14ac:dyDescent="0.2">
      <c r="C4861" s="12"/>
      <c r="D4861" s="12"/>
    </row>
    <row r="4862" spans="3:4" x14ac:dyDescent="0.2">
      <c r="C4862" s="12"/>
      <c r="D4862" s="12"/>
    </row>
    <row r="4863" spans="3:4" x14ac:dyDescent="0.2">
      <c r="C4863" s="12"/>
      <c r="D4863" s="12"/>
    </row>
    <row r="4864" spans="3:4" x14ac:dyDescent="0.2">
      <c r="C4864" s="12"/>
      <c r="D4864" s="12"/>
    </row>
    <row r="4865" spans="3:4" x14ac:dyDescent="0.2">
      <c r="C4865" s="12"/>
      <c r="D4865" s="12"/>
    </row>
    <row r="4866" spans="3:4" x14ac:dyDescent="0.2">
      <c r="C4866" s="12"/>
      <c r="D4866" s="12"/>
    </row>
    <row r="4867" spans="3:4" x14ac:dyDescent="0.2">
      <c r="C4867" s="12"/>
      <c r="D4867" s="12"/>
    </row>
    <row r="4868" spans="3:4" x14ac:dyDescent="0.2">
      <c r="C4868" s="12"/>
      <c r="D4868" s="12"/>
    </row>
    <row r="4869" spans="3:4" x14ac:dyDescent="0.2">
      <c r="C4869" s="12"/>
      <c r="D4869" s="12"/>
    </row>
    <row r="4870" spans="3:4" x14ac:dyDescent="0.2">
      <c r="C4870" s="12"/>
      <c r="D4870" s="12"/>
    </row>
    <row r="4871" spans="3:4" x14ac:dyDescent="0.2">
      <c r="C4871" s="12"/>
      <c r="D4871" s="12"/>
    </row>
    <row r="4872" spans="3:4" x14ac:dyDescent="0.2">
      <c r="C4872" s="12"/>
      <c r="D4872" s="12"/>
    </row>
    <row r="4873" spans="3:4" x14ac:dyDescent="0.2">
      <c r="C4873" s="12"/>
      <c r="D4873" s="12"/>
    </row>
    <row r="4874" spans="3:4" x14ac:dyDescent="0.2">
      <c r="C4874" s="12"/>
      <c r="D4874" s="12"/>
    </row>
    <row r="4875" spans="3:4" x14ac:dyDescent="0.2">
      <c r="C4875" s="12"/>
      <c r="D4875" s="12"/>
    </row>
    <row r="4876" spans="3:4" x14ac:dyDescent="0.2">
      <c r="C4876" s="12"/>
      <c r="D4876" s="12"/>
    </row>
    <row r="4877" spans="3:4" x14ac:dyDescent="0.2">
      <c r="C4877" s="12"/>
      <c r="D4877" s="12"/>
    </row>
    <row r="4878" spans="3:4" x14ac:dyDescent="0.2">
      <c r="C4878" s="12"/>
      <c r="D4878" s="12"/>
    </row>
    <row r="4879" spans="3:4" x14ac:dyDescent="0.2">
      <c r="C4879" s="12"/>
      <c r="D4879" s="12"/>
    </row>
    <row r="4880" spans="3:4" x14ac:dyDescent="0.2">
      <c r="C4880" s="12"/>
      <c r="D4880" s="12"/>
    </row>
    <row r="4881" spans="3:4" x14ac:dyDescent="0.2">
      <c r="C4881" s="12"/>
      <c r="D4881" s="12"/>
    </row>
    <row r="4882" spans="3:4" x14ac:dyDescent="0.2">
      <c r="C4882" s="12"/>
      <c r="D4882" s="12"/>
    </row>
    <row r="4883" spans="3:4" x14ac:dyDescent="0.2">
      <c r="C4883" s="12"/>
      <c r="D4883" s="12"/>
    </row>
    <row r="4884" spans="3:4" x14ac:dyDescent="0.2">
      <c r="C4884" s="12"/>
      <c r="D4884" s="12"/>
    </row>
    <row r="4885" spans="3:4" x14ac:dyDescent="0.2">
      <c r="C4885" s="12"/>
      <c r="D4885" s="12"/>
    </row>
    <row r="4886" spans="3:4" x14ac:dyDescent="0.2">
      <c r="C4886" s="12"/>
      <c r="D4886" s="12"/>
    </row>
    <row r="4887" spans="3:4" x14ac:dyDescent="0.2">
      <c r="C4887" s="12"/>
      <c r="D4887" s="12"/>
    </row>
    <row r="4888" spans="3:4" x14ac:dyDescent="0.2">
      <c r="C4888" s="12"/>
      <c r="D4888" s="12"/>
    </row>
    <row r="4889" spans="3:4" x14ac:dyDescent="0.2">
      <c r="C4889" s="12"/>
      <c r="D4889" s="12"/>
    </row>
    <row r="4890" spans="3:4" x14ac:dyDescent="0.2">
      <c r="C4890" s="12"/>
      <c r="D4890" s="12"/>
    </row>
    <row r="4891" spans="3:4" x14ac:dyDescent="0.2">
      <c r="C4891" s="12"/>
      <c r="D4891" s="12"/>
    </row>
    <row r="4892" spans="3:4" x14ac:dyDescent="0.2">
      <c r="C4892" s="12"/>
      <c r="D4892" s="12"/>
    </row>
    <row r="4893" spans="3:4" x14ac:dyDescent="0.2">
      <c r="C4893" s="12"/>
      <c r="D4893" s="12"/>
    </row>
    <row r="4894" spans="3:4" x14ac:dyDescent="0.2">
      <c r="C4894" s="12"/>
      <c r="D4894" s="12"/>
    </row>
    <row r="4895" spans="3:4" x14ac:dyDescent="0.2">
      <c r="C4895" s="12"/>
      <c r="D4895" s="12"/>
    </row>
    <row r="4896" spans="3:4" x14ac:dyDescent="0.2">
      <c r="C4896" s="12"/>
      <c r="D4896" s="12"/>
    </row>
    <row r="4897" spans="3:4" x14ac:dyDescent="0.2">
      <c r="C4897" s="12"/>
      <c r="D4897" s="12"/>
    </row>
    <row r="4898" spans="3:4" x14ac:dyDescent="0.2">
      <c r="C4898" s="12"/>
      <c r="D4898" s="12"/>
    </row>
    <row r="4899" spans="3:4" x14ac:dyDescent="0.2">
      <c r="C4899" s="12"/>
      <c r="D4899" s="12"/>
    </row>
    <row r="4900" spans="3:4" x14ac:dyDescent="0.2">
      <c r="C4900" s="12"/>
      <c r="D4900" s="12"/>
    </row>
    <row r="4901" spans="3:4" x14ac:dyDescent="0.2">
      <c r="C4901" s="12"/>
      <c r="D4901" s="12"/>
    </row>
    <row r="4902" spans="3:4" x14ac:dyDescent="0.2">
      <c r="C4902" s="12"/>
      <c r="D4902" s="12"/>
    </row>
    <row r="4903" spans="3:4" x14ac:dyDescent="0.2">
      <c r="C4903" s="12"/>
      <c r="D4903" s="12"/>
    </row>
    <row r="4904" spans="3:4" x14ac:dyDescent="0.2">
      <c r="C4904" s="12"/>
      <c r="D4904" s="12"/>
    </row>
    <row r="4905" spans="3:4" x14ac:dyDescent="0.2">
      <c r="C4905" s="12"/>
      <c r="D4905" s="12"/>
    </row>
    <row r="4906" spans="3:4" x14ac:dyDescent="0.2">
      <c r="C4906" s="12"/>
      <c r="D4906" s="12"/>
    </row>
    <row r="4907" spans="3:4" x14ac:dyDescent="0.2">
      <c r="C4907" s="12"/>
      <c r="D4907" s="12"/>
    </row>
    <row r="4908" spans="3:4" x14ac:dyDescent="0.2">
      <c r="C4908" s="12"/>
      <c r="D4908" s="12"/>
    </row>
    <row r="4909" spans="3:4" x14ac:dyDescent="0.2">
      <c r="C4909" s="12"/>
      <c r="D4909" s="12"/>
    </row>
    <row r="4910" spans="3:4" x14ac:dyDescent="0.2">
      <c r="C4910" s="12"/>
      <c r="D4910" s="12"/>
    </row>
    <row r="4911" spans="3:4" x14ac:dyDescent="0.2">
      <c r="C4911" s="12"/>
      <c r="D4911" s="12"/>
    </row>
    <row r="4912" spans="3:4" x14ac:dyDescent="0.2">
      <c r="C4912" s="12"/>
      <c r="D4912" s="12"/>
    </row>
    <row r="4913" spans="3:4" x14ac:dyDescent="0.2">
      <c r="C4913" s="12"/>
      <c r="D4913" s="12"/>
    </row>
    <row r="4914" spans="3:4" x14ac:dyDescent="0.2">
      <c r="C4914" s="12"/>
      <c r="D4914" s="12"/>
    </row>
    <row r="4915" spans="3:4" x14ac:dyDescent="0.2">
      <c r="C4915" s="12"/>
      <c r="D4915" s="12"/>
    </row>
    <row r="4916" spans="3:4" x14ac:dyDescent="0.2">
      <c r="C4916" s="12"/>
      <c r="D4916" s="12"/>
    </row>
    <row r="4917" spans="3:4" x14ac:dyDescent="0.2">
      <c r="C4917" s="12"/>
      <c r="D4917" s="12"/>
    </row>
    <row r="4918" spans="3:4" x14ac:dyDescent="0.2">
      <c r="C4918" s="12"/>
      <c r="D4918" s="12"/>
    </row>
    <row r="4919" spans="3:4" x14ac:dyDescent="0.2">
      <c r="C4919" s="12"/>
      <c r="D4919" s="12"/>
    </row>
    <row r="4920" spans="3:4" x14ac:dyDescent="0.2">
      <c r="C4920" s="12"/>
      <c r="D4920" s="12"/>
    </row>
    <row r="4921" spans="3:4" x14ac:dyDescent="0.2">
      <c r="C4921" s="12"/>
      <c r="D4921" s="12"/>
    </row>
    <row r="4922" spans="3:4" x14ac:dyDescent="0.2">
      <c r="C4922" s="12"/>
      <c r="D4922" s="12"/>
    </row>
    <row r="4923" spans="3:4" x14ac:dyDescent="0.2">
      <c r="C4923" s="12"/>
      <c r="D4923" s="12"/>
    </row>
    <row r="4924" spans="3:4" x14ac:dyDescent="0.2">
      <c r="C4924" s="12"/>
      <c r="D4924" s="12"/>
    </row>
    <row r="4925" spans="3:4" x14ac:dyDescent="0.2">
      <c r="C4925" s="12"/>
      <c r="D4925" s="12"/>
    </row>
    <row r="4926" spans="3:4" x14ac:dyDescent="0.2">
      <c r="C4926" s="12"/>
      <c r="D4926" s="12"/>
    </row>
    <row r="4927" spans="3:4" x14ac:dyDescent="0.2">
      <c r="C4927" s="12"/>
      <c r="D4927" s="12"/>
    </row>
    <row r="4928" spans="3:4" x14ac:dyDescent="0.2">
      <c r="C4928" s="12"/>
      <c r="D4928" s="12"/>
    </row>
    <row r="4929" spans="3:4" x14ac:dyDescent="0.2">
      <c r="C4929" s="12"/>
      <c r="D4929" s="12"/>
    </row>
    <row r="4930" spans="3:4" x14ac:dyDescent="0.2">
      <c r="C4930" s="12"/>
      <c r="D4930" s="12"/>
    </row>
    <row r="4931" spans="3:4" x14ac:dyDescent="0.2">
      <c r="C4931" s="12"/>
      <c r="D4931" s="12"/>
    </row>
    <row r="4932" spans="3:4" x14ac:dyDescent="0.2">
      <c r="C4932" s="12"/>
      <c r="D4932" s="12"/>
    </row>
    <row r="4933" spans="3:4" x14ac:dyDescent="0.2">
      <c r="C4933" s="12"/>
      <c r="D4933" s="12"/>
    </row>
    <row r="4934" spans="3:4" x14ac:dyDescent="0.2">
      <c r="C4934" s="12"/>
      <c r="D4934" s="12"/>
    </row>
    <row r="4935" spans="3:4" x14ac:dyDescent="0.2">
      <c r="C4935" s="12"/>
      <c r="D4935" s="12"/>
    </row>
    <row r="4936" spans="3:4" x14ac:dyDescent="0.2">
      <c r="C4936" s="12"/>
      <c r="D4936" s="12"/>
    </row>
    <row r="4937" spans="3:4" x14ac:dyDescent="0.2">
      <c r="C4937" s="12"/>
      <c r="D4937" s="12"/>
    </row>
    <row r="4938" spans="3:4" x14ac:dyDescent="0.2">
      <c r="C4938" s="12"/>
      <c r="D4938" s="12"/>
    </row>
    <row r="4939" spans="3:4" x14ac:dyDescent="0.2">
      <c r="C4939" s="12"/>
      <c r="D4939" s="12"/>
    </row>
    <row r="4940" spans="3:4" x14ac:dyDescent="0.2">
      <c r="C4940" s="12"/>
      <c r="D4940" s="12"/>
    </row>
    <row r="4941" spans="3:4" x14ac:dyDescent="0.2">
      <c r="C4941" s="12"/>
      <c r="D4941" s="12"/>
    </row>
    <row r="4942" spans="3:4" x14ac:dyDescent="0.2">
      <c r="C4942" s="12"/>
      <c r="D4942" s="12"/>
    </row>
    <row r="4943" spans="3:4" x14ac:dyDescent="0.2">
      <c r="C4943" s="12"/>
      <c r="D4943" s="12"/>
    </row>
    <row r="4944" spans="3:4" x14ac:dyDescent="0.2">
      <c r="C4944" s="12"/>
      <c r="D4944" s="12"/>
    </row>
    <row r="4945" spans="3:4" x14ac:dyDescent="0.2">
      <c r="C4945" s="12"/>
      <c r="D4945" s="12"/>
    </row>
    <row r="4946" spans="3:4" x14ac:dyDescent="0.2">
      <c r="C4946" s="12"/>
      <c r="D4946" s="12"/>
    </row>
    <row r="4947" spans="3:4" x14ac:dyDescent="0.2">
      <c r="C4947" s="12"/>
      <c r="D4947" s="12"/>
    </row>
    <row r="4948" spans="3:4" x14ac:dyDescent="0.2">
      <c r="C4948" s="12"/>
      <c r="D4948" s="12"/>
    </row>
    <row r="4949" spans="3:4" x14ac:dyDescent="0.2">
      <c r="C4949" s="12"/>
      <c r="D4949" s="12"/>
    </row>
    <row r="4950" spans="3:4" x14ac:dyDescent="0.2">
      <c r="C4950" s="12"/>
      <c r="D4950" s="12"/>
    </row>
    <row r="4951" spans="3:4" x14ac:dyDescent="0.2">
      <c r="C4951" s="12"/>
      <c r="D4951" s="12"/>
    </row>
    <row r="4952" spans="3:4" x14ac:dyDescent="0.2">
      <c r="C4952" s="12"/>
      <c r="D4952" s="12"/>
    </row>
    <row r="4953" spans="3:4" x14ac:dyDescent="0.2">
      <c r="C4953" s="12"/>
      <c r="D4953" s="12"/>
    </row>
    <row r="4954" spans="3:4" x14ac:dyDescent="0.2">
      <c r="C4954" s="12"/>
      <c r="D4954" s="12"/>
    </row>
    <row r="4955" spans="3:4" x14ac:dyDescent="0.2">
      <c r="C4955" s="12"/>
      <c r="D4955" s="12"/>
    </row>
    <row r="4956" spans="3:4" x14ac:dyDescent="0.2">
      <c r="C4956" s="12"/>
      <c r="D4956" s="12"/>
    </row>
    <row r="4957" spans="3:4" x14ac:dyDescent="0.2">
      <c r="C4957" s="12"/>
      <c r="D4957" s="12"/>
    </row>
    <row r="4958" spans="3:4" x14ac:dyDescent="0.2">
      <c r="C4958" s="12"/>
      <c r="D4958" s="12"/>
    </row>
    <row r="4959" spans="3:4" x14ac:dyDescent="0.2">
      <c r="C4959" s="12"/>
      <c r="D4959" s="12"/>
    </row>
    <row r="4960" spans="3:4" x14ac:dyDescent="0.2">
      <c r="C4960" s="12"/>
      <c r="D4960" s="12"/>
    </row>
    <row r="4961" spans="3:4" x14ac:dyDescent="0.2">
      <c r="C4961" s="12"/>
      <c r="D4961" s="12"/>
    </row>
    <row r="4962" spans="3:4" x14ac:dyDescent="0.2">
      <c r="C4962" s="12"/>
      <c r="D4962" s="12"/>
    </row>
    <row r="4963" spans="3:4" x14ac:dyDescent="0.2">
      <c r="C4963" s="12"/>
      <c r="D4963" s="12"/>
    </row>
    <row r="4964" spans="3:4" x14ac:dyDescent="0.2">
      <c r="C4964" s="12"/>
      <c r="D4964" s="12"/>
    </row>
    <row r="4965" spans="3:4" x14ac:dyDescent="0.2">
      <c r="C4965" s="12"/>
      <c r="D4965" s="12"/>
    </row>
    <row r="4966" spans="3:4" x14ac:dyDescent="0.2">
      <c r="C4966" s="12"/>
      <c r="D4966" s="12"/>
    </row>
    <row r="4967" spans="3:4" x14ac:dyDescent="0.2">
      <c r="C4967" s="12"/>
      <c r="D4967" s="12"/>
    </row>
    <row r="4968" spans="3:4" x14ac:dyDescent="0.2">
      <c r="C4968" s="12"/>
      <c r="D4968" s="12"/>
    </row>
    <row r="4969" spans="3:4" x14ac:dyDescent="0.2">
      <c r="C4969" s="12"/>
      <c r="D4969" s="12"/>
    </row>
    <row r="4970" spans="3:4" x14ac:dyDescent="0.2">
      <c r="C4970" s="12"/>
      <c r="D4970" s="12"/>
    </row>
    <row r="4971" spans="3:4" x14ac:dyDescent="0.2">
      <c r="C4971" s="12"/>
      <c r="D4971" s="12"/>
    </row>
    <row r="4972" spans="3:4" x14ac:dyDescent="0.2">
      <c r="C4972" s="12"/>
      <c r="D4972" s="12"/>
    </row>
    <row r="4973" spans="3:4" x14ac:dyDescent="0.2">
      <c r="C4973" s="12"/>
      <c r="D4973" s="12"/>
    </row>
    <row r="4974" spans="3:4" x14ac:dyDescent="0.2">
      <c r="C4974" s="12"/>
      <c r="D4974" s="12"/>
    </row>
    <row r="4975" spans="3:4" x14ac:dyDescent="0.2">
      <c r="C4975" s="12"/>
      <c r="D4975" s="12"/>
    </row>
    <row r="4976" spans="3:4" x14ac:dyDescent="0.2">
      <c r="C4976" s="12"/>
      <c r="D4976" s="12"/>
    </row>
    <row r="4977" spans="3:4" x14ac:dyDescent="0.2">
      <c r="C4977" s="12"/>
      <c r="D4977" s="12"/>
    </row>
    <row r="4978" spans="3:4" x14ac:dyDescent="0.2">
      <c r="C4978" s="12"/>
      <c r="D4978" s="12"/>
    </row>
    <row r="4979" spans="3:4" x14ac:dyDescent="0.2">
      <c r="C4979" s="12"/>
      <c r="D4979" s="12"/>
    </row>
    <row r="4980" spans="3:4" x14ac:dyDescent="0.2">
      <c r="C4980" s="12"/>
      <c r="D4980" s="12"/>
    </row>
    <row r="4981" spans="3:4" x14ac:dyDescent="0.2">
      <c r="C4981" s="12"/>
      <c r="D4981" s="12"/>
    </row>
    <row r="4982" spans="3:4" x14ac:dyDescent="0.2">
      <c r="C4982" s="12"/>
      <c r="D4982" s="12"/>
    </row>
    <row r="4983" spans="3:4" x14ac:dyDescent="0.2">
      <c r="C4983" s="12"/>
      <c r="D4983" s="12"/>
    </row>
    <row r="4984" spans="3:4" x14ac:dyDescent="0.2">
      <c r="C4984" s="12"/>
      <c r="D4984" s="12"/>
    </row>
    <row r="4985" spans="3:4" x14ac:dyDescent="0.2">
      <c r="C4985" s="12"/>
      <c r="D4985" s="12"/>
    </row>
    <row r="4986" spans="3:4" x14ac:dyDescent="0.2">
      <c r="C4986" s="12"/>
      <c r="D4986" s="12"/>
    </row>
    <row r="4987" spans="3:4" x14ac:dyDescent="0.2">
      <c r="C4987" s="12"/>
      <c r="D4987" s="12"/>
    </row>
    <row r="4988" spans="3:4" x14ac:dyDescent="0.2">
      <c r="C4988" s="12"/>
      <c r="D4988" s="12"/>
    </row>
    <row r="4989" spans="3:4" x14ac:dyDescent="0.2">
      <c r="C4989" s="12"/>
      <c r="D4989" s="12"/>
    </row>
    <row r="4990" spans="3:4" x14ac:dyDescent="0.2">
      <c r="C4990" s="12"/>
      <c r="D4990" s="12"/>
    </row>
    <row r="4991" spans="3:4" x14ac:dyDescent="0.2">
      <c r="C4991" s="12"/>
      <c r="D4991" s="12"/>
    </row>
    <row r="4992" spans="3:4" x14ac:dyDescent="0.2">
      <c r="C4992" s="12"/>
      <c r="D4992" s="12"/>
    </row>
    <row r="4993" spans="3:4" x14ac:dyDescent="0.2">
      <c r="C4993" s="12"/>
      <c r="D4993" s="12"/>
    </row>
    <row r="4994" spans="3:4" x14ac:dyDescent="0.2">
      <c r="C4994" s="12"/>
      <c r="D4994" s="12"/>
    </row>
    <row r="4995" spans="3:4" x14ac:dyDescent="0.2">
      <c r="C4995" s="12"/>
      <c r="D4995" s="12"/>
    </row>
    <row r="4996" spans="3:4" x14ac:dyDescent="0.2">
      <c r="C4996" s="12"/>
      <c r="D4996" s="12"/>
    </row>
    <row r="4997" spans="3:4" x14ac:dyDescent="0.2">
      <c r="C4997" s="12"/>
      <c r="D4997" s="12"/>
    </row>
    <row r="4998" spans="3:4" x14ac:dyDescent="0.2">
      <c r="C4998" s="12"/>
      <c r="D4998" s="12"/>
    </row>
    <row r="4999" spans="3:4" x14ac:dyDescent="0.2">
      <c r="C4999" s="12"/>
      <c r="D4999" s="12"/>
    </row>
    <row r="5000" spans="3:4" x14ac:dyDescent="0.2">
      <c r="C5000" s="12"/>
      <c r="D5000" s="12"/>
    </row>
    <row r="5001" spans="3:4" x14ac:dyDescent="0.2">
      <c r="C5001" s="12"/>
      <c r="D5001" s="12"/>
    </row>
    <row r="5002" spans="3:4" x14ac:dyDescent="0.2">
      <c r="C5002" s="12"/>
      <c r="D5002" s="12"/>
    </row>
    <row r="5003" spans="3:4" x14ac:dyDescent="0.2">
      <c r="C5003" s="12"/>
      <c r="D5003" s="12"/>
    </row>
    <row r="5004" spans="3:4" x14ac:dyDescent="0.2">
      <c r="C5004" s="12"/>
      <c r="D5004" s="12"/>
    </row>
    <row r="5005" spans="3:4" x14ac:dyDescent="0.2">
      <c r="C5005" s="12"/>
      <c r="D5005" s="12"/>
    </row>
    <row r="5006" spans="3:4" x14ac:dyDescent="0.2">
      <c r="C5006" s="12"/>
      <c r="D5006" s="12"/>
    </row>
    <row r="5007" spans="3:4" x14ac:dyDescent="0.2">
      <c r="C5007" s="12"/>
      <c r="D5007" s="12"/>
    </row>
    <row r="5008" spans="3:4" x14ac:dyDescent="0.2">
      <c r="C5008" s="12"/>
      <c r="D5008" s="12"/>
    </row>
    <row r="5009" spans="3:4" x14ac:dyDescent="0.2">
      <c r="C5009" s="12"/>
      <c r="D5009" s="12"/>
    </row>
    <row r="5010" spans="3:4" x14ac:dyDescent="0.2">
      <c r="C5010" s="12"/>
      <c r="D5010" s="12"/>
    </row>
    <row r="5011" spans="3:4" x14ac:dyDescent="0.2">
      <c r="C5011" s="12"/>
      <c r="D5011" s="12"/>
    </row>
    <row r="5012" spans="3:4" x14ac:dyDescent="0.2">
      <c r="C5012" s="12"/>
      <c r="D5012" s="12"/>
    </row>
    <row r="5013" spans="3:4" x14ac:dyDescent="0.2">
      <c r="C5013" s="12"/>
      <c r="D5013" s="12"/>
    </row>
    <row r="5014" spans="3:4" x14ac:dyDescent="0.2">
      <c r="C5014" s="12"/>
      <c r="D5014" s="12"/>
    </row>
    <row r="5015" spans="3:4" x14ac:dyDescent="0.2">
      <c r="C5015" s="12"/>
      <c r="D5015" s="12"/>
    </row>
    <row r="5016" spans="3:4" x14ac:dyDescent="0.2">
      <c r="C5016" s="12"/>
      <c r="D5016" s="12"/>
    </row>
    <row r="5017" spans="3:4" x14ac:dyDescent="0.2">
      <c r="C5017" s="12"/>
      <c r="D5017" s="12"/>
    </row>
    <row r="5018" spans="3:4" x14ac:dyDescent="0.2">
      <c r="C5018" s="12"/>
      <c r="D5018" s="12"/>
    </row>
    <row r="5019" spans="3:4" x14ac:dyDescent="0.2">
      <c r="C5019" s="12"/>
      <c r="D5019" s="12"/>
    </row>
    <row r="5020" spans="3:4" x14ac:dyDescent="0.2">
      <c r="C5020" s="12"/>
      <c r="D5020" s="12"/>
    </row>
    <row r="5021" spans="3:4" x14ac:dyDescent="0.2">
      <c r="C5021" s="12"/>
      <c r="D5021" s="12"/>
    </row>
    <row r="5022" spans="3:4" x14ac:dyDescent="0.2">
      <c r="C5022" s="12"/>
      <c r="D5022" s="12"/>
    </row>
    <row r="5023" spans="3:4" x14ac:dyDescent="0.2">
      <c r="C5023" s="12"/>
      <c r="D5023" s="12"/>
    </row>
    <row r="5024" spans="3:4" x14ac:dyDescent="0.2">
      <c r="C5024" s="12"/>
      <c r="D5024" s="12"/>
    </row>
    <row r="5025" spans="3:4" x14ac:dyDescent="0.2">
      <c r="C5025" s="12"/>
      <c r="D5025" s="12"/>
    </row>
    <row r="5026" spans="3:4" x14ac:dyDescent="0.2">
      <c r="C5026" s="12"/>
      <c r="D5026" s="12"/>
    </row>
    <row r="5027" spans="3:4" x14ac:dyDescent="0.2">
      <c r="C5027" s="12"/>
      <c r="D5027" s="12"/>
    </row>
    <row r="5028" spans="3:4" x14ac:dyDescent="0.2">
      <c r="C5028" s="12"/>
      <c r="D5028" s="12"/>
    </row>
    <row r="5029" spans="3:4" x14ac:dyDescent="0.2">
      <c r="C5029" s="12"/>
      <c r="D5029" s="12"/>
    </row>
    <row r="5030" spans="3:4" x14ac:dyDescent="0.2">
      <c r="C5030" s="12"/>
      <c r="D5030" s="12"/>
    </row>
    <row r="5031" spans="3:4" x14ac:dyDescent="0.2">
      <c r="C5031" s="12"/>
      <c r="D5031" s="12"/>
    </row>
    <row r="5032" spans="3:4" x14ac:dyDescent="0.2">
      <c r="C5032" s="12"/>
      <c r="D5032" s="12"/>
    </row>
    <row r="5033" spans="3:4" x14ac:dyDescent="0.2">
      <c r="C5033" s="12"/>
      <c r="D5033" s="12"/>
    </row>
    <row r="5034" spans="3:4" x14ac:dyDescent="0.2">
      <c r="C5034" s="12"/>
      <c r="D5034" s="12"/>
    </row>
    <row r="5035" spans="3:4" x14ac:dyDescent="0.2">
      <c r="C5035" s="12"/>
      <c r="D5035" s="12"/>
    </row>
    <row r="5036" spans="3:4" x14ac:dyDescent="0.2">
      <c r="C5036" s="12"/>
      <c r="D5036" s="12"/>
    </row>
    <row r="5037" spans="3:4" x14ac:dyDescent="0.2">
      <c r="C5037" s="12"/>
      <c r="D5037" s="12"/>
    </row>
    <row r="5038" spans="3:4" x14ac:dyDescent="0.2">
      <c r="C5038" s="12"/>
      <c r="D5038" s="12"/>
    </row>
    <row r="5039" spans="3:4" x14ac:dyDescent="0.2">
      <c r="C5039" s="12"/>
      <c r="D5039" s="12"/>
    </row>
    <row r="5040" spans="3:4" x14ac:dyDescent="0.2">
      <c r="C5040" s="12"/>
      <c r="D5040" s="12"/>
    </row>
    <row r="5041" spans="3:4" x14ac:dyDescent="0.2">
      <c r="C5041" s="12"/>
      <c r="D5041" s="12"/>
    </row>
    <row r="5042" spans="3:4" x14ac:dyDescent="0.2">
      <c r="C5042" s="12"/>
      <c r="D5042" s="12"/>
    </row>
    <row r="5043" spans="3:4" x14ac:dyDescent="0.2">
      <c r="C5043" s="12"/>
      <c r="D5043" s="12"/>
    </row>
    <row r="5044" spans="3:4" x14ac:dyDescent="0.2">
      <c r="C5044" s="12"/>
      <c r="D5044" s="12"/>
    </row>
    <row r="5045" spans="3:4" x14ac:dyDescent="0.2">
      <c r="C5045" s="12"/>
      <c r="D5045" s="12"/>
    </row>
    <row r="5046" spans="3:4" x14ac:dyDescent="0.2">
      <c r="C5046" s="12"/>
      <c r="D5046" s="12"/>
    </row>
    <row r="5047" spans="3:4" x14ac:dyDescent="0.2">
      <c r="C5047" s="12"/>
      <c r="D5047" s="12"/>
    </row>
    <row r="5048" spans="3:4" x14ac:dyDescent="0.2">
      <c r="C5048" s="12"/>
      <c r="D5048" s="12"/>
    </row>
    <row r="5049" spans="3:4" x14ac:dyDescent="0.2">
      <c r="C5049" s="12"/>
      <c r="D5049" s="12"/>
    </row>
    <row r="5050" spans="3:4" x14ac:dyDescent="0.2">
      <c r="C5050" s="12"/>
      <c r="D5050" s="12"/>
    </row>
    <row r="5051" spans="3:4" x14ac:dyDescent="0.2">
      <c r="C5051" s="12"/>
      <c r="D5051" s="12"/>
    </row>
    <row r="5052" spans="3:4" x14ac:dyDescent="0.2">
      <c r="C5052" s="12"/>
      <c r="D5052" s="12"/>
    </row>
    <row r="5053" spans="3:4" x14ac:dyDescent="0.2">
      <c r="C5053" s="12"/>
      <c r="D5053" s="12"/>
    </row>
    <row r="5054" spans="3:4" x14ac:dyDescent="0.2">
      <c r="C5054" s="12"/>
      <c r="D5054" s="12"/>
    </row>
    <row r="5055" spans="3:4" x14ac:dyDescent="0.2">
      <c r="C5055" s="12"/>
      <c r="D5055" s="12"/>
    </row>
    <row r="5056" spans="3:4" x14ac:dyDescent="0.2">
      <c r="C5056" s="12"/>
      <c r="D5056" s="12"/>
    </row>
    <row r="5057" spans="3:4" x14ac:dyDescent="0.2">
      <c r="C5057" s="12"/>
      <c r="D5057" s="12"/>
    </row>
    <row r="5058" spans="3:4" x14ac:dyDescent="0.2">
      <c r="C5058" s="12"/>
      <c r="D5058" s="12"/>
    </row>
    <row r="5059" spans="3:4" x14ac:dyDescent="0.2">
      <c r="C5059" s="12"/>
      <c r="D5059" s="12"/>
    </row>
    <row r="5060" spans="3:4" x14ac:dyDescent="0.2">
      <c r="C5060" s="12"/>
      <c r="D5060" s="12"/>
    </row>
    <row r="5061" spans="3:4" x14ac:dyDescent="0.2">
      <c r="C5061" s="12"/>
      <c r="D5061" s="12"/>
    </row>
    <row r="5062" spans="3:4" x14ac:dyDescent="0.2">
      <c r="C5062" s="12"/>
      <c r="D5062" s="12"/>
    </row>
    <row r="5063" spans="3:4" x14ac:dyDescent="0.2">
      <c r="C5063" s="12"/>
      <c r="D5063" s="12"/>
    </row>
    <row r="5064" spans="3:4" x14ac:dyDescent="0.2">
      <c r="C5064" s="12"/>
      <c r="D5064" s="12"/>
    </row>
    <row r="5065" spans="3:4" x14ac:dyDescent="0.2">
      <c r="C5065" s="12"/>
      <c r="D5065" s="12"/>
    </row>
    <row r="5066" spans="3:4" x14ac:dyDescent="0.2">
      <c r="C5066" s="12"/>
      <c r="D5066" s="12"/>
    </row>
    <row r="5067" spans="3:4" x14ac:dyDescent="0.2">
      <c r="C5067" s="12"/>
      <c r="D5067" s="12"/>
    </row>
    <row r="5068" spans="3:4" x14ac:dyDescent="0.2">
      <c r="C5068" s="12"/>
      <c r="D5068" s="12"/>
    </row>
    <row r="5069" spans="3:4" x14ac:dyDescent="0.2">
      <c r="C5069" s="12"/>
      <c r="D5069" s="12"/>
    </row>
    <row r="5070" spans="3:4" x14ac:dyDescent="0.2">
      <c r="C5070" s="12"/>
      <c r="D5070" s="12"/>
    </row>
    <row r="5071" spans="3:4" x14ac:dyDescent="0.2">
      <c r="C5071" s="12"/>
      <c r="D5071" s="12"/>
    </row>
    <row r="5072" spans="3:4" x14ac:dyDescent="0.2">
      <c r="C5072" s="12"/>
      <c r="D5072" s="12"/>
    </row>
    <row r="5073" spans="3:4" x14ac:dyDescent="0.2">
      <c r="C5073" s="12"/>
      <c r="D5073" s="12"/>
    </row>
    <row r="5074" spans="3:4" x14ac:dyDescent="0.2">
      <c r="C5074" s="12"/>
      <c r="D5074" s="12"/>
    </row>
    <row r="5075" spans="3:4" x14ac:dyDescent="0.2">
      <c r="C5075" s="12"/>
      <c r="D5075" s="12"/>
    </row>
    <row r="5076" spans="3:4" x14ac:dyDescent="0.2">
      <c r="C5076" s="12"/>
      <c r="D5076" s="12"/>
    </row>
    <row r="5077" spans="3:4" x14ac:dyDescent="0.2">
      <c r="C5077" s="12"/>
      <c r="D5077" s="12"/>
    </row>
    <row r="5078" spans="3:4" x14ac:dyDescent="0.2">
      <c r="C5078" s="12"/>
      <c r="D5078" s="12"/>
    </row>
    <row r="5079" spans="3:4" x14ac:dyDescent="0.2">
      <c r="C5079" s="12"/>
      <c r="D5079" s="12"/>
    </row>
    <row r="5080" spans="3:4" x14ac:dyDescent="0.2">
      <c r="C5080" s="12"/>
      <c r="D5080" s="12"/>
    </row>
    <row r="5081" spans="3:4" x14ac:dyDescent="0.2">
      <c r="C5081" s="12"/>
      <c r="D5081" s="12"/>
    </row>
    <row r="5082" spans="3:4" x14ac:dyDescent="0.2">
      <c r="C5082" s="12"/>
      <c r="D5082" s="12"/>
    </row>
    <row r="5083" spans="3:4" x14ac:dyDescent="0.2">
      <c r="C5083" s="12"/>
      <c r="D5083" s="12"/>
    </row>
    <row r="5084" spans="3:4" x14ac:dyDescent="0.2">
      <c r="C5084" s="12"/>
      <c r="D5084" s="12"/>
    </row>
    <row r="5085" spans="3:4" x14ac:dyDescent="0.2">
      <c r="C5085" s="12"/>
      <c r="D5085" s="12"/>
    </row>
    <row r="5086" spans="3:4" x14ac:dyDescent="0.2">
      <c r="C5086" s="12"/>
      <c r="D5086" s="12"/>
    </row>
    <row r="5087" spans="3:4" x14ac:dyDescent="0.2">
      <c r="C5087" s="12"/>
      <c r="D5087" s="12"/>
    </row>
    <row r="5088" spans="3:4" x14ac:dyDescent="0.2">
      <c r="C5088" s="12"/>
      <c r="D5088" s="12"/>
    </row>
    <row r="5089" spans="3:4" x14ac:dyDescent="0.2">
      <c r="C5089" s="12"/>
      <c r="D5089" s="12"/>
    </row>
    <row r="5090" spans="3:4" x14ac:dyDescent="0.2">
      <c r="C5090" s="12"/>
      <c r="D5090" s="12"/>
    </row>
    <row r="5091" spans="3:4" x14ac:dyDescent="0.2">
      <c r="C5091" s="12"/>
      <c r="D5091" s="12"/>
    </row>
    <row r="5092" spans="3:4" x14ac:dyDescent="0.2">
      <c r="C5092" s="12"/>
      <c r="D5092" s="12"/>
    </row>
    <row r="5093" spans="3:4" x14ac:dyDescent="0.2">
      <c r="C5093" s="12"/>
      <c r="D5093" s="12"/>
    </row>
    <row r="5094" spans="3:4" x14ac:dyDescent="0.2">
      <c r="C5094" s="12"/>
      <c r="D5094" s="12"/>
    </row>
    <row r="5095" spans="3:4" x14ac:dyDescent="0.2">
      <c r="C5095" s="12"/>
      <c r="D5095" s="12"/>
    </row>
    <row r="5096" spans="3:4" x14ac:dyDescent="0.2">
      <c r="C5096" s="12"/>
      <c r="D5096" s="12"/>
    </row>
    <row r="5097" spans="3:4" x14ac:dyDescent="0.2">
      <c r="C5097" s="12"/>
      <c r="D5097" s="12"/>
    </row>
    <row r="5098" spans="3:4" x14ac:dyDescent="0.2">
      <c r="C5098" s="12"/>
      <c r="D5098" s="12"/>
    </row>
    <row r="5099" spans="3:4" x14ac:dyDescent="0.2">
      <c r="C5099" s="12"/>
      <c r="D5099" s="12"/>
    </row>
    <row r="5100" spans="3:4" x14ac:dyDescent="0.2">
      <c r="C5100" s="12"/>
      <c r="D5100" s="12"/>
    </row>
    <row r="5101" spans="3:4" x14ac:dyDescent="0.2">
      <c r="C5101" s="12"/>
      <c r="D5101" s="12"/>
    </row>
    <row r="5102" spans="3:4" x14ac:dyDescent="0.2">
      <c r="C5102" s="12"/>
      <c r="D5102" s="12"/>
    </row>
    <row r="5103" spans="3:4" x14ac:dyDescent="0.2">
      <c r="C5103" s="12"/>
      <c r="D5103" s="12"/>
    </row>
    <row r="5104" spans="3:4" x14ac:dyDescent="0.2">
      <c r="C5104" s="12"/>
      <c r="D5104" s="12"/>
    </row>
    <row r="5105" spans="3:4" x14ac:dyDescent="0.2">
      <c r="C5105" s="12"/>
      <c r="D5105" s="12"/>
    </row>
    <row r="5106" spans="3:4" x14ac:dyDescent="0.2">
      <c r="C5106" s="12"/>
      <c r="D5106" s="12"/>
    </row>
    <row r="5107" spans="3:4" x14ac:dyDescent="0.2">
      <c r="C5107" s="12"/>
      <c r="D5107" s="12"/>
    </row>
    <row r="5108" spans="3:4" x14ac:dyDescent="0.2">
      <c r="C5108" s="12"/>
      <c r="D5108" s="12"/>
    </row>
    <row r="5109" spans="3:4" x14ac:dyDescent="0.2">
      <c r="C5109" s="12"/>
      <c r="D5109" s="12"/>
    </row>
    <row r="5110" spans="3:4" x14ac:dyDescent="0.2">
      <c r="C5110" s="12"/>
      <c r="D5110" s="12"/>
    </row>
    <row r="5111" spans="3:4" x14ac:dyDescent="0.2">
      <c r="C5111" s="12"/>
      <c r="D5111" s="12"/>
    </row>
    <row r="5112" spans="3:4" x14ac:dyDescent="0.2">
      <c r="C5112" s="12"/>
      <c r="D5112" s="12"/>
    </row>
    <row r="5113" spans="3:4" x14ac:dyDescent="0.2">
      <c r="C5113" s="12"/>
      <c r="D5113" s="12"/>
    </row>
    <row r="5114" spans="3:4" x14ac:dyDescent="0.2">
      <c r="C5114" s="12"/>
      <c r="D5114" s="12"/>
    </row>
    <row r="5115" spans="3:4" x14ac:dyDescent="0.2">
      <c r="C5115" s="12"/>
      <c r="D5115" s="12"/>
    </row>
    <row r="5116" spans="3:4" x14ac:dyDescent="0.2">
      <c r="C5116" s="12"/>
      <c r="D5116" s="12"/>
    </row>
    <row r="5117" spans="3:4" x14ac:dyDescent="0.2">
      <c r="C5117" s="12"/>
      <c r="D5117" s="12"/>
    </row>
    <row r="5118" spans="3:4" x14ac:dyDescent="0.2">
      <c r="C5118" s="12"/>
      <c r="D5118" s="12"/>
    </row>
    <row r="5119" spans="3:4" x14ac:dyDescent="0.2">
      <c r="C5119" s="12"/>
      <c r="D5119" s="12"/>
    </row>
    <row r="5120" spans="3:4" x14ac:dyDescent="0.2">
      <c r="C5120" s="12"/>
      <c r="D5120" s="12"/>
    </row>
    <row r="5121" spans="3:4" x14ac:dyDescent="0.2">
      <c r="C5121" s="12"/>
      <c r="D5121" s="12"/>
    </row>
    <row r="5122" spans="3:4" x14ac:dyDescent="0.2">
      <c r="C5122" s="12"/>
      <c r="D5122" s="12"/>
    </row>
    <row r="5123" spans="3:4" x14ac:dyDescent="0.2">
      <c r="C5123" s="12"/>
      <c r="D5123" s="12"/>
    </row>
    <row r="5124" spans="3:4" x14ac:dyDescent="0.2">
      <c r="C5124" s="12"/>
      <c r="D5124" s="12"/>
    </row>
    <row r="5125" spans="3:4" x14ac:dyDescent="0.2">
      <c r="C5125" s="12"/>
      <c r="D5125" s="12"/>
    </row>
    <row r="5126" spans="3:4" x14ac:dyDescent="0.2">
      <c r="C5126" s="12"/>
      <c r="D5126" s="12"/>
    </row>
    <row r="5127" spans="3:4" x14ac:dyDescent="0.2">
      <c r="C5127" s="12"/>
      <c r="D5127" s="12"/>
    </row>
    <row r="5128" spans="3:4" x14ac:dyDescent="0.2">
      <c r="C5128" s="12"/>
      <c r="D5128" s="12"/>
    </row>
    <row r="5129" spans="3:4" x14ac:dyDescent="0.2">
      <c r="C5129" s="12"/>
      <c r="D5129" s="12"/>
    </row>
    <row r="5130" spans="3:4" x14ac:dyDescent="0.2">
      <c r="C5130" s="12"/>
      <c r="D5130" s="12"/>
    </row>
    <row r="5131" spans="3:4" x14ac:dyDescent="0.2">
      <c r="C5131" s="12"/>
      <c r="D5131" s="12"/>
    </row>
    <row r="5132" spans="3:4" x14ac:dyDescent="0.2">
      <c r="C5132" s="12"/>
      <c r="D5132" s="12"/>
    </row>
    <row r="5133" spans="3:4" x14ac:dyDescent="0.2">
      <c r="C5133" s="12"/>
      <c r="D5133" s="12"/>
    </row>
    <row r="5134" spans="3:4" x14ac:dyDescent="0.2">
      <c r="C5134" s="12"/>
      <c r="D5134" s="12"/>
    </row>
    <row r="5135" spans="3:4" x14ac:dyDescent="0.2">
      <c r="C5135" s="12"/>
      <c r="D5135" s="12"/>
    </row>
    <row r="5136" spans="3:4" x14ac:dyDescent="0.2">
      <c r="C5136" s="12"/>
      <c r="D5136" s="12"/>
    </row>
    <row r="5137" spans="3:4" x14ac:dyDescent="0.2">
      <c r="C5137" s="12"/>
      <c r="D5137" s="12"/>
    </row>
    <row r="5138" spans="3:4" x14ac:dyDescent="0.2">
      <c r="C5138" s="12"/>
      <c r="D5138" s="12"/>
    </row>
    <row r="5139" spans="3:4" x14ac:dyDescent="0.2">
      <c r="C5139" s="12"/>
      <c r="D5139" s="12"/>
    </row>
    <row r="5140" spans="3:4" x14ac:dyDescent="0.2">
      <c r="C5140" s="12"/>
      <c r="D5140" s="12"/>
    </row>
    <row r="5141" spans="3:4" x14ac:dyDescent="0.2">
      <c r="C5141" s="12"/>
      <c r="D5141" s="12"/>
    </row>
    <row r="5142" spans="3:4" x14ac:dyDescent="0.2">
      <c r="C5142" s="12"/>
      <c r="D5142" s="12"/>
    </row>
    <row r="5143" spans="3:4" x14ac:dyDescent="0.2">
      <c r="C5143" s="12"/>
      <c r="D5143" s="12"/>
    </row>
    <row r="5144" spans="3:4" x14ac:dyDescent="0.2">
      <c r="C5144" s="12"/>
      <c r="D5144" s="12"/>
    </row>
    <row r="5145" spans="3:4" x14ac:dyDescent="0.2">
      <c r="C5145" s="12"/>
      <c r="D5145" s="12"/>
    </row>
    <row r="5146" spans="3:4" x14ac:dyDescent="0.2">
      <c r="C5146" s="12"/>
      <c r="D5146" s="12"/>
    </row>
    <row r="5147" spans="3:4" x14ac:dyDescent="0.2">
      <c r="C5147" s="12"/>
      <c r="D5147" s="12"/>
    </row>
    <row r="5148" spans="3:4" x14ac:dyDescent="0.2">
      <c r="C5148" s="12"/>
      <c r="D5148" s="12"/>
    </row>
    <row r="5149" spans="3:4" x14ac:dyDescent="0.2">
      <c r="C5149" s="12"/>
      <c r="D5149" s="12"/>
    </row>
    <row r="5150" spans="3:4" x14ac:dyDescent="0.2">
      <c r="C5150" s="12"/>
      <c r="D5150" s="12"/>
    </row>
    <row r="5151" spans="3:4" x14ac:dyDescent="0.2">
      <c r="C5151" s="12"/>
      <c r="D5151" s="12"/>
    </row>
    <row r="5152" spans="3:4" x14ac:dyDescent="0.2">
      <c r="C5152" s="12"/>
      <c r="D5152" s="12"/>
    </row>
    <row r="5153" spans="3:4" x14ac:dyDescent="0.2">
      <c r="C5153" s="12"/>
      <c r="D5153" s="12"/>
    </row>
    <row r="5154" spans="3:4" x14ac:dyDescent="0.2">
      <c r="C5154" s="12"/>
      <c r="D5154" s="12"/>
    </row>
    <row r="5155" spans="3:4" x14ac:dyDescent="0.2">
      <c r="C5155" s="12"/>
      <c r="D5155" s="12"/>
    </row>
    <row r="5156" spans="3:4" x14ac:dyDescent="0.2">
      <c r="C5156" s="12"/>
      <c r="D5156" s="12"/>
    </row>
    <row r="5157" spans="3:4" x14ac:dyDescent="0.2">
      <c r="C5157" s="12"/>
      <c r="D5157" s="12"/>
    </row>
    <row r="5158" spans="3:4" x14ac:dyDescent="0.2">
      <c r="C5158" s="12"/>
      <c r="D5158" s="12"/>
    </row>
    <row r="5159" spans="3:4" x14ac:dyDescent="0.2">
      <c r="C5159" s="12"/>
      <c r="D5159" s="12"/>
    </row>
    <row r="5160" spans="3:4" x14ac:dyDescent="0.2">
      <c r="C5160" s="12"/>
      <c r="D5160" s="12"/>
    </row>
    <row r="5161" spans="3:4" x14ac:dyDescent="0.2">
      <c r="C5161" s="12"/>
      <c r="D5161" s="12"/>
    </row>
    <row r="5162" spans="3:4" x14ac:dyDescent="0.2">
      <c r="C5162" s="12"/>
      <c r="D5162" s="12"/>
    </row>
    <row r="5163" spans="3:4" x14ac:dyDescent="0.2">
      <c r="C5163" s="12"/>
      <c r="D5163" s="12"/>
    </row>
    <row r="5164" spans="3:4" x14ac:dyDescent="0.2">
      <c r="C5164" s="12"/>
      <c r="D5164" s="12"/>
    </row>
    <row r="5165" spans="3:4" x14ac:dyDescent="0.2">
      <c r="C5165" s="12"/>
      <c r="D5165" s="12"/>
    </row>
    <row r="5166" spans="3:4" x14ac:dyDescent="0.2">
      <c r="C5166" s="12"/>
      <c r="D5166" s="12"/>
    </row>
    <row r="5167" spans="3:4" x14ac:dyDescent="0.2">
      <c r="C5167" s="12"/>
      <c r="D5167" s="12"/>
    </row>
    <row r="5168" spans="3:4" x14ac:dyDescent="0.2">
      <c r="C5168" s="12"/>
      <c r="D5168" s="12"/>
    </row>
    <row r="5169" spans="3:4" x14ac:dyDescent="0.2">
      <c r="C5169" s="12"/>
      <c r="D5169" s="12"/>
    </row>
    <row r="5170" spans="3:4" x14ac:dyDescent="0.2">
      <c r="C5170" s="12"/>
      <c r="D5170" s="12"/>
    </row>
    <row r="5171" spans="3:4" x14ac:dyDescent="0.2">
      <c r="C5171" s="12"/>
      <c r="D5171" s="12"/>
    </row>
    <row r="5172" spans="3:4" x14ac:dyDescent="0.2">
      <c r="C5172" s="12"/>
      <c r="D5172" s="12"/>
    </row>
    <row r="5173" spans="3:4" x14ac:dyDescent="0.2">
      <c r="C5173" s="12"/>
      <c r="D5173" s="12"/>
    </row>
    <row r="5174" spans="3:4" x14ac:dyDescent="0.2">
      <c r="C5174" s="12"/>
      <c r="D5174" s="12"/>
    </row>
    <row r="5175" spans="3:4" x14ac:dyDescent="0.2">
      <c r="C5175" s="12"/>
      <c r="D5175" s="12"/>
    </row>
    <row r="5176" spans="3:4" x14ac:dyDescent="0.2">
      <c r="C5176" s="12"/>
      <c r="D5176" s="12"/>
    </row>
    <row r="5177" spans="3:4" x14ac:dyDescent="0.2">
      <c r="C5177" s="12"/>
      <c r="D5177" s="12"/>
    </row>
    <row r="5178" spans="3:4" x14ac:dyDescent="0.2">
      <c r="C5178" s="12"/>
      <c r="D5178" s="12"/>
    </row>
    <row r="5179" spans="3:4" x14ac:dyDescent="0.2">
      <c r="C5179" s="12"/>
      <c r="D5179" s="12"/>
    </row>
    <row r="5180" spans="3:4" x14ac:dyDescent="0.2">
      <c r="C5180" s="12"/>
      <c r="D5180" s="12"/>
    </row>
    <row r="5181" spans="3:4" x14ac:dyDescent="0.2">
      <c r="C5181" s="12"/>
      <c r="D5181" s="12"/>
    </row>
    <row r="5182" spans="3:4" x14ac:dyDescent="0.2">
      <c r="C5182" s="12"/>
      <c r="D5182" s="12"/>
    </row>
    <row r="5183" spans="3:4" x14ac:dyDescent="0.2">
      <c r="C5183" s="12"/>
      <c r="D5183" s="12"/>
    </row>
    <row r="5184" spans="3:4" x14ac:dyDescent="0.2">
      <c r="C5184" s="12"/>
      <c r="D5184" s="12"/>
    </row>
    <row r="5185" spans="3:4" x14ac:dyDescent="0.2">
      <c r="C5185" s="12"/>
      <c r="D5185" s="12"/>
    </row>
    <row r="5186" spans="3:4" x14ac:dyDescent="0.2">
      <c r="C5186" s="12"/>
      <c r="D5186" s="12"/>
    </row>
    <row r="5187" spans="3:4" x14ac:dyDescent="0.2">
      <c r="C5187" s="12"/>
      <c r="D5187" s="12"/>
    </row>
    <row r="5188" spans="3:4" x14ac:dyDescent="0.2">
      <c r="C5188" s="12"/>
      <c r="D5188" s="12"/>
    </row>
    <row r="5189" spans="3:4" x14ac:dyDescent="0.2">
      <c r="C5189" s="12"/>
      <c r="D5189" s="12"/>
    </row>
    <row r="5190" spans="3:4" x14ac:dyDescent="0.2">
      <c r="C5190" s="12"/>
      <c r="D5190" s="12"/>
    </row>
    <row r="5191" spans="3:4" x14ac:dyDescent="0.2">
      <c r="C5191" s="12"/>
      <c r="D5191" s="12"/>
    </row>
    <row r="5192" spans="3:4" x14ac:dyDescent="0.2">
      <c r="C5192" s="12"/>
      <c r="D5192" s="12"/>
    </row>
    <row r="5193" spans="3:4" x14ac:dyDescent="0.2">
      <c r="C5193" s="12"/>
      <c r="D5193" s="12"/>
    </row>
    <row r="5194" spans="3:4" x14ac:dyDescent="0.2">
      <c r="C5194" s="12"/>
      <c r="D5194" s="12"/>
    </row>
    <row r="5195" spans="3:4" x14ac:dyDescent="0.2">
      <c r="C5195" s="12"/>
      <c r="D5195" s="12"/>
    </row>
    <row r="5196" spans="3:4" x14ac:dyDescent="0.2">
      <c r="C5196" s="12"/>
      <c r="D5196" s="12"/>
    </row>
    <row r="5197" spans="3:4" x14ac:dyDescent="0.2">
      <c r="C5197" s="12"/>
      <c r="D5197" s="12"/>
    </row>
    <row r="5198" spans="3:4" x14ac:dyDescent="0.2">
      <c r="C5198" s="12"/>
      <c r="D5198" s="12"/>
    </row>
    <row r="5199" spans="3:4" x14ac:dyDescent="0.2">
      <c r="C5199" s="12"/>
      <c r="D5199" s="12"/>
    </row>
    <row r="5200" spans="3:4" x14ac:dyDescent="0.2">
      <c r="C5200" s="12"/>
      <c r="D5200" s="12"/>
    </row>
    <row r="5201" spans="3:4" x14ac:dyDescent="0.2">
      <c r="C5201" s="12"/>
      <c r="D5201" s="12"/>
    </row>
    <row r="5202" spans="3:4" x14ac:dyDescent="0.2">
      <c r="C5202" s="12"/>
      <c r="D5202" s="12"/>
    </row>
    <row r="5203" spans="3:4" x14ac:dyDescent="0.2">
      <c r="C5203" s="12"/>
      <c r="D5203" s="12"/>
    </row>
    <row r="5204" spans="3:4" x14ac:dyDescent="0.2">
      <c r="C5204" s="12"/>
      <c r="D5204" s="12"/>
    </row>
    <row r="5205" spans="3:4" x14ac:dyDescent="0.2">
      <c r="C5205" s="12"/>
      <c r="D5205" s="12"/>
    </row>
    <row r="5206" spans="3:4" x14ac:dyDescent="0.2">
      <c r="C5206" s="12"/>
      <c r="D5206" s="12"/>
    </row>
    <row r="5207" spans="3:4" x14ac:dyDescent="0.2">
      <c r="C5207" s="12"/>
      <c r="D5207" s="12"/>
    </row>
    <row r="5208" spans="3:4" x14ac:dyDescent="0.2">
      <c r="C5208" s="12"/>
      <c r="D5208" s="12"/>
    </row>
    <row r="5209" spans="3:4" x14ac:dyDescent="0.2">
      <c r="C5209" s="12"/>
      <c r="D5209" s="12"/>
    </row>
    <row r="5210" spans="3:4" x14ac:dyDescent="0.2">
      <c r="C5210" s="12"/>
      <c r="D5210" s="12"/>
    </row>
    <row r="5211" spans="3:4" x14ac:dyDescent="0.2">
      <c r="C5211" s="12"/>
      <c r="D5211" s="12"/>
    </row>
    <row r="5212" spans="3:4" x14ac:dyDescent="0.2">
      <c r="C5212" s="12"/>
      <c r="D5212" s="12"/>
    </row>
    <row r="5213" spans="3:4" x14ac:dyDescent="0.2">
      <c r="C5213" s="12"/>
      <c r="D5213" s="12"/>
    </row>
    <row r="5214" spans="3:4" x14ac:dyDescent="0.2">
      <c r="C5214" s="12"/>
      <c r="D5214" s="12"/>
    </row>
    <row r="5215" spans="3:4" x14ac:dyDescent="0.2">
      <c r="C5215" s="12"/>
      <c r="D5215" s="12"/>
    </row>
    <row r="5216" spans="3:4" x14ac:dyDescent="0.2">
      <c r="C5216" s="12"/>
      <c r="D5216" s="12"/>
    </row>
    <row r="5217" spans="3:4" x14ac:dyDescent="0.2">
      <c r="C5217" s="12"/>
      <c r="D5217" s="12"/>
    </row>
    <row r="5218" spans="3:4" x14ac:dyDescent="0.2">
      <c r="C5218" s="12"/>
      <c r="D5218" s="12"/>
    </row>
    <row r="5219" spans="3:4" x14ac:dyDescent="0.2">
      <c r="C5219" s="12"/>
      <c r="D5219" s="12"/>
    </row>
    <row r="5220" spans="3:4" x14ac:dyDescent="0.2">
      <c r="C5220" s="12"/>
      <c r="D5220" s="12"/>
    </row>
    <row r="5221" spans="3:4" x14ac:dyDescent="0.2">
      <c r="C5221" s="12"/>
      <c r="D5221" s="12"/>
    </row>
    <row r="5222" spans="3:4" x14ac:dyDescent="0.2">
      <c r="C5222" s="12"/>
      <c r="D5222" s="12"/>
    </row>
    <row r="5223" spans="3:4" x14ac:dyDescent="0.2">
      <c r="C5223" s="12"/>
      <c r="D5223" s="12"/>
    </row>
  </sheetData>
  <protectedRanges>
    <protectedRange sqref="A213:D214" name="Range1"/>
  </protectedRanges>
  <sortState xmlns:xlrd2="http://schemas.microsoft.com/office/spreadsheetml/2017/richdata2" ref="A21:AJ220">
    <sortCondition ref="C21:C220"/>
  </sortState>
  <phoneticPr fontId="7" type="noConversion"/>
  <hyperlinks>
    <hyperlink ref="H64215" r:id="rId1" display="http://vsolj.cetus-net.org/bulletin.html"/>
    <hyperlink ref="H64208" r:id="rId2" display="https://www.aavso.org/ejaavso"/>
    <hyperlink ref="I64215" r:id="rId3" display="http://vsolj.cetus-net.org/bulletin.html"/>
    <hyperlink ref="AQ57866" r:id="rId4" display="http://cdsbib.u-strasbg.fr/cgi-bin/cdsbib?1990RMxAA..21..381G"/>
    <hyperlink ref="H64212" r:id="rId5" display="https://www.aavso.org/ejaavso"/>
    <hyperlink ref="AP5230" r:id="rId6" display="http://cdsbib.u-strasbg.fr/cgi-bin/cdsbib?1990RMxAA..21..381G"/>
    <hyperlink ref="AP5233" r:id="rId7" display="http://cdsbib.u-strasbg.fr/cgi-bin/cdsbib?1990RMxAA..21..381G"/>
    <hyperlink ref="AP5231" r:id="rId8" display="http://cdsbib.u-strasbg.fr/cgi-bin/cdsbib?1990RMxAA..21..381G"/>
    <hyperlink ref="AP5215" r:id="rId9" display="http://cdsbib.u-strasbg.fr/cgi-bin/cdsbib?1990RMxAA..21..381G"/>
    <hyperlink ref="AQ5444" r:id="rId10" display="http://cdsbib.u-strasbg.fr/cgi-bin/cdsbib?1990RMxAA..21..381G"/>
    <hyperlink ref="AQ5448" r:id="rId11" display="http://cdsbib.u-strasbg.fr/cgi-bin/cdsbib?1990RMxAA..21..381G"/>
    <hyperlink ref="AQ65128" r:id="rId12" display="http://cdsbib.u-strasbg.fr/cgi-bin/cdsbib?1990RMxAA..21..381G"/>
    <hyperlink ref="I2336" r:id="rId13" display="http://vsolj.cetus-net.org/bulletin.html"/>
    <hyperlink ref="H2336" r:id="rId14" display="http://vsolj.cetus-net.org/bulletin.html"/>
    <hyperlink ref="AQ253" r:id="rId15" display="http://cdsbib.u-strasbg.fr/cgi-bin/cdsbib?1990RMxAA..21..381G"/>
    <hyperlink ref="AQ252" r:id="rId16" display="http://cdsbib.u-strasbg.fr/cgi-bin/cdsbib?1990RMxAA..21..381G"/>
    <hyperlink ref="AP3506" r:id="rId17" display="http://cdsbib.u-strasbg.fr/cgi-bin/cdsbib?1990RMxAA..21..381G"/>
    <hyperlink ref="AP3524" r:id="rId18" display="http://cdsbib.u-strasbg.fr/cgi-bin/cdsbib?1990RMxAA..21..381G"/>
    <hyperlink ref="AP3525" r:id="rId19" display="http://cdsbib.u-strasbg.fr/cgi-bin/cdsbib?1990RMxAA..21..381G"/>
    <hyperlink ref="AP3521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8"/>
  <sheetViews>
    <sheetView topLeftCell="A139" workbookViewId="0">
      <selection activeCell="A132" sqref="A132:D187"/>
    </sheetView>
  </sheetViews>
  <sheetFormatPr defaultRowHeight="12.75" x14ac:dyDescent="0.2"/>
  <cols>
    <col min="1" max="1" width="19.7109375" style="12" customWidth="1"/>
    <col min="2" max="2" width="4.42578125" style="8" customWidth="1"/>
    <col min="3" max="3" width="12.7109375" style="12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2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6" t="s">
        <v>113</v>
      </c>
      <c r="I1" s="47" t="s">
        <v>114</v>
      </c>
      <c r="J1" s="48" t="s">
        <v>115</v>
      </c>
    </row>
    <row r="2" spans="1:16" x14ac:dyDescent="0.2">
      <c r="I2" s="49" t="s">
        <v>116</v>
      </c>
      <c r="J2" s="50" t="s">
        <v>117</v>
      </c>
    </row>
    <row r="3" spans="1:16" x14ac:dyDescent="0.2">
      <c r="A3" s="51" t="s">
        <v>118</v>
      </c>
      <c r="I3" s="49" t="s">
        <v>119</v>
      </c>
      <c r="J3" s="50" t="s">
        <v>120</v>
      </c>
    </row>
    <row r="4" spans="1:16" x14ac:dyDescent="0.2">
      <c r="I4" s="49" t="s">
        <v>121</v>
      </c>
      <c r="J4" s="50" t="s">
        <v>120</v>
      </c>
    </row>
    <row r="5" spans="1:16" ht="13.5" thickBot="1" x14ac:dyDescent="0.25">
      <c r="I5" s="52" t="s">
        <v>122</v>
      </c>
      <c r="J5" s="53" t="s">
        <v>123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ORI 126 </v>
      </c>
      <c r="B11" s="16" t="str">
        <f t="shared" ref="B11:B42" si="1">IF(H11=INT(H11),"I","II")</f>
        <v>I</v>
      </c>
      <c r="C11" s="12">
        <f t="shared" ref="C11:C42" si="2">1*G11</f>
        <v>41135.517</v>
      </c>
      <c r="D11" s="8" t="str">
        <f t="shared" ref="D11:D42" si="3">VLOOKUP(F11,I$1:J$5,2,FALSE)</f>
        <v>vis</v>
      </c>
      <c r="E11" s="54">
        <f>VLOOKUP(C11,Active!C$21:E$966,3,FALSE)</f>
        <v>-1529.0360357012412</v>
      </c>
      <c r="F11" s="16" t="s">
        <v>122</v>
      </c>
      <c r="G11" s="8" t="str">
        <f t="shared" ref="G11:G42" si="4">MID(I11,3,LEN(I11)-3)</f>
        <v>41135.517</v>
      </c>
      <c r="H11" s="12">
        <f t="shared" ref="H11:H42" si="5">1*K11</f>
        <v>-1529</v>
      </c>
      <c r="I11" s="55" t="s">
        <v>209</v>
      </c>
      <c r="J11" s="56" t="s">
        <v>210</v>
      </c>
      <c r="K11" s="55">
        <v>-1529</v>
      </c>
      <c r="L11" s="55" t="s">
        <v>211</v>
      </c>
      <c r="M11" s="56" t="s">
        <v>212</v>
      </c>
      <c r="N11" s="56"/>
      <c r="O11" s="57" t="s">
        <v>213</v>
      </c>
      <c r="P11" s="57" t="s">
        <v>214</v>
      </c>
    </row>
    <row r="12" spans="1:16" ht="12.75" customHeight="1" thickBot="1" x14ac:dyDescent="0.25">
      <c r="A12" s="12" t="str">
        <f t="shared" si="0"/>
        <v> BBS 5 </v>
      </c>
      <c r="B12" s="16" t="str">
        <f t="shared" si="1"/>
        <v>I</v>
      </c>
      <c r="C12" s="12">
        <f t="shared" si="2"/>
        <v>41570.328999999998</v>
      </c>
      <c r="D12" s="8" t="str">
        <f t="shared" si="3"/>
        <v>vis</v>
      </c>
      <c r="E12" s="54">
        <f>VLOOKUP(C12,Active!C$21:E$966,3,FALSE)</f>
        <v>-1331.9794755032121</v>
      </c>
      <c r="F12" s="16" t="s">
        <v>122</v>
      </c>
      <c r="G12" s="8" t="str">
        <f t="shared" si="4"/>
        <v>41570.329</v>
      </c>
      <c r="H12" s="12">
        <f t="shared" si="5"/>
        <v>-1332</v>
      </c>
      <c r="I12" s="55" t="s">
        <v>215</v>
      </c>
      <c r="J12" s="56" t="s">
        <v>216</v>
      </c>
      <c r="K12" s="55">
        <v>-1332</v>
      </c>
      <c r="L12" s="55" t="s">
        <v>217</v>
      </c>
      <c r="M12" s="56" t="s">
        <v>212</v>
      </c>
      <c r="N12" s="56"/>
      <c r="O12" s="57" t="s">
        <v>218</v>
      </c>
      <c r="P12" s="57" t="s">
        <v>219</v>
      </c>
    </row>
    <row r="13" spans="1:16" ht="12.75" customHeight="1" thickBot="1" x14ac:dyDescent="0.25">
      <c r="A13" s="12" t="str">
        <f t="shared" si="0"/>
        <v> BBS 12 </v>
      </c>
      <c r="B13" s="16" t="str">
        <f t="shared" si="1"/>
        <v>I</v>
      </c>
      <c r="C13" s="12">
        <f t="shared" si="2"/>
        <v>42009.413999999997</v>
      </c>
      <c r="D13" s="8" t="str">
        <f t="shared" si="3"/>
        <v>vis</v>
      </c>
      <c r="E13" s="54">
        <f>VLOOKUP(C13,Active!C$21:E$966,3,FALSE)</f>
        <v>-1132.9863940460493</v>
      </c>
      <c r="F13" s="16" t="s">
        <v>122</v>
      </c>
      <c r="G13" s="8" t="str">
        <f t="shared" si="4"/>
        <v>42009.414</v>
      </c>
      <c r="H13" s="12">
        <f t="shared" si="5"/>
        <v>-1133</v>
      </c>
      <c r="I13" s="55" t="s">
        <v>220</v>
      </c>
      <c r="J13" s="56" t="s">
        <v>221</v>
      </c>
      <c r="K13" s="55">
        <v>-1133</v>
      </c>
      <c r="L13" s="55" t="s">
        <v>222</v>
      </c>
      <c r="M13" s="56" t="s">
        <v>212</v>
      </c>
      <c r="N13" s="56"/>
      <c r="O13" s="57" t="s">
        <v>218</v>
      </c>
      <c r="P13" s="57" t="s">
        <v>223</v>
      </c>
    </row>
    <row r="14" spans="1:16" ht="12.75" customHeight="1" thickBot="1" x14ac:dyDescent="0.25">
      <c r="A14" s="12" t="str">
        <f t="shared" si="0"/>
        <v> BRNO 20 </v>
      </c>
      <c r="B14" s="16" t="str">
        <f t="shared" si="1"/>
        <v>I</v>
      </c>
      <c r="C14" s="12">
        <f t="shared" si="2"/>
        <v>42265.38</v>
      </c>
      <c r="D14" s="8" t="str">
        <f t="shared" si="3"/>
        <v>vis</v>
      </c>
      <c r="E14" s="54">
        <f>VLOOKUP(C14,Active!C$21:E$966,3,FALSE)</f>
        <v>-1016.9827430712625</v>
      </c>
      <c r="F14" s="16" t="s">
        <v>122</v>
      </c>
      <c r="G14" s="8" t="str">
        <f t="shared" si="4"/>
        <v>42265.380</v>
      </c>
      <c r="H14" s="12">
        <f t="shared" si="5"/>
        <v>-1017</v>
      </c>
      <c r="I14" s="55" t="s">
        <v>224</v>
      </c>
      <c r="J14" s="56" t="s">
        <v>225</v>
      </c>
      <c r="K14" s="55">
        <v>-1017</v>
      </c>
      <c r="L14" s="55" t="s">
        <v>226</v>
      </c>
      <c r="M14" s="56" t="s">
        <v>212</v>
      </c>
      <c r="N14" s="56"/>
      <c r="O14" s="57" t="s">
        <v>227</v>
      </c>
      <c r="P14" s="57" t="s">
        <v>228</v>
      </c>
    </row>
    <row r="15" spans="1:16" ht="12.75" customHeight="1" thickBot="1" x14ac:dyDescent="0.25">
      <c r="A15" s="12" t="str">
        <f t="shared" si="0"/>
        <v> BRNO 20 </v>
      </c>
      <c r="B15" s="16" t="str">
        <f t="shared" si="1"/>
        <v>I</v>
      </c>
      <c r="C15" s="12">
        <f t="shared" si="2"/>
        <v>42265.411</v>
      </c>
      <c r="D15" s="8" t="str">
        <f t="shared" si="3"/>
        <v>vis</v>
      </c>
      <c r="E15" s="54">
        <f>VLOOKUP(C15,Active!C$21:E$966,3,FALSE)</f>
        <v>-1016.9686938882439</v>
      </c>
      <c r="F15" s="16" t="s">
        <v>122</v>
      </c>
      <c r="G15" s="8" t="str">
        <f t="shared" si="4"/>
        <v>42265.411</v>
      </c>
      <c r="H15" s="12">
        <f t="shared" si="5"/>
        <v>-1017</v>
      </c>
      <c r="I15" s="55" t="s">
        <v>229</v>
      </c>
      <c r="J15" s="56" t="s">
        <v>230</v>
      </c>
      <c r="K15" s="55">
        <v>-1017</v>
      </c>
      <c r="L15" s="55" t="s">
        <v>231</v>
      </c>
      <c r="M15" s="56" t="s">
        <v>212</v>
      </c>
      <c r="N15" s="56"/>
      <c r="O15" s="57" t="s">
        <v>232</v>
      </c>
      <c r="P15" s="57" t="s">
        <v>228</v>
      </c>
    </row>
    <row r="16" spans="1:16" ht="12.75" customHeight="1" thickBot="1" x14ac:dyDescent="0.25">
      <c r="A16" s="12" t="str">
        <f t="shared" si="0"/>
        <v> BRNO 20 </v>
      </c>
      <c r="B16" s="16" t="str">
        <f t="shared" si="1"/>
        <v>I</v>
      </c>
      <c r="C16" s="12">
        <f t="shared" si="2"/>
        <v>42276.413</v>
      </c>
      <c r="D16" s="8" t="str">
        <f t="shared" si="3"/>
        <v>vis</v>
      </c>
      <c r="E16" s="54">
        <f>VLOOKUP(C16,Active!C$21:E$966,3,FALSE)</f>
        <v>-1011.9825935154419</v>
      </c>
      <c r="F16" s="16" t="s">
        <v>122</v>
      </c>
      <c r="G16" s="8" t="str">
        <f t="shared" si="4"/>
        <v>42276.413</v>
      </c>
      <c r="H16" s="12">
        <f t="shared" si="5"/>
        <v>-1012</v>
      </c>
      <c r="I16" s="55" t="s">
        <v>233</v>
      </c>
      <c r="J16" s="56" t="s">
        <v>234</v>
      </c>
      <c r="K16" s="55">
        <v>-1012</v>
      </c>
      <c r="L16" s="55" t="s">
        <v>226</v>
      </c>
      <c r="M16" s="56" t="s">
        <v>212</v>
      </c>
      <c r="N16" s="56"/>
      <c r="O16" s="57" t="s">
        <v>227</v>
      </c>
      <c r="P16" s="57" t="s">
        <v>228</v>
      </c>
    </row>
    <row r="17" spans="1:16" ht="12.75" customHeight="1" thickBot="1" x14ac:dyDescent="0.25">
      <c r="A17" s="12" t="str">
        <f t="shared" si="0"/>
        <v> BRNO 20 </v>
      </c>
      <c r="B17" s="16" t="str">
        <f t="shared" si="1"/>
        <v>I</v>
      </c>
      <c r="C17" s="12">
        <f t="shared" si="2"/>
        <v>42340.4</v>
      </c>
      <c r="D17" s="8" t="str">
        <f t="shared" si="3"/>
        <v>vis</v>
      </c>
      <c r="E17" s="54">
        <f>VLOOKUP(C17,Active!C$21:E$966,3,FALSE)</f>
        <v>-982.98372016927954</v>
      </c>
      <c r="F17" s="16" t="s">
        <v>122</v>
      </c>
      <c r="G17" s="8" t="str">
        <f t="shared" si="4"/>
        <v>42340.400</v>
      </c>
      <c r="H17" s="12">
        <f t="shared" si="5"/>
        <v>-983</v>
      </c>
      <c r="I17" s="55" t="s">
        <v>235</v>
      </c>
      <c r="J17" s="56" t="s">
        <v>236</v>
      </c>
      <c r="K17" s="55">
        <v>-983</v>
      </c>
      <c r="L17" s="55" t="s">
        <v>237</v>
      </c>
      <c r="M17" s="56" t="s">
        <v>212</v>
      </c>
      <c r="N17" s="56"/>
      <c r="O17" s="57" t="s">
        <v>227</v>
      </c>
      <c r="P17" s="57" t="s">
        <v>228</v>
      </c>
    </row>
    <row r="18" spans="1:16" ht="12.75" customHeight="1" thickBot="1" x14ac:dyDescent="0.25">
      <c r="A18" s="12" t="str">
        <f t="shared" si="0"/>
        <v> BBS 41 </v>
      </c>
      <c r="B18" s="16" t="str">
        <f t="shared" si="1"/>
        <v>I</v>
      </c>
      <c r="C18" s="12">
        <f t="shared" si="2"/>
        <v>43878.324999999997</v>
      </c>
      <c r="D18" s="8" t="str">
        <f t="shared" si="3"/>
        <v>vis</v>
      </c>
      <c r="E18" s="54">
        <f>VLOOKUP(C18,Active!C$21:E$966,3,FALSE)</f>
        <v>-285.996952686886</v>
      </c>
      <c r="F18" s="16" t="s">
        <v>122</v>
      </c>
      <c r="G18" s="8" t="str">
        <f t="shared" si="4"/>
        <v>43878.325</v>
      </c>
      <c r="H18" s="12">
        <f t="shared" si="5"/>
        <v>-286</v>
      </c>
      <c r="I18" s="55" t="s">
        <v>246</v>
      </c>
      <c r="J18" s="56" t="s">
        <v>247</v>
      </c>
      <c r="K18" s="55">
        <v>-286</v>
      </c>
      <c r="L18" s="55" t="s">
        <v>248</v>
      </c>
      <c r="M18" s="56" t="s">
        <v>212</v>
      </c>
      <c r="N18" s="56"/>
      <c r="O18" s="57" t="s">
        <v>218</v>
      </c>
      <c r="P18" s="57" t="s">
        <v>249</v>
      </c>
    </row>
    <row r="19" spans="1:16" ht="12.75" customHeight="1" thickBot="1" x14ac:dyDescent="0.25">
      <c r="A19" s="12" t="str">
        <f t="shared" si="0"/>
        <v> BBS 44 </v>
      </c>
      <c r="B19" s="16" t="str">
        <f t="shared" si="1"/>
        <v>I</v>
      </c>
      <c r="C19" s="12">
        <f t="shared" si="2"/>
        <v>44114.425000000003</v>
      </c>
      <c r="D19" s="8" t="str">
        <f t="shared" si="3"/>
        <v>vis</v>
      </c>
      <c r="E19" s="54">
        <f>VLOOKUP(C19,Active!C$21:E$966,3,FALSE)</f>
        <v>-178.99656202895562</v>
      </c>
      <c r="F19" s="16" t="s">
        <v>122</v>
      </c>
      <c r="G19" s="8" t="str">
        <f t="shared" si="4"/>
        <v>44114.425</v>
      </c>
      <c r="H19" s="12">
        <f t="shared" si="5"/>
        <v>-179</v>
      </c>
      <c r="I19" s="55" t="s">
        <v>250</v>
      </c>
      <c r="J19" s="56" t="s">
        <v>251</v>
      </c>
      <c r="K19" s="55">
        <v>-179</v>
      </c>
      <c r="L19" s="55" t="s">
        <v>252</v>
      </c>
      <c r="M19" s="56" t="s">
        <v>212</v>
      </c>
      <c r="N19" s="56"/>
      <c r="O19" s="57" t="s">
        <v>218</v>
      </c>
      <c r="P19" s="57" t="s">
        <v>253</v>
      </c>
    </row>
    <row r="20" spans="1:16" ht="12.75" customHeight="1" thickBot="1" x14ac:dyDescent="0.25">
      <c r="A20" s="12" t="str">
        <f t="shared" si="0"/>
        <v> BBS 45 </v>
      </c>
      <c r="B20" s="16" t="str">
        <f t="shared" si="1"/>
        <v>I</v>
      </c>
      <c r="C20" s="12">
        <f t="shared" si="2"/>
        <v>44167.383999999998</v>
      </c>
      <c r="D20" s="8" t="str">
        <f t="shared" si="3"/>
        <v>vis</v>
      </c>
      <c r="E20" s="54">
        <f>VLOOKUP(C20,Active!C$21:E$966,3,FALSE)</f>
        <v>-154.99557224135421</v>
      </c>
      <c r="F20" s="16" t="s">
        <v>122</v>
      </c>
      <c r="G20" s="8" t="str">
        <f t="shared" si="4"/>
        <v>44167.384</v>
      </c>
      <c r="H20" s="12">
        <f t="shared" si="5"/>
        <v>-155</v>
      </c>
      <c r="I20" s="55" t="s">
        <v>257</v>
      </c>
      <c r="J20" s="56" t="s">
        <v>258</v>
      </c>
      <c r="K20" s="55">
        <v>-155</v>
      </c>
      <c r="L20" s="55" t="s">
        <v>240</v>
      </c>
      <c r="M20" s="56" t="s">
        <v>212</v>
      </c>
      <c r="N20" s="56"/>
      <c r="O20" s="57" t="s">
        <v>218</v>
      </c>
      <c r="P20" s="57" t="s">
        <v>259</v>
      </c>
    </row>
    <row r="21" spans="1:16" ht="12.75" customHeight="1" thickBot="1" x14ac:dyDescent="0.25">
      <c r="A21" s="12" t="str">
        <f t="shared" si="0"/>
        <v> BBS 45 </v>
      </c>
      <c r="B21" s="16" t="str">
        <f t="shared" si="1"/>
        <v>I</v>
      </c>
      <c r="C21" s="12">
        <f t="shared" si="2"/>
        <v>44189.427000000003</v>
      </c>
      <c r="D21" s="8" t="str">
        <f t="shared" si="3"/>
        <v>vis</v>
      </c>
      <c r="E21" s="54">
        <f>VLOOKUP(C21,Active!C$21:E$966,3,FALSE)</f>
        <v>-145.00569671711341</v>
      </c>
      <c r="F21" s="16" t="s">
        <v>122</v>
      </c>
      <c r="G21" s="8" t="str">
        <f t="shared" si="4"/>
        <v>44189.427</v>
      </c>
      <c r="H21" s="12">
        <f t="shared" si="5"/>
        <v>-145</v>
      </c>
      <c r="I21" s="55" t="s">
        <v>260</v>
      </c>
      <c r="J21" s="56" t="s">
        <v>261</v>
      </c>
      <c r="K21" s="55">
        <v>-145</v>
      </c>
      <c r="L21" s="55" t="s">
        <v>262</v>
      </c>
      <c r="M21" s="56" t="s">
        <v>212</v>
      </c>
      <c r="N21" s="56"/>
      <c r="O21" s="57" t="s">
        <v>218</v>
      </c>
      <c r="P21" s="57" t="s">
        <v>259</v>
      </c>
    </row>
    <row r="22" spans="1:16" ht="12.75" customHeight="1" thickBot="1" x14ac:dyDescent="0.25">
      <c r="A22" s="12" t="str">
        <f t="shared" si="0"/>
        <v> BBS 50 </v>
      </c>
      <c r="B22" s="16" t="str">
        <f t="shared" si="1"/>
        <v>I</v>
      </c>
      <c r="C22" s="12">
        <f t="shared" si="2"/>
        <v>44509.387000000002</v>
      </c>
      <c r="D22" s="8" t="str">
        <f t="shared" si="3"/>
        <v>vis</v>
      </c>
      <c r="E22" s="54">
        <f>VLOOKUP(C22,Active!C$21:E$966,3,FALSE)</f>
        <v>0</v>
      </c>
      <c r="F22" s="16" t="s">
        <v>122</v>
      </c>
      <c r="G22" s="8" t="str">
        <f t="shared" si="4"/>
        <v>44509.387</v>
      </c>
      <c r="H22" s="12">
        <f t="shared" si="5"/>
        <v>0</v>
      </c>
      <c r="I22" s="55" t="s">
        <v>263</v>
      </c>
      <c r="J22" s="56" t="s">
        <v>264</v>
      </c>
      <c r="K22" s="55">
        <v>0</v>
      </c>
      <c r="L22" s="55" t="s">
        <v>265</v>
      </c>
      <c r="M22" s="56" t="s">
        <v>212</v>
      </c>
      <c r="N22" s="56"/>
      <c r="O22" s="57" t="s">
        <v>218</v>
      </c>
      <c r="P22" s="57" t="s">
        <v>266</v>
      </c>
    </row>
    <row r="23" spans="1:16" ht="12.75" customHeight="1" thickBot="1" x14ac:dyDescent="0.25">
      <c r="A23" s="12" t="str">
        <f t="shared" si="0"/>
        <v> BBS 52 </v>
      </c>
      <c r="B23" s="16" t="str">
        <f t="shared" si="1"/>
        <v>I</v>
      </c>
      <c r="C23" s="12">
        <f t="shared" si="2"/>
        <v>44604.269</v>
      </c>
      <c r="D23" s="8" t="str">
        <f t="shared" si="3"/>
        <v>vis</v>
      </c>
      <c r="E23" s="54">
        <f>VLOOKUP(C23,Active!C$21:E$966,3,FALSE)</f>
        <v>43.00047042103035</v>
      </c>
      <c r="F23" s="16" t="s">
        <v>122</v>
      </c>
      <c r="G23" s="8" t="str">
        <f t="shared" si="4"/>
        <v>44604.269</v>
      </c>
      <c r="H23" s="12">
        <f t="shared" si="5"/>
        <v>43</v>
      </c>
      <c r="I23" s="55" t="s">
        <v>271</v>
      </c>
      <c r="J23" s="56" t="s">
        <v>272</v>
      </c>
      <c r="K23" s="55">
        <v>43</v>
      </c>
      <c r="L23" s="55" t="s">
        <v>273</v>
      </c>
      <c r="M23" s="56" t="s">
        <v>212</v>
      </c>
      <c r="N23" s="56"/>
      <c r="O23" s="57" t="s">
        <v>218</v>
      </c>
      <c r="P23" s="57" t="s">
        <v>274</v>
      </c>
    </row>
    <row r="24" spans="1:16" ht="12.75" customHeight="1" thickBot="1" x14ac:dyDescent="0.25">
      <c r="A24" s="12" t="str">
        <f t="shared" si="0"/>
        <v> BRNO 26 </v>
      </c>
      <c r="B24" s="16" t="str">
        <f t="shared" si="1"/>
        <v>I</v>
      </c>
      <c r="C24" s="12">
        <f t="shared" si="2"/>
        <v>44820.491000000002</v>
      </c>
      <c r="D24" s="8" t="str">
        <f t="shared" si="3"/>
        <v>vis</v>
      </c>
      <c r="E24" s="54">
        <f>VLOOKUP(C24,Active!C$21:E$966,3,FALSE)</f>
        <v>140.99216236867383</v>
      </c>
      <c r="F24" s="16" t="s">
        <v>122</v>
      </c>
      <c r="G24" s="8" t="str">
        <f t="shared" si="4"/>
        <v>44820.491</v>
      </c>
      <c r="H24" s="12">
        <f t="shared" si="5"/>
        <v>141</v>
      </c>
      <c r="I24" s="55" t="s">
        <v>275</v>
      </c>
      <c r="J24" s="56" t="s">
        <v>276</v>
      </c>
      <c r="K24" s="55">
        <v>141</v>
      </c>
      <c r="L24" s="55" t="s">
        <v>277</v>
      </c>
      <c r="M24" s="56" t="s">
        <v>212</v>
      </c>
      <c r="N24" s="56"/>
      <c r="O24" s="57" t="s">
        <v>278</v>
      </c>
      <c r="P24" s="57" t="s">
        <v>279</v>
      </c>
    </row>
    <row r="25" spans="1:16" ht="12.75" customHeight="1" thickBot="1" x14ac:dyDescent="0.25">
      <c r="A25" s="12" t="str">
        <f t="shared" si="0"/>
        <v> BRNO 26 </v>
      </c>
      <c r="B25" s="16" t="str">
        <f t="shared" si="1"/>
        <v>I</v>
      </c>
      <c r="C25" s="12">
        <f t="shared" si="2"/>
        <v>44820.52</v>
      </c>
      <c r="D25" s="8" t="str">
        <f t="shared" si="3"/>
        <v>vis</v>
      </c>
      <c r="E25" s="54">
        <f>VLOOKUP(C25,Active!C$21:E$966,3,FALSE)</f>
        <v>141.00530515278459</v>
      </c>
      <c r="F25" s="16" t="s">
        <v>122</v>
      </c>
      <c r="G25" s="8" t="str">
        <f t="shared" si="4"/>
        <v>44820.520</v>
      </c>
      <c r="H25" s="12">
        <f t="shared" si="5"/>
        <v>141</v>
      </c>
      <c r="I25" s="55" t="s">
        <v>280</v>
      </c>
      <c r="J25" s="56" t="s">
        <v>281</v>
      </c>
      <c r="K25" s="55">
        <v>141</v>
      </c>
      <c r="L25" s="55" t="s">
        <v>282</v>
      </c>
      <c r="M25" s="56" t="s">
        <v>212</v>
      </c>
      <c r="N25" s="56"/>
      <c r="O25" s="57" t="s">
        <v>283</v>
      </c>
      <c r="P25" s="57" t="s">
        <v>279</v>
      </c>
    </row>
    <row r="26" spans="1:16" ht="12.75" customHeight="1" thickBot="1" x14ac:dyDescent="0.25">
      <c r="A26" s="12" t="str">
        <f t="shared" si="0"/>
        <v> BBS 57 </v>
      </c>
      <c r="B26" s="16" t="str">
        <f t="shared" si="1"/>
        <v>I</v>
      </c>
      <c r="C26" s="12">
        <f t="shared" si="2"/>
        <v>44915.375999999997</v>
      </c>
      <c r="D26" s="8" t="str">
        <f t="shared" si="3"/>
        <v>vis</v>
      </c>
      <c r="E26" s="54">
        <f>VLOOKUP(C26,Active!C$21:E$966,3,FALSE)</f>
        <v>183.99399238805933</v>
      </c>
      <c r="F26" s="16" t="s">
        <v>122</v>
      </c>
      <c r="G26" s="8" t="str">
        <f t="shared" si="4"/>
        <v>44915.376</v>
      </c>
      <c r="H26" s="12">
        <f t="shared" si="5"/>
        <v>184</v>
      </c>
      <c r="I26" s="55" t="s">
        <v>284</v>
      </c>
      <c r="J26" s="56" t="s">
        <v>285</v>
      </c>
      <c r="K26" s="55">
        <v>184</v>
      </c>
      <c r="L26" s="55" t="s">
        <v>262</v>
      </c>
      <c r="M26" s="56" t="s">
        <v>212</v>
      </c>
      <c r="N26" s="56"/>
      <c r="O26" s="57" t="s">
        <v>218</v>
      </c>
      <c r="P26" s="57" t="s">
        <v>286</v>
      </c>
    </row>
    <row r="27" spans="1:16" ht="12.75" customHeight="1" thickBot="1" x14ac:dyDescent="0.25">
      <c r="A27" s="12" t="str">
        <f t="shared" si="0"/>
        <v> BBS 61 </v>
      </c>
      <c r="B27" s="16" t="str">
        <f t="shared" si="1"/>
        <v>I</v>
      </c>
      <c r="C27" s="12">
        <f t="shared" si="2"/>
        <v>45162.504999999997</v>
      </c>
      <c r="D27" s="8" t="str">
        <f t="shared" si="3"/>
        <v>vis</v>
      </c>
      <c r="E27" s="54">
        <f>VLOOKUP(C27,Active!C$21:E$966,3,FALSE)</f>
        <v>295.992719803998</v>
      </c>
      <c r="F27" s="16" t="s">
        <v>122</v>
      </c>
      <c r="G27" s="8" t="str">
        <f t="shared" si="4"/>
        <v>45162.505</v>
      </c>
      <c r="H27" s="12">
        <f t="shared" si="5"/>
        <v>296</v>
      </c>
      <c r="I27" s="55" t="s">
        <v>287</v>
      </c>
      <c r="J27" s="56" t="s">
        <v>288</v>
      </c>
      <c r="K27" s="55">
        <v>296</v>
      </c>
      <c r="L27" s="55" t="s">
        <v>289</v>
      </c>
      <c r="M27" s="56" t="s">
        <v>212</v>
      </c>
      <c r="N27" s="56"/>
      <c r="O27" s="57" t="s">
        <v>218</v>
      </c>
      <c r="P27" s="57" t="s">
        <v>290</v>
      </c>
    </row>
    <row r="28" spans="1:16" ht="12.75" customHeight="1" thickBot="1" x14ac:dyDescent="0.25">
      <c r="A28" s="12" t="str">
        <f t="shared" si="0"/>
        <v> BBS 62 </v>
      </c>
      <c r="B28" s="16" t="str">
        <f t="shared" si="1"/>
        <v>I</v>
      </c>
      <c r="C28" s="12">
        <f t="shared" si="2"/>
        <v>45193.419000000002</v>
      </c>
      <c r="D28" s="8" t="str">
        <f t="shared" si="3"/>
        <v>vis</v>
      </c>
      <c r="E28" s="54">
        <f>VLOOKUP(C28,Active!C$21:E$966,3,FALSE)</f>
        <v>310.0029276684607</v>
      </c>
      <c r="F28" s="16" t="s">
        <v>122</v>
      </c>
      <c r="G28" s="8" t="str">
        <f t="shared" si="4"/>
        <v>45193.419</v>
      </c>
      <c r="H28" s="12">
        <f t="shared" si="5"/>
        <v>310</v>
      </c>
      <c r="I28" s="55" t="s">
        <v>291</v>
      </c>
      <c r="J28" s="56" t="s">
        <v>292</v>
      </c>
      <c r="K28" s="55">
        <v>310</v>
      </c>
      <c r="L28" s="55" t="s">
        <v>293</v>
      </c>
      <c r="M28" s="56" t="s">
        <v>212</v>
      </c>
      <c r="N28" s="56"/>
      <c r="O28" s="57" t="s">
        <v>218</v>
      </c>
      <c r="P28" s="57" t="s">
        <v>294</v>
      </c>
    </row>
    <row r="29" spans="1:16" ht="12.75" customHeight="1" thickBot="1" x14ac:dyDescent="0.25">
      <c r="A29" s="12" t="str">
        <f t="shared" si="0"/>
        <v> BRNO 26 </v>
      </c>
      <c r="B29" s="16" t="str">
        <f t="shared" si="1"/>
        <v>I</v>
      </c>
      <c r="C29" s="12">
        <f t="shared" si="2"/>
        <v>45204.427000000003</v>
      </c>
      <c r="D29" s="8" t="str">
        <f t="shared" si="3"/>
        <v>vis</v>
      </c>
      <c r="E29" s="54">
        <f>VLOOKUP(C29,Active!C$21:E$966,3,FALSE)</f>
        <v>314.99174723797631</v>
      </c>
      <c r="F29" s="16" t="s">
        <v>122</v>
      </c>
      <c r="G29" s="8" t="str">
        <f t="shared" si="4"/>
        <v>45204.427</v>
      </c>
      <c r="H29" s="12">
        <f t="shared" si="5"/>
        <v>315</v>
      </c>
      <c r="I29" s="55" t="s">
        <v>295</v>
      </c>
      <c r="J29" s="56" t="s">
        <v>296</v>
      </c>
      <c r="K29" s="55">
        <v>315</v>
      </c>
      <c r="L29" s="55" t="s">
        <v>297</v>
      </c>
      <c r="M29" s="56" t="s">
        <v>212</v>
      </c>
      <c r="N29" s="56"/>
      <c r="O29" s="57" t="s">
        <v>298</v>
      </c>
      <c r="P29" s="57" t="s">
        <v>279</v>
      </c>
    </row>
    <row r="30" spans="1:16" ht="12.75" customHeight="1" thickBot="1" x14ac:dyDescent="0.25">
      <c r="A30" s="12" t="str">
        <f t="shared" si="0"/>
        <v> BRNO 26 </v>
      </c>
      <c r="B30" s="16" t="str">
        <f t="shared" si="1"/>
        <v>I</v>
      </c>
      <c r="C30" s="12">
        <f t="shared" si="2"/>
        <v>45204.432000000001</v>
      </c>
      <c r="D30" s="8" t="str">
        <f t="shared" si="3"/>
        <v>vis</v>
      </c>
      <c r="E30" s="54">
        <f>VLOOKUP(C30,Active!C$21:E$966,3,FALSE)</f>
        <v>314.99401323523603</v>
      </c>
      <c r="F30" s="16" t="s">
        <v>122</v>
      </c>
      <c r="G30" s="8" t="str">
        <f t="shared" si="4"/>
        <v>45204.432</v>
      </c>
      <c r="H30" s="12">
        <f t="shared" si="5"/>
        <v>315</v>
      </c>
      <c r="I30" s="55" t="s">
        <v>299</v>
      </c>
      <c r="J30" s="56" t="s">
        <v>300</v>
      </c>
      <c r="K30" s="55">
        <v>315</v>
      </c>
      <c r="L30" s="55" t="s">
        <v>262</v>
      </c>
      <c r="M30" s="56" t="s">
        <v>212</v>
      </c>
      <c r="N30" s="56"/>
      <c r="O30" s="57" t="s">
        <v>301</v>
      </c>
      <c r="P30" s="57" t="s">
        <v>279</v>
      </c>
    </row>
    <row r="31" spans="1:16" ht="12.75" customHeight="1" thickBot="1" x14ac:dyDescent="0.25">
      <c r="A31" s="12" t="str">
        <f t="shared" si="0"/>
        <v> BRNO 26 </v>
      </c>
      <c r="B31" s="16" t="str">
        <f t="shared" si="1"/>
        <v>I</v>
      </c>
      <c r="C31" s="12">
        <f t="shared" si="2"/>
        <v>45204.438999999998</v>
      </c>
      <c r="D31" s="8" t="str">
        <f t="shared" si="3"/>
        <v>vis</v>
      </c>
      <c r="E31" s="54">
        <f>VLOOKUP(C31,Active!C$21:E$966,3,FALSE)</f>
        <v>314.99718563140021</v>
      </c>
      <c r="F31" s="16" t="s">
        <v>122</v>
      </c>
      <c r="G31" s="8" t="str">
        <f t="shared" si="4"/>
        <v>45204.439</v>
      </c>
      <c r="H31" s="12">
        <f t="shared" si="5"/>
        <v>315</v>
      </c>
      <c r="I31" s="55" t="s">
        <v>302</v>
      </c>
      <c r="J31" s="56" t="s">
        <v>303</v>
      </c>
      <c r="K31" s="55">
        <v>315</v>
      </c>
      <c r="L31" s="55" t="s">
        <v>304</v>
      </c>
      <c r="M31" s="56" t="s">
        <v>212</v>
      </c>
      <c r="N31" s="56"/>
      <c r="O31" s="57" t="s">
        <v>278</v>
      </c>
      <c r="P31" s="57" t="s">
        <v>279</v>
      </c>
    </row>
    <row r="32" spans="1:16" ht="12.75" customHeight="1" thickBot="1" x14ac:dyDescent="0.25">
      <c r="A32" s="12" t="str">
        <f t="shared" si="0"/>
        <v> BRNO 26 </v>
      </c>
      <c r="B32" s="16" t="str">
        <f t="shared" si="1"/>
        <v>I</v>
      </c>
      <c r="C32" s="12">
        <f t="shared" si="2"/>
        <v>45204.442999999999</v>
      </c>
      <c r="D32" s="8" t="str">
        <f t="shared" si="3"/>
        <v>vis</v>
      </c>
      <c r="E32" s="54">
        <f>VLOOKUP(C32,Active!C$21:E$966,3,FALSE)</f>
        <v>314.99899842920928</v>
      </c>
      <c r="F32" s="16" t="s">
        <v>122</v>
      </c>
      <c r="G32" s="8" t="str">
        <f t="shared" si="4"/>
        <v>45204.443</v>
      </c>
      <c r="H32" s="12">
        <f t="shared" si="5"/>
        <v>315</v>
      </c>
      <c r="I32" s="55" t="s">
        <v>305</v>
      </c>
      <c r="J32" s="56" t="s">
        <v>306</v>
      </c>
      <c r="K32" s="55">
        <v>315</v>
      </c>
      <c r="L32" s="55" t="s">
        <v>307</v>
      </c>
      <c r="M32" s="56" t="s">
        <v>212</v>
      </c>
      <c r="N32" s="56"/>
      <c r="O32" s="57" t="s">
        <v>308</v>
      </c>
      <c r="P32" s="57" t="s">
        <v>279</v>
      </c>
    </row>
    <row r="33" spans="1:16" ht="12.75" customHeight="1" thickBot="1" x14ac:dyDescent="0.25">
      <c r="A33" s="12" t="str">
        <f t="shared" si="0"/>
        <v> BRNO 26 </v>
      </c>
      <c r="B33" s="16" t="str">
        <f t="shared" si="1"/>
        <v>I</v>
      </c>
      <c r="C33" s="12">
        <f t="shared" si="2"/>
        <v>45204.445</v>
      </c>
      <c r="D33" s="8" t="str">
        <f t="shared" si="3"/>
        <v>vis</v>
      </c>
      <c r="E33" s="54">
        <f>VLOOKUP(C33,Active!C$21:E$966,3,FALSE)</f>
        <v>314.99990482811381</v>
      </c>
      <c r="F33" s="16" t="s">
        <v>122</v>
      </c>
      <c r="G33" s="8" t="str">
        <f t="shared" si="4"/>
        <v>45204.445</v>
      </c>
      <c r="H33" s="12">
        <f t="shared" si="5"/>
        <v>315</v>
      </c>
      <c r="I33" s="55" t="s">
        <v>309</v>
      </c>
      <c r="J33" s="56" t="s">
        <v>310</v>
      </c>
      <c r="K33" s="55">
        <v>315</v>
      </c>
      <c r="L33" s="55" t="s">
        <v>311</v>
      </c>
      <c r="M33" s="56" t="s">
        <v>212</v>
      </c>
      <c r="N33" s="56"/>
      <c r="O33" s="57" t="s">
        <v>312</v>
      </c>
      <c r="P33" s="57" t="s">
        <v>279</v>
      </c>
    </row>
    <row r="34" spans="1:16" ht="12.75" customHeight="1" thickBot="1" x14ac:dyDescent="0.25">
      <c r="A34" s="12" t="str">
        <f t="shared" si="0"/>
        <v> BRNO 26 </v>
      </c>
      <c r="B34" s="16" t="str">
        <f t="shared" si="1"/>
        <v>I</v>
      </c>
      <c r="C34" s="12">
        <f t="shared" si="2"/>
        <v>45204.451999999997</v>
      </c>
      <c r="D34" s="8" t="str">
        <f t="shared" si="3"/>
        <v>vis</v>
      </c>
      <c r="E34" s="54">
        <f>VLOOKUP(C34,Active!C$21:E$966,3,FALSE)</f>
        <v>315.003077224278</v>
      </c>
      <c r="F34" s="16" t="s">
        <v>122</v>
      </c>
      <c r="G34" s="8" t="str">
        <f t="shared" si="4"/>
        <v>45204.452</v>
      </c>
      <c r="H34" s="12">
        <f t="shared" si="5"/>
        <v>315</v>
      </c>
      <c r="I34" s="55" t="s">
        <v>313</v>
      </c>
      <c r="J34" s="56" t="s">
        <v>314</v>
      </c>
      <c r="K34" s="55">
        <v>315</v>
      </c>
      <c r="L34" s="55" t="s">
        <v>248</v>
      </c>
      <c r="M34" s="56" t="s">
        <v>212</v>
      </c>
      <c r="N34" s="56"/>
      <c r="O34" s="57" t="s">
        <v>315</v>
      </c>
      <c r="P34" s="57" t="s">
        <v>279</v>
      </c>
    </row>
    <row r="35" spans="1:16" ht="12.75" customHeight="1" thickBot="1" x14ac:dyDescent="0.25">
      <c r="A35" s="12" t="str">
        <f t="shared" si="0"/>
        <v> BBS 62 </v>
      </c>
      <c r="B35" s="16" t="str">
        <f t="shared" si="1"/>
        <v>I</v>
      </c>
      <c r="C35" s="12">
        <f t="shared" si="2"/>
        <v>45224.311000000002</v>
      </c>
      <c r="D35" s="8" t="str">
        <f t="shared" si="3"/>
        <v>vis</v>
      </c>
      <c r="E35" s="54">
        <f>VLOOKUP(C35,Active!C$21:E$966,3,FALSE)</f>
        <v>324.00316514497354</v>
      </c>
      <c r="F35" s="16" t="s">
        <v>122</v>
      </c>
      <c r="G35" s="8" t="str">
        <f t="shared" si="4"/>
        <v>45224.311</v>
      </c>
      <c r="H35" s="12">
        <f t="shared" si="5"/>
        <v>324</v>
      </c>
      <c r="I35" s="55" t="s">
        <v>316</v>
      </c>
      <c r="J35" s="56" t="s">
        <v>317</v>
      </c>
      <c r="K35" s="55">
        <v>324</v>
      </c>
      <c r="L35" s="55" t="s">
        <v>248</v>
      </c>
      <c r="M35" s="56" t="s">
        <v>212</v>
      </c>
      <c r="N35" s="56"/>
      <c r="O35" s="57" t="s">
        <v>318</v>
      </c>
      <c r="P35" s="57" t="s">
        <v>294</v>
      </c>
    </row>
    <row r="36" spans="1:16" ht="12.75" customHeight="1" thickBot="1" x14ac:dyDescent="0.25">
      <c r="A36" s="12" t="str">
        <f t="shared" si="0"/>
        <v> BBS 64 </v>
      </c>
      <c r="B36" s="16" t="str">
        <f t="shared" si="1"/>
        <v>I</v>
      </c>
      <c r="C36" s="12">
        <f t="shared" si="2"/>
        <v>45277.262999999999</v>
      </c>
      <c r="D36" s="8" t="str">
        <f t="shared" si="3"/>
        <v>vis</v>
      </c>
      <c r="E36" s="54">
        <f>VLOOKUP(C36,Active!C$21:E$966,3,FALSE)</f>
        <v>348.00098253641073</v>
      </c>
      <c r="F36" s="16" t="s">
        <v>122</v>
      </c>
      <c r="G36" s="8" t="str">
        <f t="shared" si="4"/>
        <v>45277.263</v>
      </c>
      <c r="H36" s="12">
        <f t="shared" si="5"/>
        <v>348</v>
      </c>
      <c r="I36" s="55" t="s">
        <v>319</v>
      </c>
      <c r="J36" s="56" t="s">
        <v>320</v>
      </c>
      <c r="K36" s="55">
        <v>348</v>
      </c>
      <c r="L36" s="55" t="s">
        <v>321</v>
      </c>
      <c r="M36" s="56" t="s">
        <v>212</v>
      </c>
      <c r="N36" s="56"/>
      <c r="O36" s="57" t="s">
        <v>218</v>
      </c>
      <c r="P36" s="57" t="s">
        <v>322</v>
      </c>
    </row>
    <row r="37" spans="1:16" ht="12.75" customHeight="1" thickBot="1" x14ac:dyDescent="0.25">
      <c r="A37" s="12" t="str">
        <f t="shared" si="0"/>
        <v> BRNO 26 </v>
      </c>
      <c r="B37" s="16" t="str">
        <f t="shared" si="1"/>
        <v>I</v>
      </c>
      <c r="C37" s="12">
        <f t="shared" si="2"/>
        <v>45279.43</v>
      </c>
      <c r="D37" s="8" t="str">
        <f t="shared" si="3"/>
        <v>vis</v>
      </c>
      <c r="E37" s="54">
        <f>VLOOKUP(C37,Active!C$21:E$966,3,FALSE)</f>
        <v>348.98306574926914</v>
      </c>
      <c r="F37" s="16" t="s">
        <v>122</v>
      </c>
      <c r="G37" s="8" t="str">
        <f t="shared" si="4"/>
        <v>45279.430</v>
      </c>
      <c r="H37" s="12">
        <f t="shared" si="5"/>
        <v>349</v>
      </c>
      <c r="I37" s="55" t="s">
        <v>323</v>
      </c>
      <c r="J37" s="56" t="s">
        <v>324</v>
      </c>
      <c r="K37" s="55">
        <v>349</v>
      </c>
      <c r="L37" s="55" t="s">
        <v>325</v>
      </c>
      <c r="M37" s="56" t="s">
        <v>212</v>
      </c>
      <c r="N37" s="56"/>
      <c r="O37" s="57" t="s">
        <v>312</v>
      </c>
      <c r="P37" s="57" t="s">
        <v>279</v>
      </c>
    </row>
    <row r="38" spans="1:16" ht="12.75" customHeight="1" thickBot="1" x14ac:dyDescent="0.25">
      <c r="A38" s="12" t="str">
        <f t="shared" si="0"/>
        <v> BRNO 26 </v>
      </c>
      <c r="B38" s="16" t="str">
        <f t="shared" si="1"/>
        <v>I</v>
      </c>
      <c r="C38" s="12">
        <f t="shared" si="2"/>
        <v>45279.432999999997</v>
      </c>
      <c r="D38" s="8" t="str">
        <f t="shared" si="3"/>
        <v>vis</v>
      </c>
      <c r="E38" s="54">
        <f>VLOOKUP(C38,Active!C$21:E$966,3,FALSE)</f>
        <v>348.98442534762427</v>
      </c>
      <c r="F38" s="16" t="s">
        <v>122</v>
      </c>
      <c r="G38" s="8" t="str">
        <f t="shared" si="4"/>
        <v>45279.433</v>
      </c>
      <c r="H38" s="12">
        <f t="shared" si="5"/>
        <v>349</v>
      </c>
      <c r="I38" s="55" t="s">
        <v>326</v>
      </c>
      <c r="J38" s="56" t="s">
        <v>327</v>
      </c>
      <c r="K38" s="55">
        <v>349</v>
      </c>
      <c r="L38" s="55" t="s">
        <v>328</v>
      </c>
      <c r="M38" s="56" t="s">
        <v>212</v>
      </c>
      <c r="N38" s="56"/>
      <c r="O38" s="57" t="s">
        <v>329</v>
      </c>
      <c r="P38" s="57" t="s">
        <v>279</v>
      </c>
    </row>
    <row r="39" spans="1:16" ht="12.75" customHeight="1" thickBot="1" x14ac:dyDescent="0.25">
      <c r="A39" s="12" t="str">
        <f t="shared" si="0"/>
        <v> BRNO 26 </v>
      </c>
      <c r="B39" s="16" t="str">
        <f t="shared" si="1"/>
        <v>I</v>
      </c>
      <c r="C39" s="12">
        <f t="shared" si="2"/>
        <v>45279.449000000001</v>
      </c>
      <c r="D39" s="8" t="str">
        <f t="shared" si="3"/>
        <v>vis</v>
      </c>
      <c r="E39" s="54">
        <f>VLOOKUP(C39,Active!C$21:E$966,3,FALSE)</f>
        <v>348.99167653886053</v>
      </c>
      <c r="F39" s="16" t="s">
        <v>122</v>
      </c>
      <c r="G39" s="8" t="str">
        <f t="shared" si="4"/>
        <v>45279.449</v>
      </c>
      <c r="H39" s="12">
        <f t="shared" si="5"/>
        <v>349</v>
      </c>
      <c r="I39" s="55" t="s">
        <v>330</v>
      </c>
      <c r="J39" s="56" t="s">
        <v>331</v>
      </c>
      <c r="K39" s="55">
        <v>349</v>
      </c>
      <c r="L39" s="55" t="s">
        <v>297</v>
      </c>
      <c r="M39" s="56" t="s">
        <v>212</v>
      </c>
      <c r="N39" s="56"/>
      <c r="O39" s="57" t="s">
        <v>278</v>
      </c>
      <c r="P39" s="57" t="s">
        <v>279</v>
      </c>
    </row>
    <row r="40" spans="1:16" ht="12.75" customHeight="1" thickBot="1" x14ac:dyDescent="0.25">
      <c r="A40" s="12" t="str">
        <f t="shared" si="0"/>
        <v> BBS 64 </v>
      </c>
      <c r="B40" s="16" t="str">
        <f t="shared" si="1"/>
        <v>I</v>
      </c>
      <c r="C40" s="12">
        <f t="shared" si="2"/>
        <v>45288.286</v>
      </c>
      <c r="D40" s="8" t="str">
        <f t="shared" si="3"/>
        <v>vis</v>
      </c>
      <c r="E40" s="54">
        <f>VLOOKUP(C40,Active!C$21:E$966,3,FALSE)</f>
        <v>352.99660009770872</v>
      </c>
      <c r="F40" s="16" t="s">
        <v>122</v>
      </c>
      <c r="G40" s="8" t="str">
        <f t="shared" si="4"/>
        <v>45288.286</v>
      </c>
      <c r="H40" s="12">
        <f t="shared" si="5"/>
        <v>353</v>
      </c>
      <c r="I40" s="55" t="s">
        <v>332</v>
      </c>
      <c r="J40" s="56" t="s">
        <v>333</v>
      </c>
      <c r="K40" s="55">
        <v>353</v>
      </c>
      <c r="L40" s="55" t="s">
        <v>334</v>
      </c>
      <c r="M40" s="56" t="s">
        <v>212</v>
      </c>
      <c r="N40" s="56"/>
      <c r="O40" s="57" t="s">
        <v>213</v>
      </c>
      <c r="P40" s="57" t="s">
        <v>322</v>
      </c>
    </row>
    <row r="41" spans="1:16" ht="12.75" customHeight="1" thickBot="1" x14ac:dyDescent="0.25">
      <c r="A41" s="12" t="str">
        <f t="shared" si="0"/>
        <v> BBS 64 </v>
      </c>
      <c r="B41" s="16" t="str">
        <f t="shared" si="1"/>
        <v>I</v>
      </c>
      <c r="C41" s="12">
        <f t="shared" si="2"/>
        <v>45352.277000000002</v>
      </c>
      <c r="D41" s="8" t="str">
        <f t="shared" si="3"/>
        <v>vis</v>
      </c>
      <c r="E41" s="54">
        <f>VLOOKUP(C41,Active!C$21:E$966,3,FALSE)</f>
        <v>381.99728624168011</v>
      </c>
      <c r="F41" s="16" t="s">
        <v>122</v>
      </c>
      <c r="G41" s="8" t="str">
        <f t="shared" si="4"/>
        <v>45352.277</v>
      </c>
      <c r="H41" s="12">
        <f t="shared" si="5"/>
        <v>382</v>
      </c>
      <c r="I41" s="55" t="s">
        <v>335</v>
      </c>
      <c r="J41" s="56" t="s">
        <v>336</v>
      </c>
      <c r="K41" s="55">
        <v>382</v>
      </c>
      <c r="L41" s="55" t="s">
        <v>304</v>
      </c>
      <c r="M41" s="56" t="s">
        <v>212</v>
      </c>
      <c r="N41" s="56"/>
      <c r="O41" s="57" t="s">
        <v>218</v>
      </c>
      <c r="P41" s="57" t="s">
        <v>322</v>
      </c>
    </row>
    <row r="42" spans="1:16" ht="12.75" customHeight="1" thickBot="1" x14ac:dyDescent="0.25">
      <c r="A42" s="12" t="str">
        <f t="shared" si="0"/>
        <v> BRNO 26 </v>
      </c>
      <c r="B42" s="16" t="str">
        <f t="shared" si="1"/>
        <v>I</v>
      </c>
      <c r="C42" s="12">
        <f t="shared" si="2"/>
        <v>45557.464</v>
      </c>
      <c r="D42" s="8" t="str">
        <f t="shared" si="3"/>
        <v>vis</v>
      </c>
      <c r="E42" s="54">
        <f>VLOOKUP(C42,Active!C$21:E$966,3,FALSE)</f>
        <v>474.98792223459844</v>
      </c>
      <c r="F42" s="16" t="s">
        <v>122</v>
      </c>
      <c r="G42" s="8" t="str">
        <f t="shared" si="4"/>
        <v>45557.464</v>
      </c>
      <c r="H42" s="12">
        <f t="shared" si="5"/>
        <v>475</v>
      </c>
      <c r="I42" s="55" t="s">
        <v>337</v>
      </c>
      <c r="J42" s="56" t="s">
        <v>338</v>
      </c>
      <c r="K42" s="55">
        <v>475</v>
      </c>
      <c r="L42" s="55" t="s">
        <v>339</v>
      </c>
      <c r="M42" s="56" t="s">
        <v>212</v>
      </c>
      <c r="N42" s="56"/>
      <c r="O42" s="57" t="s">
        <v>340</v>
      </c>
      <c r="P42" s="57" t="s">
        <v>279</v>
      </c>
    </row>
    <row r="43" spans="1:16" ht="12.75" customHeight="1" thickBot="1" x14ac:dyDescent="0.25">
      <c r="A43" s="12" t="str">
        <f t="shared" ref="A43:A74" si="6">P43</f>
        <v> BRNO 26 </v>
      </c>
      <c r="B43" s="16" t="str">
        <f t="shared" ref="B43:B74" si="7">IF(H43=INT(H43),"I","II")</f>
        <v>I</v>
      </c>
      <c r="C43" s="12">
        <f t="shared" ref="C43:C74" si="8">1*G43</f>
        <v>45557.466999999997</v>
      </c>
      <c r="D43" s="8" t="str">
        <f t="shared" ref="D43:D74" si="9">VLOOKUP(F43,I$1:J$5,2,FALSE)</f>
        <v>vis</v>
      </c>
      <c r="E43" s="54">
        <f>VLOOKUP(C43,Active!C$21:E$966,3,FALSE)</f>
        <v>474.98928183295362</v>
      </c>
      <c r="F43" s="16" t="s">
        <v>122</v>
      </c>
      <c r="G43" s="8" t="str">
        <f t="shared" ref="G43:G74" si="10">MID(I43,3,LEN(I43)-3)</f>
        <v>45557.467</v>
      </c>
      <c r="H43" s="12">
        <f t="shared" ref="H43:H74" si="11">1*K43</f>
        <v>475</v>
      </c>
      <c r="I43" s="55" t="s">
        <v>341</v>
      </c>
      <c r="J43" s="56" t="s">
        <v>342</v>
      </c>
      <c r="K43" s="55">
        <v>475</v>
      </c>
      <c r="L43" s="55" t="s">
        <v>343</v>
      </c>
      <c r="M43" s="56" t="s">
        <v>212</v>
      </c>
      <c r="N43" s="56"/>
      <c r="O43" s="57" t="s">
        <v>278</v>
      </c>
      <c r="P43" s="57" t="s">
        <v>279</v>
      </c>
    </row>
    <row r="44" spans="1:16" ht="12.75" customHeight="1" thickBot="1" x14ac:dyDescent="0.25">
      <c r="A44" s="12" t="str">
        <f t="shared" si="6"/>
        <v> BRNO 26 </v>
      </c>
      <c r="B44" s="16" t="str">
        <f t="shared" si="7"/>
        <v>I</v>
      </c>
      <c r="C44" s="12">
        <f t="shared" si="8"/>
        <v>45557.470999999998</v>
      </c>
      <c r="D44" s="8" t="str">
        <f t="shared" si="9"/>
        <v>vis</v>
      </c>
      <c r="E44" s="54">
        <f>VLOOKUP(C44,Active!C$21:E$966,3,FALSE)</f>
        <v>474.99109463076269</v>
      </c>
      <c r="F44" s="16" t="s">
        <v>122</v>
      </c>
      <c r="G44" s="8" t="str">
        <f t="shared" si="10"/>
        <v>45557.471</v>
      </c>
      <c r="H44" s="12">
        <f t="shared" si="11"/>
        <v>475</v>
      </c>
      <c r="I44" s="55" t="s">
        <v>344</v>
      </c>
      <c r="J44" s="56" t="s">
        <v>345</v>
      </c>
      <c r="K44" s="55">
        <v>475</v>
      </c>
      <c r="L44" s="55" t="s">
        <v>346</v>
      </c>
      <c r="M44" s="56" t="s">
        <v>124</v>
      </c>
      <c r="N44" s="56"/>
      <c r="O44" s="57" t="s">
        <v>347</v>
      </c>
      <c r="P44" s="57" t="s">
        <v>279</v>
      </c>
    </row>
    <row r="45" spans="1:16" ht="12.75" customHeight="1" thickBot="1" x14ac:dyDescent="0.25">
      <c r="A45" s="12" t="str">
        <f t="shared" si="6"/>
        <v> BRNO 26 </v>
      </c>
      <c r="B45" s="16" t="str">
        <f t="shared" si="7"/>
        <v>I</v>
      </c>
      <c r="C45" s="12">
        <f t="shared" si="8"/>
        <v>45557.474000000002</v>
      </c>
      <c r="D45" s="8" t="str">
        <f t="shared" si="9"/>
        <v>vis</v>
      </c>
      <c r="E45" s="54">
        <f>VLOOKUP(C45,Active!C$21:E$966,3,FALSE)</f>
        <v>474.99245422912111</v>
      </c>
      <c r="F45" s="16" t="s">
        <v>122</v>
      </c>
      <c r="G45" s="8" t="str">
        <f t="shared" si="10"/>
        <v>45557.474</v>
      </c>
      <c r="H45" s="12">
        <f t="shared" si="11"/>
        <v>475</v>
      </c>
      <c r="I45" s="55" t="s">
        <v>348</v>
      </c>
      <c r="J45" s="56" t="s">
        <v>349</v>
      </c>
      <c r="K45" s="55">
        <v>475</v>
      </c>
      <c r="L45" s="55" t="s">
        <v>277</v>
      </c>
      <c r="M45" s="56" t="s">
        <v>212</v>
      </c>
      <c r="N45" s="56"/>
      <c r="O45" s="57" t="s">
        <v>350</v>
      </c>
      <c r="P45" s="57" t="s">
        <v>279</v>
      </c>
    </row>
    <row r="46" spans="1:16" ht="12.75" customHeight="1" thickBot="1" x14ac:dyDescent="0.25">
      <c r="A46" s="12" t="str">
        <f t="shared" si="6"/>
        <v> BRNO 26 </v>
      </c>
      <c r="B46" s="16" t="str">
        <f t="shared" si="7"/>
        <v>I</v>
      </c>
      <c r="C46" s="12">
        <f t="shared" si="8"/>
        <v>45557.476000000002</v>
      </c>
      <c r="D46" s="8" t="str">
        <f t="shared" si="9"/>
        <v>vis</v>
      </c>
      <c r="E46" s="54">
        <f>VLOOKUP(C46,Active!C$21:E$966,3,FALSE)</f>
        <v>474.99336062802564</v>
      </c>
      <c r="F46" s="16" t="s">
        <v>122</v>
      </c>
      <c r="G46" s="8" t="str">
        <f t="shared" si="10"/>
        <v>45557.476</v>
      </c>
      <c r="H46" s="12">
        <f t="shared" si="11"/>
        <v>475</v>
      </c>
      <c r="I46" s="55" t="s">
        <v>351</v>
      </c>
      <c r="J46" s="56" t="s">
        <v>352</v>
      </c>
      <c r="K46" s="55">
        <v>475</v>
      </c>
      <c r="L46" s="55" t="s">
        <v>269</v>
      </c>
      <c r="M46" s="56" t="s">
        <v>212</v>
      </c>
      <c r="N46" s="56"/>
      <c r="O46" s="57" t="s">
        <v>301</v>
      </c>
      <c r="P46" s="57" t="s">
        <v>279</v>
      </c>
    </row>
    <row r="47" spans="1:16" ht="12.75" customHeight="1" thickBot="1" x14ac:dyDescent="0.25">
      <c r="A47" s="12" t="str">
        <f t="shared" si="6"/>
        <v> BRNO 26 </v>
      </c>
      <c r="B47" s="16" t="str">
        <f t="shared" si="7"/>
        <v>I</v>
      </c>
      <c r="C47" s="12">
        <f t="shared" si="8"/>
        <v>45557.483</v>
      </c>
      <c r="D47" s="8" t="str">
        <f t="shared" si="9"/>
        <v>vis</v>
      </c>
      <c r="E47" s="54">
        <f>VLOOKUP(C47,Active!C$21:E$966,3,FALSE)</f>
        <v>474.99653302418983</v>
      </c>
      <c r="F47" s="16" t="s">
        <v>122</v>
      </c>
      <c r="G47" s="8" t="str">
        <f t="shared" si="10"/>
        <v>45557.483</v>
      </c>
      <c r="H47" s="12">
        <f t="shared" si="11"/>
        <v>475</v>
      </c>
      <c r="I47" s="55" t="s">
        <v>353</v>
      </c>
      <c r="J47" s="56" t="s">
        <v>354</v>
      </c>
      <c r="K47" s="55">
        <v>475</v>
      </c>
      <c r="L47" s="55" t="s">
        <v>334</v>
      </c>
      <c r="M47" s="56" t="s">
        <v>212</v>
      </c>
      <c r="N47" s="56"/>
      <c r="O47" s="57" t="s">
        <v>355</v>
      </c>
      <c r="P47" s="57" t="s">
        <v>279</v>
      </c>
    </row>
    <row r="48" spans="1:16" ht="12.75" customHeight="1" thickBot="1" x14ac:dyDescent="0.25">
      <c r="A48" s="12" t="str">
        <f t="shared" si="6"/>
        <v> BRNO 26 </v>
      </c>
      <c r="B48" s="16" t="str">
        <f t="shared" si="7"/>
        <v>I</v>
      </c>
      <c r="C48" s="12">
        <f t="shared" si="8"/>
        <v>45557.493999999999</v>
      </c>
      <c r="D48" s="8" t="str">
        <f t="shared" si="9"/>
        <v>vis</v>
      </c>
      <c r="E48" s="54">
        <f>VLOOKUP(C48,Active!C$21:E$966,3,FALSE)</f>
        <v>475.00151821816314</v>
      </c>
      <c r="F48" s="16" t="s">
        <v>122</v>
      </c>
      <c r="G48" s="8" t="str">
        <f t="shared" si="10"/>
        <v>45557.494</v>
      </c>
      <c r="H48" s="12">
        <f t="shared" si="11"/>
        <v>475</v>
      </c>
      <c r="I48" s="55" t="s">
        <v>356</v>
      </c>
      <c r="J48" s="56" t="s">
        <v>357</v>
      </c>
      <c r="K48" s="55">
        <v>475</v>
      </c>
      <c r="L48" s="55" t="s">
        <v>358</v>
      </c>
      <c r="M48" s="56" t="s">
        <v>212</v>
      </c>
      <c r="N48" s="56"/>
      <c r="O48" s="57" t="s">
        <v>347</v>
      </c>
      <c r="P48" s="57" t="s">
        <v>279</v>
      </c>
    </row>
    <row r="49" spans="1:16" ht="12.75" customHeight="1" thickBot="1" x14ac:dyDescent="0.25">
      <c r="A49" s="12" t="str">
        <f t="shared" si="6"/>
        <v> BRNO 26 </v>
      </c>
      <c r="B49" s="16" t="str">
        <f t="shared" si="7"/>
        <v>I</v>
      </c>
      <c r="C49" s="12">
        <f t="shared" si="8"/>
        <v>45568.493000000002</v>
      </c>
      <c r="D49" s="8" t="str">
        <f t="shared" si="9"/>
        <v>vis</v>
      </c>
      <c r="E49" s="54">
        <f>VLOOKUP(C49,Active!C$21:E$966,3,FALSE)</f>
        <v>479.98625899261003</v>
      </c>
      <c r="F49" s="16" t="str">
        <f>LEFT(M49,1)</f>
        <v>V</v>
      </c>
      <c r="G49" s="8" t="str">
        <f t="shared" si="10"/>
        <v>45568.493</v>
      </c>
      <c r="H49" s="12">
        <f t="shared" si="11"/>
        <v>480</v>
      </c>
      <c r="I49" s="55" t="s">
        <v>359</v>
      </c>
      <c r="J49" s="56" t="s">
        <v>360</v>
      </c>
      <c r="K49" s="55">
        <v>480</v>
      </c>
      <c r="L49" s="55" t="s">
        <v>361</v>
      </c>
      <c r="M49" s="56" t="s">
        <v>212</v>
      </c>
      <c r="N49" s="56"/>
      <c r="O49" s="57" t="s">
        <v>301</v>
      </c>
      <c r="P49" s="57" t="s">
        <v>279</v>
      </c>
    </row>
    <row r="50" spans="1:16" ht="12.75" customHeight="1" thickBot="1" x14ac:dyDescent="0.25">
      <c r="A50" s="12" t="str">
        <f t="shared" si="6"/>
        <v> BBS 69 </v>
      </c>
      <c r="B50" s="16" t="str">
        <f t="shared" si="7"/>
        <v>I</v>
      </c>
      <c r="C50" s="12">
        <f t="shared" si="8"/>
        <v>45621.449000000001</v>
      </c>
      <c r="D50" s="8" t="str">
        <f t="shared" si="9"/>
        <v>vis</v>
      </c>
      <c r="E50" s="54">
        <f>VLOOKUP(C50,Active!C$21:E$966,3,FALSE)</f>
        <v>503.98588918185629</v>
      </c>
      <c r="F50" s="16" t="str">
        <f>LEFT(M50,1)</f>
        <v>V</v>
      </c>
      <c r="G50" s="8" t="str">
        <f t="shared" si="10"/>
        <v>45621.449</v>
      </c>
      <c r="H50" s="12">
        <f t="shared" si="11"/>
        <v>504</v>
      </c>
      <c r="I50" s="55" t="s">
        <v>362</v>
      </c>
      <c r="J50" s="56" t="s">
        <v>363</v>
      </c>
      <c r="K50" s="55">
        <v>504</v>
      </c>
      <c r="L50" s="55" t="s">
        <v>364</v>
      </c>
      <c r="M50" s="56" t="s">
        <v>212</v>
      </c>
      <c r="N50" s="56"/>
      <c r="O50" s="57" t="s">
        <v>218</v>
      </c>
      <c r="P50" s="57" t="s">
        <v>365</v>
      </c>
    </row>
    <row r="51" spans="1:16" ht="12.75" customHeight="1" thickBot="1" x14ac:dyDescent="0.25">
      <c r="A51" s="12" t="str">
        <f t="shared" si="6"/>
        <v> BRNO 26 </v>
      </c>
      <c r="B51" s="16" t="str">
        <f t="shared" si="7"/>
        <v>I</v>
      </c>
      <c r="C51" s="12">
        <f t="shared" si="8"/>
        <v>45621.455000000002</v>
      </c>
      <c r="D51" s="8" t="str">
        <f t="shared" si="9"/>
        <v>vis</v>
      </c>
      <c r="E51" s="54">
        <f>VLOOKUP(C51,Active!C$21:E$966,3,FALSE)</f>
        <v>503.98860837856989</v>
      </c>
      <c r="F51" s="16" t="str">
        <f>LEFT(M51,1)</f>
        <v>V</v>
      </c>
      <c r="G51" s="8" t="str">
        <f t="shared" si="10"/>
        <v>45621.455</v>
      </c>
      <c r="H51" s="12">
        <f t="shared" si="11"/>
        <v>504</v>
      </c>
      <c r="I51" s="55" t="s">
        <v>366</v>
      </c>
      <c r="J51" s="56" t="s">
        <v>367</v>
      </c>
      <c r="K51" s="55">
        <v>504</v>
      </c>
      <c r="L51" s="55" t="s">
        <v>368</v>
      </c>
      <c r="M51" s="56" t="s">
        <v>212</v>
      </c>
      <c r="N51" s="56"/>
      <c r="O51" s="57" t="s">
        <v>369</v>
      </c>
      <c r="P51" s="57" t="s">
        <v>279</v>
      </c>
    </row>
    <row r="52" spans="1:16" ht="12.75" customHeight="1" thickBot="1" x14ac:dyDescent="0.25">
      <c r="A52" s="12" t="str">
        <f t="shared" si="6"/>
        <v> BBS 69 </v>
      </c>
      <c r="B52" s="16" t="str">
        <f t="shared" si="7"/>
        <v>I</v>
      </c>
      <c r="C52" s="12">
        <f t="shared" si="8"/>
        <v>45641.300999999999</v>
      </c>
      <c r="D52" s="8" t="str">
        <f t="shared" si="9"/>
        <v>vis</v>
      </c>
      <c r="E52" s="54">
        <f>VLOOKUP(C52,Active!C$21:E$966,3,FALSE)</f>
        <v>512.98280470638429</v>
      </c>
      <c r="F52" s="16" t="str">
        <f>LEFT(M52,1)</f>
        <v>V</v>
      </c>
      <c r="G52" s="8" t="str">
        <f t="shared" si="10"/>
        <v>45641.301</v>
      </c>
      <c r="H52" s="12">
        <f t="shared" si="11"/>
        <v>513</v>
      </c>
      <c r="I52" s="55" t="s">
        <v>370</v>
      </c>
      <c r="J52" s="56" t="s">
        <v>371</v>
      </c>
      <c r="K52" s="55">
        <v>513</v>
      </c>
      <c r="L52" s="55" t="s">
        <v>372</v>
      </c>
      <c r="M52" s="56" t="s">
        <v>212</v>
      </c>
      <c r="N52" s="56"/>
      <c r="O52" s="57" t="s">
        <v>213</v>
      </c>
      <c r="P52" s="57" t="s">
        <v>365</v>
      </c>
    </row>
    <row r="53" spans="1:16" ht="12.75" customHeight="1" thickBot="1" x14ac:dyDescent="0.25">
      <c r="A53" s="12" t="str">
        <f t="shared" si="6"/>
        <v> BBS 69 </v>
      </c>
      <c r="B53" s="16" t="str">
        <f t="shared" si="7"/>
        <v>I</v>
      </c>
      <c r="C53" s="12">
        <f t="shared" si="8"/>
        <v>45641.321000000004</v>
      </c>
      <c r="D53" s="8" t="str">
        <f t="shared" si="9"/>
        <v>vis</v>
      </c>
      <c r="E53" s="54">
        <f>VLOOKUP(C53,Active!C$21:E$966,3,FALSE)</f>
        <v>512.99186869542962</v>
      </c>
      <c r="F53" s="16" t="str">
        <f>LEFT(M53,1)</f>
        <v>V</v>
      </c>
      <c r="G53" s="8" t="str">
        <f t="shared" si="10"/>
        <v>45641.321</v>
      </c>
      <c r="H53" s="12">
        <f t="shared" si="11"/>
        <v>513</v>
      </c>
      <c r="I53" s="55" t="s">
        <v>373</v>
      </c>
      <c r="J53" s="56" t="s">
        <v>374</v>
      </c>
      <c r="K53" s="55">
        <v>513</v>
      </c>
      <c r="L53" s="55" t="s">
        <v>297</v>
      </c>
      <c r="M53" s="56" t="s">
        <v>212</v>
      </c>
      <c r="N53" s="56"/>
      <c r="O53" s="57" t="s">
        <v>218</v>
      </c>
      <c r="P53" s="57" t="s">
        <v>365</v>
      </c>
    </row>
    <row r="54" spans="1:16" ht="12.75" customHeight="1" thickBot="1" x14ac:dyDescent="0.25">
      <c r="A54" s="12" t="str">
        <f t="shared" si="6"/>
        <v> BRNO 26 </v>
      </c>
      <c r="B54" s="16" t="str">
        <f t="shared" si="7"/>
        <v>I</v>
      </c>
      <c r="C54" s="12">
        <f t="shared" si="8"/>
        <v>45652.332000000002</v>
      </c>
      <c r="D54" s="8" t="str">
        <f t="shared" si="9"/>
        <v>vis</v>
      </c>
      <c r="E54" s="54">
        <f>VLOOKUP(C54,Active!C$21:E$966,3,FALSE)</f>
        <v>517.98204786330041</v>
      </c>
      <c r="F54" s="16" t="s">
        <v>122</v>
      </c>
      <c r="G54" s="8" t="str">
        <f t="shared" si="10"/>
        <v>45652.332</v>
      </c>
      <c r="H54" s="12">
        <f t="shared" si="11"/>
        <v>518</v>
      </c>
      <c r="I54" s="55" t="s">
        <v>375</v>
      </c>
      <c r="J54" s="56" t="s">
        <v>376</v>
      </c>
      <c r="K54" s="55">
        <v>518</v>
      </c>
      <c r="L54" s="55" t="s">
        <v>377</v>
      </c>
      <c r="M54" s="56" t="s">
        <v>212</v>
      </c>
      <c r="N54" s="56"/>
      <c r="O54" s="57" t="s">
        <v>369</v>
      </c>
      <c r="P54" s="57" t="s">
        <v>279</v>
      </c>
    </row>
    <row r="55" spans="1:16" ht="12.75" customHeight="1" thickBot="1" x14ac:dyDescent="0.25">
      <c r="A55" s="12" t="str">
        <f t="shared" si="6"/>
        <v> BRNO 26 </v>
      </c>
      <c r="B55" s="16" t="str">
        <f t="shared" si="7"/>
        <v>I</v>
      </c>
      <c r="C55" s="12">
        <f t="shared" si="8"/>
        <v>45652.336000000003</v>
      </c>
      <c r="D55" s="8" t="str">
        <f t="shared" si="9"/>
        <v>vis</v>
      </c>
      <c r="E55" s="54">
        <f>VLOOKUP(C55,Active!C$21:E$966,3,FALSE)</f>
        <v>517.98386066110947</v>
      </c>
      <c r="F55" s="16" t="s">
        <v>122</v>
      </c>
      <c r="G55" s="8" t="str">
        <f t="shared" si="10"/>
        <v>45652.336</v>
      </c>
      <c r="H55" s="12">
        <f t="shared" si="11"/>
        <v>518</v>
      </c>
      <c r="I55" s="55" t="s">
        <v>378</v>
      </c>
      <c r="J55" s="56" t="s">
        <v>379</v>
      </c>
      <c r="K55" s="55">
        <v>518</v>
      </c>
      <c r="L55" s="55" t="s">
        <v>380</v>
      </c>
      <c r="M55" s="56" t="s">
        <v>212</v>
      </c>
      <c r="N55" s="56"/>
      <c r="O55" s="57" t="s">
        <v>340</v>
      </c>
      <c r="P55" s="57" t="s">
        <v>279</v>
      </c>
    </row>
    <row r="56" spans="1:16" ht="12.75" customHeight="1" thickBot="1" x14ac:dyDescent="0.25">
      <c r="A56" s="12" t="str">
        <f t="shared" si="6"/>
        <v> BBS 70 </v>
      </c>
      <c r="B56" s="16" t="str">
        <f t="shared" si="7"/>
        <v>I</v>
      </c>
      <c r="C56" s="12">
        <f t="shared" si="8"/>
        <v>45705.307000000001</v>
      </c>
      <c r="D56" s="8" t="str">
        <f t="shared" si="9"/>
        <v>vis</v>
      </c>
      <c r="E56" s="54">
        <f>VLOOKUP(C56,Active!C$21:E$966,3,FALSE)</f>
        <v>541.99028884213806</v>
      </c>
      <c r="F56" s="16" t="s">
        <v>122</v>
      </c>
      <c r="G56" s="8" t="str">
        <f t="shared" si="10"/>
        <v>45705.307</v>
      </c>
      <c r="H56" s="12">
        <f t="shared" si="11"/>
        <v>542</v>
      </c>
      <c r="I56" s="55" t="s">
        <v>381</v>
      </c>
      <c r="J56" s="56" t="s">
        <v>382</v>
      </c>
      <c r="K56" s="55">
        <v>542</v>
      </c>
      <c r="L56" s="55" t="s">
        <v>383</v>
      </c>
      <c r="M56" s="56" t="s">
        <v>212</v>
      </c>
      <c r="N56" s="56"/>
      <c r="O56" s="57" t="s">
        <v>218</v>
      </c>
      <c r="P56" s="57" t="s">
        <v>384</v>
      </c>
    </row>
    <row r="57" spans="1:16" ht="12.75" customHeight="1" thickBot="1" x14ac:dyDescent="0.25">
      <c r="A57" s="12" t="str">
        <f t="shared" si="6"/>
        <v> BBS 73 </v>
      </c>
      <c r="B57" s="16" t="str">
        <f t="shared" si="7"/>
        <v>I</v>
      </c>
      <c r="C57" s="12">
        <f t="shared" si="8"/>
        <v>45888.442000000003</v>
      </c>
      <c r="D57" s="8" t="str">
        <f t="shared" si="9"/>
        <v>vis</v>
      </c>
      <c r="E57" s="54">
        <f>VLOOKUP(C57,Active!C$21:E$966,3,FALSE)</f>
        <v>624.98697051575016</v>
      </c>
      <c r="F57" s="16" t="s">
        <v>122</v>
      </c>
      <c r="G57" s="8" t="str">
        <f t="shared" si="10"/>
        <v>45888.442</v>
      </c>
      <c r="H57" s="12">
        <f t="shared" si="11"/>
        <v>625</v>
      </c>
      <c r="I57" s="55" t="s">
        <v>385</v>
      </c>
      <c r="J57" s="56" t="s">
        <v>386</v>
      </c>
      <c r="K57" s="55">
        <v>625</v>
      </c>
      <c r="L57" s="55" t="s">
        <v>387</v>
      </c>
      <c r="M57" s="56" t="s">
        <v>212</v>
      </c>
      <c r="N57" s="56"/>
      <c r="O57" s="57" t="s">
        <v>218</v>
      </c>
      <c r="P57" s="57" t="s">
        <v>388</v>
      </c>
    </row>
    <row r="58" spans="1:16" ht="12.75" customHeight="1" thickBot="1" x14ac:dyDescent="0.25">
      <c r="A58" s="12" t="str">
        <f t="shared" si="6"/>
        <v> BBS 73 </v>
      </c>
      <c r="B58" s="16" t="str">
        <f t="shared" si="7"/>
        <v>I</v>
      </c>
      <c r="C58" s="12">
        <f t="shared" si="8"/>
        <v>45941.417000000001</v>
      </c>
      <c r="D58" s="8" t="str">
        <f t="shared" si="9"/>
        <v>vis</v>
      </c>
      <c r="E58" s="54">
        <f>VLOOKUP(C58,Active!C$21:E$966,3,FALSE)</f>
        <v>648.99521149458781</v>
      </c>
      <c r="F58" s="16" t="s">
        <v>122</v>
      </c>
      <c r="G58" s="8" t="str">
        <f t="shared" si="10"/>
        <v>45941.417</v>
      </c>
      <c r="H58" s="12">
        <f t="shared" si="11"/>
        <v>649</v>
      </c>
      <c r="I58" s="55" t="s">
        <v>389</v>
      </c>
      <c r="J58" s="56" t="s">
        <v>390</v>
      </c>
      <c r="K58" s="55">
        <v>649</v>
      </c>
      <c r="L58" s="55" t="s">
        <v>391</v>
      </c>
      <c r="M58" s="56" t="s">
        <v>212</v>
      </c>
      <c r="N58" s="56"/>
      <c r="O58" s="57" t="s">
        <v>218</v>
      </c>
      <c r="P58" s="57" t="s">
        <v>388</v>
      </c>
    </row>
    <row r="59" spans="1:16" ht="12.75" customHeight="1" thickBot="1" x14ac:dyDescent="0.25">
      <c r="A59" s="12" t="str">
        <f t="shared" si="6"/>
        <v> BBS 82 </v>
      </c>
      <c r="B59" s="16" t="str">
        <f t="shared" si="7"/>
        <v>I</v>
      </c>
      <c r="C59" s="12">
        <f t="shared" si="8"/>
        <v>46764.45</v>
      </c>
      <c r="D59" s="8" t="str">
        <f t="shared" si="9"/>
        <v>vis</v>
      </c>
      <c r="E59" s="54">
        <f>VLOOKUP(C59,Active!C$21:E$966,3,FALSE)</f>
        <v>1021.993316214477</v>
      </c>
      <c r="F59" s="16" t="s">
        <v>122</v>
      </c>
      <c r="G59" s="8" t="str">
        <f t="shared" si="10"/>
        <v>46764.450</v>
      </c>
      <c r="H59" s="12">
        <f t="shared" si="11"/>
        <v>1022</v>
      </c>
      <c r="I59" s="55" t="s">
        <v>399</v>
      </c>
      <c r="J59" s="56" t="s">
        <v>400</v>
      </c>
      <c r="K59" s="55">
        <v>1022</v>
      </c>
      <c r="L59" s="55" t="s">
        <v>269</v>
      </c>
      <c r="M59" s="56" t="s">
        <v>212</v>
      </c>
      <c r="N59" s="56"/>
      <c r="O59" s="57" t="s">
        <v>218</v>
      </c>
      <c r="P59" s="57" t="s">
        <v>401</v>
      </c>
    </row>
    <row r="60" spans="1:16" ht="12.75" customHeight="1" thickBot="1" x14ac:dyDescent="0.25">
      <c r="A60" s="12" t="str">
        <f t="shared" si="6"/>
        <v> BBS 82 </v>
      </c>
      <c r="B60" s="16" t="str">
        <f t="shared" si="7"/>
        <v>I</v>
      </c>
      <c r="C60" s="12">
        <f t="shared" si="8"/>
        <v>46773.281000000003</v>
      </c>
      <c r="D60" s="8" t="str">
        <f t="shared" si="9"/>
        <v>vis</v>
      </c>
      <c r="E60" s="54">
        <f>VLOOKUP(C60,Active!C$21:E$966,3,FALSE)</f>
        <v>1025.9955205766148</v>
      </c>
      <c r="F60" s="16" t="s">
        <v>122</v>
      </c>
      <c r="G60" s="8" t="str">
        <f t="shared" si="10"/>
        <v>46773.281</v>
      </c>
      <c r="H60" s="12">
        <f t="shared" si="11"/>
        <v>1026</v>
      </c>
      <c r="I60" s="55" t="s">
        <v>402</v>
      </c>
      <c r="J60" s="56" t="s">
        <v>403</v>
      </c>
      <c r="K60" s="55">
        <v>1026</v>
      </c>
      <c r="L60" s="55" t="s">
        <v>404</v>
      </c>
      <c r="M60" s="56" t="s">
        <v>212</v>
      </c>
      <c r="N60" s="56"/>
      <c r="O60" s="57" t="s">
        <v>318</v>
      </c>
      <c r="P60" s="57" t="s">
        <v>401</v>
      </c>
    </row>
    <row r="61" spans="1:16" ht="12.75" customHeight="1" thickBot="1" x14ac:dyDescent="0.25">
      <c r="A61" s="12" t="str">
        <f t="shared" si="6"/>
        <v> BBS 89 </v>
      </c>
      <c r="B61" s="16" t="str">
        <f t="shared" si="7"/>
        <v>I</v>
      </c>
      <c r="C61" s="12">
        <f t="shared" si="8"/>
        <v>47384.44</v>
      </c>
      <c r="D61" s="8" t="str">
        <f t="shared" si="9"/>
        <v>vis</v>
      </c>
      <c r="E61" s="54">
        <f>VLOOKUP(C61,Active!C$21:E$966,3,FALSE)</f>
        <v>1302.972444566909</v>
      </c>
      <c r="F61" s="16" t="s">
        <v>122</v>
      </c>
      <c r="G61" s="8" t="str">
        <f t="shared" si="10"/>
        <v>47384.440</v>
      </c>
      <c r="H61" s="12">
        <f t="shared" si="11"/>
        <v>1303</v>
      </c>
      <c r="I61" s="55" t="s">
        <v>405</v>
      </c>
      <c r="J61" s="56" t="s">
        <v>406</v>
      </c>
      <c r="K61" s="55">
        <v>1303</v>
      </c>
      <c r="L61" s="55" t="s">
        <v>407</v>
      </c>
      <c r="M61" s="56" t="s">
        <v>212</v>
      </c>
      <c r="N61" s="56"/>
      <c r="O61" s="57" t="s">
        <v>218</v>
      </c>
      <c r="P61" s="57" t="s">
        <v>408</v>
      </c>
    </row>
    <row r="62" spans="1:16" ht="12.75" customHeight="1" thickBot="1" x14ac:dyDescent="0.25">
      <c r="A62" s="12" t="str">
        <f t="shared" si="6"/>
        <v> BBS 89 </v>
      </c>
      <c r="B62" s="16" t="str">
        <f t="shared" si="7"/>
        <v>I</v>
      </c>
      <c r="C62" s="12">
        <f t="shared" si="8"/>
        <v>47404.322999999997</v>
      </c>
      <c r="D62" s="8" t="str">
        <f t="shared" si="9"/>
        <v>vis</v>
      </c>
      <c r="E62" s="54">
        <f>VLOOKUP(C62,Active!C$21:E$966,3,FALSE)</f>
        <v>1311.9834092744522</v>
      </c>
      <c r="F62" s="16" t="s">
        <v>122</v>
      </c>
      <c r="G62" s="8" t="str">
        <f t="shared" si="10"/>
        <v>47404.323</v>
      </c>
      <c r="H62" s="12">
        <f t="shared" si="11"/>
        <v>1312</v>
      </c>
      <c r="I62" s="55" t="s">
        <v>409</v>
      </c>
      <c r="J62" s="56" t="s">
        <v>410</v>
      </c>
      <c r="K62" s="55">
        <v>1312</v>
      </c>
      <c r="L62" s="55" t="s">
        <v>325</v>
      </c>
      <c r="M62" s="56" t="s">
        <v>212</v>
      </c>
      <c r="N62" s="56"/>
      <c r="O62" s="57" t="s">
        <v>218</v>
      </c>
      <c r="P62" s="57" t="s">
        <v>408</v>
      </c>
    </row>
    <row r="63" spans="1:16" ht="12.75" customHeight="1" thickBot="1" x14ac:dyDescent="0.25">
      <c r="A63" s="12" t="str">
        <f t="shared" si="6"/>
        <v> BBS 89 </v>
      </c>
      <c r="B63" s="16" t="str">
        <f t="shared" si="7"/>
        <v>I</v>
      </c>
      <c r="C63" s="12">
        <f t="shared" si="8"/>
        <v>47415.368000000002</v>
      </c>
      <c r="D63" s="8" t="str">
        <f t="shared" si="9"/>
        <v>vis</v>
      </c>
      <c r="E63" s="54">
        <f>VLOOKUP(C63,Active!C$21:E$966,3,FALSE)</f>
        <v>1316.9889972237002</v>
      </c>
      <c r="F63" s="16" t="s">
        <v>122</v>
      </c>
      <c r="G63" s="8" t="str">
        <f t="shared" si="10"/>
        <v>47415.368</v>
      </c>
      <c r="H63" s="12">
        <f t="shared" si="11"/>
        <v>1317</v>
      </c>
      <c r="I63" s="55" t="s">
        <v>411</v>
      </c>
      <c r="J63" s="56" t="s">
        <v>412</v>
      </c>
      <c r="K63" s="55">
        <v>1317</v>
      </c>
      <c r="L63" s="55" t="s">
        <v>343</v>
      </c>
      <c r="M63" s="56" t="s">
        <v>212</v>
      </c>
      <c r="N63" s="56"/>
      <c r="O63" s="57" t="s">
        <v>218</v>
      </c>
      <c r="P63" s="57" t="s">
        <v>408</v>
      </c>
    </row>
    <row r="64" spans="1:16" ht="12.75" customHeight="1" thickBot="1" x14ac:dyDescent="0.25">
      <c r="A64" s="12" t="str">
        <f t="shared" si="6"/>
        <v> BBS 89 </v>
      </c>
      <c r="B64" s="16" t="str">
        <f t="shared" si="7"/>
        <v>I</v>
      </c>
      <c r="C64" s="12">
        <f t="shared" si="8"/>
        <v>47426.35</v>
      </c>
      <c r="D64" s="8" t="str">
        <f t="shared" si="9"/>
        <v>vis</v>
      </c>
      <c r="E64" s="54">
        <f>VLOOKUP(C64,Active!C$21:E$966,3,FALSE)</f>
        <v>1321.9660336074569</v>
      </c>
      <c r="F64" s="16" t="s">
        <v>122</v>
      </c>
      <c r="G64" s="8" t="str">
        <f t="shared" si="10"/>
        <v>47426.350</v>
      </c>
      <c r="H64" s="12">
        <f t="shared" si="11"/>
        <v>1322</v>
      </c>
      <c r="I64" s="55" t="s">
        <v>413</v>
      </c>
      <c r="J64" s="56" t="s">
        <v>414</v>
      </c>
      <c r="K64" s="55">
        <v>1322</v>
      </c>
      <c r="L64" s="55" t="s">
        <v>415</v>
      </c>
      <c r="M64" s="56" t="s">
        <v>212</v>
      </c>
      <c r="N64" s="56"/>
      <c r="O64" s="57" t="s">
        <v>218</v>
      </c>
      <c r="P64" s="57" t="s">
        <v>408</v>
      </c>
    </row>
    <row r="65" spans="1:16" ht="12.75" customHeight="1" thickBot="1" x14ac:dyDescent="0.25">
      <c r="A65" s="12" t="str">
        <f t="shared" si="6"/>
        <v> BBS 90 </v>
      </c>
      <c r="B65" s="16" t="str">
        <f t="shared" si="7"/>
        <v>I</v>
      </c>
      <c r="C65" s="12">
        <f t="shared" si="8"/>
        <v>47468.294999999998</v>
      </c>
      <c r="D65" s="8" t="str">
        <f t="shared" si="9"/>
        <v>vis</v>
      </c>
      <c r="E65" s="54">
        <f>VLOOKUP(C65,Active!C$21:E$966,3,FALSE)</f>
        <v>1340.9754846288322</v>
      </c>
      <c r="F65" s="16" t="s">
        <v>122</v>
      </c>
      <c r="G65" s="8" t="str">
        <f t="shared" si="10"/>
        <v>47468.295</v>
      </c>
      <c r="H65" s="12">
        <f t="shared" si="11"/>
        <v>1341</v>
      </c>
      <c r="I65" s="55" t="s">
        <v>416</v>
      </c>
      <c r="J65" s="56" t="s">
        <v>417</v>
      </c>
      <c r="K65" s="55">
        <v>1341</v>
      </c>
      <c r="L65" s="55" t="s">
        <v>418</v>
      </c>
      <c r="M65" s="56" t="s">
        <v>212</v>
      </c>
      <c r="N65" s="56"/>
      <c r="O65" s="57" t="s">
        <v>218</v>
      </c>
      <c r="P65" s="57" t="s">
        <v>419</v>
      </c>
    </row>
    <row r="66" spans="1:16" ht="12.75" customHeight="1" thickBot="1" x14ac:dyDescent="0.25">
      <c r="A66" s="12" t="str">
        <f t="shared" si="6"/>
        <v> BBS 91 </v>
      </c>
      <c r="B66" s="16" t="str">
        <f t="shared" si="7"/>
        <v>I</v>
      </c>
      <c r="C66" s="12">
        <f t="shared" si="8"/>
        <v>47532.264000000003</v>
      </c>
      <c r="D66" s="8" t="str">
        <f t="shared" si="9"/>
        <v>vis</v>
      </c>
      <c r="E66" s="54">
        <f>VLOOKUP(C66,Active!C$21:E$966,3,FALSE)</f>
        <v>1369.9662003848571</v>
      </c>
      <c r="F66" s="16" t="s">
        <v>122</v>
      </c>
      <c r="G66" s="8" t="str">
        <f t="shared" si="10"/>
        <v>47532.264</v>
      </c>
      <c r="H66" s="12">
        <f t="shared" si="11"/>
        <v>1370</v>
      </c>
      <c r="I66" s="55" t="s">
        <v>420</v>
      </c>
      <c r="J66" s="56" t="s">
        <v>421</v>
      </c>
      <c r="K66" s="55">
        <v>1370</v>
      </c>
      <c r="L66" s="55" t="s">
        <v>415</v>
      </c>
      <c r="M66" s="56" t="s">
        <v>212</v>
      </c>
      <c r="N66" s="56"/>
      <c r="O66" s="57" t="s">
        <v>218</v>
      </c>
      <c r="P66" s="57" t="s">
        <v>422</v>
      </c>
    </row>
    <row r="67" spans="1:16" ht="12.75" customHeight="1" thickBot="1" x14ac:dyDescent="0.25">
      <c r="A67" s="12" t="str">
        <f t="shared" si="6"/>
        <v> BBS 92 </v>
      </c>
      <c r="B67" s="16" t="str">
        <f t="shared" si="7"/>
        <v>I</v>
      </c>
      <c r="C67" s="12">
        <f t="shared" si="8"/>
        <v>47748.495999999999</v>
      </c>
      <c r="D67" s="8" t="str">
        <f t="shared" si="9"/>
        <v>vis</v>
      </c>
      <c r="E67" s="54">
        <f>VLOOKUP(C67,Active!C$21:E$966,3,FALSE)</f>
        <v>1467.96242432702</v>
      </c>
      <c r="F67" s="16" t="s">
        <v>122</v>
      </c>
      <c r="G67" s="8" t="str">
        <f t="shared" si="10"/>
        <v>47748.496</v>
      </c>
      <c r="H67" s="12">
        <f t="shared" si="11"/>
        <v>1468</v>
      </c>
      <c r="I67" s="55" t="s">
        <v>426</v>
      </c>
      <c r="J67" s="56" t="s">
        <v>427</v>
      </c>
      <c r="K67" s="55">
        <v>1468</v>
      </c>
      <c r="L67" s="55" t="s">
        <v>428</v>
      </c>
      <c r="M67" s="56" t="s">
        <v>212</v>
      </c>
      <c r="N67" s="56"/>
      <c r="O67" s="57" t="s">
        <v>218</v>
      </c>
      <c r="P67" s="57" t="s">
        <v>429</v>
      </c>
    </row>
    <row r="68" spans="1:16" ht="12.75" customHeight="1" thickBot="1" x14ac:dyDescent="0.25">
      <c r="A68" s="12" t="str">
        <f t="shared" si="6"/>
        <v> BBS 92 </v>
      </c>
      <c r="B68" s="16" t="str">
        <f t="shared" si="7"/>
        <v>I</v>
      </c>
      <c r="C68" s="12">
        <f t="shared" si="8"/>
        <v>47757.35</v>
      </c>
      <c r="D68" s="8" t="str">
        <f t="shared" si="9"/>
        <v>vis</v>
      </c>
      <c r="E68" s="54">
        <f>VLOOKUP(C68,Active!C$21:E$966,3,FALSE)</f>
        <v>1471.9750522765551</v>
      </c>
      <c r="F68" s="16" t="s">
        <v>122</v>
      </c>
      <c r="G68" s="8" t="str">
        <f t="shared" si="10"/>
        <v>47757.350</v>
      </c>
      <c r="H68" s="12">
        <f t="shared" si="11"/>
        <v>1472</v>
      </c>
      <c r="I68" s="55" t="s">
        <v>430</v>
      </c>
      <c r="J68" s="56" t="s">
        <v>431</v>
      </c>
      <c r="K68" s="55">
        <v>1472</v>
      </c>
      <c r="L68" s="55" t="s">
        <v>432</v>
      </c>
      <c r="M68" s="56" t="s">
        <v>212</v>
      </c>
      <c r="N68" s="56"/>
      <c r="O68" s="57" t="s">
        <v>218</v>
      </c>
      <c r="P68" s="57" t="s">
        <v>429</v>
      </c>
    </row>
    <row r="69" spans="1:16" ht="12.75" customHeight="1" thickBot="1" x14ac:dyDescent="0.25">
      <c r="A69" s="12" t="str">
        <f t="shared" si="6"/>
        <v> BBS 92 </v>
      </c>
      <c r="B69" s="16" t="str">
        <f t="shared" si="7"/>
        <v>I</v>
      </c>
      <c r="C69" s="12">
        <f t="shared" si="8"/>
        <v>47768.364999999998</v>
      </c>
      <c r="D69" s="8" t="str">
        <f t="shared" si="9"/>
        <v>vis</v>
      </c>
      <c r="E69" s="54">
        <f>VLOOKUP(C69,Active!C$21:E$966,3,FALSE)</f>
        <v>1476.9670442422348</v>
      </c>
      <c r="F69" s="16" t="s">
        <v>122</v>
      </c>
      <c r="G69" s="8" t="str">
        <f t="shared" si="10"/>
        <v>47768.365</v>
      </c>
      <c r="H69" s="12">
        <f t="shared" si="11"/>
        <v>1477</v>
      </c>
      <c r="I69" s="55" t="s">
        <v>433</v>
      </c>
      <c r="J69" s="56" t="s">
        <v>434</v>
      </c>
      <c r="K69" s="55">
        <v>1477</v>
      </c>
      <c r="L69" s="55" t="s">
        <v>435</v>
      </c>
      <c r="M69" s="56" t="s">
        <v>212</v>
      </c>
      <c r="N69" s="56"/>
      <c r="O69" s="57" t="s">
        <v>218</v>
      </c>
      <c r="P69" s="57" t="s">
        <v>429</v>
      </c>
    </row>
    <row r="70" spans="1:16" ht="12.75" customHeight="1" thickBot="1" x14ac:dyDescent="0.25">
      <c r="A70" s="12" t="str">
        <f t="shared" si="6"/>
        <v> BBS 92 </v>
      </c>
      <c r="B70" s="16" t="str">
        <f t="shared" si="7"/>
        <v>I</v>
      </c>
      <c r="C70" s="12">
        <f t="shared" si="8"/>
        <v>47790.434000000001</v>
      </c>
      <c r="D70" s="8" t="str">
        <f t="shared" si="9"/>
        <v>vis</v>
      </c>
      <c r="E70" s="54">
        <f>VLOOKUP(C70,Active!C$21:E$966,3,FALSE)</f>
        <v>1486.9687029522313</v>
      </c>
      <c r="F70" s="16" t="s">
        <v>122</v>
      </c>
      <c r="G70" s="8" t="str">
        <f t="shared" si="10"/>
        <v>47790.434</v>
      </c>
      <c r="H70" s="12">
        <f t="shared" si="11"/>
        <v>1487</v>
      </c>
      <c r="I70" s="55" t="s">
        <v>436</v>
      </c>
      <c r="J70" s="56" t="s">
        <v>437</v>
      </c>
      <c r="K70" s="55">
        <v>1487</v>
      </c>
      <c r="L70" s="55" t="s">
        <v>438</v>
      </c>
      <c r="M70" s="56" t="s">
        <v>212</v>
      </c>
      <c r="N70" s="56"/>
      <c r="O70" s="57" t="s">
        <v>213</v>
      </c>
      <c r="P70" s="57" t="s">
        <v>429</v>
      </c>
    </row>
    <row r="71" spans="1:16" ht="12.75" customHeight="1" thickBot="1" x14ac:dyDescent="0.25">
      <c r="A71" s="12" t="str">
        <f t="shared" si="6"/>
        <v> BBS 94 </v>
      </c>
      <c r="B71" s="16" t="str">
        <f t="shared" si="7"/>
        <v>I</v>
      </c>
      <c r="C71" s="12">
        <f t="shared" si="8"/>
        <v>47896.330999999998</v>
      </c>
      <c r="D71" s="8" t="str">
        <f t="shared" si="9"/>
        <v>vis</v>
      </c>
      <c r="E71" s="54">
        <f>VLOOKUP(C71,Active!C$21:E$966,3,FALSE)</f>
        <v>1534.9611653389416</v>
      </c>
      <c r="F71" s="16" t="s">
        <v>122</v>
      </c>
      <c r="G71" s="8" t="str">
        <f t="shared" si="10"/>
        <v>47896.331</v>
      </c>
      <c r="H71" s="12">
        <f t="shared" si="11"/>
        <v>1535</v>
      </c>
      <c r="I71" s="55" t="s">
        <v>442</v>
      </c>
      <c r="J71" s="56" t="s">
        <v>443</v>
      </c>
      <c r="K71" s="55">
        <v>1535</v>
      </c>
      <c r="L71" s="55" t="s">
        <v>444</v>
      </c>
      <c r="M71" s="56" t="s">
        <v>212</v>
      </c>
      <c r="N71" s="56"/>
      <c r="O71" s="57" t="s">
        <v>218</v>
      </c>
      <c r="P71" s="57" t="s">
        <v>445</v>
      </c>
    </row>
    <row r="72" spans="1:16" ht="12.75" customHeight="1" thickBot="1" x14ac:dyDescent="0.25">
      <c r="A72" s="12" t="str">
        <f t="shared" si="6"/>
        <v> BBS 95 </v>
      </c>
      <c r="B72" s="16" t="str">
        <f t="shared" si="7"/>
        <v>I</v>
      </c>
      <c r="C72" s="12">
        <f t="shared" si="8"/>
        <v>48068.44</v>
      </c>
      <c r="D72" s="8" t="str">
        <f t="shared" si="9"/>
        <v>vis</v>
      </c>
      <c r="E72" s="54">
        <f>VLOOKUP(C72,Active!C$21:E$966,3,FALSE)</f>
        <v>1612.9608698529005</v>
      </c>
      <c r="F72" s="16" t="s">
        <v>122</v>
      </c>
      <c r="G72" s="8" t="str">
        <f t="shared" si="10"/>
        <v>48068.440</v>
      </c>
      <c r="H72" s="12">
        <f t="shared" si="11"/>
        <v>1613</v>
      </c>
      <c r="I72" s="55" t="s">
        <v>446</v>
      </c>
      <c r="J72" s="56" t="s">
        <v>447</v>
      </c>
      <c r="K72" s="55">
        <v>1613</v>
      </c>
      <c r="L72" s="55" t="s">
        <v>444</v>
      </c>
      <c r="M72" s="56" t="s">
        <v>212</v>
      </c>
      <c r="N72" s="56"/>
      <c r="O72" s="57" t="s">
        <v>218</v>
      </c>
      <c r="P72" s="57" t="s">
        <v>448</v>
      </c>
    </row>
    <row r="73" spans="1:16" ht="12.75" customHeight="1" thickBot="1" x14ac:dyDescent="0.25">
      <c r="A73" s="12" t="str">
        <f t="shared" si="6"/>
        <v> BBS 96 </v>
      </c>
      <c r="B73" s="16" t="str">
        <f t="shared" si="7"/>
        <v>I</v>
      </c>
      <c r="C73" s="12">
        <f t="shared" si="8"/>
        <v>48143.47</v>
      </c>
      <c r="D73" s="8" t="str">
        <f t="shared" si="9"/>
        <v>vis</v>
      </c>
      <c r="E73" s="54">
        <f>VLOOKUP(C73,Active!C$21:E$966,3,FALSE)</f>
        <v>1646.9644247494027</v>
      </c>
      <c r="F73" s="16" t="s">
        <v>122</v>
      </c>
      <c r="G73" s="8" t="str">
        <f t="shared" si="10"/>
        <v>48143.470</v>
      </c>
      <c r="H73" s="12">
        <f t="shared" si="11"/>
        <v>1647</v>
      </c>
      <c r="I73" s="55" t="s">
        <v>449</v>
      </c>
      <c r="J73" s="56" t="s">
        <v>450</v>
      </c>
      <c r="K73" s="55">
        <v>1647</v>
      </c>
      <c r="L73" s="55" t="s">
        <v>451</v>
      </c>
      <c r="M73" s="56" t="s">
        <v>212</v>
      </c>
      <c r="N73" s="56"/>
      <c r="O73" s="57" t="s">
        <v>213</v>
      </c>
      <c r="P73" s="57" t="s">
        <v>452</v>
      </c>
    </row>
    <row r="74" spans="1:16" ht="12.75" customHeight="1" thickBot="1" x14ac:dyDescent="0.25">
      <c r="A74" s="12" t="str">
        <f t="shared" si="6"/>
        <v> BBS 96 </v>
      </c>
      <c r="B74" s="16" t="str">
        <f t="shared" si="7"/>
        <v>I</v>
      </c>
      <c r="C74" s="12">
        <f t="shared" si="8"/>
        <v>48163.357000000004</v>
      </c>
      <c r="D74" s="8" t="str">
        <f t="shared" si="9"/>
        <v>vis</v>
      </c>
      <c r="E74" s="54">
        <f>VLOOKUP(C74,Active!C$21:E$966,3,FALSE)</f>
        <v>1655.9772022547584</v>
      </c>
      <c r="F74" s="16" t="s">
        <v>122</v>
      </c>
      <c r="G74" s="8" t="str">
        <f t="shared" si="10"/>
        <v>48163.357</v>
      </c>
      <c r="H74" s="12">
        <f t="shared" si="11"/>
        <v>1656</v>
      </c>
      <c r="I74" s="55" t="s">
        <v>453</v>
      </c>
      <c r="J74" s="56" t="s">
        <v>454</v>
      </c>
      <c r="K74" s="55">
        <v>1656</v>
      </c>
      <c r="L74" s="55" t="s">
        <v>455</v>
      </c>
      <c r="M74" s="56" t="s">
        <v>212</v>
      </c>
      <c r="N74" s="56"/>
      <c r="O74" s="57" t="s">
        <v>218</v>
      </c>
      <c r="P74" s="57" t="s">
        <v>452</v>
      </c>
    </row>
    <row r="75" spans="1:16" ht="12.75" customHeight="1" thickBot="1" x14ac:dyDescent="0.25">
      <c r="A75" s="12" t="str">
        <f t="shared" ref="A75:A106" si="12">P75</f>
        <v> BBS 97 </v>
      </c>
      <c r="B75" s="16" t="str">
        <f t="shared" ref="B75:B106" si="13">IF(H75=INT(H75),"I","II")</f>
        <v>I</v>
      </c>
      <c r="C75" s="12">
        <f t="shared" ref="C75:C106" si="14">1*G75</f>
        <v>48205.241000000002</v>
      </c>
      <c r="D75" s="8" t="str">
        <f t="shared" ref="D75:D106" si="15">VLOOKUP(F75,I$1:J$5,2,FALSE)</f>
        <v>vis</v>
      </c>
      <c r="E75" s="54">
        <f>VLOOKUP(C75,Active!C$21:E$966,3,FALSE)</f>
        <v>1674.9590081095507</v>
      </c>
      <c r="F75" s="16" t="s">
        <v>122</v>
      </c>
      <c r="G75" s="8" t="str">
        <f t="shared" ref="G75:G106" si="16">MID(I75,3,LEN(I75)-3)</f>
        <v>48205.241</v>
      </c>
      <c r="H75" s="12">
        <f t="shared" ref="H75:H106" si="17">1*K75</f>
        <v>1675</v>
      </c>
      <c r="I75" s="55" t="s">
        <v>456</v>
      </c>
      <c r="J75" s="56" t="s">
        <v>457</v>
      </c>
      <c r="K75" s="55">
        <v>1675</v>
      </c>
      <c r="L75" s="55" t="s">
        <v>458</v>
      </c>
      <c r="M75" s="56" t="s">
        <v>212</v>
      </c>
      <c r="N75" s="56"/>
      <c r="O75" s="57" t="s">
        <v>218</v>
      </c>
      <c r="P75" s="57" t="s">
        <v>459</v>
      </c>
    </row>
    <row r="76" spans="1:16" ht="12.75" customHeight="1" thickBot="1" x14ac:dyDescent="0.25">
      <c r="A76" s="12" t="str">
        <f t="shared" si="12"/>
        <v> BBS 97 </v>
      </c>
      <c r="B76" s="16" t="str">
        <f t="shared" si="13"/>
        <v>I</v>
      </c>
      <c r="C76" s="12">
        <f t="shared" si="14"/>
        <v>48260.392999999996</v>
      </c>
      <c r="D76" s="8" t="str">
        <f t="shared" si="15"/>
        <v>vis</v>
      </c>
      <c r="E76" s="54">
        <f>VLOOKUP(C76,Active!C$21:E$966,3,FALSE)</f>
        <v>1699.9538642957662</v>
      </c>
      <c r="F76" s="16" t="s">
        <v>122</v>
      </c>
      <c r="G76" s="8" t="str">
        <f t="shared" si="16"/>
        <v>48260.393</v>
      </c>
      <c r="H76" s="12">
        <f t="shared" si="17"/>
        <v>1700</v>
      </c>
      <c r="I76" s="55" t="s">
        <v>460</v>
      </c>
      <c r="J76" s="56" t="s">
        <v>461</v>
      </c>
      <c r="K76" s="55">
        <v>1700</v>
      </c>
      <c r="L76" s="55" t="s">
        <v>462</v>
      </c>
      <c r="M76" s="56" t="s">
        <v>212</v>
      </c>
      <c r="N76" s="56"/>
      <c r="O76" s="57" t="s">
        <v>213</v>
      </c>
      <c r="P76" s="57" t="s">
        <v>459</v>
      </c>
    </row>
    <row r="77" spans="1:16" ht="12.75" customHeight="1" thickBot="1" x14ac:dyDescent="0.25">
      <c r="A77" s="12" t="str">
        <f t="shared" si="12"/>
        <v> BBS 98 </v>
      </c>
      <c r="B77" s="16" t="str">
        <f t="shared" si="13"/>
        <v>I</v>
      </c>
      <c r="C77" s="12">
        <f t="shared" si="14"/>
        <v>48474.447999999997</v>
      </c>
      <c r="D77" s="8" t="str">
        <f t="shared" si="15"/>
        <v>vis</v>
      </c>
      <c r="E77" s="54">
        <f>VLOOKUP(C77,Active!C$21:E$966,3,FALSE)</f>
        <v>1796.9634730305511</v>
      </c>
      <c r="F77" s="16" t="s">
        <v>122</v>
      </c>
      <c r="G77" s="8" t="str">
        <f t="shared" si="16"/>
        <v>48474.448</v>
      </c>
      <c r="H77" s="12">
        <f t="shared" si="17"/>
        <v>1797</v>
      </c>
      <c r="I77" s="55" t="s">
        <v>463</v>
      </c>
      <c r="J77" s="56" t="s">
        <v>464</v>
      </c>
      <c r="K77" s="55">
        <v>1797</v>
      </c>
      <c r="L77" s="55" t="s">
        <v>465</v>
      </c>
      <c r="M77" s="56" t="s">
        <v>212</v>
      </c>
      <c r="N77" s="56"/>
      <c r="O77" s="57" t="s">
        <v>218</v>
      </c>
      <c r="P77" s="57" t="s">
        <v>466</v>
      </c>
    </row>
    <row r="78" spans="1:16" ht="12.75" customHeight="1" thickBot="1" x14ac:dyDescent="0.25">
      <c r="A78" s="12" t="str">
        <f t="shared" si="12"/>
        <v> BRNO 31 </v>
      </c>
      <c r="B78" s="16" t="str">
        <f t="shared" si="13"/>
        <v>I</v>
      </c>
      <c r="C78" s="12">
        <f t="shared" si="14"/>
        <v>48485.447</v>
      </c>
      <c r="D78" s="8" t="str">
        <f t="shared" si="15"/>
        <v>vis</v>
      </c>
      <c r="E78" s="54">
        <f>VLOOKUP(C78,Active!C$21:E$966,3,FALSE)</f>
        <v>1801.9482138049982</v>
      </c>
      <c r="F78" s="16" t="s">
        <v>122</v>
      </c>
      <c r="G78" s="8" t="str">
        <f t="shared" si="16"/>
        <v>48485.447</v>
      </c>
      <c r="H78" s="12">
        <f t="shared" si="17"/>
        <v>1802</v>
      </c>
      <c r="I78" s="55" t="s">
        <v>467</v>
      </c>
      <c r="J78" s="56" t="s">
        <v>468</v>
      </c>
      <c r="K78" s="55">
        <v>1802</v>
      </c>
      <c r="L78" s="55" t="s">
        <v>469</v>
      </c>
      <c r="M78" s="56" t="s">
        <v>212</v>
      </c>
      <c r="N78" s="56"/>
      <c r="O78" s="57" t="s">
        <v>470</v>
      </c>
      <c r="P78" s="57" t="s">
        <v>471</v>
      </c>
    </row>
    <row r="79" spans="1:16" ht="12.75" customHeight="1" thickBot="1" x14ac:dyDescent="0.25">
      <c r="A79" s="12" t="str">
        <f t="shared" si="12"/>
        <v> BRNO 31 </v>
      </c>
      <c r="B79" s="16" t="str">
        <f t="shared" si="13"/>
        <v>I</v>
      </c>
      <c r="C79" s="12">
        <f t="shared" si="14"/>
        <v>48485.466999999997</v>
      </c>
      <c r="D79" s="8" t="str">
        <f t="shared" si="15"/>
        <v>vis</v>
      </c>
      <c r="E79" s="54">
        <f>VLOOKUP(C79,Active!C$21:E$966,3,FALSE)</f>
        <v>1801.95727779404</v>
      </c>
      <c r="F79" s="16" t="s">
        <v>122</v>
      </c>
      <c r="G79" s="8" t="str">
        <f t="shared" si="16"/>
        <v>48485.467</v>
      </c>
      <c r="H79" s="12">
        <f t="shared" si="17"/>
        <v>1802</v>
      </c>
      <c r="I79" s="55" t="s">
        <v>472</v>
      </c>
      <c r="J79" s="56" t="s">
        <v>473</v>
      </c>
      <c r="K79" s="55">
        <v>1802</v>
      </c>
      <c r="L79" s="55" t="s">
        <v>474</v>
      </c>
      <c r="M79" s="56" t="s">
        <v>212</v>
      </c>
      <c r="N79" s="56"/>
      <c r="O79" s="57" t="s">
        <v>475</v>
      </c>
      <c r="P79" s="57" t="s">
        <v>471</v>
      </c>
    </row>
    <row r="80" spans="1:16" ht="12.75" customHeight="1" thickBot="1" x14ac:dyDescent="0.25">
      <c r="A80" s="12" t="str">
        <f t="shared" si="12"/>
        <v> BRNO 31 </v>
      </c>
      <c r="B80" s="16" t="str">
        <f t="shared" si="13"/>
        <v>I</v>
      </c>
      <c r="C80" s="12">
        <f t="shared" si="14"/>
        <v>48496.466</v>
      </c>
      <c r="D80" s="8" t="str">
        <f t="shared" si="15"/>
        <v>vis</v>
      </c>
      <c r="E80" s="54">
        <f>VLOOKUP(C80,Active!C$21:E$966,3,FALSE)</f>
        <v>1806.9420185684869</v>
      </c>
      <c r="F80" s="16" t="s">
        <v>122</v>
      </c>
      <c r="G80" s="8" t="str">
        <f t="shared" si="16"/>
        <v>48496.466</v>
      </c>
      <c r="H80" s="12">
        <f t="shared" si="17"/>
        <v>1807</v>
      </c>
      <c r="I80" s="55" t="s">
        <v>476</v>
      </c>
      <c r="J80" s="56" t="s">
        <v>477</v>
      </c>
      <c r="K80" s="55">
        <v>1807</v>
      </c>
      <c r="L80" s="55" t="s">
        <v>478</v>
      </c>
      <c r="M80" s="56" t="s">
        <v>212</v>
      </c>
      <c r="N80" s="56"/>
      <c r="O80" s="57" t="s">
        <v>479</v>
      </c>
      <c r="P80" s="57" t="s">
        <v>471</v>
      </c>
    </row>
    <row r="81" spans="1:16" ht="12.75" customHeight="1" thickBot="1" x14ac:dyDescent="0.25">
      <c r="A81" s="12" t="str">
        <f t="shared" si="12"/>
        <v> BBS 98 </v>
      </c>
      <c r="B81" s="16" t="str">
        <f t="shared" si="13"/>
        <v>I</v>
      </c>
      <c r="C81" s="12">
        <f t="shared" si="14"/>
        <v>48496.489000000001</v>
      </c>
      <c r="D81" s="8" t="str">
        <f t="shared" si="15"/>
        <v>vis</v>
      </c>
      <c r="E81" s="54">
        <f>VLOOKUP(C81,Active!C$21:E$966,3,FALSE)</f>
        <v>1806.9524421558874</v>
      </c>
      <c r="F81" s="16" t="s">
        <v>122</v>
      </c>
      <c r="G81" s="8" t="str">
        <f t="shared" si="16"/>
        <v>48496.489</v>
      </c>
      <c r="H81" s="12">
        <f t="shared" si="17"/>
        <v>1807</v>
      </c>
      <c r="I81" s="55" t="s">
        <v>480</v>
      </c>
      <c r="J81" s="56" t="s">
        <v>481</v>
      </c>
      <c r="K81" s="55">
        <v>1807</v>
      </c>
      <c r="L81" s="55" t="s">
        <v>482</v>
      </c>
      <c r="M81" s="56" t="s">
        <v>212</v>
      </c>
      <c r="N81" s="56"/>
      <c r="O81" s="57" t="s">
        <v>213</v>
      </c>
      <c r="P81" s="57" t="s">
        <v>466</v>
      </c>
    </row>
    <row r="82" spans="1:16" ht="12.75" customHeight="1" thickBot="1" x14ac:dyDescent="0.25">
      <c r="A82" s="12" t="str">
        <f t="shared" si="12"/>
        <v> BBS 99 </v>
      </c>
      <c r="B82" s="16" t="str">
        <f t="shared" si="13"/>
        <v>I</v>
      </c>
      <c r="C82" s="12">
        <f t="shared" si="14"/>
        <v>48538.428</v>
      </c>
      <c r="D82" s="8" t="str">
        <f t="shared" si="15"/>
        <v>vis</v>
      </c>
      <c r="E82" s="54">
        <f>VLOOKUP(C82,Active!C$21:E$966,3,FALSE)</f>
        <v>1825.9591739805494</v>
      </c>
      <c r="F82" s="16" t="s">
        <v>122</v>
      </c>
      <c r="G82" s="8" t="str">
        <f t="shared" si="16"/>
        <v>48538.428</v>
      </c>
      <c r="H82" s="12">
        <f t="shared" si="17"/>
        <v>1826</v>
      </c>
      <c r="I82" s="55" t="s">
        <v>483</v>
      </c>
      <c r="J82" s="56" t="s">
        <v>484</v>
      </c>
      <c r="K82" s="55">
        <v>1826</v>
      </c>
      <c r="L82" s="55" t="s">
        <v>458</v>
      </c>
      <c r="M82" s="56" t="s">
        <v>212</v>
      </c>
      <c r="N82" s="56"/>
      <c r="O82" s="57" t="s">
        <v>218</v>
      </c>
      <c r="P82" s="57" t="s">
        <v>485</v>
      </c>
    </row>
    <row r="83" spans="1:16" ht="12.75" customHeight="1" thickBot="1" x14ac:dyDescent="0.25">
      <c r="A83" s="12" t="str">
        <f t="shared" si="12"/>
        <v> BBS 101 </v>
      </c>
      <c r="B83" s="16" t="str">
        <f t="shared" si="13"/>
        <v>I</v>
      </c>
      <c r="C83" s="12">
        <f t="shared" si="14"/>
        <v>48721.582000000002</v>
      </c>
      <c r="D83" s="8" t="str">
        <f t="shared" si="15"/>
        <v>vis</v>
      </c>
      <c r="E83" s="54">
        <f>VLOOKUP(C83,Active!C$21:E$966,3,FALSE)</f>
        <v>1908.9644664437528</v>
      </c>
      <c r="F83" s="16" t="s">
        <v>122</v>
      </c>
      <c r="G83" s="8" t="str">
        <f t="shared" si="16"/>
        <v>48721.582</v>
      </c>
      <c r="H83" s="12">
        <f t="shared" si="17"/>
        <v>1909</v>
      </c>
      <c r="I83" s="55" t="s">
        <v>486</v>
      </c>
      <c r="J83" s="56" t="s">
        <v>487</v>
      </c>
      <c r="K83" s="55">
        <v>1909</v>
      </c>
      <c r="L83" s="55" t="s">
        <v>451</v>
      </c>
      <c r="M83" s="56" t="s">
        <v>212</v>
      </c>
      <c r="N83" s="56"/>
      <c r="O83" s="57" t="s">
        <v>218</v>
      </c>
      <c r="P83" s="57" t="s">
        <v>488</v>
      </c>
    </row>
    <row r="84" spans="1:16" ht="12.75" customHeight="1" thickBot="1" x14ac:dyDescent="0.25">
      <c r="A84" s="12" t="str">
        <f t="shared" si="12"/>
        <v> BRNO 31 </v>
      </c>
      <c r="B84" s="16" t="str">
        <f t="shared" si="13"/>
        <v>I</v>
      </c>
      <c r="C84" s="12">
        <f t="shared" si="14"/>
        <v>48805.419000000002</v>
      </c>
      <c r="D84" s="8" t="str">
        <f t="shared" si="15"/>
        <v>vis</v>
      </c>
      <c r="E84" s="54">
        <f>VLOOKUP(C84,Active!C$21:E$966,3,FALSE)</f>
        <v>1946.9593489155386</v>
      </c>
      <c r="F84" s="16" t="s">
        <v>122</v>
      </c>
      <c r="G84" s="8" t="str">
        <f t="shared" si="16"/>
        <v>48805.419</v>
      </c>
      <c r="H84" s="12">
        <f t="shared" si="17"/>
        <v>1947</v>
      </c>
      <c r="I84" s="55" t="s">
        <v>489</v>
      </c>
      <c r="J84" s="56" t="s">
        <v>490</v>
      </c>
      <c r="K84" s="55">
        <v>1947</v>
      </c>
      <c r="L84" s="55" t="s">
        <v>458</v>
      </c>
      <c r="M84" s="56" t="s">
        <v>212</v>
      </c>
      <c r="N84" s="56"/>
      <c r="O84" s="57" t="s">
        <v>491</v>
      </c>
      <c r="P84" s="57" t="s">
        <v>471</v>
      </c>
    </row>
    <row r="85" spans="1:16" ht="12.75" customHeight="1" thickBot="1" x14ac:dyDescent="0.25">
      <c r="A85" s="12" t="str">
        <f t="shared" si="12"/>
        <v> BBS 102 </v>
      </c>
      <c r="B85" s="16" t="str">
        <f t="shared" si="13"/>
        <v>I</v>
      </c>
      <c r="C85" s="12">
        <f t="shared" si="14"/>
        <v>48922.356</v>
      </c>
      <c r="D85" s="8" t="str">
        <f t="shared" si="15"/>
        <v>vis</v>
      </c>
      <c r="E85" s="54">
        <f>VLOOKUP(C85,Active!C$21:E$966,3,FALSE)</f>
        <v>1999.9551332542337</v>
      </c>
      <c r="F85" s="16" t="s">
        <v>122</v>
      </c>
      <c r="G85" s="8" t="str">
        <f t="shared" si="16"/>
        <v>48922.356</v>
      </c>
      <c r="H85" s="12">
        <f t="shared" si="17"/>
        <v>2000</v>
      </c>
      <c r="I85" s="55" t="s">
        <v>494</v>
      </c>
      <c r="J85" s="56" t="s">
        <v>495</v>
      </c>
      <c r="K85" s="55">
        <v>2000</v>
      </c>
      <c r="L85" s="55" t="s">
        <v>496</v>
      </c>
      <c r="M85" s="56" t="s">
        <v>212</v>
      </c>
      <c r="N85" s="56"/>
      <c r="O85" s="57" t="s">
        <v>218</v>
      </c>
      <c r="P85" s="57" t="s">
        <v>497</v>
      </c>
    </row>
    <row r="86" spans="1:16" ht="12.75" customHeight="1" thickBot="1" x14ac:dyDescent="0.25">
      <c r="A86" s="12" t="str">
        <f t="shared" si="12"/>
        <v> BBS 105 </v>
      </c>
      <c r="B86" s="16" t="str">
        <f t="shared" si="13"/>
        <v>I</v>
      </c>
      <c r="C86" s="12">
        <f t="shared" si="14"/>
        <v>49211.398000000001</v>
      </c>
      <c r="D86" s="8" t="str">
        <f t="shared" si="15"/>
        <v>vis</v>
      </c>
      <c r="E86" s="54">
        <f>VLOOKUP(C86,Active!C$21:E$966,3,FALSE)</f>
        <v>2130.9488093090786</v>
      </c>
      <c r="F86" s="16" t="s">
        <v>122</v>
      </c>
      <c r="G86" s="8" t="str">
        <f t="shared" si="16"/>
        <v>49211.398</v>
      </c>
      <c r="H86" s="12">
        <f t="shared" si="17"/>
        <v>2131</v>
      </c>
      <c r="I86" s="55" t="s">
        <v>498</v>
      </c>
      <c r="J86" s="56" t="s">
        <v>499</v>
      </c>
      <c r="K86" s="55">
        <v>2131</v>
      </c>
      <c r="L86" s="55" t="s">
        <v>441</v>
      </c>
      <c r="M86" s="56" t="s">
        <v>212</v>
      </c>
      <c r="N86" s="56"/>
      <c r="O86" s="57" t="s">
        <v>218</v>
      </c>
      <c r="P86" s="57" t="s">
        <v>500</v>
      </c>
    </row>
    <row r="87" spans="1:16" ht="12.75" customHeight="1" thickBot="1" x14ac:dyDescent="0.25">
      <c r="A87" s="12" t="str">
        <f t="shared" si="12"/>
        <v> BBS 105 </v>
      </c>
      <c r="B87" s="16" t="str">
        <f t="shared" si="13"/>
        <v>I</v>
      </c>
      <c r="C87" s="12">
        <f t="shared" si="14"/>
        <v>49295.241999999998</v>
      </c>
      <c r="D87" s="8" t="str">
        <f t="shared" si="15"/>
        <v>vis</v>
      </c>
      <c r="E87" s="54">
        <f>VLOOKUP(C87,Active!C$21:E$966,3,FALSE)</f>
        <v>2168.9468641770286</v>
      </c>
      <c r="F87" s="16" t="s">
        <v>122</v>
      </c>
      <c r="G87" s="8" t="str">
        <f t="shared" si="16"/>
        <v>49295.242</v>
      </c>
      <c r="H87" s="12">
        <f t="shared" si="17"/>
        <v>2169</v>
      </c>
      <c r="I87" s="55" t="s">
        <v>501</v>
      </c>
      <c r="J87" s="56" t="s">
        <v>502</v>
      </c>
      <c r="K87" s="55">
        <v>2169</v>
      </c>
      <c r="L87" s="55" t="s">
        <v>503</v>
      </c>
      <c r="M87" s="56" t="s">
        <v>212</v>
      </c>
      <c r="N87" s="56"/>
      <c r="O87" s="57" t="s">
        <v>213</v>
      </c>
      <c r="P87" s="57" t="s">
        <v>500</v>
      </c>
    </row>
    <row r="88" spans="1:16" ht="12.75" customHeight="1" thickBot="1" x14ac:dyDescent="0.25">
      <c r="A88" s="12" t="str">
        <f t="shared" si="12"/>
        <v> BBS 107 </v>
      </c>
      <c r="B88" s="16" t="str">
        <f t="shared" si="13"/>
        <v>I</v>
      </c>
      <c r="C88" s="12">
        <f t="shared" si="14"/>
        <v>49564.449000000001</v>
      </c>
      <c r="D88" s="8" t="str">
        <f t="shared" si="15"/>
        <v>vis</v>
      </c>
      <c r="E88" s="54">
        <f>VLOOKUP(C88,Active!C$21:E$966,3,FALSE)</f>
        <v>2290.9513290980326</v>
      </c>
      <c r="F88" s="16" t="s">
        <v>122</v>
      </c>
      <c r="G88" s="8" t="str">
        <f t="shared" si="16"/>
        <v>49564.449</v>
      </c>
      <c r="H88" s="12">
        <f t="shared" si="17"/>
        <v>2291</v>
      </c>
      <c r="I88" s="55" t="s">
        <v>504</v>
      </c>
      <c r="J88" s="56" t="s">
        <v>505</v>
      </c>
      <c r="K88" s="55">
        <v>2291</v>
      </c>
      <c r="L88" s="55" t="s">
        <v>506</v>
      </c>
      <c r="M88" s="56" t="s">
        <v>212</v>
      </c>
      <c r="N88" s="56"/>
      <c r="O88" s="57" t="s">
        <v>218</v>
      </c>
      <c r="P88" s="57" t="s">
        <v>507</v>
      </c>
    </row>
    <row r="89" spans="1:16" ht="12.75" customHeight="1" thickBot="1" x14ac:dyDescent="0.25">
      <c r="A89" s="12" t="str">
        <f t="shared" si="12"/>
        <v> BBS 108 </v>
      </c>
      <c r="B89" s="16" t="str">
        <f t="shared" si="13"/>
        <v>I</v>
      </c>
      <c r="C89" s="12">
        <f t="shared" si="14"/>
        <v>49648.277000000002</v>
      </c>
      <c r="D89" s="8" t="str">
        <f t="shared" si="15"/>
        <v>vis</v>
      </c>
      <c r="E89" s="54">
        <f>VLOOKUP(C89,Active!C$21:E$966,3,FALSE)</f>
        <v>2328.9421327747496</v>
      </c>
      <c r="F89" s="16" t="s">
        <v>122</v>
      </c>
      <c r="G89" s="8" t="str">
        <f t="shared" si="16"/>
        <v>49648.277</v>
      </c>
      <c r="H89" s="12">
        <f t="shared" si="17"/>
        <v>2329</v>
      </c>
      <c r="I89" s="55" t="s">
        <v>508</v>
      </c>
      <c r="J89" s="56" t="s">
        <v>509</v>
      </c>
      <c r="K89" s="55">
        <v>2329</v>
      </c>
      <c r="L89" s="55" t="s">
        <v>478</v>
      </c>
      <c r="M89" s="56" t="s">
        <v>212</v>
      </c>
      <c r="N89" s="56"/>
      <c r="O89" s="57" t="s">
        <v>213</v>
      </c>
      <c r="P89" s="57" t="s">
        <v>510</v>
      </c>
    </row>
    <row r="90" spans="1:16" ht="12.75" customHeight="1" thickBot="1" x14ac:dyDescent="0.25">
      <c r="A90" s="12" t="str">
        <f t="shared" si="12"/>
        <v> BBS 109 </v>
      </c>
      <c r="B90" s="16" t="str">
        <f t="shared" si="13"/>
        <v>I</v>
      </c>
      <c r="C90" s="12">
        <f t="shared" si="14"/>
        <v>49895.43</v>
      </c>
      <c r="D90" s="8" t="str">
        <f t="shared" si="15"/>
        <v>vis</v>
      </c>
      <c r="E90" s="54">
        <f>VLOOKUP(C90,Active!C$21:E$966,3,FALSE)</f>
        <v>2440.9517369775394</v>
      </c>
      <c r="F90" s="16" t="s">
        <v>122</v>
      </c>
      <c r="G90" s="8" t="str">
        <f t="shared" si="16"/>
        <v>49895.430</v>
      </c>
      <c r="H90" s="12">
        <f t="shared" si="17"/>
        <v>2441</v>
      </c>
      <c r="I90" s="55" t="s">
        <v>511</v>
      </c>
      <c r="J90" s="56" t="s">
        <v>512</v>
      </c>
      <c r="K90" s="55">
        <v>2441</v>
      </c>
      <c r="L90" s="55" t="s">
        <v>513</v>
      </c>
      <c r="M90" s="56" t="s">
        <v>212</v>
      </c>
      <c r="N90" s="56"/>
      <c r="O90" s="57" t="s">
        <v>218</v>
      </c>
      <c r="P90" s="57" t="s">
        <v>514</v>
      </c>
    </row>
    <row r="91" spans="1:16" ht="12.75" customHeight="1" thickBot="1" x14ac:dyDescent="0.25">
      <c r="A91" s="12" t="str">
        <f t="shared" si="12"/>
        <v> BBS 110 </v>
      </c>
      <c r="B91" s="16" t="str">
        <f t="shared" si="13"/>
        <v>I</v>
      </c>
      <c r="C91" s="12">
        <f t="shared" si="14"/>
        <v>49906.444000000003</v>
      </c>
      <c r="D91" s="8" t="str">
        <f t="shared" si="15"/>
        <v>vis</v>
      </c>
      <c r="E91" s="54">
        <f>VLOOKUP(C91,Active!C$21:E$966,3,FALSE)</f>
        <v>2445.9432757437685</v>
      </c>
      <c r="F91" s="16" t="s">
        <v>122</v>
      </c>
      <c r="G91" s="8" t="str">
        <f t="shared" si="16"/>
        <v>49906.444</v>
      </c>
      <c r="H91" s="12">
        <f t="shared" si="17"/>
        <v>2446</v>
      </c>
      <c r="I91" s="55" t="s">
        <v>515</v>
      </c>
      <c r="J91" s="56" t="s">
        <v>516</v>
      </c>
      <c r="K91" s="55">
        <v>2446</v>
      </c>
      <c r="L91" s="55" t="s">
        <v>517</v>
      </c>
      <c r="M91" s="56" t="s">
        <v>212</v>
      </c>
      <c r="N91" s="56"/>
      <c r="O91" s="57" t="s">
        <v>218</v>
      </c>
      <c r="P91" s="57" t="s">
        <v>518</v>
      </c>
    </row>
    <row r="92" spans="1:16" ht="12.75" customHeight="1" thickBot="1" x14ac:dyDescent="0.25">
      <c r="A92" s="12" t="str">
        <f t="shared" si="12"/>
        <v> BBS 110 </v>
      </c>
      <c r="B92" s="16" t="str">
        <f t="shared" si="13"/>
        <v>I</v>
      </c>
      <c r="C92" s="12">
        <f t="shared" si="14"/>
        <v>50001.315000000002</v>
      </c>
      <c r="D92" s="8" t="str">
        <f t="shared" si="15"/>
        <v>vis</v>
      </c>
      <c r="E92" s="54">
        <f>VLOOKUP(C92,Active!C$21:E$966,3,FALSE)</f>
        <v>2488.9387609708256</v>
      </c>
      <c r="F92" s="16" t="s">
        <v>122</v>
      </c>
      <c r="G92" s="8" t="str">
        <f t="shared" si="16"/>
        <v>50001.315</v>
      </c>
      <c r="H92" s="12">
        <f t="shared" si="17"/>
        <v>2489</v>
      </c>
      <c r="I92" s="55" t="s">
        <v>519</v>
      </c>
      <c r="J92" s="56" t="s">
        <v>520</v>
      </c>
      <c r="K92" s="55">
        <v>2489</v>
      </c>
      <c r="L92" s="55" t="s">
        <v>521</v>
      </c>
      <c r="M92" s="56" t="s">
        <v>212</v>
      </c>
      <c r="N92" s="56"/>
      <c r="O92" s="57" t="s">
        <v>213</v>
      </c>
      <c r="P92" s="57" t="s">
        <v>518</v>
      </c>
    </row>
    <row r="93" spans="1:16" ht="12.75" customHeight="1" thickBot="1" x14ac:dyDescent="0.25">
      <c r="A93" s="12" t="str">
        <f t="shared" si="12"/>
        <v> BBS 110 </v>
      </c>
      <c r="B93" s="16" t="str">
        <f t="shared" si="13"/>
        <v>I</v>
      </c>
      <c r="C93" s="12">
        <f t="shared" si="14"/>
        <v>50001.341999999997</v>
      </c>
      <c r="D93" s="8" t="str">
        <f t="shared" si="15"/>
        <v>vis</v>
      </c>
      <c r="E93" s="54">
        <f>VLOOKUP(C93,Active!C$21:E$966,3,FALSE)</f>
        <v>2488.9509973560321</v>
      </c>
      <c r="F93" s="16" t="s">
        <v>122</v>
      </c>
      <c r="G93" s="8" t="str">
        <f t="shared" si="16"/>
        <v>50001.342</v>
      </c>
      <c r="H93" s="12">
        <f t="shared" si="17"/>
        <v>2489</v>
      </c>
      <c r="I93" s="55" t="s">
        <v>522</v>
      </c>
      <c r="J93" s="56" t="s">
        <v>523</v>
      </c>
      <c r="K93" s="55">
        <v>2489</v>
      </c>
      <c r="L93" s="55" t="s">
        <v>524</v>
      </c>
      <c r="M93" s="56" t="s">
        <v>212</v>
      </c>
      <c r="N93" s="56"/>
      <c r="O93" s="57" t="s">
        <v>218</v>
      </c>
      <c r="P93" s="57" t="s">
        <v>518</v>
      </c>
    </row>
    <row r="94" spans="1:16" ht="12.75" customHeight="1" thickBot="1" x14ac:dyDescent="0.25">
      <c r="A94" s="12" t="str">
        <f t="shared" si="12"/>
        <v> BBS 112 </v>
      </c>
      <c r="B94" s="16" t="str">
        <f t="shared" si="13"/>
        <v>I</v>
      </c>
      <c r="C94" s="12">
        <f t="shared" si="14"/>
        <v>50290.383999999998</v>
      </c>
      <c r="D94" s="8" t="str">
        <f t="shared" si="15"/>
        <v>vis</v>
      </c>
      <c r="E94" s="54">
        <f>VLOOKUP(C94,Active!C$21:E$966,3,FALSE)</f>
        <v>2619.9446734108769</v>
      </c>
      <c r="F94" s="16" t="s">
        <v>122</v>
      </c>
      <c r="G94" s="8" t="str">
        <f t="shared" si="16"/>
        <v>50290.384</v>
      </c>
      <c r="H94" s="12">
        <f t="shared" si="17"/>
        <v>2620</v>
      </c>
      <c r="I94" s="55" t="s">
        <v>525</v>
      </c>
      <c r="J94" s="56" t="s">
        <v>526</v>
      </c>
      <c r="K94" s="55">
        <v>2620</v>
      </c>
      <c r="L94" s="55" t="s">
        <v>527</v>
      </c>
      <c r="M94" s="56" t="s">
        <v>212</v>
      </c>
      <c r="N94" s="56"/>
      <c r="O94" s="57" t="s">
        <v>218</v>
      </c>
      <c r="P94" s="57" t="s">
        <v>528</v>
      </c>
    </row>
    <row r="95" spans="1:16" ht="12.75" customHeight="1" thickBot="1" x14ac:dyDescent="0.25">
      <c r="A95" s="12" t="str">
        <f t="shared" si="12"/>
        <v> BBS 113 </v>
      </c>
      <c r="B95" s="16" t="str">
        <f t="shared" si="13"/>
        <v>I</v>
      </c>
      <c r="C95" s="12">
        <f t="shared" si="14"/>
        <v>50312.46</v>
      </c>
      <c r="D95" s="8" t="str">
        <f t="shared" si="15"/>
        <v>vis</v>
      </c>
      <c r="E95" s="54">
        <f>VLOOKUP(C95,Active!C$21:E$966,3,FALSE)</f>
        <v>2629.9495045170374</v>
      </c>
      <c r="F95" s="16" t="s">
        <v>122</v>
      </c>
      <c r="G95" s="8" t="str">
        <f t="shared" si="16"/>
        <v>50312.460</v>
      </c>
      <c r="H95" s="12">
        <f t="shared" si="17"/>
        <v>2630</v>
      </c>
      <c r="I95" s="55" t="s">
        <v>529</v>
      </c>
      <c r="J95" s="56" t="s">
        <v>530</v>
      </c>
      <c r="K95" s="55">
        <v>2630</v>
      </c>
      <c r="L95" s="55" t="s">
        <v>531</v>
      </c>
      <c r="M95" s="56" t="s">
        <v>212</v>
      </c>
      <c r="N95" s="56"/>
      <c r="O95" s="57" t="s">
        <v>218</v>
      </c>
      <c r="P95" s="57" t="s">
        <v>532</v>
      </c>
    </row>
    <row r="96" spans="1:16" ht="12.75" customHeight="1" thickBot="1" x14ac:dyDescent="0.25">
      <c r="A96" s="12" t="str">
        <f t="shared" si="12"/>
        <v> BBS 113 </v>
      </c>
      <c r="B96" s="16" t="str">
        <f t="shared" si="13"/>
        <v>I</v>
      </c>
      <c r="C96" s="12">
        <f t="shared" si="14"/>
        <v>50343.317999999999</v>
      </c>
      <c r="D96" s="8" t="str">
        <f t="shared" si="15"/>
        <v>vis</v>
      </c>
      <c r="E96" s="54">
        <f>VLOOKUP(C96,Active!C$21:E$966,3,FALSE)</f>
        <v>2643.9343332121766</v>
      </c>
      <c r="F96" s="16" t="s">
        <v>122</v>
      </c>
      <c r="G96" s="8" t="str">
        <f t="shared" si="16"/>
        <v>50343.318</v>
      </c>
      <c r="H96" s="12">
        <f t="shared" si="17"/>
        <v>2644</v>
      </c>
      <c r="I96" s="55" t="s">
        <v>533</v>
      </c>
      <c r="J96" s="56" t="s">
        <v>534</v>
      </c>
      <c r="K96" s="55">
        <v>2644</v>
      </c>
      <c r="L96" s="55" t="s">
        <v>535</v>
      </c>
      <c r="M96" s="56" t="s">
        <v>212</v>
      </c>
      <c r="N96" s="56"/>
      <c r="O96" s="57" t="s">
        <v>218</v>
      </c>
      <c r="P96" s="57" t="s">
        <v>532</v>
      </c>
    </row>
    <row r="97" spans="1:16" ht="12.75" customHeight="1" thickBot="1" x14ac:dyDescent="0.25">
      <c r="A97" s="12" t="str">
        <f t="shared" si="12"/>
        <v> BBS 113 </v>
      </c>
      <c r="B97" s="16" t="str">
        <f t="shared" si="13"/>
        <v>I</v>
      </c>
      <c r="C97" s="12">
        <f t="shared" si="14"/>
        <v>50387.474000000002</v>
      </c>
      <c r="D97" s="8" t="str">
        <f t="shared" si="15"/>
        <v>vis</v>
      </c>
      <c r="E97" s="54">
        <f>VLOOKUP(C97,Active!C$21:E$966,3,FALSE)</f>
        <v>2663.9458082223068</v>
      </c>
      <c r="F97" s="16" t="s">
        <v>122</v>
      </c>
      <c r="G97" s="8" t="str">
        <f t="shared" si="16"/>
        <v>50387.474</v>
      </c>
      <c r="H97" s="12">
        <f t="shared" si="17"/>
        <v>2664</v>
      </c>
      <c r="I97" s="55" t="s">
        <v>539</v>
      </c>
      <c r="J97" s="56" t="s">
        <v>540</v>
      </c>
      <c r="K97" s="55">
        <v>2664</v>
      </c>
      <c r="L97" s="55" t="s">
        <v>541</v>
      </c>
      <c r="M97" s="56" t="s">
        <v>212</v>
      </c>
      <c r="N97" s="56"/>
      <c r="O97" s="57" t="s">
        <v>213</v>
      </c>
      <c r="P97" s="57" t="s">
        <v>532</v>
      </c>
    </row>
    <row r="98" spans="1:16" ht="12.75" customHeight="1" thickBot="1" x14ac:dyDescent="0.25">
      <c r="A98" s="12" t="str">
        <f t="shared" si="12"/>
        <v> BBS 114 </v>
      </c>
      <c r="B98" s="16" t="str">
        <f t="shared" si="13"/>
        <v>I</v>
      </c>
      <c r="C98" s="12">
        <f t="shared" si="14"/>
        <v>50396.296000000002</v>
      </c>
      <c r="D98" s="8" t="str">
        <f t="shared" si="15"/>
        <v>vis</v>
      </c>
      <c r="E98" s="54">
        <f>VLOOKUP(C98,Active!C$21:E$966,3,FALSE)</f>
        <v>2667.9439337893727</v>
      </c>
      <c r="F98" s="16" t="s">
        <v>122</v>
      </c>
      <c r="G98" s="8" t="str">
        <f t="shared" si="16"/>
        <v>50396.296</v>
      </c>
      <c r="H98" s="12">
        <f t="shared" si="17"/>
        <v>2668</v>
      </c>
      <c r="I98" s="55" t="s">
        <v>542</v>
      </c>
      <c r="J98" s="56" t="s">
        <v>543</v>
      </c>
      <c r="K98" s="55">
        <v>2668</v>
      </c>
      <c r="L98" s="55" t="s">
        <v>544</v>
      </c>
      <c r="M98" s="56" t="s">
        <v>212</v>
      </c>
      <c r="N98" s="56"/>
      <c r="O98" s="57" t="s">
        <v>218</v>
      </c>
      <c r="P98" s="57" t="s">
        <v>545</v>
      </c>
    </row>
    <row r="99" spans="1:16" ht="12.75" customHeight="1" thickBot="1" x14ac:dyDescent="0.25">
      <c r="A99" s="12" t="str">
        <f t="shared" si="12"/>
        <v> BBS 114 </v>
      </c>
      <c r="B99" s="16" t="str">
        <f t="shared" si="13"/>
        <v>I</v>
      </c>
      <c r="C99" s="12">
        <f t="shared" si="14"/>
        <v>50517.616999999998</v>
      </c>
      <c r="D99" s="8" t="str">
        <f t="shared" si="15"/>
        <v>vis</v>
      </c>
      <c r="E99" s="54">
        <f>VLOOKUP(C99,Active!C$21:E$966,3,FALSE)</f>
        <v>2722.9265445263914</v>
      </c>
      <c r="F99" s="16" t="s">
        <v>122</v>
      </c>
      <c r="G99" s="8" t="str">
        <f t="shared" si="16"/>
        <v>50517.617</v>
      </c>
      <c r="H99" s="12">
        <f t="shared" si="17"/>
        <v>2723</v>
      </c>
      <c r="I99" s="55" t="s">
        <v>546</v>
      </c>
      <c r="J99" s="56" t="s">
        <v>547</v>
      </c>
      <c r="K99" s="55">
        <v>2723</v>
      </c>
      <c r="L99" s="55" t="s">
        <v>548</v>
      </c>
      <c r="M99" s="56" t="s">
        <v>212</v>
      </c>
      <c r="N99" s="56"/>
      <c r="O99" s="57" t="s">
        <v>213</v>
      </c>
      <c r="P99" s="57" t="s">
        <v>545</v>
      </c>
    </row>
    <row r="100" spans="1:16" ht="12.75" customHeight="1" thickBot="1" x14ac:dyDescent="0.25">
      <c r="A100" s="12" t="str">
        <f t="shared" si="12"/>
        <v> BBS 116 </v>
      </c>
      <c r="B100" s="16" t="str">
        <f t="shared" si="13"/>
        <v>I</v>
      </c>
      <c r="C100" s="12">
        <f t="shared" si="14"/>
        <v>50696.330999999998</v>
      </c>
      <c r="D100" s="8" t="str">
        <f t="shared" si="15"/>
        <v>vis</v>
      </c>
      <c r="E100" s="54">
        <f>VLOOKUP(C100,Active!C$21:E$966,3,FALSE)</f>
        <v>2803.9196314219475</v>
      </c>
      <c r="F100" s="16" t="s">
        <v>122</v>
      </c>
      <c r="G100" s="8" t="str">
        <f t="shared" si="16"/>
        <v>50696.331</v>
      </c>
      <c r="H100" s="12">
        <f t="shared" si="17"/>
        <v>2804</v>
      </c>
      <c r="I100" s="55" t="s">
        <v>565</v>
      </c>
      <c r="J100" s="56" t="s">
        <v>566</v>
      </c>
      <c r="K100" s="55">
        <v>2804</v>
      </c>
      <c r="L100" s="55" t="s">
        <v>567</v>
      </c>
      <c r="M100" s="56" t="s">
        <v>212</v>
      </c>
      <c r="N100" s="56"/>
      <c r="O100" s="57" t="s">
        <v>213</v>
      </c>
      <c r="P100" s="57" t="s">
        <v>568</v>
      </c>
    </row>
    <row r="101" spans="1:16" ht="12.75" customHeight="1" thickBot="1" x14ac:dyDescent="0.25">
      <c r="A101" s="12" t="str">
        <f t="shared" si="12"/>
        <v> BBS 116 </v>
      </c>
      <c r="B101" s="16" t="str">
        <f t="shared" si="13"/>
        <v>I</v>
      </c>
      <c r="C101" s="12">
        <f t="shared" si="14"/>
        <v>50696.366000000002</v>
      </c>
      <c r="D101" s="8" t="str">
        <f t="shared" si="15"/>
        <v>vis</v>
      </c>
      <c r="E101" s="54">
        <f>VLOOKUP(C101,Active!C$21:E$966,3,FALSE)</f>
        <v>2803.9354934027751</v>
      </c>
      <c r="F101" s="16" t="s">
        <v>122</v>
      </c>
      <c r="G101" s="8" t="str">
        <f t="shared" si="16"/>
        <v>50696.366</v>
      </c>
      <c r="H101" s="12">
        <f t="shared" si="17"/>
        <v>2804</v>
      </c>
      <c r="I101" s="55" t="s">
        <v>569</v>
      </c>
      <c r="J101" s="56" t="s">
        <v>570</v>
      </c>
      <c r="K101" s="55">
        <v>2804</v>
      </c>
      <c r="L101" s="55" t="s">
        <v>571</v>
      </c>
      <c r="M101" s="56" t="s">
        <v>212</v>
      </c>
      <c r="N101" s="56"/>
      <c r="O101" s="57" t="s">
        <v>218</v>
      </c>
      <c r="P101" s="57" t="s">
        <v>568</v>
      </c>
    </row>
    <row r="102" spans="1:16" ht="12.75" customHeight="1" thickBot="1" x14ac:dyDescent="0.25">
      <c r="A102" s="12" t="str">
        <f t="shared" si="12"/>
        <v> BBS 118 </v>
      </c>
      <c r="B102" s="16" t="str">
        <f t="shared" si="13"/>
        <v>I</v>
      </c>
      <c r="C102" s="12">
        <f t="shared" si="14"/>
        <v>51007.459000000003</v>
      </c>
      <c r="D102" s="8" t="str">
        <f t="shared" si="15"/>
        <v>vis</v>
      </c>
      <c r="E102" s="54">
        <f>VLOOKUP(C102,Active!C$21:E$966,3,FALSE)</f>
        <v>2944.9226705774759</v>
      </c>
      <c r="F102" s="16" t="s">
        <v>122</v>
      </c>
      <c r="G102" s="8" t="str">
        <f t="shared" si="16"/>
        <v>51007.459</v>
      </c>
      <c r="H102" s="12">
        <f t="shared" si="17"/>
        <v>2945</v>
      </c>
      <c r="I102" s="55" t="s">
        <v>572</v>
      </c>
      <c r="J102" s="56" t="s">
        <v>573</v>
      </c>
      <c r="K102" s="55">
        <v>2945</v>
      </c>
      <c r="L102" s="55" t="s">
        <v>574</v>
      </c>
      <c r="M102" s="56" t="s">
        <v>212</v>
      </c>
      <c r="N102" s="56"/>
      <c r="O102" s="57" t="s">
        <v>213</v>
      </c>
      <c r="P102" s="57" t="s">
        <v>575</v>
      </c>
    </row>
    <row r="103" spans="1:16" ht="12.75" customHeight="1" thickBot="1" x14ac:dyDescent="0.25">
      <c r="A103" s="12" t="str">
        <f t="shared" si="12"/>
        <v> BBS 120 </v>
      </c>
      <c r="B103" s="16" t="str">
        <f t="shared" si="13"/>
        <v>I</v>
      </c>
      <c r="C103" s="12">
        <f t="shared" si="14"/>
        <v>51338.44</v>
      </c>
      <c r="D103" s="8" t="str">
        <f t="shared" si="15"/>
        <v>vis</v>
      </c>
      <c r="E103" s="54">
        <f>VLOOKUP(C103,Active!C$21:E$966,3,FALSE)</f>
        <v>3094.9230784569827</v>
      </c>
      <c r="F103" s="16" t="s">
        <v>122</v>
      </c>
      <c r="G103" s="8" t="str">
        <f t="shared" si="16"/>
        <v>51338.440</v>
      </c>
      <c r="H103" s="12">
        <f t="shared" si="17"/>
        <v>3095</v>
      </c>
      <c r="I103" s="55" t="s">
        <v>576</v>
      </c>
      <c r="J103" s="56" t="s">
        <v>577</v>
      </c>
      <c r="K103" s="55">
        <v>3095</v>
      </c>
      <c r="L103" s="55" t="s">
        <v>578</v>
      </c>
      <c r="M103" s="56" t="s">
        <v>212</v>
      </c>
      <c r="N103" s="56"/>
      <c r="O103" s="57" t="s">
        <v>213</v>
      </c>
      <c r="P103" s="57" t="s">
        <v>579</v>
      </c>
    </row>
    <row r="104" spans="1:16" ht="12.75" customHeight="1" thickBot="1" x14ac:dyDescent="0.25">
      <c r="A104" s="12" t="str">
        <f t="shared" si="12"/>
        <v>BAVM 152 </v>
      </c>
      <c r="B104" s="16" t="str">
        <f t="shared" si="13"/>
        <v>I</v>
      </c>
      <c r="C104" s="12">
        <f t="shared" si="14"/>
        <v>52150.424400000004</v>
      </c>
      <c r="D104" s="8" t="str">
        <f t="shared" si="15"/>
        <v>vis</v>
      </c>
      <c r="E104" s="54">
        <f>VLOOKUP(C104,Active!C$21:E$966,3,FALSE)</f>
        <v>3462.9139637096014</v>
      </c>
      <c r="F104" s="16" t="s">
        <v>122</v>
      </c>
      <c r="G104" s="8" t="str">
        <f t="shared" si="16"/>
        <v>52150.4244</v>
      </c>
      <c r="H104" s="12">
        <f t="shared" si="17"/>
        <v>3463</v>
      </c>
      <c r="I104" s="55" t="s">
        <v>595</v>
      </c>
      <c r="J104" s="56" t="s">
        <v>596</v>
      </c>
      <c r="K104" s="55">
        <v>3463</v>
      </c>
      <c r="L104" s="55" t="s">
        <v>597</v>
      </c>
      <c r="M104" s="56" t="s">
        <v>598</v>
      </c>
      <c r="N104" s="56" t="s">
        <v>599</v>
      </c>
      <c r="O104" s="57" t="s">
        <v>600</v>
      </c>
      <c r="P104" s="58" t="s">
        <v>601</v>
      </c>
    </row>
    <row r="105" spans="1:16" ht="12.75" customHeight="1" thickBot="1" x14ac:dyDescent="0.25">
      <c r="A105" s="12" t="str">
        <f t="shared" si="12"/>
        <v>BAVM 152 </v>
      </c>
      <c r="B105" s="16" t="str">
        <f t="shared" si="13"/>
        <v>I</v>
      </c>
      <c r="C105" s="12">
        <f t="shared" si="14"/>
        <v>52267.371299999999</v>
      </c>
      <c r="D105" s="8" t="str">
        <f t="shared" si="15"/>
        <v>vis</v>
      </c>
      <c r="E105" s="54">
        <f>VLOOKUP(C105,Active!C$21:E$966,3,FALSE)</f>
        <v>3515.9142347228712</v>
      </c>
      <c r="F105" s="16" t="s">
        <v>122</v>
      </c>
      <c r="G105" s="8" t="str">
        <f t="shared" si="16"/>
        <v>52267.3713</v>
      </c>
      <c r="H105" s="12">
        <f t="shared" si="17"/>
        <v>3516</v>
      </c>
      <c r="I105" s="55" t="s">
        <v>606</v>
      </c>
      <c r="J105" s="56" t="s">
        <v>607</v>
      </c>
      <c r="K105" s="55">
        <v>3516</v>
      </c>
      <c r="L105" s="55" t="s">
        <v>608</v>
      </c>
      <c r="M105" s="56" t="s">
        <v>598</v>
      </c>
      <c r="N105" s="56" t="s">
        <v>609</v>
      </c>
      <c r="O105" s="57" t="s">
        <v>600</v>
      </c>
      <c r="P105" s="58" t="s">
        <v>601</v>
      </c>
    </row>
    <row r="106" spans="1:16" ht="12.75" customHeight="1" thickBot="1" x14ac:dyDescent="0.25">
      <c r="A106" s="12" t="str">
        <f t="shared" si="12"/>
        <v> BBS 129 </v>
      </c>
      <c r="B106" s="16" t="str">
        <f t="shared" si="13"/>
        <v>I</v>
      </c>
      <c r="C106" s="12">
        <f t="shared" si="14"/>
        <v>52781.483</v>
      </c>
      <c r="D106" s="8" t="str">
        <f t="shared" si="15"/>
        <v>vis</v>
      </c>
      <c r="E106" s="54">
        <f>VLOOKUP(C106,Active!C$21:E$966,3,FALSE)</f>
        <v>3748.9093755183458</v>
      </c>
      <c r="F106" s="16" t="s">
        <v>122</v>
      </c>
      <c r="G106" s="8" t="str">
        <f t="shared" si="16"/>
        <v>52781.483</v>
      </c>
      <c r="H106" s="12">
        <f t="shared" si="17"/>
        <v>3749</v>
      </c>
      <c r="I106" s="55" t="s">
        <v>615</v>
      </c>
      <c r="J106" s="56" t="s">
        <v>616</v>
      </c>
      <c r="K106" s="55" t="s">
        <v>617</v>
      </c>
      <c r="L106" s="55" t="s">
        <v>618</v>
      </c>
      <c r="M106" s="56" t="s">
        <v>212</v>
      </c>
      <c r="N106" s="56"/>
      <c r="O106" s="57" t="s">
        <v>213</v>
      </c>
      <c r="P106" s="57" t="s">
        <v>619</v>
      </c>
    </row>
    <row r="107" spans="1:16" ht="12.75" customHeight="1" thickBot="1" x14ac:dyDescent="0.25">
      <c r="A107" s="12" t="str">
        <f t="shared" ref="A107:A138" si="18">P107</f>
        <v> BBS 130 </v>
      </c>
      <c r="B107" s="16" t="str">
        <f t="shared" ref="B107:B138" si="19">IF(H107=INT(H107),"I","II")</f>
        <v>I</v>
      </c>
      <c r="C107" s="12">
        <f t="shared" ref="C107:C138" si="20">1*G107</f>
        <v>52834.427000000003</v>
      </c>
      <c r="D107" s="8" t="str">
        <f t="shared" ref="D107:D138" si="21">VLOOKUP(F107,I$1:J$5,2,FALSE)</f>
        <v>vis</v>
      </c>
      <c r="E107" s="54">
        <f>VLOOKUP(C107,Active!C$21:E$966,3,FALSE)</f>
        <v>3772.9035673141684</v>
      </c>
      <c r="F107" s="16" t="s">
        <v>122</v>
      </c>
      <c r="G107" s="8" t="str">
        <f t="shared" ref="G107:G138" si="22">MID(I107,3,LEN(I107)-3)</f>
        <v>52834.427</v>
      </c>
      <c r="H107" s="12">
        <f t="shared" ref="H107:H138" si="23">1*K107</f>
        <v>3773</v>
      </c>
      <c r="I107" s="55" t="s">
        <v>620</v>
      </c>
      <c r="J107" s="56" t="s">
        <v>621</v>
      </c>
      <c r="K107" s="55" t="s">
        <v>622</v>
      </c>
      <c r="L107" s="55" t="s">
        <v>623</v>
      </c>
      <c r="M107" s="56" t="s">
        <v>212</v>
      </c>
      <c r="N107" s="56"/>
      <c r="O107" s="57" t="s">
        <v>213</v>
      </c>
      <c r="P107" s="57" t="s">
        <v>624</v>
      </c>
    </row>
    <row r="108" spans="1:16" ht="12.75" customHeight="1" thickBot="1" x14ac:dyDescent="0.25">
      <c r="A108" s="12" t="str">
        <f t="shared" si="18"/>
        <v>OEJV 0003 </v>
      </c>
      <c r="B108" s="16" t="str">
        <f t="shared" si="19"/>
        <v>I</v>
      </c>
      <c r="C108" s="12">
        <f t="shared" si="20"/>
        <v>53187.468000000001</v>
      </c>
      <c r="D108" s="8" t="str">
        <f t="shared" si="21"/>
        <v>vis</v>
      </c>
      <c r="E108" s="54">
        <f>VLOOKUP(C108,Active!C$21:E$966,3,FALSE)</f>
        <v>3932.9015551085995</v>
      </c>
      <c r="F108" s="16" t="s">
        <v>122</v>
      </c>
      <c r="G108" s="8" t="str">
        <f t="shared" si="22"/>
        <v>53187.468</v>
      </c>
      <c r="H108" s="12">
        <f t="shared" si="23"/>
        <v>3933</v>
      </c>
      <c r="I108" s="55" t="s">
        <v>632</v>
      </c>
      <c r="J108" s="56" t="s">
        <v>633</v>
      </c>
      <c r="K108" s="55" t="s">
        <v>634</v>
      </c>
      <c r="L108" s="55" t="s">
        <v>635</v>
      </c>
      <c r="M108" s="56" t="s">
        <v>212</v>
      </c>
      <c r="N108" s="56"/>
      <c r="O108" s="57" t="s">
        <v>213</v>
      </c>
      <c r="P108" s="58" t="s">
        <v>636</v>
      </c>
    </row>
    <row r="109" spans="1:16" ht="12.75" customHeight="1" thickBot="1" x14ac:dyDescent="0.25">
      <c r="A109" s="12" t="str">
        <f t="shared" si="18"/>
        <v>BAVM 173 </v>
      </c>
      <c r="B109" s="16" t="str">
        <f t="shared" si="19"/>
        <v>I</v>
      </c>
      <c r="C109" s="12">
        <f t="shared" si="20"/>
        <v>53251.470099999999</v>
      </c>
      <c r="D109" s="8" t="str">
        <f t="shared" si="21"/>
        <v>vis</v>
      </c>
      <c r="E109" s="54">
        <f>VLOOKUP(C109,Active!C$21:E$966,3,FALSE)</f>
        <v>3961.9072717664881</v>
      </c>
      <c r="F109" s="16" t="s">
        <v>122</v>
      </c>
      <c r="G109" s="8" t="str">
        <f t="shared" si="22"/>
        <v>53251.4701</v>
      </c>
      <c r="H109" s="12">
        <f t="shared" si="23"/>
        <v>3962</v>
      </c>
      <c r="I109" s="55" t="s">
        <v>641</v>
      </c>
      <c r="J109" s="56" t="s">
        <v>642</v>
      </c>
      <c r="K109" s="55" t="s">
        <v>643</v>
      </c>
      <c r="L109" s="55" t="s">
        <v>644</v>
      </c>
      <c r="M109" s="56" t="s">
        <v>598</v>
      </c>
      <c r="N109" s="56" t="s">
        <v>609</v>
      </c>
      <c r="O109" s="57" t="s">
        <v>600</v>
      </c>
      <c r="P109" s="58" t="s">
        <v>645</v>
      </c>
    </row>
    <row r="110" spans="1:16" ht="12.75" customHeight="1" thickBot="1" x14ac:dyDescent="0.25">
      <c r="A110" s="12" t="str">
        <f t="shared" si="18"/>
        <v>BAVM 178 </v>
      </c>
      <c r="B110" s="16" t="str">
        <f t="shared" si="19"/>
        <v>I</v>
      </c>
      <c r="C110" s="12">
        <f t="shared" si="20"/>
        <v>53657.466699999997</v>
      </c>
      <c r="D110" s="8" t="str">
        <f t="shared" si="21"/>
        <v>vis</v>
      </c>
      <c r="E110" s="54">
        <f>VLOOKUP(C110,Active!C$21:E$966,3,FALSE)</f>
        <v>4145.9047084703861</v>
      </c>
      <c r="F110" s="16" t="s">
        <v>122</v>
      </c>
      <c r="G110" s="8" t="str">
        <f t="shared" si="22"/>
        <v>53657.4667</v>
      </c>
      <c r="H110" s="12">
        <f t="shared" si="23"/>
        <v>4146</v>
      </c>
      <c r="I110" s="55" t="s">
        <v>653</v>
      </c>
      <c r="J110" s="56" t="s">
        <v>654</v>
      </c>
      <c r="K110" s="55" t="s">
        <v>655</v>
      </c>
      <c r="L110" s="55" t="s">
        <v>656</v>
      </c>
      <c r="M110" s="56" t="s">
        <v>629</v>
      </c>
      <c r="N110" s="56" t="s">
        <v>609</v>
      </c>
      <c r="O110" s="57" t="s">
        <v>657</v>
      </c>
      <c r="P110" s="58" t="s">
        <v>658</v>
      </c>
    </row>
    <row r="111" spans="1:16" ht="12.75" customHeight="1" thickBot="1" x14ac:dyDescent="0.25">
      <c r="A111" s="12" t="str">
        <f t="shared" si="18"/>
        <v>IBVS 5931 </v>
      </c>
      <c r="B111" s="16" t="str">
        <f t="shared" si="19"/>
        <v>I</v>
      </c>
      <c r="C111" s="12">
        <f t="shared" si="20"/>
        <v>54248.811800000003</v>
      </c>
      <c r="D111" s="8" t="str">
        <f t="shared" si="21"/>
        <v>vis</v>
      </c>
      <c r="E111" s="54">
        <f>VLOOKUP(C111,Active!C$21:E$966,3,FALSE)</f>
        <v>4413.9019838352824</v>
      </c>
      <c r="F111" s="16" t="s">
        <v>122</v>
      </c>
      <c r="G111" s="8" t="str">
        <f t="shared" si="22"/>
        <v>54248.8118</v>
      </c>
      <c r="H111" s="12">
        <f t="shared" si="23"/>
        <v>4414</v>
      </c>
      <c r="I111" s="55" t="s">
        <v>669</v>
      </c>
      <c r="J111" s="56" t="s">
        <v>670</v>
      </c>
      <c r="K111" s="55" t="s">
        <v>671</v>
      </c>
      <c r="L111" s="55" t="s">
        <v>672</v>
      </c>
      <c r="M111" s="56" t="s">
        <v>629</v>
      </c>
      <c r="N111" s="56" t="s">
        <v>122</v>
      </c>
      <c r="O111" s="57" t="s">
        <v>673</v>
      </c>
      <c r="P111" s="58" t="s">
        <v>674</v>
      </c>
    </row>
    <row r="112" spans="1:16" ht="12.75" customHeight="1" thickBot="1" x14ac:dyDescent="0.25">
      <c r="A112" s="12" t="str">
        <f t="shared" si="18"/>
        <v>JAAVSO 36(2);171 </v>
      </c>
      <c r="B112" s="16" t="str">
        <f t="shared" si="19"/>
        <v>I</v>
      </c>
      <c r="C112" s="12">
        <f t="shared" si="20"/>
        <v>54396.651100000003</v>
      </c>
      <c r="D112" s="8" t="str">
        <f t="shared" si="21"/>
        <v>vis</v>
      </c>
      <c r="E112" s="54">
        <f>VLOOKUP(C112,Active!C$21:E$966,3,FALSE)</f>
        <v>4480.9026736048481</v>
      </c>
      <c r="F112" s="16" t="s">
        <v>122</v>
      </c>
      <c r="G112" s="8" t="str">
        <f t="shared" si="22"/>
        <v>54396.6511</v>
      </c>
      <c r="H112" s="12">
        <f t="shared" si="23"/>
        <v>4481</v>
      </c>
      <c r="I112" s="55" t="s">
        <v>675</v>
      </c>
      <c r="J112" s="56" t="s">
        <v>676</v>
      </c>
      <c r="K112" s="55" t="s">
        <v>677</v>
      </c>
      <c r="L112" s="55" t="s">
        <v>678</v>
      </c>
      <c r="M112" s="56" t="s">
        <v>629</v>
      </c>
      <c r="N112" s="56" t="s">
        <v>630</v>
      </c>
      <c r="O112" s="57" t="s">
        <v>663</v>
      </c>
      <c r="P112" s="58" t="s">
        <v>679</v>
      </c>
    </row>
    <row r="113" spans="1:16" ht="12.75" customHeight="1" thickBot="1" x14ac:dyDescent="0.25">
      <c r="A113" s="12" t="str">
        <f t="shared" si="18"/>
        <v>JAAVSO 36(2);186 </v>
      </c>
      <c r="B113" s="16" t="str">
        <f t="shared" si="19"/>
        <v>I</v>
      </c>
      <c r="C113" s="12">
        <f t="shared" si="20"/>
        <v>54674.672599999998</v>
      </c>
      <c r="D113" s="8" t="str">
        <f t="shared" si="21"/>
        <v>vis</v>
      </c>
      <c r="E113" s="54">
        <f>VLOOKUP(C113,Active!C$21:E$966,3,FALSE)</f>
        <v>4606.9018650970238</v>
      </c>
      <c r="F113" s="16" t="s">
        <v>122</v>
      </c>
      <c r="G113" s="8" t="str">
        <f t="shared" si="22"/>
        <v>54674.6726</v>
      </c>
      <c r="H113" s="12">
        <f t="shared" si="23"/>
        <v>4607</v>
      </c>
      <c r="I113" s="55" t="s">
        <v>680</v>
      </c>
      <c r="J113" s="56" t="s">
        <v>681</v>
      </c>
      <c r="K113" s="55" t="s">
        <v>682</v>
      </c>
      <c r="L113" s="55" t="s">
        <v>683</v>
      </c>
      <c r="M113" s="56" t="s">
        <v>629</v>
      </c>
      <c r="N113" s="56" t="s">
        <v>599</v>
      </c>
      <c r="O113" s="57" t="s">
        <v>241</v>
      </c>
      <c r="P113" s="58" t="s">
        <v>684</v>
      </c>
    </row>
    <row r="114" spans="1:16" ht="12.75" customHeight="1" thickBot="1" x14ac:dyDescent="0.25">
      <c r="A114" s="12" t="str">
        <f t="shared" si="18"/>
        <v> JAAVSO 38;120 </v>
      </c>
      <c r="B114" s="16" t="str">
        <f t="shared" si="19"/>
        <v>I</v>
      </c>
      <c r="C114" s="12">
        <f t="shared" si="20"/>
        <v>55080.666799999999</v>
      </c>
      <c r="D114" s="8" t="str">
        <f t="shared" si="21"/>
        <v>vis</v>
      </c>
      <c r="E114" s="54">
        <f>VLOOKUP(C114,Active!C$21:E$966,3,FALSE)</f>
        <v>4790.8982141222368</v>
      </c>
      <c r="F114" s="16" t="s">
        <v>122</v>
      </c>
      <c r="G114" s="8" t="str">
        <f t="shared" si="22"/>
        <v>55080.6668</v>
      </c>
      <c r="H114" s="12">
        <f t="shared" si="23"/>
        <v>4791</v>
      </c>
      <c r="I114" s="55" t="s">
        <v>696</v>
      </c>
      <c r="J114" s="56" t="s">
        <v>697</v>
      </c>
      <c r="K114" s="55" t="s">
        <v>698</v>
      </c>
      <c r="L114" s="55" t="s">
        <v>699</v>
      </c>
      <c r="M114" s="56" t="s">
        <v>629</v>
      </c>
      <c r="N114" s="56" t="s">
        <v>630</v>
      </c>
      <c r="O114" s="57" t="s">
        <v>700</v>
      </c>
      <c r="P114" s="57" t="s">
        <v>701</v>
      </c>
    </row>
    <row r="115" spans="1:16" ht="12.75" customHeight="1" thickBot="1" x14ac:dyDescent="0.25">
      <c r="A115" s="12" t="str">
        <f t="shared" si="18"/>
        <v>IBVS 5924 </v>
      </c>
      <c r="B115" s="16" t="str">
        <f t="shared" si="19"/>
        <v>II</v>
      </c>
      <c r="C115" s="12">
        <f t="shared" si="20"/>
        <v>55088.401299999998</v>
      </c>
      <c r="D115" s="8" t="str">
        <f t="shared" si="21"/>
        <v>vis</v>
      </c>
      <c r="E115" s="54">
        <f>VLOOKUP(C115,Active!C$21:E$966,3,FALSE)</f>
        <v>4794.4034852850646</v>
      </c>
      <c r="F115" s="16" t="s">
        <v>122</v>
      </c>
      <c r="G115" s="8" t="str">
        <f t="shared" si="22"/>
        <v>55088.4013</v>
      </c>
      <c r="H115" s="12">
        <f t="shared" si="23"/>
        <v>4794.5</v>
      </c>
      <c r="I115" s="55" t="s">
        <v>702</v>
      </c>
      <c r="J115" s="56" t="s">
        <v>703</v>
      </c>
      <c r="K115" s="55" t="s">
        <v>704</v>
      </c>
      <c r="L115" s="55" t="s">
        <v>705</v>
      </c>
      <c r="M115" s="56" t="s">
        <v>629</v>
      </c>
      <c r="N115" s="56" t="s">
        <v>706</v>
      </c>
      <c r="O115" s="57" t="s">
        <v>707</v>
      </c>
      <c r="P115" s="58" t="s">
        <v>708</v>
      </c>
    </row>
    <row r="116" spans="1:16" ht="12.75" customHeight="1" thickBot="1" x14ac:dyDescent="0.25">
      <c r="A116" s="12" t="str">
        <f t="shared" si="18"/>
        <v>IBVS 5988 </v>
      </c>
      <c r="B116" s="16" t="str">
        <f t="shared" si="19"/>
        <v>I</v>
      </c>
      <c r="C116" s="12">
        <f t="shared" si="20"/>
        <v>55162.3125</v>
      </c>
      <c r="D116" s="8" t="str">
        <f t="shared" si="21"/>
        <v>vis</v>
      </c>
      <c r="E116" s="54">
        <f>VLOOKUP(C116,Active!C$21:E$966,3,FALSE)</f>
        <v>4827.9000006344777</v>
      </c>
      <c r="F116" s="16" t="s">
        <v>122</v>
      </c>
      <c r="G116" s="8" t="str">
        <f t="shared" si="22"/>
        <v>55162.3125</v>
      </c>
      <c r="H116" s="12">
        <f t="shared" si="23"/>
        <v>4828</v>
      </c>
      <c r="I116" s="55" t="s">
        <v>709</v>
      </c>
      <c r="J116" s="56" t="s">
        <v>710</v>
      </c>
      <c r="K116" s="55" t="s">
        <v>711</v>
      </c>
      <c r="L116" s="55" t="s">
        <v>712</v>
      </c>
      <c r="M116" s="56" t="s">
        <v>629</v>
      </c>
      <c r="N116" s="56" t="s">
        <v>122</v>
      </c>
      <c r="O116" s="57" t="s">
        <v>713</v>
      </c>
      <c r="P116" s="58" t="s">
        <v>714</v>
      </c>
    </row>
    <row r="117" spans="1:16" ht="12.75" customHeight="1" thickBot="1" x14ac:dyDescent="0.25">
      <c r="A117" s="12" t="str">
        <f t="shared" si="18"/>
        <v>BAVM 234 </v>
      </c>
      <c r="B117" s="16" t="str">
        <f t="shared" si="19"/>
        <v>I</v>
      </c>
      <c r="C117" s="12">
        <f t="shared" si="20"/>
        <v>55345.454599999997</v>
      </c>
      <c r="D117" s="8" t="str">
        <f t="shared" si="21"/>
        <v>vis</v>
      </c>
      <c r="E117" s="54">
        <f>VLOOKUP(C117,Active!C$21:E$966,3,FALSE)</f>
        <v>4910.8999000241984</v>
      </c>
      <c r="F117" s="16" t="s">
        <v>122</v>
      </c>
      <c r="G117" s="8" t="str">
        <f t="shared" si="22"/>
        <v>55345.4546</v>
      </c>
      <c r="H117" s="12">
        <f t="shared" si="23"/>
        <v>4911</v>
      </c>
      <c r="I117" s="55" t="s">
        <v>724</v>
      </c>
      <c r="J117" s="56" t="s">
        <v>725</v>
      </c>
      <c r="K117" s="55" t="s">
        <v>726</v>
      </c>
      <c r="L117" s="55" t="s">
        <v>727</v>
      </c>
      <c r="M117" s="56" t="s">
        <v>629</v>
      </c>
      <c r="N117" s="56" t="s">
        <v>599</v>
      </c>
      <c r="O117" s="57" t="s">
        <v>728</v>
      </c>
      <c r="P117" s="58" t="s">
        <v>729</v>
      </c>
    </row>
    <row r="118" spans="1:16" ht="12.75" customHeight="1" thickBot="1" x14ac:dyDescent="0.25">
      <c r="A118" s="12" t="str">
        <f t="shared" si="18"/>
        <v>IBVS 5988 </v>
      </c>
      <c r="B118" s="16" t="str">
        <f t="shared" si="19"/>
        <v>I</v>
      </c>
      <c r="C118" s="12">
        <f t="shared" si="20"/>
        <v>55409.443299999999</v>
      </c>
      <c r="D118" s="8" t="str">
        <f t="shared" si="21"/>
        <v>vis</v>
      </c>
      <c r="E118" s="54">
        <f>VLOOKUP(C118,Active!C$21:E$966,3,FALSE)</f>
        <v>4939.8995438094298</v>
      </c>
      <c r="F118" s="16" t="s">
        <v>122</v>
      </c>
      <c r="G118" s="8" t="str">
        <f t="shared" si="22"/>
        <v>55409.4433</v>
      </c>
      <c r="H118" s="12">
        <f t="shared" si="23"/>
        <v>4940</v>
      </c>
      <c r="I118" s="55" t="s">
        <v>730</v>
      </c>
      <c r="J118" s="56" t="s">
        <v>731</v>
      </c>
      <c r="K118" s="55" t="s">
        <v>732</v>
      </c>
      <c r="L118" s="55" t="s">
        <v>733</v>
      </c>
      <c r="M118" s="56" t="s">
        <v>629</v>
      </c>
      <c r="N118" s="56" t="s">
        <v>734</v>
      </c>
      <c r="O118" s="57" t="s">
        <v>713</v>
      </c>
      <c r="P118" s="58" t="s">
        <v>714</v>
      </c>
    </row>
    <row r="119" spans="1:16" ht="12.75" customHeight="1" thickBot="1" x14ac:dyDescent="0.25">
      <c r="A119" s="12" t="str">
        <f t="shared" si="18"/>
        <v>BAVM 215 </v>
      </c>
      <c r="B119" s="16" t="str">
        <f t="shared" si="19"/>
        <v>I</v>
      </c>
      <c r="C119" s="12">
        <f t="shared" si="20"/>
        <v>55451.367100000003</v>
      </c>
      <c r="D119" s="8" t="str">
        <f t="shared" si="21"/>
        <v>vis</v>
      </c>
      <c r="E119" s="54">
        <f>VLOOKUP(C119,Active!C$21:E$966,3,FALSE)</f>
        <v>4958.8993870024215</v>
      </c>
      <c r="F119" s="16" t="s">
        <v>122</v>
      </c>
      <c r="G119" s="8" t="str">
        <f t="shared" si="22"/>
        <v>55451.3671</v>
      </c>
      <c r="H119" s="12">
        <f t="shared" si="23"/>
        <v>4959</v>
      </c>
      <c r="I119" s="55" t="s">
        <v>735</v>
      </c>
      <c r="J119" s="56" t="s">
        <v>736</v>
      </c>
      <c r="K119" s="55" t="s">
        <v>737</v>
      </c>
      <c r="L119" s="55" t="s">
        <v>738</v>
      </c>
      <c r="M119" s="56" t="s">
        <v>629</v>
      </c>
      <c r="N119" s="56">
        <v>0</v>
      </c>
      <c r="O119" s="57" t="s">
        <v>600</v>
      </c>
      <c r="P119" s="58" t="s">
        <v>739</v>
      </c>
    </row>
    <row r="120" spans="1:16" ht="12.75" customHeight="1" thickBot="1" x14ac:dyDescent="0.25">
      <c r="A120" s="12" t="str">
        <f t="shared" si="18"/>
        <v>OEJV 0137 </v>
      </c>
      <c r="B120" s="16" t="str">
        <f t="shared" si="19"/>
        <v>I</v>
      </c>
      <c r="C120" s="12">
        <f t="shared" si="20"/>
        <v>55473.432800000002</v>
      </c>
      <c r="D120" s="8" t="str">
        <f t="shared" si="21"/>
        <v>vis</v>
      </c>
      <c r="E120" s="54">
        <f>VLOOKUP(C120,Active!C$21:E$966,3,FALSE)</f>
        <v>4968.899550154224</v>
      </c>
      <c r="F120" s="16" t="s">
        <v>122</v>
      </c>
      <c r="G120" s="8" t="str">
        <f t="shared" si="22"/>
        <v>55473.4328</v>
      </c>
      <c r="H120" s="12">
        <f t="shared" si="23"/>
        <v>4969</v>
      </c>
      <c r="I120" s="55" t="s">
        <v>740</v>
      </c>
      <c r="J120" s="56" t="s">
        <v>741</v>
      </c>
      <c r="K120" s="55">
        <v>4969</v>
      </c>
      <c r="L120" s="55" t="s">
        <v>742</v>
      </c>
      <c r="M120" s="56" t="s">
        <v>629</v>
      </c>
      <c r="N120" s="56" t="s">
        <v>706</v>
      </c>
      <c r="O120" s="57" t="s">
        <v>719</v>
      </c>
      <c r="P120" s="58" t="s">
        <v>720</v>
      </c>
    </row>
    <row r="121" spans="1:16" ht="12.75" customHeight="1" thickBot="1" x14ac:dyDescent="0.25">
      <c r="A121" s="12" t="str">
        <f t="shared" si="18"/>
        <v>OEJV 0137 </v>
      </c>
      <c r="B121" s="16" t="str">
        <f t="shared" si="19"/>
        <v>I</v>
      </c>
      <c r="C121" s="12">
        <f t="shared" si="20"/>
        <v>55473.433299999997</v>
      </c>
      <c r="D121" s="8" t="str">
        <f t="shared" si="21"/>
        <v>vis</v>
      </c>
      <c r="E121" s="54">
        <f>VLOOKUP(C121,Active!C$21:E$966,3,FALSE)</f>
        <v>4968.8997767539477</v>
      </c>
      <c r="F121" s="16" t="s">
        <v>122</v>
      </c>
      <c r="G121" s="8" t="str">
        <f t="shared" si="22"/>
        <v>55473.4333</v>
      </c>
      <c r="H121" s="12">
        <f t="shared" si="23"/>
        <v>4969</v>
      </c>
      <c r="I121" s="55" t="s">
        <v>743</v>
      </c>
      <c r="J121" s="56" t="s">
        <v>741</v>
      </c>
      <c r="K121" s="55">
        <v>4969</v>
      </c>
      <c r="L121" s="55" t="s">
        <v>744</v>
      </c>
      <c r="M121" s="56" t="s">
        <v>629</v>
      </c>
      <c r="N121" s="56" t="s">
        <v>82</v>
      </c>
      <c r="O121" s="57" t="s">
        <v>719</v>
      </c>
      <c r="P121" s="58" t="s">
        <v>720</v>
      </c>
    </row>
    <row r="122" spans="1:16" ht="12.75" customHeight="1" thickBot="1" x14ac:dyDescent="0.25">
      <c r="A122" s="12" t="str">
        <f t="shared" si="18"/>
        <v> JAAVSO 39;177 </v>
      </c>
      <c r="B122" s="16" t="str">
        <f t="shared" si="19"/>
        <v>I</v>
      </c>
      <c r="C122" s="12">
        <f t="shared" si="20"/>
        <v>55486.672500000001</v>
      </c>
      <c r="D122" s="8" t="str">
        <f t="shared" si="21"/>
        <v>vis</v>
      </c>
      <c r="E122" s="54">
        <f>VLOOKUP(C122,Active!C$21:E$966,3,FALSE)</f>
        <v>4974.899774941151</v>
      </c>
      <c r="F122" s="16" t="s">
        <v>122</v>
      </c>
      <c r="G122" s="8" t="str">
        <f t="shared" si="22"/>
        <v>55486.6725</v>
      </c>
      <c r="H122" s="12">
        <f t="shared" si="23"/>
        <v>4975</v>
      </c>
      <c r="I122" s="55" t="s">
        <v>745</v>
      </c>
      <c r="J122" s="56" t="s">
        <v>746</v>
      </c>
      <c r="K122" s="55">
        <v>4975</v>
      </c>
      <c r="L122" s="55" t="s">
        <v>744</v>
      </c>
      <c r="M122" s="56" t="s">
        <v>629</v>
      </c>
      <c r="N122" s="56" t="s">
        <v>122</v>
      </c>
      <c r="O122" s="57" t="s">
        <v>631</v>
      </c>
      <c r="P122" s="57" t="s">
        <v>747</v>
      </c>
    </row>
    <row r="123" spans="1:16" ht="12.75" customHeight="1" thickBot="1" x14ac:dyDescent="0.25">
      <c r="A123" s="12" t="str">
        <f t="shared" si="18"/>
        <v>IBVS 5988 </v>
      </c>
      <c r="B123" s="16" t="str">
        <f t="shared" si="19"/>
        <v>I</v>
      </c>
      <c r="C123" s="12">
        <f t="shared" si="20"/>
        <v>55568.313300000002</v>
      </c>
      <c r="D123" s="8" t="str">
        <f t="shared" si="21"/>
        <v>vis</v>
      </c>
      <c r="E123" s="54">
        <f>VLOOKUP(C123,Active!C$21:E$966,3,FALSE)</f>
        <v>5011.8993407760763</v>
      </c>
      <c r="F123" s="16" t="s">
        <v>122</v>
      </c>
      <c r="G123" s="8" t="str">
        <f t="shared" si="22"/>
        <v>55568.3133</v>
      </c>
      <c r="H123" s="12">
        <f t="shared" si="23"/>
        <v>5012</v>
      </c>
      <c r="I123" s="55" t="s">
        <v>748</v>
      </c>
      <c r="J123" s="56" t="s">
        <v>749</v>
      </c>
      <c r="K123" s="55">
        <v>5012</v>
      </c>
      <c r="L123" s="55" t="s">
        <v>750</v>
      </c>
      <c r="M123" s="56" t="s">
        <v>629</v>
      </c>
      <c r="N123" s="56" t="s">
        <v>751</v>
      </c>
      <c r="O123" s="57" t="s">
        <v>713</v>
      </c>
      <c r="P123" s="58" t="s">
        <v>714</v>
      </c>
    </row>
    <row r="124" spans="1:16" ht="12.75" customHeight="1" thickBot="1" x14ac:dyDescent="0.25">
      <c r="A124" s="12" t="str">
        <f t="shared" si="18"/>
        <v>BAVM 220 </v>
      </c>
      <c r="B124" s="16" t="str">
        <f t="shared" si="19"/>
        <v>I</v>
      </c>
      <c r="C124" s="12">
        <f t="shared" si="20"/>
        <v>55784.551899999999</v>
      </c>
      <c r="D124" s="8" t="str">
        <f t="shared" si="21"/>
        <v>vis</v>
      </c>
      <c r="E124" s="54">
        <f>VLOOKUP(C124,Active!C$21:E$966,3,FALSE)</f>
        <v>5109.8985558346239</v>
      </c>
      <c r="F124" s="16" t="s">
        <v>122</v>
      </c>
      <c r="G124" s="8" t="str">
        <f t="shared" si="22"/>
        <v>55784.5519</v>
      </c>
      <c r="H124" s="12">
        <f t="shared" si="23"/>
        <v>5110</v>
      </c>
      <c r="I124" s="55" t="s">
        <v>752</v>
      </c>
      <c r="J124" s="56" t="s">
        <v>753</v>
      </c>
      <c r="K124" s="55">
        <v>5110</v>
      </c>
      <c r="L124" s="55" t="s">
        <v>754</v>
      </c>
      <c r="M124" s="56" t="s">
        <v>629</v>
      </c>
      <c r="N124" s="59" t="s">
        <v>609</v>
      </c>
      <c r="O124" s="57" t="s">
        <v>600</v>
      </c>
      <c r="P124" s="58" t="s">
        <v>755</v>
      </c>
    </row>
    <row r="125" spans="1:16" ht="12.75" customHeight="1" thickBot="1" x14ac:dyDescent="0.25">
      <c r="A125" s="12" t="str">
        <f t="shared" si="18"/>
        <v>BAVM 231 </v>
      </c>
      <c r="B125" s="16" t="str">
        <f t="shared" si="19"/>
        <v>I</v>
      </c>
      <c r="C125" s="12">
        <f t="shared" si="20"/>
        <v>56157.453200000004</v>
      </c>
      <c r="D125" s="8" t="str">
        <f t="shared" si="21"/>
        <v>vis</v>
      </c>
      <c r="E125" s="54">
        <f>VLOOKUP(C125,Active!C$21:E$966,3,FALSE)</f>
        <v>5278.8972207090401</v>
      </c>
      <c r="F125" s="16" t="s">
        <v>122</v>
      </c>
      <c r="G125" s="8" t="str">
        <f t="shared" si="22"/>
        <v>56157.4532</v>
      </c>
      <c r="H125" s="12">
        <f t="shared" si="23"/>
        <v>5279</v>
      </c>
      <c r="I125" s="55" t="s">
        <v>761</v>
      </c>
      <c r="J125" s="56" t="s">
        <v>762</v>
      </c>
      <c r="K125" s="55" t="s">
        <v>763</v>
      </c>
      <c r="L125" s="55" t="s">
        <v>764</v>
      </c>
      <c r="M125" s="56" t="s">
        <v>629</v>
      </c>
      <c r="N125" s="59" t="s">
        <v>609</v>
      </c>
      <c r="O125" s="57" t="s">
        <v>600</v>
      </c>
      <c r="P125" s="58" t="s">
        <v>765</v>
      </c>
    </row>
    <row r="126" spans="1:16" ht="12.75" customHeight="1" thickBot="1" x14ac:dyDescent="0.25">
      <c r="A126" s="12" t="str">
        <f t="shared" si="18"/>
        <v>OEJV 0160 </v>
      </c>
      <c r="B126" s="16" t="str">
        <f t="shared" si="19"/>
        <v>I</v>
      </c>
      <c r="C126" s="12">
        <f t="shared" si="20"/>
        <v>56294.260090000003</v>
      </c>
      <c r="D126" s="8" t="str">
        <f t="shared" si="21"/>
        <v>vis</v>
      </c>
      <c r="E126" s="54">
        <f>VLOOKUP(C126,Active!C$21:E$966,3,FALSE)</f>
        <v>5340.8980283104638</v>
      </c>
      <c r="F126" s="16" t="s">
        <v>122</v>
      </c>
      <c r="G126" s="8" t="str">
        <f t="shared" si="22"/>
        <v>56294.26009</v>
      </c>
      <c r="H126" s="12">
        <f t="shared" si="23"/>
        <v>5341</v>
      </c>
      <c r="I126" s="55" t="s">
        <v>766</v>
      </c>
      <c r="J126" s="56" t="s">
        <v>767</v>
      </c>
      <c r="K126" s="55">
        <v>5341</v>
      </c>
      <c r="L126" s="55" t="s">
        <v>768</v>
      </c>
      <c r="M126" s="56" t="s">
        <v>629</v>
      </c>
      <c r="N126" s="56" t="s">
        <v>706</v>
      </c>
      <c r="O126" s="57" t="s">
        <v>719</v>
      </c>
      <c r="P126" s="58" t="s">
        <v>769</v>
      </c>
    </row>
    <row r="127" spans="1:16" ht="12.75" customHeight="1" thickBot="1" x14ac:dyDescent="0.25">
      <c r="A127" s="12" t="str">
        <f t="shared" si="18"/>
        <v>OEJV 0160 </v>
      </c>
      <c r="B127" s="16" t="str">
        <f t="shared" si="19"/>
        <v>I</v>
      </c>
      <c r="C127" s="12">
        <f t="shared" si="20"/>
        <v>56294.261460000002</v>
      </c>
      <c r="D127" s="8" t="str">
        <f t="shared" si="21"/>
        <v>vis</v>
      </c>
      <c r="E127" s="54">
        <f>VLOOKUP(C127,Active!C$21:E$966,3,FALSE)</f>
        <v>5340.8986491937121</v>
      </c>
      <c r="F127" s="16" t="s">
        <v>122</v>
      </c>
      <c r="G127" s="8" t="str">
        <f t="shared" si="22"/>
        <v>56294.26146</v>
      </c>
      <c r="H127" s="12">
        <f t="shared" si="23"/>
        <v>5341</v>
      </c>
      <c r="I127" s="55" t="s">
        <v>770</v>
      </c>
      <c r="J127" s="56" t="s">
        <v>771</v>
      </c>
      <c r="K127" s="55">
        <v>5341</v>
      </c>
      <c r="L127" s="55" t="s">
        <v>772</v>
      </c>
      <c r="M127" s="56" t="s">
        <v>629</v>
      </c>
      <c r="N127" s="56" t="s">
        <v>122</v>
      </c>
      <c r="O127" s="57" t="s">
        <v>719</v>
      </c>
      <c r="P127" s="58" t="s">
        <v>769</v>
      </c>
    </row>
    <row r="128" spans="1:16" ht="12.75" customHeight="1" thickBot="1" x14ac:dyDescent="0.25">
      <c r="A128" s="12" t="str">
        <f t="shared" si="18"/>
        <v>OEJV 0160 </v>
      </c>
      <c r="B128" s="16" t="str">
        <f t="shared" si="19"/>
        <v>I</v>
      </c>
      <c r="C128" s="12">
        <f t="shared" si="20"/>
        <v>56510.49987</v>
      </c>
      <c r="D128" s="8" t="str">
        <f t="shared" si="21"/>
        <v>vis</v>
      </c>
      <c r="E128" s="54">
        <f>VLOOKUP(C128,Active!C$21:E$966,3,FALSE)</f>
        <v>5438.8977781443646</v>
      </c>
      <c r="F128" s="16" t="s">
        <v>122</v>
      </c>
      <c r="G128" s="8" t="str">
        <f t="shared" si="22"/>
        <v>56510.49987</v>
      </c>
      <c r="H128" s="12">
        <f t="shared" si="23"/>
        <v>5439</v>
      </c>
      <c r="I128" s="55" t="s">
        <v>773</v>
      </c>
      <c r="J128" s="56" t="s">
        <v>774</v>
      </c>
      <c r="K128" s="55">
        <v>5439</v>
      </c>
      <c r="L128" s="55" t="s">
        <v>775</v>
      </c>
      <c r="M128" s="56" t="s">
        <v>629</v>
      </c>
      <c r="N128" s="56" t="s">
        <v>706</v>
      </c>
      <c r="O128" s="57" t="s">
        <v>776</v>
      </c>
      <c r="P128" s="58" t="s">
        <v>769</v>
      </c>
    </row>
    <row r="129" spans="1:16" ht="12.75" customHeight="1" thickBot="1" x14ac:dyDescent="0.25">
      <c r="A129" s="12" t="str">
        <f t="shared" si="18"/>
        <v> JAAVSO 41;328 </v>
      </c>
      <c r="B129" s="16" t="str">
        <f t="shared" si="19"/>
        <v>I</v>
      </c>
      <c r="C129" s="12">
        <f t="shared" si="20"/>
        <v>56554.628799999999</v>
      </c>
      <c r="D129" s="8" t="str">
        <f t="shared" si="21"/>
        <v>vis</v>
      </c>
      <c r="E129" s="54">
        <f>VLOOKUP(C129,Active!C$21:E$966,3,FALSE)</f>
        <v>5458.8969850453232</v>
      </c>
      <c r="F129" s="16" t="s">
        <v>122</v>
      </c>
      <c r="G129" s="8" t="str">
        <f t="shared" si="22"/>
        <v>56554.6288</v>
      </c>
      <c r="H129" s="12">
        <f t="shared" si="23"/>
        <v>5459</v>
      </c>
      <c r="I129" s="55" t="s">
        <v>777</v>
      </c>
      <c r="J129" s="56" t="s">
        <v>778</v>
      </c>
      <c r="K129" s="55">
        <v>5459</v>
      </c>
      <c r="L129" s="55" t="s">
        <v>779</v>
      </c>
      <c r="M129" s="56" t="s">
        <v>629</v>
      </c>
      <c r="N129" s="56" t="s">
        <v>122</v>
      </c>
      <c r="O129" s="57" t="s">
        <v>700</v>
      </c>
      <c r="P129" s="57" t="s">
        <v>780</v>
      </c>
    </row>
    <row r="130" spans="1:16" ht="12.75" customHeight="1" thickBot="1" x14ac:dyDescent="0.25">
      <c r="A130" s="12" t="str">
        <f t="shared" si="18"/>
        <v>BAVM 238 </v>
      </c>
      <c r="B130" s="16" t="str">
        <f t="shared" si="19"/>
        <v>I</v>
      </c>
      <c r="C130" s="12">
        <f t="shared" si="20"/>
        <v>56830.445899999999</v>
      </c>
      <c r="D130" s="8" t="str">
        <f t="shared" si="21"/>
        <v>vis</v>
      </c>
      <c r="E130" s="54">
        <f>VLOOKUP(C130,Active!C$21:E$966,3,FALSE)</f>
        <v>5583.8971436651309</v>
      </c>
      <c r="F130" s="16" t="s">
        <v>122</v>
      </c>
      <c r="G130" s="8" t="str">
        <f t="shared" si="22"/>
        <v>56830.4459</v>
      </c>
      <c r="H130" s="12">
        <f t="shared" si="23"/>
        <v>5584</v>
      </c>
      <c r="I130" s="55" t="s">
        <v>781</v>
      </c>
      <c r="J130" s="56" t="s">
        <v>782</v>
      </c>
      <c r="K130" s="55">
        <v>5584</v>
      </c>
      <c r="L130" s="55" t="s">
        <v>783</v>
      </c>
      <c r="M130" s="56" t="s">
        <v>629</v>
      </c>
      <c r="N130" s="59" t="s">
        <v>609</v>
      </c>
      <c r="O130" s="57" t="s">
        <v>600</v>
      </c>
      <c r="P130" s="58" t="s">
        <v>784</v>
      </c>
    </row>
    <row r="131" spans="1:16" ht="12.75" customHeight="1" thickBot="1" x14ac:dyDescent="0.25">
      <c r="A131" s="12" t="str">
        <f t="shared" si="18"/>
        <v>BAVM 239 </v>
      </c>
      <c r="B131" s="16" t="str">
        <f t="shared" si="19"/>
        <v>I</v>
      </c>
      <c r="C131" s="12">
        <f t="shared" si="20"/>
        <v>56916.499100000001</v>
      </c>
      <c r="D131" s="8" t="str">
        <f t="shared" si="21"/>
        <v>vis</v>
      </c>
      <c r="E131" s="54">
        <f>VLOOKUP(C131,Active!C$21:E$966,3,FALSE)</f>
        <v>5622.8964067628231</v>
      </c>
      <c r="F131" s="16" t="s">
        <v>122</v>
      </c>
      <c r="G131" s="8" t="str">
        <f t="shared" si="22"/>
        <v>56916.4991</v>
      </c>
      <c r="H131" s="12">
        <f t="shared" si="23"/>
        <v>5623</v>
      </c>
      <c r="I131" s="55" t="s">
        <v>785</v>
      </c>
      <c r="J131" s="56" t="s">
        <v>786</v>
      </c>
      <c r="K131" s="55">
        <v>5623</v>
      </c>
      <c r="L131" s="55" t="s">
        <v>787</v>
      </c>
      <c r="M131" s="56" t="s">
        <v>629</v>
      </c>
      <c r="N131" s="59" t="s">
        <v>609</v>
      </c>
      <c r="O131" s="57" t="s">
        <v>600</v>
      </c>
      <c r="P131" s="58" t="s">
        <v>788</v>
      </c>
    </row>
    <row r="132" spans="1:16" ht="12.75" customHeight="1" thickBot="1" x14ac:dyDescent="0.25">
      <c r="A132" s="12" t="str">
        <f t="shared" si="18"/>
        <v> VB 5.7 </v>
      </c>
      <c r="B132" s="16" t="str">
        <f t="shared" si="19"/>
        <v>I</v>
      </c>
      <c r="C132" s="12">
        <f t="shared" si="20"/>
        <v>25807.414000000001</v>
      </c>
      <c r="D132" s="8" t="str">
        <f t="shared" si="21"/>
        <v>vis</v>
      </c>
      <c r="E132" s="54">
        <f>VLOOKUP(C132,Active!C$21:E$966,3,FALSE)</f>
        <v>-8475.7239181449277</v>
      </c>
      <c r="F132" s="16" t="s">
        <v>122</v>
      </c>
      <c r="G132" s="8" t="str">
        <f t="shared" si="22"/>
        <v>25807.414</v>
      </c>
      <c r="H132" s="12">
        <f t="shared" si="23"/>
        <v>-8476</v>
      </c>
      <c r="I132" s="55" t="s">
        <v>125</v>
      </c>
      <c r="J132" s="56" t="s">
        <v>126</v>
      </c>
      <c r="K132" s="55">
        <v>-8476</v>
      </c>
      <c r="L132" s="55" t="s">
        <v>127</v>
      </c>
      <c r="M132" s="56" t="s">
        <v>128</v>
      </c>
      <c r="N132" s="56"/>
      <c r="O132" s="57" t="s">
        <v>129</v>
      </c>
      <c r="P132" s="57" t="s">
        <v>130</v>
      </c>
    </row>
    <row r="133" spans="1:16" ht="12.75" customHeight="1" thickBot="1" x14ac:dyDescent="0.25">
      <c r="A133" s="12" t="str">
        <f t="shared" si="18"/>
        <v> VB 5.7 </v>
      </c>
      <c r="B133" s="16" t="str">
        <f t="shared" si="19"/>
        <v>I</v>
      </c>
      <c r="C133" s="12">
        <f t="shared" si="20"/>
        <v>26266.319</v>
      </c>
      <c r="D133" s="8" t="str">
        <f t="shared" si="21"/>
        <v>vis</v>
      </c>
      <c r="E133" s="54">
        <f>VLOOKUP(C133,Active!C$21:E$966,3,FALSE)</f>
        <v>-8267.7484235457068</v>
      </c>
      <c r="F133" s="16" t="s">
        <v>122</v>
      </c>
      <c r="G133" s="8" t="str">
        <f t="shared" si="22"/>
        <v>26266.319</v>
      </c>
      <c r="H133" s="12">
        <f t="shared" si="23"/>
        <v>-8268</v>
      </c>
      <c r="I133" s="55" t="s">
        <v>131</v>
      </c>
      <c r="J133" s="56" t="s">
        <v>132</v>
      </c>
      <c r="K133" s="55">
        <v>-8268</v>
      </c>
      <c r="L133" s="55" t="s">
        <v>133</v>
      </c>
      <c r="M133" s="56" t="s">
        <v>128</v>
      </c>
      <c r="N133" s="56"/>
      <c r="O133" s="57" t="s">
        <v>129</v>
      </c>
      <c r="P133" s="57" t="s">
        <v>130</v>
      </c>
    </row>
    <row r="134" spans="1:16" ht="12.75" customHeight="1" thickBot="1" x14ac:dyDescent="0.25">
      <c r="A134" s="12" t="str">
        <f t="shared" si="18"/>
        <v> RIA 8.232 </v>
      </c>
      <c r="B134" s="16" t="str">
        <f t="shared" si="19"/>
        <v>I</v>
      </c>
      <c r="C134" s="12">
        <f t="shared" si="20"/>
        <v>26266.355</v>
      </c>
      <c r="D134" s="8" t="str">
        <f t="shared" si="21"/>
        <v>vis</v>
      </c>
      <c r="E134" s="54">
        <f>VLOOKUP(C134,Active!C$21:E$966,3,FALSE)</f>
        <v>-8267.7321083654278</v>
      </c>
      <c r="F134" s="16" t="s">
        <v>122</v>
      </c>
      <c r="G134" s="8" t="str">
        <f t="shared" si="22"/>
        <v>26266.355</v>
      </c>
      <c r="H134" s="12">
        <f t="shared" si="23"/>
        <v>-8268</v>
      </c>
      <c r="I134" s="55" t="s">
        <v>134</v>
      </c>
      <c r="J134" s="56" t="s">
        <v>135</v>
      </c>
      <c r="K134" s="55">
        <v>-8268</v>
      </c>
      <c r="L134" s="55" t="s">
        <v>136</v>
      </c>
      <c r="M134" s="56" t="s">
        <v>128</v>
      </c>
      <c r="N134" s="56"/>
      <c r="O134" s="57" t="s">
        <v>137</v>
      </c>
      <c r="P134" s="57" t="s">
        <v>138</v>
      </c>
    </row>
    <row r="135" spans="1:16" ht="12.75" customHeight="1" thickBot="1" x14ac:dyDescent="0.25">
      <c r="A135" s="12" t="str">
        <f t="shared" si="18"/>
        <v> VB 5.7 </v>
      </c>
      <c r="B135" s="16" t="str">
        <f t="shared" si="19"/>
        <v>I</v>
      </c>
      <c r="C135" s="12">
        <f t="shared" si="20"/>
        <v>27272.519</v>
      </c>
      <c r="D135" s="8" t="str">
        <f t="shared" si="21"/>
        <v>vis</v>
      </c>
      <c r="E135" s="54">
        <f>VLOOKUP(C135,Active!C$21:E$966,3,FALSE)</f>
        <v>-7811.7391347697348</v>
      </c>
      <c r="F135" s="16" t="s">
        <v>122</v>
      </c>
      <c r="G135" s="8" t="str">
        <f t="shared" si="22"/>
        <v>27272.519</v>
      </c>
      <c r="H135" s="12">
        <f t="shared" si="23"/>
        <v>-7812</v>
      </c>
      <c r="I135" s="55" t="s">
        <v>139</v>
      </c>
      <c r="J135" s="56" t="s">
        <v>140</v>
      </c>
      <c r="K135" s="55">
        <v>-7812</v>
      </c>
      <c r="L135" s="55" t="s">
        <v>141</v>
      </c>
      <c r="M135" s="56" t="s">
        <v>128</v>
      </c>
      <c r="N135" s="56"/>
      <c r="O135" s="57" t="s">
        <v>129</v>
      </c>
      <c r="P135" s="57" t="s">
        <v>130</v>
      </c>
    </row>
    <row r="136" spans="1:16" ht="12.75" customHeight="1" thickBot="1" x14ac:dyDescent="0.25">
      <c r="A136" s="12" t="str">
        <f t="shared" si="18"/>
        <v> VB 5.7 </v>
      </c>
      <c r="B136" s="16" t="str">
        <f t="shared" si="19"/>
        <v>I</v>
      </c>
      <c r="C136" s="12">
        <f t="shared" si="20"/>
        <v>27367.356</v>
      </c>
      <c r="D136" s="8" t="str">
        <f t="shared" si="21"/>
        <v>vis</v>
      </c>
      <c r="E136" s="54">
        <f>VLOOKUP(C136,Active!C$21:E$966,3,FALSE)</f>
        <v>-7768.7590583240517</v>
      </c>
      <c r="F136" s="16" t="s">
        <v>122</v>
      </c>
      <c r="G136" s="8" t="str">
        <f t="shared" si="22"/>
        <v>27367.356</v>
      </c>
      <c r="H136" s="12">
        <f t="shared" si="23"/>
        <v>-7769</v>
      </c>
      <c r="I136" s="55" t="s">
        <v>142</v>
      </c>
      <c r="J136" s="56" t="s">
        <v>143</v>
      </c>
      <c r="K136" s="55">
        <v>-7769</v>
      </c>
      <c r="L136" s="55" t="s">
        <v>144</v>
      </c>
      <c r="M136" s="56" t="s">
        <v>128</v>
      </c>
      <c r="N136" s="56"/>
      <c r="O136" s="57" t="s">
        <v>129</v>
      </c>
      <c r="P136" s="57" t="s">
        <v>130</v>
      </c>
    </row>
    <row r="137" spans="1:16" ht="12.75" customHeight="1" thickBot="1" x14ac:dyDescent="0.25">
      <c r="A137" s="12" t="str">
        <f t="shared" si="18"/>
        <v> PZ 5.212 </v>
      </c>
      <c r="B137" s="16" t="str">
        <f t="shared" si="19"/>
        <v>I</v>
      </c>
      <c r="C137" s="12">
        <f t="shared" si="20"/>
        <v>28082.29</v>
      </c>
      <c r="D137" s="8" t="str">
        <f t="shared" si="21"/>
        <v>vis</v>
      </c>
      <c r="E137" s="54">
        <f>VLOOKUP(C137,Active!C$21:E$966,3,FALSE)</f>
        <v>-7444.7513611845552</v>
      </c>
      <c r="F137" s="16" t="s">
        <v>122</v>
      </c>
      <c r="G137" s="8" t="str">
        <f t="shared" si="22"/>
        <v>28082.29</v>
      </c>
      <c r="H137" s="12">
        <f t="shared" si="23"/>
        <v>-7445</v>
      </c>
      <c r="I137" s="55" t="s">
        <v>145</v>
      </c>
      <c r="J137" s="56" t="s">
        <v>146</v>
      </c>
      <c r="K137" s="55">
        <v>-7445</v>
      </c>
      <c r="L137" s="55" t="s">
        <v>147</v>
      </c>
      <c r="M137" s="56" t="s">
        <v>128</v>
      </c>
      <c r="N137" s="56"/>
      <c r="O137" s="57" t="s">
        <v>148</v>
      </c>
      <c r="P137" s="57" t="s">
        <v>149</v>
      </c>
    </row>
    <row r="138" spans="1:16" ht="12.75" customHeight="1" thickBot="1" x14ac:dyDescent="0.25">
      <c r="A138" s="12" t="str">
        <f t="shared" si="18"/>
        <v> PSMO 16.256 </v>
      </c>
      <c r="B138" s="16" t="str">
        <f t="shared" si="19"/>
        <v>I</v>
      </c>
      <c r="C138" s="12">
        <f t="shared" si="20"/>
        <v>28082.296999999999</v>
      </c>
      <c r="D138" s="8" t="str">
        <f t="shared" si="21"/>
        <v>vis</v>
      </c>
      <c r="E138" s="54">
        <f>VLOOKUP(C138,Active!C$21:E$966,3,FALSE)</f>
        <v>-7444.7481887883914</v>
      </c>
      <c r="F138" s="16" t="s">
        <v>122</v>
      </c>
      <c r="G138" s="8" t="str">
        <f t="shared" si="22"/>
        <v>28082.297</v>
      </c>
      <c r="H138" s="12">
        <f t="shared" si="23"/>
        <v>-7445</v>
      </c>
      <c r="I138" s="55" t="s">
        <v>150</v>
      </c>
      <c r="J138" s="56" t="s">
        <v>151</v>
      </c>
      <c r="K138" s="55">
        <v>-7445</v>
      </c>
      <c r="L138" s="55" t="s">
        <v>152</v>
      </c>
      <c r="M138" s="56" t="s">
        <v>124</v>
      </c>
      <c r="N138" s="56"/>
      <c r="O138" s="57" t="s">
        <v>153</v>
      </c>
      <c r="P138" s="57" t="s">
        <v>154</v>
      </c>
    </row>
    <row r="139" spans="1:16" ht="12.75" customHeight="1" thickBot="1" x14ac:dyDescent="0.25">
      <c r="A139" s="12" t="str">
        <f t="shared" ref="A139:A170" si="24">P139</f>
        <v> VB 5.7 </v>
      </c>
      <c r="B139" s="16" t="str">
        <f t="shared" ref="B139:B170" si="25">IF(H139=INT(H139),"I","II")</f>
        <v>I</v>
      </c>
      <c r="C139" s="12">
        <f t="shared" ref="C139:C170" si="26">1*G139</f>
        <v>28126.34</v>
      </c>
      <c r="D139" s="8" t="str">
        <f t="shared" ref="D139:D170" si="27">VLOOKUP(F139,I$1:J$5,2,FALSE)</f>
        <v>vis</v>
      </c>
      <c r="E139" s="54">
        <f>VLOOKUP(C139,Active!C$21:E$966,3,FALSE)</f>
        <v>-7424.7879253163574</v>
      </c>
      <c r="F139" s="16" t="s">
        <v>122</v>
      </c>
      <c r="G139" s="8" t="str">
        <f t="shared" ref="G139:G170" si="28">MID(I139,3,LEN(I139)-3)</f>
        <v>28126.340</v>
      </c>
      <c r="H139" s="12">
        <f t="shared" ref="H139:H170" si="29">1*K139</f>
        <v>-7425</v>
      </c>
      <c r="I139" s="55" t="s">
        <v>155</v>
      </c>
      <c r="J139" s="56" t="s">
        <v>156</v>
      </c>
      <c r="K139" s="55">
        <v>-7425</v>
      </c>
      <c r="L139" s="55" t="s">
        <v>157</v>
      </c>
      <c r="M139" s="56" t="s">
        <v>128</v>
      </c>
      <c r="N139" s="56"/>
      <c r="O139" s="57" t="s">
        <v>129</v>
      </c>
      <c r="P139" s="57" t="s">
        <v>130</v>
      </c>
    </row>
    <row r="140" spans="1:16" ht="12.75" customHeight="1" thickBot="1" x14ac:dyDescent="0.25">
      <c r="A140" s="12" t="str">
        <f t="shared" si="24"/>
        <v> VB 5.7 </v>
      </c>
      <c r="B140" s="16" t="str">
        <f t="shared" si="25"/>
        <v>I</v>
      </c>
      <c r="C140" s="12">
        <f t="shared" si="26"/>
        <v>28373.510999999999</v>
      </c>
      <c r="D140" s="8" t="str">
        <f t="shared" si="27"/>
        <v>vis</v>
      </c>
      <c r="E140" s="54">
        <f>VLOOKUP(C140,Active!C$21:E$966,3,FALSE)</f>
        <v>-7312.770163523428</v>
      </c>
      <c r="F140" s="16" t="s">
        <v>122</v>
      </c>
      <c r="G140" s="8" t="str">
        <f t="shared" si="28"/>
        <v>28373.511</v>
      </c>
      <c r="H140" s="12">
        <f t="shared" si="29"/>
        <v>-7313</v>
      </c>
      <c r="I140" s="55" t="s">
        <v>158</v>
      </c>
      <c r="J140" s="56" t="s">
        <v>159</v>
      </c>
      <c r="K140" s="55">
        <v>-7313</v>
      </c>
      <c r="L140" s="55" t="s">
        <v>160</v>
      </c>
      <c r="M140" s="56" t="s">
        <v>128</v>
      </c>
      <c r="N140" s="56"/>
      <c r="O140" s="57" t="s">
        <v>129</v>
      </c>
      <c r="P140" s="57" t="s">
        <v>130</v>
      </c>
    </row>
    <row r="141" spans="1:16" ht="12.75" customHeight="1" thickBot="1" x14ac:dyDescent="0.25">
      <c r="A141" s="12" t="str">
        <f t="shared" si="24"/>
        <v> PZ 5.212 </v>
      </c>
      <c r="B141" s="16" t="str">
        <f t="shared" si="25"/>
        <v>I</v>
      </c>
      <c r="C141" s="12">
        <f t="shared" si="26"/>
        <v>28426.45</v>
      </c>
      <c r="D141" s="8" t="str">
        <f t="shared" si="27"/>
        <v>vis</v>
      </c>
      <c r="E141" s="54">
        <f>VLOOKUP(C141,Active!C$21:E$966,3,FALSE)</f>
        <v>-7288.7782377248668</v>
      </c>
      <c r="F141" s="16" t="s">
        <v>122</v>
      </c>
      <c r="G141" s="8" t="str">
        <f t="shared" si="28"/>
        <v>28426.45</v>
      </c>
      <c r="H141" s="12">
        <f t="shared" si="29"/>
        <v>-7289</v>
      </c>
      <c r="I141" s="55" t="s">
        <v>161</v>
      </c>
      <c r="J141" s="56" t="s">
        <v>162</v>
      </c>
      <c r="K141" s="55">
        <v>-7289</v>
      </c>
      <c r="L141" s="55" t="s">
        <v>163</v>
      </c>
      <c r="M141" s="56" t="s">
        <v>128</v>
      </c>
      <c r="N141" s="56"/>
      <c r="O141" s="57" t="s">
        <v>148</v>
      </c>
      <c r="P141" s="57" t="s">
        <v>149</v>
      </c>
    </row>
    <row r="142" spans="1:16" ht="12.75" customHeight="1" thickBot="1" x14ac:dyDescent="0.25">
      <c r="A142" s="12" t="str">
        <f t="shared" si="24"/>
        <v> PSMO 16.256 </v>
      </c>
      <c r="B142" s="16" t="str">
        <f t="shared" si="25"/>
        <v>I</v>
      </c>
      <c r="C142" s="12">
        <f t="shared" si="26"/>
        <v>28755.223000000002</v>
      </c>
      <c r="D142" s="8" t="str">
        <f t="shared" si="27"/>
        <v>vis</v>
      </c>
      <c r="E142" s="54">
        <f>VLOOKUP(C142,Active!C$21:E$966,3,FALSE)</f>
        <v>-7139.7784942357566</v>
      </c>
      <c r="F142" s="16" t="s">
        <v>122</v>
      </c>
      <c r="G142" s="8" t="str">
        <f t="shared" si="28"/>
        <v>28755.223</v>
      </c>
      <c r="H142" s="12">
        <f t="shared" si="29"/>
        <v>-7140</v>
      </c>
      <c r="I142" s="55" t="s">
        <v>164</v>
      </c>
      <c r="J142" s="56" t="s">
        <v>165</v>
      </c>
      <c r="K142" s="55">
        <v>-7140</v>
      </c>
      <c r="L142" s="55" t="s">
        <v>166</v>
      </c>
      <c r="M142" s="56" t="s">
        <v>124</v>
      </c>
      <c r="N142" s="56"/>
      <c r="O142" s="57" t="s">
        <v>153</v>
      </c>
      <c r="P142" s="57" t="s">
        <v>154</v>
      </c>
    </row>
    <row r="143" spans="1:16" ht="12.75" customHeight="1" thickBot="1" x14ac:dyDescent="0.25">
      <c r="A143" s="12" t="str">
        <f t="shared" si="24"/>
        <v> VB 5.7 </v>
      </c>
      <c r="B143" s="16" t="str">
        <f t="shared" si="25"/>
        <v>I</v>
      </c>
      <c r="C143" s="12">
        <f t="shared" si="26"/>
        <v>28757.488000000001</v>
      </c>
      <c r="D143" s="8" t="str">
        <f t="shared" si="27"/>
        <v>vis</v>
      </c>
      <c r="E143" s="54">
        <f>VLOOKUP(C143,Active!C$21:E$966,3,FALSE)</f>
        <v>-7138.7519974765864</v>
      </c>
      <c r="F143" s="16" t="s">
        <v>122</v>
      </c>
      <c r="G143" s="8" t="str">
        <f t="shared" si="28"/>
        <v>28757.488</v>
      </c>
      <c r="H143" s="12">
        <f t="shared" si="29"/>
        <v>-7139</v>
      </c>
      <c r="I143" s="55" t="s">
        <v>167</v>
      </c>
      <c r="J143" s="56" t="s">
        <v>168</v>
      </c>
      <c r="K143" s="55">
        <v>-7139</v>
      </c>
      <c r="L143" s="55" t="s">
        <v>169</v>
      </c>
      <c r="M143" s="56" t="s">
        <v>128</v>
      </c>
      <c r="N143" s="56"/>
      <c r="O143" s="57" t="s">
        <v>129</v>
      </c>
      <c r="P143" s="57" t="s">
        <v>130</v>
      </c>
    </row>
    <row r="144" spans="1:16" ht="12.75" customHeight="1" thickBot="1" x14ac:dyDescent="0.25">
      <c r="A144" s="12" t="str">
        <f t="shared" si="24"/>
        <v> VB 5.7 </v>
      </c>
      <c r="B144" s="16" t="str">
        <f t="shared" si="25"/>
        <v>I</v>
      </c>
      <c r="C144" s="12">
        <f t="shared" si="26"/>
        <v>28863.302</v>
      </c>
      <c r="D144" s="8" t="str">
        <f t="shared" si="27"/>
        <v>vis</v>
      </c>
      <c r="E144" s="54">
        <f>VLOOKUP(C144,Active!C$21:E$966,3,FALSE)</f>
        <v>-7090.7971506444055</v>
      </c>
      <c r="F144" s="16" t="s">
        <v>122</v>
      </c>
      <c r="G144" s="8" t="str">
        <f t="shared" si="28"/>
        <v>28863.302</v>
      </c>
      <c r="H144" s="12">
        <f t="shared" si="29"/>
        <v>-7091</v>
      </c>
      <c r="I144" s="55" t="s">
        <v>170</v>
      </c>
      <c r="J144" s="56" t="s">
        <v>171</v>
      </c>
      <c r="K144" s="55">
        <v>-7091</v>
      </c>
      <c r="L144" s="55" t="s">
        <v>172</v>
      </c>
      <c r="M144" s="56" t="s">
        <v>128</v>
      </c>
      <c r="N144" s="56"/>
      <c r="O144" s="57" t="s">
        <v>129</v>
      </c>
      <c r="P144" s="57" t="s">
        <v>130</v>
      </c>
    </row>
    <row r="145" spans="1:16" ht="12.75" customHeight="1" thickBot="1" x14ac:dyDescent="0.25">
      <c r="A145" s="12" t="str">
        <f t="shared" si="24"/>
        <v> PSMO 16.256 </v>
      </c>
      <c r="B145" s="16" t="str">
        <f t="shared" si="25"/>
        <v>I</v>
      </c>
      <c r="C145" s="12">
        <f t="shared" si="26"/>
        <v>29132.491000000002</v>
      </c>
      <c r="D145" s="8" t="str">
        <f t="shared" si="27"/>
        <v>vis</v>
      </c>
      <c r="E145" s="54">
        <f>VLOOKUP(C145,Active!C$21:E$966,3,FALSE)</f>
        <v>-6968.800843313541</v>
      </c>
      <c r="F145" s="16" t="s">
        <v>122</v>
      </c>
      <c r="G145" s="8" t="str">
        <f t="shared" si="28"/>
        <v>29132.491</v>
      </c>
      <c r="H145" s="12">
        <f t="shared" si="29"/>
        <v>-6969</v>
      </c>
      <c r="I145" s="55" t="s">
        <v>173</v>
      </c>
      <c r="J145" s="56" t="s">
        <v>174</v>
      </c>
      <c r="K145" s="55">
        <v>-6969</v>
      </c>
      <c r="L145" s="55" t="s">
        <v>175</v>
      </c>
      <c r="M145" s="56" t="s">
        <v>124</v>
      </c>
      <c r="N145" s="56"/>
      <c r="O145" s="57" t="s">
        <v>153</v>
      </c>
      <c r="P145" s="57" t="s">
        <v>154</v>
      </c>
    </row>
    <row r="146" spans="1:16" ht="12.75" customHeight="1" thickBot="1" x14ac:dyDescent="0.25">
      <c r="A146" s="12" t="str">
        <f t="shared" si="24"/>
        <v> VB 5.7 </v>
      </c>
      <c r="B146" s="16" t="str">
        <f t="shared" si="25"/>
        <v>I</v>
      </c>
      <c r="C146" s="12">
        <f t="shared" si="26"/>
        <v>29194.315999999999</v>
      </c>
      <c r="D146" s="8" t="str">
        <f t="shared" si="27"/>
        <v>vis</v>
      </c>
      <c r="E146" s="54">
        <f>VLOOKUP(C146,Active!C$21:E$966,3,FALSE)</f>
        <v>-6940.7817871829775</v>
      </c>
      <c r="F146" s="16" t="s">
        <v>122</v>
      </c>
      <c r="G146" s="8" t="str">
        <f t="shared" si="28"/>
        <v>29194.316</v>
      </c>
      <c r="H146" s="12">
        <f t="shared" si="29"/>
        <v>-6941</v>
      </c>
      <c r="I146" s="55" t="s">
        <v>176</v>
      </c>
      <c r="J146" s="56" t="s">
        <v>177</v>
      </c>
      <c r="K146" s="55">
        <v>-6941</v>
      </c>
      <c r="L146" s="55" t="s">
        <v>178</v>
      </c>
      <c r="M146" s="56" t="s">
        <v>128</v>
      </c>
      <c r="N146" s="56"/>
      <c r="O146" s="57" t="s">
        <v>129</v>
      </c>
      <c r="P146" s="57" t="s">
        <v>130</v>
      </c>
    </row>
    <row r="147" spans="1:16" ht="12.75" customHeight="1" thickBot="1" x14ac:dyDescent="0.25">
      <c r="A147" s="12" t="str">
        <f t="shared" si="24"/>
        <v> PSMO 16.256 </v>
      </c>
      <c r="B147" s="16" t="str">
        <f t="shared" si="25"/>
        <v>I</v>
      </c>
      <c r="C147" s="12">
        <f t="shared" si="26"/>
        <v>29461.261999999999</v>
      </c>
      <c r="D147" s="8" t="str">
        <f t="shared" si="27"/>
        <v>vis</v>
      </c>
      <c r="E147" s="54">
        <f>VLOOKUP(C147,Active!C$21:E$966,3,FALSE)</f>
        <v>-6819.8020062233363</v>
      </c>
      <c r="F147" s="16" t="s">
        <v>122</v>
      </c>
      <c r="G147" s="8" t="str">
        <f t="shared" si="28"/>
        <v>29461.262</v>
      </c>
      <c r="H147" s="12">
        <f t="shared" si="29"/>
        <v>-6820</v>
      </c>
      <c r="I147" s="55" t="s">
        <v>179</v>
      </c>
      <c r="J147" s="56" t="s">
        <v>180</v>
      </c>
      <c r="K147" s="55">
        <v>-6820</v>
      </c>
      <c r="L147" s="55" t="s">
        <v>181</v>
      </c>
      <c r="M147" s="56" t="s">
        <v>124</v>
      </c>
      <c r="N147" s="56"/>
      <c r="O147" s="57" t="s">
        <v>153</v>
      </c>
      <c r="P147" s="57" t="s">
        <v>154</v>
      </c>
    </row>
    <row r="148" spans="1:16" ht="12.75" customHeight="1" thickBot="1" x14ac:dyDescent="0.25">
      <c r="A148" s="12" t="str">
        <f t="shared" si="24"/>
        <v> VB 5.7 </v>
      </c>
      <c r="B148" s="16" t="str">
        <f t="shared" si="25"/>
        <v>I</v>
      </c>
      <c r="C148" s="12">
        <f t="shared" si="26"/>
        <v>29600.267</v>
      </c>
      <c r="D148" s="8" t="str">
        <f t="shared" si="27"/>
        <v>vis</v>
      </c>
      <c r="E148" s="54">
        <f>VLOOKUP(C148,Active!C$21:E$966,3,FALSE)</f>
        <v>-6756.8050163740972</v>
      </c>
      <c r="F148" s="16" t="s">
        <v>122</v>
      </c>
      <c r="G148" s="8" t="str">
        <f t="shared" si="28"/>
        <v>29600.267</v>
      </c>
      <c r="H148" s="12">
        <f t="shared" si="29"/>
        <v>-6757</v>
      </c>
      <c r="I148" s="55" t="s">
        <v>182</v>
      </c>
      <c r="J148" s="56" t="s">
        <v>183</v>
      </c>
      <c r="K148" s="55">
        <v>-6757</v>
      </c>
      <c r="L148" s="55" t="s">
        <v>184</v>
      </c>
      <c r="M148" s="56" t="s">
        <v>128</v>
      </c>
      <c r="N148" s="56"/>
      <c r="O148" s="57" t="s">
        <v>129</v>
      </c>
      <c r="P148" s="57" t="s">
        <v>130</v>
      </c>
    </row>
    <row r="149" spans="1:16" ht="12.75" customHeight="1" thickBot="1" x14ac:dyDescent="0.25">
      <c r="A149" s="12" t="str">
        <f t="shared" si="24"/>
        <v> RIA 8.232 </v>
      </c>
      <c r="B149" s="16" t="str">
        <f t="shared" si="25"/>
        <v>I</v>
      </c>
      <c r="C149" s="12">
        <f t="shared" si="26"/>
        <v>32894.5</v>
      </c>
      <c r="D149" s="8" t="str">
        <f t="shared" si="27"/>
        <v>vis</v>
      </c>
      <c r="E149" s="54">
        <f>VLOOKUP(C149,Active!C$21:E$966,3,FALSE)</f>
        <v>-5263.8604254455186</v>
      </c>
      <c r="F149" s="16" t="s">
        <v>122</v>
      </c>
      <c r="G149" s="8" t="str">
        <f t="shared" si="28"/>
        <v>32894.500</v>
      </c>
      <c r="H149" s="12">
        <f t="shared" si="29"/>
        <v>-5264</v>
      </c>
      <c r="I149" s="55" t="s">
        <v>185</v>
      </c>
      <c r="J149" s="56" t="s">
        <v>186</v>
      </c>
      <c r="K149" s="55">
        <v>-5264</v>
      </c>
      <c r="L149" s="55" t="s">
        <v>187</v>
      </c>
      <c r="M149" s="56" t="s">
        <v>128</v>
      </c>
      <c r="N149" s="56"/>
      <c r="O149" s="57" t="s">
        <v>137</v>
      </c>
      <c r="P149" s="57" t="s">
        <v>138</v>
      </c>
    </row>
    <row r="150" spans="1:16" ht="12.75" customHeight="1" thickBot="1" x14ac:dyDescent="0.25">
      <c r="A150" s="12" t="str">
        <f t="shared" si="24"/>
        <v> RIA 8.232 </v>
      </c>
      <c r="B150" s="16" t="str">
        <f t="shared" si="25"/>
        <v>I</v>
      </c>
      <c r="C150" s="12">
        <f t="shared" si="26"/>
        <v>33397.572</v>
      </c>
      <c r="D150" s="8" t="str">
        <f t="shared" si="27"/>
        <v>vis</v>
      </c>
      <c r="E150" s="54">
        <f>VLOOKUP(C150,Active!C$21:E$966,3,FALSE)</f>
        <v>-5035.8684706421936</v>
      </c>
      <c r="F150" s="16" t="s">
        <v>122</v>
      </c>
      <c r="G150" s="8" t="str">
        <f t="shared" si="28"/>
        <v>33397.572</v>
      </c>
      <c r="H150" s="12">
        <f t="shared" si="29"/>
        <v>-5036</v>
      </c>
      <c r="I150" s="55" t="s">
        <v>188</v>
      </c>
      <c r="J150" s="56" t="s">
        <v>189</v>
      </c>
      <c r="K150" s="55">
        <v>-5036</v>
      </c>
      <c r="L150" s="55" t="s">
        <v>190</v>
      </c>
      <c r="M150" s="56" t="s">
        <v>128</v>
      </c>
      <c r="N150" s="56"/>
      <c r="O150" s="57" t="s">
        <v>137</v>
      </c>
      <c r="P150" s="57" t="s">
        <v>138</v>
      </c>
    </row>
    <row r="151" spans="1:16" ht="12.75" customHeight="1" thickBot="1" x14ac:dyDescent="0.25">
      <c r="A151" s="12" t="str">
        <f t="shared" si="24"/>
        <v> RIA 8.232 </v>
      </c>
      <c r="B151" s="16" t="str">
        <f t="shared" si="25"/>
        <v>I</v>
      </c>
      <c r="C151" s="12">
        <f t="shared" si="26"/>
        <v>34304.421999999999</v>
      </c>
      <c r="D151" s="8" t="str">
        <f t="shared" si="27"/>
        <v>vis</v>
      </c>
      <c r="E151" s="54">
        <f>VLOOKUP(C151,Active!C$21:E$966,3,FALSE)</f>
        <v>-4624.8845474395612</v>
      </c>
      <c r="F151" s="16" t="s">
        <v>122</v>
      </c>
      <c r="G151" s="8" t="str">
        <f t="shared" si="28"/>
        <v>34304.422</v>
      </c>
      <c r="H151" s="12">
        <f t="shared" si="29"/>
        <v>-4625</v>
      </c>
      <c r="I151" s="55" t="s">
        <v>191</v>
      </c>
      <c r="J151" s="56" t="s">
        <v>192</v>
      </c>
      <c r="K151" s="55">
        <v>-4625</v>
      </c>
      <c r="L151" s="55" t="s">
        <v>193</v>
      </c>
      <c r="M151" s="56" t="s">
        <v>124</v>
      </c>
      <c r="N151" s="56"/>
      <c r="O151" s="57" t="s">
        <v>137</v>
      </c>
      <c r="P151" s="57" t="s">
        <v>138</v>
      </c>
    </row>
    <row r="152" spans="1:16" ht="12.75" customHeight="1" thickBot="1" x14ac:dyDescent="0.25">
      <c r="A152" s="12" t="str">
        <f t="shared" si="24"/>
        <v> RIA 8.232 </v>
      </c>
      <c r="B152" s="16" t="str">
        <f t="shared" si="25"/>
        <v>I</v>
      </c>
      <c r="C152" s="12">
        <f t="shared" si="26"/>
        <v>34719.222000000002</v>
      </c>
      <c r="D152" s="8" t="str">
        <f t="shared" si="27"/>
        <v>vis</v>
      </c>
      <c r="E152" s="54">
        <f>VLOOKUP(C152,Active!C$21:E$966,3,FALSE)</f>
        <v>-4436.8974146784058</v>
      </c>
      <c r="F152" s="16" t="s">
        <v>122</v>
      </c>
      <c r="G152" s="8" t="str">
        <f t="shared" si="28"/>
        <v>34719.222</v>
      </c>
      <c r="H152" s="12">
        <f t="shared" si="29"/>
        <v>-4437</v>
      </c>
      <c r="I152" s="55" t="s">
        <v>194</v>
      </c>
      <c r="J152" s="56" t="s">
        <v>195</v>
      </c>
      <c r="K152" s="55">
        <v>-4437</v>
      </c>
      <c r="L152" s="55" t="s">
        <v>196</v>
      </c>
      <c r="M152" s="56" t="s">
        <v>128</v>
      </c>
      <c r="N152" s="56"/>
      <c r="O152" s="57" t="s">
        <v>137</v>
      </c>
      <c r="P152" s="57" t="s">
        <v>138</v>
      </c>
    </row>
    <row r="153" spans="1:16" ht="12.75" customHeight="1" thickBot="1" x14ac:dyDescent="0.25">
      <c r="A153" s="12" t="str">
        <f t="shared" si="24"/>
        <v> RIA 8.232 </v>
      </c>
      <c r="B153" s="16" t="str">
        <f t="shared" si="25"/>
        <v>I</v>
      </c>
      <c r="C153" s="12">
        <f t="shared" si="26"/>
        <v>35758.463000000003</v>
      </c>
      <c r="D153" s="8" t="str">
        <f t="shared" si="27"/>
        <v>vis</v>
      </c>
      <c r="E153" s="54">
        <f>VLOOKUP(C153,Active!C$21:E$966,3,FALSE)</f>
        <v>-3965.9139628032012</v>
      </c>
      <c r="F153" s="16" t="s">
        <v>122</v>
      </c>
      <c r="G153" s="8" t="str">
        <f t="shared" si="28"/>
        <v>35758.463</v>
      </c>
      <c r="H153" s="12">
        <f t="shared" si="29"/>
        <v>-3966</v>
      </c>
      <c r="I153" s="55" t="s">
        <v>197</v>
      </c>
      <c r="J153" s="56" t="s">
        <v>198</v>
      </c>
      <c r="K153" s="55">
        <v>-3966</v>
      </c>
      <c r="L153" s="55" t="s">
        <v>199</v>
      </c>
      <c r="M153" s="56" t="s">
        <v>128</v>
      </c>
      <c r="N153" s="56"/>
      <c r="O153" s="57" t="s">
        <v>137</v>
      </c>
      <c r="P153" s="57" t="s">
        <v>138</v>
      </c>
    </row>
    <row r="154" spans="1:16" ht="12.75" customHeight="1" thickBot="1" x14ac:dyDescent="0.25">
      <c r="A154" s="12" t="str">
        <f t="shared" si="24"/>
        <v> VB 5.7 </v>
      </c>
      <c r="B154" s="16" t="str">
        <f t="shared" si="25"/>
        <v>I</v>
      </c>
      <c r="C154" s="12">
        <f t="shared" si="26"/>
        <v>36453.409</v>
      </c>
      <c r="D154" s="8" t="str">
        <f t="shared" si="27"/>
        <v>vis</v>
      </c>
      <c r="E154" s="54">
        <f>VLOOKUP(C154,Active!C$21:E$966,3,FALSE)</f>
        <v>-3650.9648163137313</v>
      </c>
      <c r="F154" s="16" t="s">
        <v>122</v>
      </c>
      <c r="G154" s="8" t="str">
        <f t="shared" si="28"/>
        <v>36453.409</v>
      </c>
      <c r="H154" s="12">
        <f t="shared" si="29"/>
        <v>-3651</v>
      </c>
      <c r="I154" s="55" t="s">
        <v>200</v>
      </c>
      <c r="J154" s="56" t="s">
        <v>201</v>
      </c>
      <c r="K154" s="55">
        <v>-3651</v>
      </c>
      <c r="L154" s="55" t="s">
        <v>202</v>
      </c>
      <c r="M154" s="56" t="s">
        <v>128</v>
      </c>
      <c r="N154" s="56"/>
      <c r="O154" s="57" t="s">
        <v>129</v>
      </c>
      <c r="P154" s="57" t="s">
        <v>130</v>
      </c>
    </row>
    <row r="155" spans="1:16" ht="12.75" customHeight="1" thickBot="1" x14ac:dyDescent="0.25">
      <c r="A155" s="12" t="str">
        <f t="shared" si="24"/>
        <v> VB 5.7 </v>
      </c>
      <c r="B155" s="16" t="str">
        <f t="shared" si="25"/>
        <v>I</v>
      </c>
      <c r="C155" s="12">
        <f t="shared" si="26"/>
        <v>36837.375</v>
      </c>
      <c r="D155" s="8" t="str">
        <f t="shared" si="27"/>
        <v>vis</v>
      </c>
      <c r="E155" s="54">
        <f>VLOOKUP(C155,Active!C$21:E$966,3,FALSE)</f>
        <v>-3476.9516354608641</v>
      </c>
      <c r="F155" s="16" t="s">
        <v>122</v>
      </c>
      <c r="G155" s="8" t="str">
        <f t="shared" si="28"/>
        <v>36837.375</v>
      </c>
      <c r="H155" s="12">
        <f t="shared" si="29"/>
        <v>-3477</v>
      </c>
      <c r="I155" s="55" t="s">
        <v>203</v>
      </c>
      <c r="J155" s="56" t="s">
        <v>204</v>
      </c>
      <c r="K155" s="55">
        <v>-3477</v>
      </c>
      <c r="L155" s="55" t="s">
        <v>205</v>
      </c>
      <c r="M155" s="56" t="s">
        <v>128</v>
      </c>
      <c r="N155" s="56"/>
      <c r="O155" s="57" t="s">
        <v>129</v>
      </c>
      <c r="P155" s="57" t="s">
        <v>130</v>
      </c>
    </row>
    <row r="156" spans="1:16" ht="12.75" customHeight="1" thickBot="1" x14ac:dyDescent="0.25">
      <c r="A156" s="12" t="str">
        <f t="shared" si="24"/>
        <v> VB 5.7 </v>
      </c>
      <c r="B156" s="16" t="str">
        <f t="shared" si="25"/>
        <v>I</v>
      </c>
      <c r="C156" s="12">
        <f t="shared" si="26"/>
        <v>36868.305999999997</v>
      </c>
      <c r="D156" s="8" t="str">
        <f t="shared" si="27"/>
        <v>vis</v>
      </c>
      <c r="E156" s="54">
        <f>VLOOKUP(C156,Active!C$21:E$966,3,FALSE)</f>
        <v>-3462.9337232057178</v>
      </c>
      <c r="F156" s="16" t="s">
        <v>122</v>
      </c>
      <c r="G156" s="8" t="str">
        <f t="shared" si="28"/>
        <v>36868.306</v>
      </c>
      <c r="H156" s="12">
        <f t="shared" si="29"/>
        <v>-3463</v>
      </c>
      <c r="I156" s="55" t="s">
        <v>206</v>
      </c>
      <c r="J156" s="56" t="s">
        <v>207</v>
      </c>
      <c r="K156" s="55">
        <v>-3463</v>
      </c>
      <c r="L156" s="55" t="s">
        <v>208</v>
      </c>
      <c r="M156" s="56" t="s">
        <v>128</v>
      </c>
      <c r="N156" s="56"/>
      <c r="O156" s="57" t="s">
        <v>129</v>
      </c>
      <c r="P156" s="57" t="s">
        <v>130</v>
      </c>
    </row>
    <row r="157" spans="1:16" ht="12.75" customHeight="1" thickBot="1" x14ac:dyDescent="0.25">
      <c r="A157" s="12" t="str">
        <f t="shared" si="24"/>
        <v> AOEB 9 </v>
      </c>
      <c r="B157" s="16" t="str">
        <f t="shared" si="25"/>
        <v>I</v>
      </c>
      <c r="C157" s="12">
        <f t="shared" si="26"/>
        <v>43050.877999999997</v>
      </c>
      <c r="D157" s="8" t="str">
        <f t="shared" si="27"/>
        <v>vis</v>
      </c>
      <c r="E157" s="54">
        <f>VLOOKUP(C157,Active!C$21:E$966,3,FALSE)</f>
        <v>-660.99547978866656</v>
      </c>
      <c r="F157" s="16" t="s">
        <v>122</v>
      </c>
      <c r="G157" s="8" t="str">
        <f t="shared" si="28"/>
        <v>43050.878</v>
      </c>
      <c r="H157" s="12">
        <f t="shared" si="29"/>
        <v>-661</v>
      </c>
      <c r="I157" s="55" t="s">
        <v>238</v>
      </c>
      <c r="J157" s="56" t="s">
        <v>239</v>
      </c>
      <c r="K157" s="55">
        <v>-661</v>
      </c>
      <c r="L157" s="55" t="s">
        <v>240</v>
      </c>
      <c r="M157" s="56" t="s">
        <v>212</v>
      </c>
      <c r="N157" s="56"/>
      <c r="O157" s="57" t="s">
        <v>241</v>
      </c>
      <c r="P157" s="57" t="s">
        <v>242</v>
      </c>
    </row>
    <row r="158" spans="1:16" ht="12.75" customHeight="1" thickBot="1" x14ac:dyDescent="0.25">
      <c r="A158" s="12" t="str">
        <f t="shared" si="24"/>
        <v> AOEB 9 </v>
      </c>
      <c r="B158" s="16" t="str">
        <f t="shared" si="25"/>
        <v>I</v>
      </c>
      <c r="C158" s="12">
        <f t="shared" si="26"/>
        <v>43860.614999999998</v>
      </c>
      <c r="D158" s="8" t="str">
        <f t="shared" si="27"/>
        <v>vis</v>
      </c>
      <c r="E158" s="54">
        <f>VLOOKUP(C158,Active!C$21:E$966,3,FALSE)</f>
        <v>-294.02311498486063</v>
      </c>
      <c r="F158" s="16" t="s">
        <v>122</v>
      </c>
      <c r="G158" s="8" t="str">
        <f t="shared" si="28"/>
        <v>43860.615</v>
      </c>
      <c r="H158" s="12">
        <f t="shared" si="29"/>
        <v>-294</v>
      </c>
      <c r="I158" s="55" t="s">
        <v>243</v>
      </c>
      <c r="J158" s="56" t="s">
        <v>244</v>
      </c>
      <c r="K158" s="55">
        <v>-294</v>
      </c>
      <c r="L158" s="55" t="s">
        <v>245</v>
      </c>
      <c r="M158" s="56" t="s">
        <v>212</v>
      </c>
      <c r="N158" s="56"/>
      <c r="O158" s="57" t="s">
        <v>241</v>
      </c>
      <c r="P158" s="57" t="s">
        <v>242</v>
      </c>
    </row>
    <row r="159" spans="1:16" ht="12.75" customHeight="1" thickBot="1" x14ac:dyDescent="0.25">
      <c r="A159" s="12" t="str">
        <f t="shared" si="24"/>
        <v> AOEB 9 </v>
      </c>
      <c r="B159" s="16" t="str">
        <f t="shared" si="25"/>
        <v>I</v>
      </c>
      <c r="C159" s="12">
        <f t="shared" si="26"/>
        <v>44138.667000000001</v>
      </c>
      <c r="D159" s="8" t="str">
        <f t="shared" si="27"/>
        <v>vis</v>
      </c>
      <c r="E159" s="54">
        <f>VLOOKUP(C159,Active!C$21:E$966,3,FALSE)</f>
        <v>-168.01010090939056</v>
      </c>
      <c r="F159" s="16" t="s">
        <v>122</v>
      </c>
      <c r="G159" s="8" t="str">
        <f t="shared" si="28"/>
        <v>44138.667</v>
      </c>
      <c r="H159" s="12">
        <f t="shared" si="29"/>
        <v>-168</v>
      </c>
      <c r="I159" s="55" t="s">
        <v>254</v>
      </c>
      <c r="J159" s="56" t="s">
        <v>255</v>
      </c>
      <c r="K159" s="55">
        <v>-168</v>
      </c>
      <c r="L159" s="55" t="s">
        <v>256</v>
      </c>
      <c r="M159" s="56" t="s">
        <v>212</v>
      </c>
      <c r="N159" s="56"/>
      <c r="O159" s="57" t="s">
        <v>241</v>
      </c>
      <c r="P159" s="57" t="s">
        <v>242</v>
      </c>
    </row>
    <row r="160" spans="1:16" ht="12.75" customHeight="1" thickBot="1" x14ac:dyDescent="0.25">
      <c r="A160" s="12" t="str">
        <f t="shared" si="24"/>
        <v> AOEB 9 </v>
      </c>
      <c r="B160" s="16" t="str">
        <f t="shared" si="25"/>
        <v>I</v>
      </c>
      <c r="C160" s="12">
        <f t="shared" si="26"/>
        <v>44544.677000000003</v>
      </c>
      <c r="D160" s="8" t="str">
        <f t="shared" si="27"/>
        <v>vis</v>
      </c>
      <c r="E160" s="54">
        <f>VLOOKUP(C160,Active!C$21:E$966,3,FALSE)</f>
        <v>15.993408667168</v>
      </c>
      <c r="F160" s="16" t="s">
        <v>122</v>
      </c>
      <c r="G160" s="8" t="str">
        <f t="shared" si="28"/>
        <v>44544.677</v>
      </c>
      <c r="H160" s="12">
        <f t="shared" si="29"/>
        <v>16</v>
      </c>
      <c r="I160" s="55" t="s">
        <v>267</v>
      </c>
      <c r="J160" s="56" t="s">
        <v>268</v>
      </c>
      <c r="K160" s="55">
        <v>16</v>
      </c>
      <c r="L160" s="55" t="s">
        <v>269</v>
      </c>
      <c r="M160" s="56" t="s">
        <v>212</v>
      </c>
      <c r="N160" s="56"/>
      <c r="O160" s="57" t="s">
        <v>270</v>
      </c>
      <c r="P160" s="57" t="s">
        <v>242</v>
      </c>
    </row>
    <row r="161" spans="1:16" ht="12.75" customHeight="1" thickBot="1" x14ac:dyDescent="0.25">
      <c r="A161" s="12" t="str">
        <f t="shared" si="24"/>
        <v> AOEB 9 </v>
      </c>
      <c r="B161" s="16" t="str">
        <f t="shared" si="25"/>
        <v>I</v>
      </c>
      <c r="C161" s="12">
        <f t="shared" si="26"/>
        <v>45945.767</v>
      </c>
      <c r="D161" s="8" t="str">
        <f t="shared" si="27"/>
        <v>vis</v>
      </c>
      <c r="E161" s="54">
        <f>VLOOKUP(C161,Active!C$21:E$966,3,FALSE)</f>
        <v>650.9666291115376</v>
      </c>
      <c r="F161" s="16" t="s">
        <v>122</v>
      </c>
      <c r="G161" s="8" t="str">
        <f t="shared" si="28"/>
        <v>45945.767</v>
      </c>
      <c r="H161" s="12">
        <f t="shared" si="29"/>
        <v>651</v>
      </c>
      <c r="I161" s="55" t="s">
        <v>392</v>
      </c>
      <c r="J161" s="56" t="s">
        <v>393</v>
      </c>
      <c r="K161" s="55">
        <v>651</v>
      </c>
      <c r="L161" s="55" t="s">
        <v>394</v>
      </c>
      <c r="M161" s="56" t="s">
        <v>212</v>
      </c>
      <c r="N161" s="56"/>
      <c r="O161" s="57" t="s">
        <v>395</v>
      </c>
      <c r="P161" s="57" t="s">
        <v>242</v>
      </c>
    </row>
    <row r="162" spans="1:16" ht="12.75" customHeight="1" thickBot="1" x14ac:dyDescent="0.25">
      <c r="A162" s="12" t="str">
        <f t="shared" si="24"/>
        <v> AOEB 9 </v>
      </c>
      <c r="B162" s="16" t="str">
        <f t="shared" si="25"/>
        <v>I</v>
      </c>
      <c r="C162" s="12">
        <f t="shared" si="26"/>
        <v>45976.644999999997</v>
      </c>
      <c r="D162" s="8" t="str">
        <f t="shared" si="27"/>
        <v>vis</v>
      </c>
      <c r="E162" s="54">
        <f>VLOOKUP(C162,Active!C$21:E$966,3,FALSE)</f>
        <v>664.96052179571871</v>
      </c>
      <c r="F162" s="16" t="s">
        <v>122</v>
      </c>
      <c r="G162" s="8" t="str">
        <f t="shared" si="28"/>
        <v>45976.645</v>
      </c>
      <c r="H162" s="12">
        <f t="shared" si="29"/>
        <v>665</v>
      </c>
      <c r="I162" s="55" t="s">
        <v>396</v>
      </c>
      <c r="J162" s="56" t="s">
        <v>397</v>
      </c>
      <c r="K162" s="55">
        <v>665</v>
      </c>
      <c r="L162" s="55" t="s">
        <v>398</v>
      </c>
      <c r="M162" s="56" t="s">
        <v>212</v>
      </c>
      <c r="N162" s="56"/>
      <c r="O162" s="57" t="s">
        <v>395</v>
      </c>
      <c r="P162" s="57" t="s">
        <v>242</v>
      </c>
    </row>
    <row r="163" spans="1:16" ht="12.75" customHeight="1" thickBot="1" x14ac:dyDescent="0.25">
      <c r="A163" s="12" t="str">
        <f t="shared" si="24"/>
        <v> AOEB 9 </v>
      </c>
      <c r="B163" s="16" t="str">
        <f t="shared" si="25"/>
        <v>I</v>
      </c>
      <c r="C163" s="12">
        <f t="shared" si="26"/>
        <v>47730.847999999998</v>
      </c>
      <c r="D163" s="8" t="str">
        <f t="shared" si="27"/>
        <v>vis</v>
      </c>
      <c r="E163" s="54">
        <f>VLOOKUP(C163,Active!C$21:E$966,3,FALSE)</f>
        <v>1459.9643603950792</v>
      </c>
      <c r="F163" s="16" t="s">
        <v>122</v>
      </c>
      <c r="G163" s="8" t="str">
        <f t="shared" si="28"/>
        <v>47730.848</v>
      </c>
      <c r="H163" s="12">
        <f t="shared" si="29"/>
        <v>1460</v>
      </c>
      <c r="I163" s="55" t="s">
        <v>423</v>
      </c>
      <c r="J163" s="56" t="s">
        <v>424</v>
      </c>
      <c r="K163" s="55">
        <v>1460</v>
      </c>
      <c r="L163" s="55" t="s">
        <v>425</v>
      </c>
      <c r="M163" s="56" t="s">
        <v>212</v>
      </c>
      <c r="N163" s="56"/>
      <c r="O163" s="57" t="s">
        <v>241</v>
      </c>
      <c r="P163" s="57" t="s">
        <v>242</v>
      </c>
    </row>
    <row r="164" spans="1:16" ht="12.75" customHeight="1" thickBot="1" x14ac:dyDescent="0.25">
      <c r="A164" s="12" t="str">
        <f t="shared" si="24"/>
        <v> AOEB 9 </v>
      </c>
      <c r="B164" s="16" t="str">
        <f t="shared" si="25"/>
        <v>I</v>
      </c>
      <c r="C164" s="12">
        <f t="shared" si="26"/>
        <v>47794.803</v>
      </c>
      <c r="D164" s="8" t="str">
        <f t="shared" si="27"/>
        <v>vis</v>
      </c>
      <c r="E164" s="54">
        <f>VLOOKUP(C164,Active!C$21:E$966,3,FALSE)</f>
        <v>1488.9487313587724</v>
      </c>
      <c r="F164" s="16" t="s">
        <v>122</v>
      </c>
      <c r="G164" s="8" t="str">
        <f t="shared" si="28"/>
        <v>47794.803</v>
      </c>
      <c r="H164" s="12">
        <f t="shared" si="29"/>
        <v>1489</v>
      </c>
      <c r="I164" s="55" t="s">
        <v>439</v>
      </c>
      <c r="J164" s="56" t="s">
        <v>440</v>
      </c>
      <c r="K164" s="55">
        <v>1489</v>
      </c>
      <c r="L164" s="55" t="s">
        <v>441</v>
      </c>
      <c r="M164" s="56" t="s">
        <v>212</v>
      </c>
      <c r="N164" s="56"/>
      <c r="O164" s="57" t="s">
        <v>241</v>
      </c>
      <c r="P164" s="57" t="s">
        <v>242</v>
      </c>
    </row>
    <row r="165" spans="1:16" ht="12.75" customHeight="1" thickBot="1" x14ac:dyDescent="0.25">
      <c r="A165" s="12" t="str">
        <f t="shared" si="24"/>
        <v> AOEB 9 </v>
      </c>
      <c r="B165" s="16" t="str">
        <f t="shared" si="25"/>
        <v>I</v>
      </c>
      <c r="C165" s="12">
        <f t="shared" si="26"/>
        <v>48893.68</v>
      </c>
      <c r="D165" s="8" t="str">
        <f t="shared" si="27"/>
        <v>vis</v>
      </c>
      <c r="E165" s="54">
        <f>VLOOKUP(C165,Active!C$21:E$966,3,FALSE)</f>
        <v>1986.9591857637354</v>
      </c>
      <c r="F165" s="16" t="s">
        <v>122</v>
      </c>
      <c r="G165" s="8" t="str">
        <f t="shared" si="28"/>
        <v>48893.680</v>
      </c>
      <c r="H165" s="12">
        <f t="shared" si="29"/>
        <v>1987</v>
      </c>
      <c r="I165" s="55" t="s">
        <v>492</v>
      </c>
      <c r="J165" s="56" t="s">
        <v>493</v>
      </c>
      <c r="K165" s="55">
        <v>1987</v>
      </c>
      <c r="L165" s="55" t="s">
        <v>458</v>
      </c>
      <c r="M165" s="56" t="s">
        <v>212</v>
      </c>
      <c r="N165" s="56"/>
      <c r="O165" s="57" t="s">
        <v>241</v>
      </c>
      <c r="P165" s="57" t="s">
        <v>242</v>
      </c>
    </row>
    <row r="166" spans="1:16" ht="12.75" customHeight="1" thickBot="1" x14ac:dyDescent="0.25">
      <c r="A166" s="12" t="str">
        <f t="shared" si="24"/>
        <v> AOEB 9 </v>
      </c>
      <c r="B166" s="16" t="str">
        <f t="shared" si="25"/>
        <v>I</v>
      </c>
      <c r="C166" s="12">
        <f t="shared" si="26"/>
        <v>50367.538999999997</v>
      </c>
      <c r="D166" s="8" t="str">
        <f t="shared" si="27"/>
        <v>vis</v>
      </c>
      <c r="E166" s="54">
        <f>VLOOKUP(C166,Active!C$21:E$966,3,FALSE)</f>
        <v>2654.9112771432456</v>
      </c>
      <c r="F166" s="16" t="s">
        <v>122</v>
      </c>
      <c r="G166" s="8" t="str">
        <f t="shared" si="28"/>
        <v>50367.539</v>
      </c>
      <c r="H166" s="12">
        <f t="shared" si="29"/>
        <v>2655</v>
      </c>
      <c r="I166" s="55" t="s">
        <v>536</v>
      </c>
      <c r="J166" s="56" t="s">
        <v>537</v>
      </c>
      <c r="K166" s="55">
        <v>2655</v>
      </c>
      <c r="L166" s="55" t="s">
        <v>538</v>
      </c>
      <c r="M166" s="56" t="s">
        <v>212</v>
      </c>
      <c r="N166" s="56"/>
      <c r="O166" s="57" t="s">
        <v>241</v>
      </c>
      <c r="P166" s="57" t="s">
        <v>242</v>
      </c>
    </row>
    <row r="167" spans="1:16" ht="12.75" customHeight="1" thickBot="1" x14ac:dyDescent="0.25">
      <c r="A167" s="12" t="str">
        <f t="shared" si="24"/>
        <v> AOEB 9 </v>
      </c>
      <c r="B167" s="16" t="str">
        <f t="shared" si="25"/>
        <v>I</v>
      </c>
      <c r="C167" s="12">
        <f t="shared" si="26"/>
        <v>50614.709000000003</v>
      </c>
      <c r="D167" s="8" t="str">
        <f t="shared" si="27"/>
        <v>vis</v>
      </c>
      <c r="E167" s="54">
        <f>VLOOKUP(C167,Active!C$21:E$966,3,FALSE)</f>
        <v>2766.9285857367258</v>
      </c>
      <c r="F167" s="16" t="s">
        <v>122</v>
      </c>
      <c r="G167" s="8" t="str">
        <f t="shared" si="28"/>
        <v>50614.709</v>
      </c>
      <c r="H167" s="12">
        <f t="shared" si="29"/>
        <v>2767</v>
      </c>
      <c r="I167" s="55" t="s">
        <v>549</v>
      </c>
      <c r="J167" s="56" t="s">
        <v>550</v>
      </c>
      <c r="K167" s="55">
        <v>2767</v>
      </c>
      <c r="L167" s="55" t="s">
        <v>551</v>
      </c>
      <c r="M167" s="56" t="s">
        <v>212</v>
      </c>
      <c r="N167" s="56"/>
      <c r="O167" s="57" t="s">
        <v>241</v>
      </c>
      <c r="P167" s="57" t="s">
        <v>242</v>
      </c>
    </row>
    <row r="168" spans="1:16" ht="12.75" customHeight="1" thickBot="1" x14ac:dyDescent="0.25">
      <c r="A168" s="12" t="str">
        <f t="shared" si="24"/>
        <v> BRNO 32 </v>
      </c>
      <c r="B168" s="16" t="str">
        <f t="shared" si="25"/>
        <v>I</v>
      </c>
      <c r="C168" s="12">
        <f t="shared" si="26"/>
        <v>50665.447399999997</v>
      </c>
      <c r="D168" s="8" t="str">
        <f t="shared" si="27"/>
        <v>vis</v>
      </c>
      <c r="E168" s="54">
        <f>VLOOKUP(C168,Active!C$21:E$966,3,FALSE)</f>
        <v>2789.9232008208323</v>
      </c>
      <c r="F168" s="16" t="s">
        <v>122</v>
      </c>
      <c r="G168" s="8" t="str">
        <f t="shared" si="28"/>
        <v>50665.4474</v>
      </c>
      <c r="H168" s="12">
        <f t="shared" si="29"/>
        <v>2790</v>
      </c>
      <c r="I168" s="55" t="s">
        <v>552</v>
      </c>
      <c r="J168" s="56" t="s">
        <v>553</v>
      </c>
      <c r="K168" s="55">
        <v>2790</v>
      </c>
      <c r="L168" s="55" t="s">
        <v>554</v>
      </c>
      <c r="M168" s="56" t="s">
        <v>212</v>
      </c>
      <c r="N168" s="56"/>
      <c r="O168" s="57" t="s">
        <v>555</v>
      </c>
      <c r="P168" s="57" t="s">
        <v>556</v>
      </c>
    </row>
    <row r="169" spans="1:16" ht="12.75" customHeight="1" thickBot="1" x14ac:dyDescent="0.25">
      <c r="A169" s="12" t="str">
        <f t="shared" si="24"/>
        <v> BRNO 32 </v>
      </c>
      <c r="B169" s="16" t="str">
        <f t="shared" si="25"/>
        <v>I</v>
      </c>
      <c r="C169" s="12">
        <f t="shared" si="26"/>
        <v>50665.453699999998</v>
      </c>
      <c r="D169" s="8" t="str">
        <f t="shared" si="27"/>
        <v>vis</v>
      </c>
      <c r="E169" s="54">
        <f>VLOOKUP(C169,Active!C$21:E$966,3,FALSE)</f>
        <v>2789.9260559773816</v>
      </c>
      <c r="F169" s="16" t="s">
        <v>122</v>
      </c>
      <c r="G169" s="8" t="str">
        <f t="shared" si="28"/>
        <v>50665.4537</v>
      </c>
      <c r="H169" s="12">
        <f t="shared" si="29"/>
        <v>2790</v>
      </c>
      <c r="I169" s="55" t="s">
        <v>557</v>
      </c>
      <c r="J169" s="56" t="s">
        <v>558</v>
      </c>
      <c r="K169" s="55">
        <v>2790</v>
      </c>
      <c r="L169" s="55" t="s">
        <v>559</v>
      </c>
      <c r="M169" s="56" t="s">
        <v>212</v>
      </c>
      <c r="N169" s="56"/>
      <c r="O169" s="57" t="s">
        <v>560</v>
      </c>
      <c r="P169" s="57" t="s">
        <v>556</v>
      </c>
    </row>
    <row r="170" spans="1:16" ht="12.75" customHeight="1" thickBot="1" x14ac:dyDescent="0.25">
      <c r="A170" s="12" t="str">
        <f t="shared" si="24"/>
        <v> BRNO 32 </v>
      </c>
      <c r="B170" s="16" t="str">
        <f t="shared" si="25"/>
        <v>I</v>
      </c>
      <c r="C170" s="12">
        <f t="shared" si="26"/>
        <v>50665.473100000003</v>
      </c>
      <c r="D170" s="8" t="str">
        <f t="shared" si="27"/>
        <v>vis</v>
      </c>
      <c r="E170" s="54">
        <f>VLOOKUP(C170,Active!C$21:E$966,3,FALSE)</f>
        <v>2789.9348480467561</v>
      </c>
      <c r="F170" s="16" t="s">
        <v>122</v>
      </c>
      <c r="G170" s="8" t="str">
        <f t="shared" si="28"/>
        <v>50665.4731</v>
      </c>
      <c r="H170" s="12">
        <f t="shared" si="29"/>
        <v>2790</v>
      </c>
      <c r="I170" s="55" t="s">
        <v>561</v>
      </c>
      <c r="J170" s="56" t="s">
        <v>562</v>
      </c>
      <c r="K170" s="55">
        <v>2790</v>
      </c>
      <c r="L170" s="55" t="s">
        <v>563</v>
      </c>
      <c r="M170" s="56" t="s">
        <v>212</v>
      </c>
      <c r="N170" s="56"/>
      <c r="O170" s="57" t="s">
        <v>564</v>
      </c>
      <c r="P170" s="57" t="s">
        <v>556</v>
      </c>
    </row>
    <row r="171" spans="1:16" ht="12.75" customHeight="1" thickBot="1" x14ac:dyDescent="0.25">
      <c r="A171" s="12" t="str">
        <f t="shared" ref="A171:A187" si="30">P171</f>
        <v> BBS 121 </v>
      </c>
      <c r="B171" s="16" t="str">
        <f t="shared" ref="B171:B187" si="31">IF(H171=INT(H171),"I","II")</f>
        <v>I</v>
      </c>
      <c r="C171" s="12">
        <f t="shared" ref="C171:C187" si="32">1*G171</f>
        <v>51413.455000000002</v>
      </c>
      <c r="D171" s="8" t="str">
        <f t="shared" ref="D171:D187" si="33">VLOOKUP(F171,I$1:J$5,2,FALSE)</f>
        <v>vis</v>
      </c>
      <c r="E171" s="54">
        <f>VLOOKUP(C171,Active!C$21:E$966,3,FALSE)</f>
        <v>3128.9198353617026</v>
      </c>
      <c r="F171" s="16" t="s">
        <v>122</v>
      </c>
      <c r="G171" s="8" t="str">
        <f t="shared" ref="G171:G187" si="34">MID(I171,3,LEN(I171)-3)</f>
        <v>51413.455</v>
      </c>
      <c r="H171" s="12">
        <f t="shared" ref="H171:H187" si="35">1*K171</f>
        <v>3129</v>
      </c>
      <c r="I171" s="55" t="s">
        <v>580</v>
      </c>
      <c r="J171" s="56" t="s">
        <v>581</v>
      </c>
      <c r="K171" s="55">
        <v>3129</v>
      </c>
      <c r="L171" s="55" t="s">
        <v>567</v>
      </c>
      <c r="M171" s="56" t="s">
        <v>212</v>
      </c>
      <c r="N171" s="56"/>
      <c r="O171" s="57" t="s">
        <v>213</v>
      </c>
      <c r="P171" s="57" t="s">
        <v>582</v>
      </c>
    </row>
    <row r="172" spans="1:16" ht="12.75" customHeight="1" thickBot="1" x14ac:dyDescent="0.25">
      <c r="A172" s="12" t="str">
        <f t="shared" si="30"/>
        <v> BBS 122 </v>
      </c>
      <c r="B172" s="16" t="str">
        <f t="shared" si="31"/>
        <v>I</v>
      </c>
      <c r="C172" s="12">
        <f t="shared" si="32"/>
        <v>51638.52</v>
      </c>
      <c r="D172" s="8" t="str">
        <f t="shared" si="33"/>
        <v>vis</v>
      </c>
      <c r="E172" s="54">
        <f>VLOOKUP(C172,Active!C$21:E$966,3,FALSE)</f>
        <v>3230.9191700649048</v>
      </c>
      <c r="F172" s="16" t="s">
        <v>122</v>
      </c>
      <c r="G172" s="8" t="str">
        <f t="shared" si="34"/>
        <v>51638.520</v>
      </c>
      <c r="H172" s="12">
        <f t="shared" si="35"/>
        <v>3231</v>
      </c>
      <c r="I172" s="55" t="s">
        <v>583</v>
      </c>
      <c r="J172" s="56" t="s">
        <v>584</v>
      </c>
      <c r="K172" s="55">
        <v>3231</v>
      </c>
      <c r="L172" s="55" t="s">
        <v>585</v>
      </c>
      <c r="M172" s="56" t="s">
        <v>212</v>
      </c>
      <c r="N172" s="56"/>
      <c r="O172" s="57" t="s">
        <v>213</v>
      </c>
      <c r="P172" s="57" t="s">
        <v>586</v>
      </c>
    </row>
    <row r="173" spans="1:16" ht="12.75" customHeight="1" thickBot="1" x14ac:dyDescent="0.25">
      <c r="A173" s="12" t="str">
        <f t="shared" si="30"/>
        <v> BBS 124 </v>
      </c>
      <c r="B173" s="16" t="str">
        <f t="shared" si="31"/>
        <v>I</v>
      </c>
      <c r="C173" s="12">
        <f t="shared" si="32"/>
        <v>51839.305999999997</v>
      </c>
      <c r="D173" s="8" t="str">
        <f t="shared" si="33"/>
        <v>vis</v>
      </c>
      <c r="E173" s="54">
        <f>VLOOKUP(C173,Active!C$21:E$966,3,FALSE)</f>
        <v>3321.9152752688128</v>
      </c>
      <c r="F173" s="16" t="s">
        <v>122</v>
      </c>
      <c r="G173" s="8" t="str">
        <f t="shared" si="34"/>
        <v>51839.306</v>
      </c>
      <c r="H173" s="12">
        <f t="shared" si="35"/>
        <v>3322</v>
      </c>
      <c r="I173" s="55" t="s">
        <v>587</v>
      </c>
      <c r="J173" s="56" t="s">
        <v>588</v>
      </c>
      <c r="K173" s="55">
        <v>3322</v>
      </c>
      <c r="L173" s="55" t="s">
        <v>589</v>
      </c>
      <c r="M173" s="56" t="s">
        <v>212</v>
      </c>
      <c r="N173" s="56"/>
      <c r="O173" s="57" t="s">
        <v>213</v>
      </c>
      <c r="P173" s="57" t="s">
        <v>590</v>
      </c>
    </row>
    <row r="174" spans="1:16" ht="12.75" customHeight="1" thickBot="1" x14ac:dyDescent="0.25">
      <c r="A174" s="12" t="str">
        <f t="shared" si="30"/>
        <v> BBS 125 </v>
      </c>
      <c r="B174" s="16" t="str">
        <f t="shared" si="31"/>
        <v>I</v>
      </c>
      <c r="C174" s="12">
        <f t="shared" si="32"/>
        <v>52055.546999999999</v>
      </c>
      <c r="D174" s="8" t="str">
        <f t="shared" si="33"/>
        <v>vis</v>
      </c>
      <c r="E174" s="54">
        <f>VLOOKUP(C174,Active!C$21:E$966,3,FALSE)</f>
        <v>3419.9155780060478</v>
      </c>
      <c r="F174" s="16" t="s">
        <v>122</v>
      </c>
      <c r="G174" s="8" t="str">
        <f t="shared" si="34"/>
        <v>52055.547</v>
      </c>
      <c r="H174" s="12">
        <f t="shared" si="35"/>
        <v>3420</v>
      </c>
      <c r="I174" s="55" t="s">
        <v>591</v>
      </c>
      <c r="J174" s="56" t="s">
        <v>592</v>
      </c>
      <c r="K174" s="55">
        <v>3420</v>
      </c>
      <c r="L174" s="55" t="s">
        <v>593</v>
      </c>
      <c r="M174" s="56" t="s">
        <v>212</v>
      </c>
      <c r="N174" s="56"/>
      <c r="O174" s="57" t="s">
        <v>213</v>
      </c>
      <c r="P174" s="57" t="s">
        <v>594</v>
      </c>
    </row>
    <row r="175" spans="1:16" ht="12.75" customHeight="1" thickBot="1" x14ac:dyDescent="0.25">
      <c r="A175" s="12" t="str">
        <f t="shared" si="30"/>
        <v> BBS 126 </v>
      </c>
      <c r="B175" s="16" t="str">
        <f t="shared" si="31"/>
        <v>I</v>
      </c>
      <c r="C175" s="12">
        <f t="shared" si="32"/>
        <v>52181.309000000001</v>
      </c>
      <c r="D175" s="8" t="str">
        <f t="shared" si="33"/>
        <v>vis</v>
      </c>
      <c r="E175" s="54">
        <f>VLOOKUP(C175,Active!C$21:E$966,3,FALSE)</f>
        <v>3476.9108475101671</v>
      </c>
      <c r="F175" s="16" t="s">
        <v>122</v>
      </c>
      <c r="G175" s="8" t="str">
        <f t="shared" si="34"/>
        <v>52181.309</v>
      </c>
      <c r="H175" s="12">
        <f t="shared" si="35"/>
        <v>3477</v>
      </c>
      <c r="I175" s="55" t="s">
        <v>602</v>
      </c>
      <c r="J175" s="56" t="s">
        <v>603</v>
      </c>
      <c r="K175" s="55">
        <v>3477</v>
      </c>
      <c r="L175" s="55" t="s">
        <v>604</v>
      </c>
      <c r="M175" s="56" t="s">
        <v>212</v>
      </c>
      <c r="N175" s="56"/>
      <c r="O175" s="57" t="s">
        <v>213</v>
      </c>
      <c r="P175" s="57" t="s">
        <v>605</v>
      </c>
    </row>
    <row r="176" spans="1:16" ht="12.75" customHeight="1" thickBot="1" x14ac:dyDescent="0.25">
      <c r="A176" s="12" t="str">
        <f t="shared" si="30"/>
        <v> BBS 128 </v>
      </c>
      <c r="B176" s="16" t="str">
        <f t="shared" si="31"/>
        <v>I</v>
      </c>
      <c r="C176" s="12">
        <f t="shared" si="32"/>
        <v>52439.485999999997</v>
      </c>
      <c r="D176" s="8" t="str">
        <f t="shared" si="33"/>
        <v>vis</v>
      </c>
      <c r="E176" s="54">
        <f>VLOOKUP(C176,Active!C$21:E$966,3,FALSE)</f>
        <v>3593.9165224737053</v>
      </c>
      <c r="F176" s="16" t="s">
        <v>122</v>
      </c>
      <c r="G176" s="8" t="str">
        <f t="shared" si="34"/>
        <v>52439.486</v>
      </c>
      <c r="H176" s="12">
        <f t="shared" si="35"/>
        <v>3594</v>
      </c>
      <c r="I176" s="55" t="s">
        <v>610</v>
      </c>
      <c r="J176" s="56" t="s">
        <v>611</v>
      </c>
      <c r="K176" s="55" t="s">
        <v>612</v>
      </c>
      <c r="L176" s="55" t="s">
        <v>613</v>
      </c>
      <c r="M176" s="56" t="s">
        <v>212</v>
      </c>
      <c r="N176" s="56"/>
      <c r="O176" s="57" t="s">
        <v>213</v>
      </c>
      <c r="P176" s="57" t="s">
        <v>614</v>
      </c>
    </row>
    <row r="177" spans="1:16" ht="12.75" customHeight="1" thickBot="1" x14ac:dyDescent="0.25">
      <c r="A177" s="12" t="str">
        <f t="shared" si="30"/>
        <v> AOEB 9 </v>
      </c>
      <c r="B177" s="16" t="str">
        <f t="shared" si="31"/>
        <v>I</v>
      </c>
      <c r="C177" s="12">
        <f t="shared" si="32"/>
        <v>52975.656799999997</v>
      </c>
      <c r="D177" s="8" t="str">
        <f t="shared" si="33"/>
        <v>vis</v>
      </c>
      <c r="E177" s="54">
        <f>VLOOKUP(C177,Active!C$21:E$966,3,FALSE)</f>
        <v>3836.9088353045972</v>
      </c>
      <c r="F177" s="16" t="s">
        <v>122</v>
      </c>
      <c r="G177" s="8" t="str">
        <f t="shared" si="34"/>
        <v>52975.6568</v>
      </c>
      <c r="H177" s="12">
        <f t="shared" si="35"/>
        <v>3837</v>
      </c>
      <c r="I177" s="55" t="s">
        <v>625</v>
      </c>
      <c r="J177" s="56" t="s">
        <v>626</v>
      </c>
      <c r="K177" s="55" t="s">
        <v>627</v>
      </c>
      <c r="L177" s="55" t="s">
        <v>628</v>
      </c>
      <c r="M177" s="56" t="s">
        <v>629</v>
      </c>
      <c r="N177" s="56" t="s">
        <v>630</v>
      </c>
      <c r="O177" s="57" t="s">
        <v>631</v>
      </c>
      <c r="P177" s="57" t="s">
        <v>242</v>
      </c>
    </row>
    <row r="178" spans="1:16" ht="12.75" customHeight="1" thickBot="1" x14ac:dyDescent="0.25">
      <c r="A178" s="12" t="str">
        <f t="shared" si="30"/>
        <v> AOEB 9 </v>
      </c>
      <c r="B178" s="16" t="str">
        <f t="shared" si="31"/>
        <v>I</v>
      </c>
      <c r="C178" s="12">
        <f t="shared" si="32"/>
        <v>53189.688900000001</v>
      </c>
      <c r="D178" s="8" t="str">
        <f t="shared" si="33"/>
        <v>vis</v>
      </c>
      <c r="E178" s="54">
        <f>VLOOKUP(C178,Active!C$21:E$966,3,FALSE)</f>
        <v>3933.9080657719296</v>
      </c>
      <c r="F178" s="16" t="s">
        <v>122</v>
      </c>
      <c r="G178" s="8" t="str">
        <f t="shared" si="34"/>
        <v>53189.6889</v>
      </c>
      <c r="H178" s="12">
        <f t="shared" si="35"/>
        <v>3934</v>
      </c>
      <c r="I178" s="55" t="s">
        <v>637</v>
      </c>
      <c r="J178" s="56" t="s">
        <v>638</v>
      </c>
      <c r="K178" s="55" t="s">
        <v>639</v>
      </c>
      <c r="L178" s="55" t="s">
        <v>640</v>
      </c>
      <c r="M178" s="56" t="s">
        <v>629</v>
      </c>
      <c r="N178" s="56" t="s">
        <v>630</v>
      </c>
      <c r="O178" s="57" t="s">
        <v>241</v>
      </c>
      <c r="P178" s="57" t="s">
        <v>242</v>
      </c>
    </row>
    <row r="179" spans="1:16" ht="12.75" customHeight="1" thickBot="1" x14ac:dyDescent="0.25">
      <c r="A179" s="12" t="str">
        <f t="shared" si="30"/>
        <v>VSB 44 </v>
      </c>
      <c r="B179" s="16" t="str">
        <f t="shared" si="31"/>
        <v>I</v>
      </c>
      <c r="C179" s="12">
        <f t="shared" si="32"/>
        <v>53611.1325</v>
      </c>
      <c r="D179" s="8" t="str">
        <f t="shared" si="33"/>
        <v>vis</v>
      </c>
      <c r="E179" s="54">
        <f>VLOOKUP(C179,Active!C$21:E$966,3,FALSE)</f>
        <v>4124.9060744135359</v>
      </c>
      <c r="F179" s="16" t="s">
        <v>122</v>
      </c>
      <c r="G179" s="8" t="str">
        <f t="shared" si="34"/>
        <v>53611.1325</v>
      </c>
      <c r="H179" s="12">
        <f t="shared" si="35"/>
        <v>4125</v>
      </c>
      <c r="I179" s="55" t="s">
        <v>646</v>
      </c>
      <c r="J179" s="56" t="s">
        <v>647</v>
      </c>
      <c r="K179" s="55" t="s">
        <v>648</v>
      </c>
      <c r="L179" s="55" t="s">
        <v>649</v>
      </c>
      <c r="M179" s="56" t="s">
        <v>598</v>
      </c>
      <c r="N179" s="56" t="s">
        <v>650</v>
      </c>
      <c r="O179" s="57" t="s">
        <v>651</v>
      </c>
      <c r="P179" s="58" t="s">
        <v>652</v>
      </c>
    </row>
    <row r="180" spans="1:16" ht="12.75" customHeight="1" thickBot="1" x14ac:dyDescent="0.25">
      <c r="A180" s="12" t="str">
        <f t="shared" si="30"/>
        <v> AOEB 12 </v>
      </c>
      <c r="B180" s="16" t="str">
        <f t="shared" si="31"/>
        <v>I</v>
      </c>
      <c r="C180" s="12">
        <f t="shared" si="32"/>
        <v>53659.674700000003</v>
      </c>
      <c r="D180" s="8" t="str">
        <f t="shared" si="33"/>
        <v>vis</v>
      </c>
      <c r="E180" s="54">
        <f>VLOOKUP(C180,Active!C$21:E$966,3,FALSE)</f>
        <v>4146.905372860786</v>
      </c>
      <c r="F180" s="16" t="s">
        <v>122</v>
      </c>
      <c r="G180" s="8" t="str">
        <f t="shared" si="34"/>
        <v>53659.6747</v>
      </c>
      <c r="H180" s="12">
        <f t="shared" si="35"/>
        <v>4147</v>
      </c>
      <c r="I180" s="55" t="s">
        <v>659</v>
      </c>
      <c r="J180" s="56" t="s">
        <v>660</v>
      </c>
      <c r="K180" s="55" t="s">
        <v>661</v>
      </c>
      <c r="L180" s="55" t="s">
        <v>662</v>
      </c>
      <c r="M180" s="56" t="s">
        <v>629</v>
      </c>
      <c r="N180" s="56" t="s">
        <v>630</v>
      </c>
      <c r="O180" s="57" t="s">
        <v>663</v>
      </c>
      <c r="P180" s="57" t="s">
        <v>664</v>
      </c>
    </row>
    <row r="181" spans="1:16" ht="12.75" customHeight="1" thickBot="1" x14ac:dyDescent="0.25">
      <c r="A181" s="12" t="str">
        <f t="shared" si="30"/>
        <v> AOEB 12 </v>
      </c>
      <c r="B181" s="16" t="str">
        <f t="shared" si="31"/>
        <v>I</v>
      </c>
      <c r="C181" s="12">
        <f t="shared" si="32"/>
        <v>53884.74</v>
      </c>
      <c r="D181" s="8" t="str">
        <f t="shared" si="33"/>
        <v>vis</v>
      </c>
      <c r="E181" s="54">
        <f>VLOOKUP(C181,Active!C$21:E$966,3,FALSE)</f>
        <v>4248.9048435238228</v>
      </c>
      <c r="F181" s="16" t="s">
        <v>122</v>
      </c>
      <c r="G181" s="8" t="str">
        <f t="shared" si="34"/>
        <v>53884.7400</v>
      </c>
      <c r="H181" s="12">
        <f t="shared" si="35"/>
        <v>4249</v>
      </c>
      <c r="I181" s="55" t="s">
        <v>665</v>
      </c>
      <c r="J181" s="56" t="s">
        <v>666</v>
      </c>
      <c r="K181" s="55" t="s">
        <v>667</v>
      </c>
      <c r="L181" s="55" t="s">
        <v>668</v>
      </c>
      <c r="M181" s="56" t="s">
        <v>629</v>
      </c>
      <c r="N181" s="56" t="s">
        <v>630</v>
      </c>
      <c r="O181" s="57" t="s">
        <v>241</v>
      </c>
      <c r="P181" s="57" t="s">
        <v>664</v>
      </c>
    </row>
    <row r="182" spans="1:16" ht="12.75" customHeight="1" thickBot="1" x14ac:dyDescent="0.25">
      <c r="A182" s="12" t="str">
        <f t="shared" si="30"/>
        <v>BAVM 203 </v>
      </c>
      <c r="B182" s="16" t="str">
        <f t="shared" si="31"/>
        <v>I</v>
      </c>
      <c r="C182" s="12">
        <f t="shared" si="32"/>
        <v>54798.234700000001</v>
      </c>
      <c r="D182" s="8" t="str">
        <f t="shared" si="33"/>
        <v>vis</v>
      </c>
      <c r="E182" s="54">
        <f>VLOOKUP(C182,Active!C$21:E$966,3,FALSE)</f>
        <v>4662.9001411263089</v>
      </c>
      <c r="F182" s="16" t="s">
        <v>122</v>
      </c>
      <c r="G182" s="8" t="str">
        <f t="shared" si="34"/>
        <v>54798.2347</v>
      </c>
      <c r="H182" s="12">
        <f t="shared" si="35"/>
        <v>4663</v>
      </c>
      <c r="I182" s="55" t="s">
        <v>685</v>
      </c>
      <c r="J182" s="56" t="s">
        <v>686</v>
      </c>
      <c r="K182" s="55" t="s">
        <v>687</v>
      </c>
      <c r="L182" s="55" t="s">
        <v>688</v>
      </c>
      <c r="M182" s="56" t="s">
        <v>629</v>
      </c>
      <c r="N182" s="56" t="s">
        <v>609</v>
      </c>
      <c r="O182" s="57" t="s">
        <v>600</v>
      </c>
      <c r="P182" s="58" t="s">
        <v>689</v>
      </c>
    </row>
    <row r="183" spans="1:16" ht="12.75" customHeight="1" thickBot="1" x14ac:dyDescent="0.25">
      <c r="A183" s="12" t="str">
        <f t="shared" si="30"/>
        <v>BAVM 212 </v>
      </c>
      <c r="B183" s="16" t="str">
        <f t="shared" si="31"/>
        <v>I</v>
      </c>
      <c r="C183" s="12">
        <f t="shared" si="32"/>
        <v>55067.432800000002</v>
      </c>
      <c r="D183" s="8" t="str">
        <f t="shared" si="33"/>
        <v>vis</v>
      </c>
      <c r="E183" s="54">
        <f>VLOOKUP(C183,Active!C$21:E$966,3,FALSE)</f>
        <v>4784.9005725721881</v>
      </c>
      <c r="F183" s="16" t="s">
        <v>122</v>
      </c>
      <c r="G183" s="8" t="str">
        <f t="shared" si="34"/>
        <v>55067.4328</v>
      </c>
      <c r="H183" s="12">
        <f t="shared" si="35"/>
        <v>4785</v>
      </c>
      <c r="I183" s="55" t="s">
        <v>690</v>
      </c>
      <c r="J183" s="56" t="s">
        <v>691</v>
      </c>
      <c r="K183" s="55" t="s">
        <v>692</v>
      </c>
      <c r="L183" s="55" t="s">
        <v>693</v>
      </c>
      <c r="M183" s="56" t="s">
        <v>629</v>
      </c>
      <c r="N183" s="56" t="s">
        <v>599</v>
      </c>
      <c r="O183" s="57" t="s">
        <v>694</v>
      </c>
      <c r="P183" s="58" t="s">
        <v>695</v>
      </c>
    </row>
    <row r="184" spans="1:16" ht="12.75" customHeight="1" thickBot="1" x14ac:dyDescent="0.25">
      <c r="A184" s="12" t="str">
        <f t="shared" si="30"/>
        <v>OEJV 0137 </v>
      </c>
      <c r="B184" s="16" t="str">
        <f t="shared" si="31"/>
        <v>I</v>
      </c>
      <c r="C184" s="12">
        <f t="shared" si="32"/>
        <v>55204.236700000001</v>
      </c>
      <c r="D184" s="8" t="str">
        <f t="shared" si="33"/>
        <v>vis</v>
      </c>
      <c r="E184" s="54" t="e">
        <f>VLOOKUP(C184,Active!C$21:E$966,3,FALSE)</f>
        <v>#N/A</v>
      </c>
      <c r="F184" s="16" t="s">
        <v>122</v>
      </c>
      <c r="G184" s="8" t="str">
        <f t="shared" si="34"/>
        <v>55204.2367</v>
      </c>
      <c r="H184" s="12">
        <f t="shared" si="35"/>
        <v>4847</v>
      </c>
      <c r="I184" s="55" t="s">
        <v>715</v>
      </c>
      <c r="J184" s="56" t="s">
        <v>716</v>
      </c>
      <c r="K184" s="55" t="s">
        <v>717</v>
      </c>
      <c r="L184" s="55" t="s">
        <v>718</v>
      </c>
      <c r="M184" s="56" t="s">
        <v>629</v>
      </c>
      <c r="N184" s="56" t="s">
        <v>82</v>
      </c>
      <c r="O184" s="57" t="s">
        <v>719</v>
      </c>
      <c r="P184" s="58" t="s">
        <v>720</v>
      </c>
    </row>
    <row r="185" spans="1:16" ht="12.75" customHeight="1" thickBot="1" x14ac:dyDescent="0.25">
      <c r="A185" s="12" t="str">
        <f t="shared" si="30"/>
        <v>OEJV 0137 </v>
      </c>
      <c r="B185" s="16" t="str">
        <f t="shared" si="31"/>
        <v>I</v>
      </c>
      <c r="C185" s="12">
        <f t="shared" si="32"/>
        <v>55204.238899999997</v>
      </c>
      <c r="D185" s="8" t="str">
        <f t="shared" si="33"/>
        <v>vis</v>
      </c>
      <c r="E185" s="54" t="e">
        <f>VLOOKUP(C185,Active!C$21:E$966,3,FALSE)</f>
        <v>#N/A</v>
      </c>
      <c r="F185" s="16" t="s">
        <v>122</v>
      </c>
      <c r="G185" s="8" t="str">
        <f t="shared" si="34"/>
        <v>55204.2389</v>
      </c>
      <c r="H185" s="12">
        <f t="shared" si="35"/>
        <v>4847</v>
      </c>
      <c r="I185" s="55" t="s">
        <v>721</v>
      </c>
      <c r="J185" s="56" t="s">
        <v>722</v>
      </c>
      <c r="K185" s="55" t="s">
        <v>717</v>
      </c>
      <c r="L185" s="55" t="s">
        <v>723</v>
      </c>
      <c r="M185" s="56" t="s">
        <v>629</v>
      </c>
      <c r="N185" s="56" t="s">
        <v>706</v>
      </c>
      <c r="O185" s="57" t="s">
        <v>719</v>
      </c>
      <c r="P185" s="58" t="s">
        <v>720</v>
      </c>
    </row>
    <row r="186" spans="1:16" ht="12.75" customHeight="1" thickBot="1" x14ac:dyDescent="0.25">
      <c r="A186" s="12" t="str">
        <f t="shared" si="30"/>
        <v>BAVM 225 </v>
      </c>
      <c r="B186" s="16" t="str">
        <f t="shared" si="31"/>
        <v>I</v>
      </c>
      <c r="C186" s="12">
        <f t="shared" si="32"/>
        <v>55848.5406</v>
      </c>
      <c r="D186" s="8" t="str">
        <f t="shared" si="33"/>
        <v>vis</v>
      </c>
      <c r="E186" s="54">
        <f>VLOOKUP(C186,Active!C$21:E$966,3,FALSE)</f>
        <v>5138.8981996198554</v>
      </c>
      <c r="F186" s="16" t="s">
        <v>122</v>
      </c>
      <c r="G186" s="8" t="str">
        <f t="shared" si="34"/>
        <v>55848.5406</v>
      </c>
      <c r="H186" s="12">
        <f t="shared" si="35"/>
        <v>5139</v>
      </c>
      <c r="I186" s="55" t="s">
        <v>756</v>
      </c>
      <c r="J186" s="56" t="s">
        <v>757</v>
      </c>
      <c r="K186" s="55">
        <v>5139</v>
      </c>
      <c r="L186" s="55" t="s">
        <v>699</v>
      </c>
      <c r="M186" s="56" t="s">
        <v>629</v>
      </c>
      <c r="N186" s="56" t="s">
        <v>758</v>
      </c>
      <c r="O186" s="57" t="s">
        <v>759</v>
      </c>
      <c r="P186" s="58" t="s">
        <v>760</v>
      </c>
    </row>
    <row r="187" spans="1:16" ht="12.75" customHeight="1" thickBot="1" x14ac:dyDescent="0.25">
      <c r="A187" s="12" t="str">
        <f t="shared" si="30"/>
        <v>BAVM 241 (=IBVS 6157) </v>
      </c>
      <c r="B187" s="16" t="str">
        <f t="shared" si="31"/>
        <v>I</v>
      </c>
      <c r="C187" s="12">
        <f t="shared" si="32"/>
        <v>57225.413500000002</v>
      </c>
      <c r="D187" s="8" t="str">
        <f t="shared" si="33"/>
        <v>vis</v>
      </c>
      <c r="E187" s="54">
        <f>VLOOKUP(C187,Active!C$21:E$966,3,FALSE)</f>
        <v>5762.8962436110205</v>
      </c>
      <c r="F187" s="16" t="s">
        <v>122</v>
      </c>
      <c r="G187" s="8" t="str">
        <f t="shared" si="34"/>
        <v>57225.4135</v>
      </c>
      <c r="H187" s="12">
        <f t="shared" si="35"/>
        <v>5763</v>
      </c>
      <c r="I187" s="55" t="s">
        <v>789</v>
      </c>
      <c r="J187" s="56" t="s">
        <v>790</v>
      </c>
      <c r="K187" s="55">
        <v>5763</v>
      </c>
      <c r="L187" s="55" t="s">
        <v>791</v>
      </c>
      <c r="M187" s="56" t="s">
        <v>629</v>
      </c>
      <c r="N187" s="59" t="s">
        <v>609</v>
      </c>
      <c r="O187" s="57" t="s">
        <v>600</v>
      </c>
      <c r="P187" s="58" t="s">
        <v>792</v>
      </c>
    </row>
    <row r="188" spans="1:16" x14ac:dyDescent="0.2">
      <c r="B188" s="16"/>
      <c r="E188" s="54"/>
      <c r="F188" s="16"/>
    </row>
    <row r="189" spans="1:16" x14ac:dyDescent="0.2">
      <c r="B189" s="16"/>
      <c r="E189" s="54"/>
      <c r="F189" s="16"/>
    </row>
    <row r="190" spans="1:16" x14ac:dyDescent="0.2">
      <c r="B190" s="16"/>
      <c r="E190" s="54"/>
      <c r="F190" s="16"/>
    </row>
    <row r="191" spans="1:16" x14ac:dyDescent="0.2">
      <c r="B191" s="16"/>
      <c r="E191" s="54"/>
      <c r="F191" s="16"/>
    </row>
    <row r="192" spans="1:16" x14ac:dyDescent="0.2">
      <c r="B192" s="16"/>
      <c r="E192" s="54"/>
      <c r="F192" s="16"/>
    </row>
    <row r="193" spans="2:6" x14ac:dyDescent="0.2">
      <c r="B193" s="16"/>
      <c r="E193" s="54"/>
      <c r="F193" s="16"/>
    </row>
    <row r="194" spans="2:6" x14ac:dyDescent="0.2">
      <c r="B194" s="16"/>
      <c r="E194" s="54"/>
      <c r="F194" s="16"/>
    </row>
    <row r="195" spans="2:6" x14ac:dyDescent="0.2">
      <c r="B195" s="16"/>
      <c r="E195" s="54"/>
      <c r="F195" s="16"/>
    </row>
    <row r="196" spans="2:6" x14ac:dyDescent="0.2">
      <c r="B196" s="16"/>
      <c r="E196" s="54"/>
      <c r="F196" s="16"/>
    </row>
    <row r="197" spans="2:6" x14ac:dyDescent="0.2">
      <c r="B197" s="16"/>
      <c r="E197" s="54"/>
      <c r="F197" s="16"/>
    </row>
    <row r="198" spans="2:6" x14ac:dyDescent="0.2">
      <c r="B198" s="16"/>
      <c r="E198" s="54"/>
      <c r="F198" s="16"/>
    </row>
    <row r="199" spans="2:6" x14ac:dyDescent="0.2">
      <c r="B199" s="16"/>
      <c r="E199" s="54"/>
      <c r="F199" s="16"/>
    </row>
    <row r="200" spans="2:6" x14ac:dyDescent="0.2">
      <c r="B200" s="16"/>
      <c r="E200" s="54"/>
      <c r="F200" s="16"/>
    </row>
    <row r="201" spans="2:6" x14ac:dyDescent="0.2">
      <c r="B201" s="16"/>
      <c r="E201" s="54"/>
      <c r="F201" s="16"/>
    </row>
    <row r="202" spans="2:6" x14ac:dyDescent="0.2">
      <c r="B202" s="16"/>
      <c r="E202" s="54"/>
      <c r="F202" s="16"/>
    </row>
    <row r="203" spans="2:6" x14ac:dyDescent="0.2">
      <c r="B203" s="16"/>
      <c r="E203" s="54"/>
      <c r="F203" s="16"/>
    </row>
    <row r="204" spans="2:6" x14ac:dyDescent="0.2">
      <c r="B204" s="16"/>
      <c r="E204" s="54"/>
      <c r="F204" s="16"/>
    </row>
    <row r="205" spans="2:6" x14ac:dyDescent="0.2">
      <c r="B205" s="16"/>
      <c r="E205" s="54"/>
      <c r="F205" s="16"/>
    </row>
    <row r="206" spans="2:6" x14ac:dyDescent="0.2">
      <c r="B206" s="16"/>
      <c r="E206" s="54"/>
      <c r="F206" s="16"/>
    </row>
    <row r="207" spans="2:6" x14ac:dyDescent="0.2">
      <c r="B207" s="16"/>
      <c r="E207" s="54"/>
      <c r="F207" s="16"/>
    </row>
    <row r="208" spans="2:6" x14ac:dyDescent="0.2">
      <c r="B208" s="16"/>
      <c r="E208" s="54"/>
      <c r="F208" s="16"/>
    </row>
    <row r="209" spans="2:6" x14ac:dyDescent="0.2">
      <c r="B209" s="16"/>
      <c r="E209" s="54"/>
      <c r="F209" s="16"/>
    </row>
    <row r="210" spans="2:6" x14ac:dyDescent="0.2">
      <c r="B210" s="16"/>
      <c r="E210" s="54"/>
      <c r="F210" s="16"/>
    </row>
    <row r="211" spans="2:6" x14ac:dyDescent="0.2">
      <c r="B211" s="16"/>
      <c r="E211" s="54"/>
      <c r="F211" s="16"/>
    </row>
    <row r="212" spans="2:6" x14ac:dyDescent="0.2">
      <c r="B212" s="16"/>
      <c r="E212" s="54"/>
      <c r="F212" s="16"/>
    </row>
    <row r="213" spans="2:6" x14ac:dyDescent="0.2">
      <c r="B213" s="16"/>
      <c r="E213" s="54"/>
      <c r="F213" s="16"/>
    </row>
    <row r="214" spans="2:6" x14ac:dyDescent="0.2">
      <c r="B214" s="16"/>
      <c r="E214" s="54"/>
      <c r="F214" s="16"/>
    </row>
    <row r="215" spans="2:6" x14ac:dyDescent="0.2">
      <c r="B215" s="16"/>
      <c r="E215" s="54"/>
      <c r="F215" s="16"/>
    </row>
    <row r="216" spans="2:6" x14ac:dyDescent="0.2">
      <c r="B216" s="16"/>
      <c r="E216" s="54"/>
      <c r="F216" s="16"/>
    </row>
    <row r="217" spans="2:6" x14ac:dyDescent="0.2">
      <c r="B217" s="16"/>
      <c r="E217" s="54"/>
      <c r="F217" s="16"/>
    </row>
    <row r="218" spans="2:6" x14ac:dyDescent="0.2">
      <c r="B218" s="16"/>
      <c r="E218" s="54"/>
      <c r="F218" s="16"/>
    </row>
    <row r="219" spans="2:6" x14ac:dyDescent="0.2">
      <c r="B219" s="16"/>
      <c r="E219" s="54"/>
      <c r="F219" s="16"/>
    </row>
    <row r="220" spans="2:6" x14ac:dyDescent="0.2">
      <c r="B220" s="16"/>
      <c r="E220" s="54"/>
      <c r="F220" s="16"/>
    </row>
    <row r="221" spans="2:6" x14ac:dyDescent="0.2">
      <c r="B221" s="16"/>
      <c r="E221" s="54"/>
      <c r="F221" s="16"/>
    </row>
    <row r="222" spans="2:6" x14ac:dyDescent="0.2">
      <c r="B222" s="16"/>
      <c r="E222" s="54"/>
      <c r="F222" s="16"/>
    </row>
    <row r="223" spans="2:6" x14ac:dyDescent="0.2">
      <c r="B223" s="16"/>
      <c r="E223" s="54"/>
      <c r="F223" s="16"/>
    </row>
    <row r="224" spans="2:6" x14ac:dyDescent="0.2">
      <c r="B224" s="16"/>
      <c r="E224" s="54"/>
      <c r="F224" s="16"/>
    </row>
    <row r="225" spans="2:6" x14ac:dyDescent="0.2">
      <c r="B225" s="16"/>
      <c r="E225" s="54"/>
      <c r="F225" s="16"/>
    </row>
    <row r="226" spans="2:6" x14ac:dyDescent="0.2">
      <c r="B226" s="16"/>
      <c r="E226" s="54"/>
      <c r="F226" s="16"/>
    </row>
    <row r="227" spans="2:6" x14ac:dyDescent="0.2">
      <c r="B227" s="16"/>
      <c r="E227" s="54"/>
      <c r="F227" s="16"/>
    </row>
    <row r="228" spans="2:6" x14ac:dyDescent="0.2">
      <c r="B228" s="16"/>
      <c r="E228" s="54"/>
      <c r="F228" s="16"/>
    </row>
    <row r="229" spans="2:6" x14ac:dyDescent="0.2">
      <c r="B229" s="16"/>
      <c r="E229" s="54"/>
      <c r="F229" s="16"/>
    </row>
    <row r="230" spans="2:6" x14ac:dyDescent="0.2">
      <c r="B230" s="16"/>
      <c r="E230" s="54"/>
      <c r="F230" s="16"/>
    </row>
    <row r="231" spans="2:6" x14ac:dyDescent="0.2">
      <c r="B231" s="16"/>
      <c r="E231" s="54"/>
      <c r="F231" s="16"/>
    </row>
    <row r="232" spans="2:6" x14ac:dyDescent="0.2">
      <c r="B232" s="16"/>
      <c r="E232" s="54"/>
      <c r="F232" s="16"/>
    </row>
    <row r="233" spans="2:6" x14ac:dyDescent="0.2">
      <c r="B233" s="16"/>
      <c r="E233" s="54"/>
      <c r="F233" s="16"/>
    </row>
    <row r="234" spans="2:6" x14ac:dyDescent="0.2">
      <c r="B234" s="16"/>
      <c r="E234" s="54"/>
      <c r="F234" s="16"/>
    </row>
    <row r="235" spans="2:6" x14ac:dyDescent="0.2">
      <c r="B235" s="16"/>
      <c r="E235" s="54"/>
      <c r="F235" s="16"/>
    </row>
    <row r="236" spans="2:6" x14ac:dyDescent="0.2">
      <c r="B236" s="16"/>
      <c r="E236" s="54"/>
      <c r="F236" s="16"/>
    </row>
    <row r="237" spans="2:6" x14ac:dyDescent="0.2">
      <c r="B237" s="16"/>
      <c r="E237" s="54"/>
      <c r="F237" s="16"/>
    </row>
    <row r="238" spans="2:6" x14ac:dyDescent="0.2">
      <c r="B238" s="16"/>
      <c r="E238" s="54"/>
      <c r="F238" s="16"/>
    </row>
    <row r="239" spans="2:6" x14ac:dyDescent="0.2">
      <c r="B239" s="16"/>
      <c r="E239" s="54"/>
      <c r="F239" s="16"/>
    </row>
    <row r="240" spans="2:6" x14ac:dyDescent="0.2">
      <c r="B240" s="16"/>
      <c r="E240" s="54"/>
      <c r="F240" s="16"/>
    </row>
    <row r="241" spans="2:6" x14ac:dyDescent="0.2">
      <c r="B241" s="16"/>
      <c r="E241" s="54"/>
      <c r="F241" s="16"/>
    </row>
    <row r="242" spans="2:6" x14ac:dyDescent="0.2">
      <c r="B242" s="16"/>
      <c r="E242" s="54"/>
      <c r="F242" s="16"/>
    </row>
    <row r="243" spans="2:6" x14ac:dyDescent="0.2">
      <c r="B243" s="16"/>
      <c r="E243" s="54"/>
      <c r="F243" s="16"/>
    </row>
    <row r="244" spans="2:6" x14ac:dyDescent="0.2">
      <c r="B244" s="16"/>
      <c r="E244" s="54"/>
      <c r="F244" s="16"/>
    </row>
    <row r="245" spans="2:6" x14ac:dyDescent="0.2">
      <c r="B245" s="16"/>
      <c r="E245" s="54"/>
      <c r="F245" s="16"/>
    </row>
    <row r="246" spans="2:6" x14ac:dyDescent="0.2">
      <c r="B246" s="16"/>
      <c r="E246" s="54"/>
      <c r="F246" s="16"/>
    </row>
    <row r="247" spans="2:6" x14ac:dyDescent="0.2">
      <c r="B247" s="16"/>
      <c r="E247" s="54"/>
      <c r="F247" s="16"/>
    </row>
    <row r="248" spans="2:6" x14ac:dyDescent="0.2">
      <c r="B248" s="16"/>
      <c r="E248" s="54"/>
      <c r="F248" s="16"/>
    </row>
    <row r="249" spans="2:6" x14ac:dyDescent="0.2">
      <c r="B249" s="16"/>
      <c r="E249" s="54"/>
      <c r="F249" s="16"/>
    </row>
    <row r="250" spans="2:6" x14ac:dyDescent="0.2">
      <c r="B250" s="16"/>
      <c r="E250" s="54"/>
      <c r="F250" s="16"/>
    </row>
    <row r="251" spans="2:6" x14ac:dyDescent="0.2">
      <c r="B251" s="16"/>
      <c r="E251" s="54"/>
      <c r="F251" s="16"/>
    </row>
    <row r="252" spans="2:6" x14ac:dyDescent="0.2">
      <c r="B252" s="16"/>
      <c r="E252" s="54"/>
      <c r="F252" s="16"/>
    </row>
    <row r="253" spans="2:6" x14ac:dyDescent="0.2">
      <c r="B253" s="16"/>
      <c r="E253" s="54"/>
      <c r="F253" s="16"/>
    </row>
    <row r="254" spans="2:6" x14ac:dyDescent="0.2">
      <c r="B254" s="16"/>
      <c r="E254" s="54"/>
      <c r="F254" s="16"/>
    </row>
    <row r="255" spans="2:6" x14ac:dyDescent="0.2">
      <c r="B255" s="16"/>
      <c r="E255" s="54"/>
      <c r="F255" s="16"/>
    </row>
    <row r="256" spans="2:6" x14ac:dyDescent="0.2">
      <c r="B256" s="16"/>
      <c r="E256" s="54"/>
      <c r="F256" s="16"/>
    </row>
    <row r="257" spans="2:6" x14ac:dyDescent="0.2">
      <c r="B257" s="16"/>
      <c r="E257" s="54"/>
      <c r="F257" s="16"/>
    </row>
    <row r="258" spans="2:6" x14ac:dyDescent="0.2">
      <c r="B258" s="16"/>
      <c r="E258" s="54"/>
      <c r="F258" s="16"/>
    </row>
    <row r="259" spans="2:6" x14ac:dyDescent="0.2">
      <c r="B259" s="16"/>
      <c r="E259" s="54"/>
      <c r="F259" s="16"/>
    </row>
    <row r="260" spans="2:6" x14ac:dyDescent="0.2">
      <c r="B260" s="16"/>
      <c r="E260" s="54"/>
      <c r="F260" s="16"/>
    </row>
    <row r="261" spans="2:6" x14ac:dyDescent="0.2">
      <c r="B261" s="16"/>
      <c r="E261" s="54"/>
      <c r="F261" s="16"/>
    </row>
    <row r="262" spans="2:6" x14ac:dyDescent="0.2">
      <c r="B262" s="16"/>
      <c r="E262" s="54"/>
      <c r="F262" s="16"/>
    </row>
    <row r="263" spans="2:6" x14ac:dyDescent="0.2">
      <c r="B263" s="16"/>
      <c r="E263" s="54"/>
      <c r="F263" s="16"/>
    </row>
    <row r="264" spans="2:6" x14ac:dyDescent="0.2">
      <c r="B264" s="16"/>
      <c r="E264" s="54"/>
      <c r="F264" s="16"/>
    </row>
    <row r="265" spans="2:6" x14ac:dyDescent="0.2">
      <c r="B265" s="16"/>
      <c r="E265" s="54"/>
      <c r="F265" s="16"/>
    </row>
    <row r="266" spans="2:6" x14ac:dyDescent="0.2">
      <c r="B266" s="16"/>
      <c r="E266" s="54"/>
      <c r="F266" s="16"/>
    </row>
    <row r="267" spans="2:6" x14ac:dyDescent="0.2">
      <c r="B267" s="16"/>
      <c r="E267" s="54"/>
      <c r="F267" s="16"/>
    </row>
    <row r="268" spans="2:6" x14ac:dyDescent="0.2">
      <c r="B268" s="16"/>
      <c r="E268" s="54"/>
      <c r="F268" s="16"/>
    </row>
    <row r="269" spans="2:6" x14ac:dyDescent="0.2">
      <c r="B269" s="16"/>
      <c r="E269" s="54"/>
      <c r="F269" s="16"/>
    </row>
    <row r="270" spans="2:6" x14ac:dyDescent="0.2">
      <c r="B270" s="16"/>
      <c r="E270" s="54"/>
      <c r="F270" s="16"/>
    </row>
    <row r="271" spans="2:6" x14ac:dyDescent="0.2">
      <c r="B271" s="16"/>
      <c r="E271" s="54"/>
      <c r="F271" s="16"/>
    </row>
    <row r="272" spans="2:6" x14ac:dyDescent="0.2">
      <c r="B272" s="16"/>
      <c r="E272" s="54"/>
      <c r="F272" s="16"/>
    </row>
    <row r="273" spans="2:6" x14ac:dyDescent="0.2">
      <c r="B273" s="16"/>
      <c r="E273" s="54"/>
      <c r="F273" s="16"/>
    </row>
    <row r="274" spans="2:6" x14ac:dyDescent="0.2">
      <c r="B274" s="16"/>
      <c r="E274" s="54"/>
      <c r="F274" s="16"/>
    </row>
    <row r="275" spans="2:6" x14ac:dyDescent="0.2">
      <c r="B275" s="16"/>
      <c r="E275" s="54"/>
      <c r="F275" s="16"/>
    </row>
    <row r="276" spans="2:6" x14ac:dyDescent="0.2">
      <c r="B276" s="16"/>
      <c r="E276" s="54"/>
      <c r="F276" s="16"/>
    </row>
    <row r="277" spans="2:6" x14ac:dyDescent="0.2">
      <c r="B277" s="16"/>
      <c r="E277" s="54"/>
      <c r="F277" s="16"/>
    </row>
    <row r="278" spans="2:6" x14ac:dyDescent="0.2">
      <c r="B278" s="16"/>
      <c r="E278" s="54"/>
      <c r="F278" s="16"/>
    </row>
    <row r="279" spans="2:6" x14ac:dyDescent="0.2">
      <c r="B279" s="16"/>
      <c r="E279" s="54"/>
      <c r="F279" s="16"/>
    </row>
    <row r="280" spans="2:6" x14ac:dyDescent="0.2">
      <c r="B280" s="16"/>
      <c r="E280" s="54"/>
      <c r="F280" s="16"/>
    </row>
    <row r="281" spans="2:6" x14ac:dyDescent="0.2">
      <c r="B281" s="16"/>
      <c r="E281" s="54"/>
      <c r="F281" s="16"/>
    </row>
    <row r="282" spans="2:6" x14ac:dyDescent="0.2">
      <c r="B282" s="16"/>
      <c r="E282" s="54"/>
      <c r="F282" s="16"/>
    </row>
    <row r="283" spans="2:6" x14ac:dyDescent="0.2">
      <c r="B283" s="16"/>
      <c r="E283" s="54"/>
      <c r="F283" s="16"/>
    </row>
    <row r="284" spans="2:6" x14ac:dyDescent="0.2">
      <c r="B284" s="16"/>
      <c r="E284" s="54"/>
      <c r="F284" s="16"/>
    </row>
    <row r="285" spans="2:6" x14ac:dyDescent="0.2">
      <c r="B285" s="16"/>
      <c r="E285" s="54"/>
      <c r="F285" s="16"/>
    </row>
    <row r="286" spans="2:6" x14ac:dyDescent="0.2">
      <c r="B286" s="16"/>
      <c r="E286" s="54"/>
      <c r="F286" s="16"/>
    </row>
    <row r="287" spans="2:6" x14ac:dyDescent="0.2">
      <c r="B287" s="16"/>
      <c r="E287" s="54"/>
      <c r="F287" s="16"/>
    </row>
    <row r="288" spans="2:6" x14ac:dyDescent="0.2">
      <c r="B288" s="16"/>
      <c r="E288" s="54"/>
      <c r="F288" s="16"/>
    </row>
    <row r="289" spans="2:6" x14ac:dyDescent="0.2">
      <c r="B289" s="16"/>
      <c r="E289" s="54"/>
      <c r="F289" s="16"/>
    </row>
    <row r="290" spans="2:6" x14ac:dyDescent="0.2">
      <c r="B290" s="16"/>
      <c r="E290" s="54"/>
      <c r="F290" s="16"/>
    </row>
    <row r="291" spans="2:6" x14ac:dyDescent="0.2">
      <c r="B291" s="16"/>
      <c r="E291" s="54"/>
      <c r="F291" s="16"/>
    </row>
    <row r="292" spans="2:6" x14ac:dyDescent="0.2">
      <c r="B292" s="16"/>
      <c r="E292" s="54"/>
      <c r="F292" s="16"/>
    </row>
    <row r="293" spans="2:6" x14ac:dyDescent="0.2">
      <c r="B293" s="16"/>
      <c r="E293" s="54"/>
      <c r="F293" s="16"/>
    </row>
    <row r="294" spans="2:6" x14ac:dyDescent="0.2">
      <c r="B294" s="16"/>
      <c r="E294" s="54"/>
      <c r="F294" s="16"/>
    </row>
    <row r="295" spans="2:6" x14ac:dyDescent="0.2">
      <c r="B295" s="16"/>
      <c r="E295" s="54"/>
      <c r="F295" s="16"/>
    </row>
    <row r="296" spans="2:6" x14ac:dyDescent="0.2">
      <c r="B296" s="16"/>
      <c r="E296" s="54"/>
      <c r="F296" s="16"/>
    </row>
    <row r="297" spans="2:6" x14ac:dyDescent="0.2">
      <c r="B297" s="16"/>
      <c r="E297" s="54"/>
      <c r="F297" s="16"/>
    </row>
    <row r="298" spans="2:6" x14ac:dyDescent="0.2">
      <c r="B298" s="16"/>
      <c r="E298" s="54"/>
      <c r="F298" s="16"/>
    </row>
    <row r="299" spans="2:6" x14ac:dyDescent="0.2">
      <c r="B299" s="16"/>
      <c r="E299" s="54"/>
      <c r="F299" s="16"/>
    </row>
    <row r="300" spans="2:6" x14ac:dyDescent="0.2">
      <c r="B300" s="16"/>
      <c r="E300" s="54"/>
      <c r="F300" s="16"/>
    </row>
    <row r="301" spans="2:6" x14ac:dyDescent="0.2">
      <c r="B301" s="16"/>
      <c r="E301" s="54"/>
      <c r="F301" s="16"/>
    </row>
    <row r="302" spans="2:6" x14ac:dyDescent="0.2">
      <c r="B302" s="16"/>
      <c r="E302" s="54"/>
      <c r="F302" s="16"/>
    </row>
    <row r="303" spans="2:6" x14ac:dyDescent="0.2">
      <c r="B303" s="16"/>
      <c r="E303" s="54"/>
      <c r="F303" s="16"/>
    </row>
    <row r="304" spans="2:6" x14ac:dyDescent="0.2">
      <c r="B304" s="16"/>
      <c r="E304" s="54"/>
      <c r="F304" s="16"/>
    </row>
    <row r="305" spans="2:6" x14ac:dyDescent="0.2">
      <c r="B305" s="16"/>
      <c r="E305" s="54"/>
      <c r="F305" s="16"/>
    </row>
    <row r="306" spans="2:6" x14ac:dyDescent="0.2">
      <c r="B306" s="16"/>
      <c r="E306" s="54"/>
      <c r="F306" s="16"/>
    </row>
    <row r="307" spans="2:6" x14ac:dyDescent="0.2">
      <c r="B307" s="16"/>
      <c r="E307" s="54"/>
      <c r="F307" s="16"/>
    </row>
    <row r="308" spans="2:6" x14ac:dyDescent="0.2">
      <c r="B308" s="16"/>
      <c r="E308" s="54"/>
      <c r="F308" s="16"/>
    </row>
    <row r="309" spans="2:6" x14ac:dyDescent="0.2">
      <c r="B309" s="16"/>
      <c r="E309" s="54"/>
      <c r="F309" s="16"/>
    </row>
    <row r="310" spans="2:6" x14ac:dyDescent="0.2">
      <c r="B310" s="16"/>
      <c r="E310" s="54"/>
      <c r="F310" s="16"/>
    </row>
    <row r="311" spans="2:6" x14ac:dyDescent="0.2">
      <c r="B311" s="16"/>
      <c r="E311" s="54"/>
      <c r="F311" s="16"/>
    </row>
    <row r="312" spans="2:6" x14ac:dyDescent="0.2">
      <c r="B312" s="16"/>
      <c r="E312" s="54"/>
      <c r="F312" s="16"/>
    </row>
    <row r="313" spans="2:6" x14ac:dyDescent="0.2">
      <c r="B313" s="16"/>
      <c r="E313" s="54"/>
      <c r="F313" s="16"/>
    </row>
    <row r="314" spans="2:6" x14ac:dyDescent="0.2">
      <c r="B314" s="16"/>
      <c r="E314" s="54"/>
      <c r="F314" s="16"/>
    </row>
    <row r="315" spans="2:6" x14ac:dyDescent="0.2">
      <c r="B315" s="16"/>
      <c r="E315" s="54"/>
      <c r="F315" s="16"/>
    </row>
    <row r="316" spans="2:6" x14ac:dyDescent="0.2">
      <c r="B316" s="16"/>
      <c r="E316" s="54"/>
      <c r="F316" s="16"/>
    </row>
    <row r="317" spans="2:6" x14ac:dyDescent="0.2">
      <c r="B317" s="16"/>
      <c r="E317" s="54"/>
      <c r="F317" s="16"/>
    </row>
    <row r="318" spans="2:6" x14ac:dyDescent="0.2">
      <c r="B318" s="16"/>
      <c r="E318" s="54"/>
      <c r="F318" s="16"/>
    </row>
    <row r="319" spans="2:6" x14ac:dyDescent="0.2">
      <c r="B319" s="16"/>
      <c r="E319" s="54"/>
      <c r="F319" s="16"/>
    </row>
    <row r="320" spans="2:6" x14ac:dyDescent="0.2">
      <c r="B320" s="16"/>
      <c r="E320" s="54"/>
      <c r="F320" s="16"/>
    </row>
    <row r="321" spans="2:6" x14ac:dyDescent="0.2">
      <c r="B321" s="16"/>
      <c r="E321" s="54"/>
      <c r="F321" s="16"/>
    </row>
    <row r="322" spans="2:6" x14ac:dyDescent="0.2">
      <c r="B322" s="16"/>
      <c r="E322" s="54"/>
      <c r="F322" s="16"/>
    </row>
    <row r="323" spans="2:6" x14ac:dyDescent="0.2">
      <c r="B323" s="16"/>
      <c r="E323" s="54"/>
      <c r="F323" s="16"/>
    </row>
    <row r="324" spans="2:6" x14ac:dyDescent="0.2">
      <c r="B324" s="16"/>
      <c r="E324" s="54"/>
      <c r="F324" s="16"/>
    </row>
    <row r="325" spans="2:6" x14ac:dyDescent="0.2">
      <c r="B325" s="16"/>
      <c r="E325" s="54"/>
      <c r="F325" s="16"/>
    </row>
    <row r="326" spans="2:6" x14ac:dyDescent="0.2">
      <c r="B326" s="16"/>
      <c r="E326" s="54"/>
      <c r="F326" s="16"/>
    </row>
    <row r="327" spans="2:6" x14ac:dyDescent="0.2">
      <c r="B327" s="16"/>
      <c r="E327" s="54"/>
      <c r="F327" s="16"/>
    </row>
    <row r="328" spans="2:6" x14ac:dyDescent="0.2">
      <c r="B328" s="16"/>
      <c r="E328" s="54"/>
      <c r="F328" s="16"/>
    </row>
    <row r="329" spans="2:6" x14ac:dyDescent="0.2">
      <c r="B329" s="16"/>
      <c r="E329" s="54"/>
      <c r="F329" s="16"/>
    </row>
    <row r="330" spans="2:6" x14ac:dyDescent="0.2">
      <c r="B330" s="16"/>
      <c r="E330" s="54"/>
      <c r="F330" s="16"/>
    </row>
    <row r="331" spans="2:6" x14ac:dyDescent="0.2">
      <c r="B331" s="16"/>
      <c r="E331" s="54"/>
      <c r="F331" s="16"/>
    </row>
    <row r="332" spans="2:6" x14ac:dyDescent="0.2">
      <c r="B332" s="16"/>
      <c r="E332" s="54"/>
      <c r="F332" s="16"/>
    </row>
    <row r="333" spans="2:6" x14ac:dyDescent="0.2">
      <c r="B333" s="16"/>
      <c r="E333" s="54"/>
      <c r="F333" s="16"/>
    </row>
    <row r="334" spans="2:6" x14ac:dyDescent="0.2">
      <c r="B334" s="16"/>
      <c r="E334" s="54"/>
      <c r="F334" s="16"/>
    </row>
    <row r="335" spans="2:6" x14ac:dyDescent="0.2">
      <c r="B335" s="16"/>
      <c r="E335" s="54"/>
      <c r="F335" s="16"/>
    </row>
    <row r="336" spans="2:6" x14ac:dyDescent="0.2">
      <c r="B336" s="16"/>
      <c r="E336" s="54"/>
      <c r="F336" s="16"/>
    </row>
    <row r="337" spans="2:6" x14ac:dyDescent="0.2">
      <c r="B337" s="16"/>
      <c r="E337" s="54"/>
      <c r="F337" s="16"/>
    </row>
    <row r="338" spans="2:6" x14ac:dyDescent="0.2">
      <c r="B338" s="16"/>
      <c r="E338" s="54"/>
      <c r="F338" s="16"/>
    </row>
    <row r="339" spans="2:6" x14ac:dyDescent="0.2">
      <c r="B339" s="16"/>
      <c r="E339" s="54"/>
      <c r="F339" s="16"/>
    </row>
    <row r="340" spans="2:6" x14ac:dyDescent="0.2">
      <c r="B340" s="16"/>
      <c r="E340" s="54"/>
      <c r="F340" s="16"/>
    </row>
    <row r="341" spans="2:6" x14ac:dyDescent="0.2">
      <c r="B341" s="16"/>
      <c r="E341" s="54"/>
      <c r="F341" s="16"/>
    </row>
    <row r="342" spans="2:6" x14ac:dyDescent="0.2">
      <c r="B342" s="16"/>
      <c r="E342" s="54"/>
      <c r="F342" s="16"/>
    </row>
    <row r="343" spans="2:6" x14ac:dyDescent="0.2">
      <c r="B343" s="16"/>
      <c r="E343" s="54"/>
      <c r="F343" s="16"/>
    </row>
    <row r="344" spans="2:6" x14ac:dyDescent="0.2">
      <c r="B344" s="16"/>
      <c r="E344" s="54"/>
      <c r="F344" s="16"/>
    </row>
    <row r="345" spans="2:6" x14ac:dyDescent="0.2">
      <c r="B345" s="16"/>
      <c r="E345" s="54"/>
      <c r="F345" s="16"/>
    </row>
    <row r="346" spans="2:6" x14ac:dyDescent="0.2">
      <c r="B346" s="16"/>
      <c r="E346" s="54"/>
      <c r="F346" s="16"/>
    </row>
    <row r="347" spans="2:6" x14ac:dyDescent="0.2">
      <c r="B347" s="16"/>
      <c r="E347" s="54"/>
      <c r="F347" s="16"/>
    </row>
    <row r="348" spans="2:6" x14ac:dyDescent="0.2">
      <c r="B348" s="16"/>
      <c r="E348" s="54"/>
      <c r="F348" s="16"/>
    </row>
    <row r="349" spans="2:6" x14ac:dyDescent="0.2">
      <c r="B349" s="16"/>
      <c r="E349" s="54"/>
      <c r="F349" s="16"/>
    </row>
    <row r="350" spans="2:6" x14ac:dyDescent="0.2">
      <c r="B350" s="16"/>
      <c r="E350" s="54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</sheetData>
  <phoneticPr fontId="7" type="noConversion"/>
  <hyperlinks>
    <hyperlink ref="P104" r:id="rId1" display="http://www.bav-astro.de/sfs/BAVM_link.php?BAVMnr=152"/>
    <hyperlink ref="P105" r:id="rId2" display="http://www.bav-astro.de/sfs/BAVM_link.php?BAVMnr=152"/>
    <hyperlink ref="P108" r:id="rId3" display="http://var.astro.cz/oejv/issues/oejv0003.pdf"/>
    <hyperlink ref="P109" r:id="rId4" display="http://www.bav-astro.de/sfs/BAVM_link.php?BAVMnr=173"/>
    <hyperlink ref="P179" r:id="rId5" display="http://vsolj.cetus-net.org/no44.pdf"/>
    <hyperlink ref="P110" r:id="rId6" display="http://www.bav-astro.de/sfs/BAVM_link.php?BAVMnr=178"/>
    <hyperlink ref="P111" r:id="rId7" display="http://www.konkoly.hu/cgi-bin/IBVS?5931"/>
    <hyperlink ref="P112" r:id="rId8" display="http://www.aavso.org/sites/default/files/jaavso/v36n2/171.pdf"/>
    <hyperlink ref="P113" r:id="rId9" display="http://www.aavso.org/sites/default/files/jaavso/v36n2/186.pdf"/>
    <hyperlink ref="P182" r:id="rId10" display="http://www.bav-astro.de/sfs/BAVM_link.php?BAVMnr=203"/>
    <hyperlink ref="P183" r:id="rId11" display="http://www.bav-astro.de/sfs/BAVM_link.php?BAVMnr=212"/>
    <hyperlink ref="P115" r:id="rId12" display="http://www.konkoly.hu/cgi-bin/IBVS?5924"/>
    <hyperlink ref="P116" r:id="rId13" display="http://www.konkoly.hu/cgi-bin/IBVS?5988"/>
    <hyperlink ref="P184" r:id="rId14" display="http://var.astro.cz/oejv/issues/oejv0137.pdf"/>
    <hyperlink ref="P185" r:id="rId15" display="http://var.astro.cz/oejv/issues/oejv0137.pdf"/>
    <hyperlink ref="P117" r:id="rId16" display="http://www.bav-astro.de/sfs/BAVM_link.php?BAVMnr=234"/>
    <hyperlink ref="P118" r:id="rId17" display="http://www.konkoly.hu/cgi-bin/IBVS?5988"/>
    <hyperlink ref="P119" r:id="rId18" display="http://www.bav-astro.de/sfs/BAVM_link.php?BAVMnr=215"/>
    <hyperlink ref="P120" r:id="rId19" display="http://var.astro.cz/oejv/issues/oejv0137.pdf"/>
    <hyperlink ref="P121" r:id="rId20" display="http://var.astro.cz/oejv/issues/oejv0137.pdf"/>
    <hyperlink ref="P123" r:id="rId21" display="http://www.konkoly.hu/cgi-bin/IBVS?5988"/>
    <hyperlink ref="P124" r:id="rId22" display="http://www.bav-astro.de/sfs/BAVM_link.php?BAVMnr=220"/>
    <hyperlink ref="P186" r:id="rId23" display="http://www.bav-astro.de/sfs/BAVM_link.php?BAVMnr=225"/>
    <hyperlink ref="P125" r:id="rId24" display="http://www.bav-astro.de/sfs/BAVM_link.php?BAVMnr=231"/>
    <hyperlink ref="P126" r:id="rId25" display="http://var.astro.cz/oejv/issues/oejv0160.pdf"/>
    <hyperlink ref="P127" r:id="rId26" display="http://var.astro.cz/oejv/issues/oejv0160.pdf"/>
    <hyperlink ref="P128" r:id="rId27" display="http://var.astro.cz/oejv/issues/oejv0160.pdf"/>
    <hyperlink ref="P130" r:id="rId28" display="http://www.bav-astro.de/sfs/BAVM_link.php?BAVMnr=238"/>
    <hyperlink ref="P131" r:id="rId29" display="http://www.bav-astro.de/sfs/BAVM_link.php?BAVMnr=239"/>
    <hyperlink ref="P187" r:id="rId3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2023-01-16T06:57:55Z</dcterms:modified>
</cp:coreProperties>
</file>