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5990C5-F24B-42A0-8280-05C8450E2AA4}" xr6:coauthVersionLast="47" xr6:coauthVersionMax="47" xr10:uidLastSave="{00000000-0000-0000-0000-000000000000}"/>
  <bookViews>
    <workbookView xWindow="14160" yWindow="6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K83" i="1" s="1"/>
  <c r="Q83" i="1"/>
  <c r="E82" i="1"/>
  <c r="F82" i="1"/>
  <c r="G82" i="1"/>
  <c r="K82" i="1"/>
  <c r="Q82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J47" i="1"/>
  <c r="E48" i="1"/>
  <c r="F48" i="1"/>
  <c r="G48" i="1"/>
  <c r="I48" i="1"/>
  <c r="E49" i="1"/>
  <c r="F49" i="1"/>
  <c r="G49" i="1"/>
  <c r="I49" i="1"/>
  <c r="E50" i="1"/>
  <c r="F50" i="1"/>
  <c r="G50" i="1"/>
  <c r="J50" i="1"/>
  <c r="E51" i="1"/>
  <c r="F51" i="1"/>
  <c r="G51" i="1"/>
  <c r="J51" i="1"/>
  <c r="E52" i="1"/>
  <c r="F52" i="1"/>
  <c r="G52" i="1"/>
  <c r="I52" i="1"/>
  <c r="E54" i="1"/>
  <c r="F54" i="1"/>
  <c r="G54" i="1"/>
  <c r="I54" i="1"/>
  <c r="E55" i="1"/>
  <c r="F55" i="1"/>
  <c r="G55" i="1"/>
  <c r="I55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K61" i="1"/>
  <c r="E62" i="1"/>
  <c r="F62" i="1"/>
  <c r="G62" i="1"/>
  <c r="J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J69" i="1"/>
  <c r="E70" i="1"/>
  <c r="F70" i="1"/>
  <c r="G70" i="1"/>
  <c r="K70" i="1"/>
  <c r="E71" i="1"/>
  <c r="F71" i="1"/>
  <c r="G71" i="1"/>
  <c r="K71" i="1"/>
  <c r="E72" i="1"/>
  <c r="F72" i="1"/>
  <c r="G72" i="1"/>
  <c r="K72" i="1"/>
  <c r="E73" i="1"/>
  <c r="F73" i="1"/>
  <c r="G73" i="1"/>
  <c r="K73" i="1"/>
  <c r="E74" i="1"/>
  <c r="F74" i="1"/>
  <c r="G74" i="1"/>
  <c r="J74" i="1"/>
  <c r="E75" i="1"/>
  <c r="F75" i="1"/>
  <c r="G75" i="1"/>
  <c r="J75" i="1"/>
  <c r="E76" i="1"/>
  <c r="F76" i="1"/>
  <c r="G76" i="1"/>
  <c r="K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K81" i="1"/>
  <c r="D9" i="1"/>
  <c r="C9" i="1"/>
  <c r="E53" i="1"/>
  <c r="F53" i="1"/>
  <c r="E56" i="1"/>
  <c r="F56" i="1"/>
  <c r="E57" i="1"/>
  <c r="F57" i="1"/>
  <c r="Q80" i="1"/>
  <c r="Q81" i="1"/>
  <c r="Q77" i="1"/>
  <c r="Q76" i="1"/>
  <c r="Q73" i="1"/>
  <c r="Q72" i="1"/>
  <c r="Q70" i="1"/>
  <c r="Q67" i="1"/>
  <c r="Q51" i="1"/>
  <c r="Q50" i="1"/>
  <c r="Q47" i="1"/>
  <c r="Q46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36" i="2"/>
  <c r="C36" i="2"/>
  <c r="E36" i="2"/>
  <c r="G35" i="2"/>
  <c r="C35" i="2"/>
  <c r="E35" i="2"/>
  <c r="G65" i="2"/>
  <c r="C65" i="2"/>
  <c r="E65" i="2"/>
  <c r="G64" i="2"/>
  <c r="C64" i="2"/>
  <c r="E64" i="2"/>
  <c r="G34" i="2"/>
  <c r="C34" i="2"/>
  <c r="E34" i="2"/>
  <c r="G33" i="2"/>
  <c r="C33" i="2"/>
  <c r="E33" i="2"/>
  <c r="G63" i="2"/>
  <c r="C63" i="2"/>
  <c r="E63" i="2"/>
  <c r="G62" i="2"/>
  <c r="C62" i="2"/>
  <c r="E62" i="2"/>
  <c r="G32" i="2"/>
  <c r="C32" i="2"/>
  <c r="E32" i="2"/>
  <c r="G61" i="2"/>
  <c r="C61" i="2"/>
  <c r="E61" i="2"/>
  <c r="G31" i="2"/>
  <c r="C31" i="2"/>
  <c r="E31" i="2"/>
  <c r="G30" i="2"/>
  <c r="C30" i="2"/>
  <c r="E30" i="2"/>
  <c r="G60" i="2"/>
  <c r="C60" i="2"/>
  <c r="E6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59" i="2"/>
  <c r="C59" i="2"/>
  <c r="E59" i="2"/>
  <c r="G58" i="2"/>
  <c r="C58" i="2"/>
  <c r="E58" i="2"/>
  <c r="G16" i="2"/>
  <c r="C16" i="2"/>
  <c r="E16" i="2"/>
  <c r="G15" i="2"/>
  <c r="C15" i="2"/>
  <c r="E15" i="2"/>
  <c r="G57" i="2"/>
  <c r="C57" i="2"/>
  <c r="E57" i="2"/>
  <c r="G56" i="2"/>
  <c r="C56" i="2"/>
  <c r="E56" i="2"/>
  <c r="G14" i="2"/>
  <c r="C14" i="2"/>
  <c r="E14" i="2"/>
  <c r="G13" i="2"/>
  <c r="C13" i="2"/>
  <c r="E13" i="2"/>
  <c r="G12" i="2"/>
  <c r="C12" i="2"/>
  <c r="E12" i="2"/>
  <c r="G11" i="2"/>
  <c r="C11" i="2"/>
  <c r="E1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H36" i="2"/>
  <c r="D36" i="2"/>
  <c r="B36" i="2"/>
  <c r="A36" i="2"/>
  <c r="H35" i="2"/>
  <c r="B35" i="2"/>
  <c r="D35" i="2"/>
  <c r="A35" i="2"/>
  <c r="H65" i="2"/>
  <c r="D65" i="2"/>
  <c r="B65" i="2"/>
  <c r="A65" i="2"/>
  <c r="H64" i="2"/>
  <c r="B64" i="2"/>
  <c r="D64" i="2"/>
  <c r="A64" i="2"/>
  <c r="H34" i="2"/>
  <c r="D34" i="2"/>
  <c r="B34" i="2"/>
  <c r="A34" i="2"/>
  <c r="H33" i="2"/>
  <c r="B33" i="2"/>
  <c r="D33" i="2"/>
  <c r="A33" i="2"/>
  <c r="H63" i="2"/>
  <c r="D63" i="2"/>
  <c r="B63" i="2"/>
  <c r="A63" i="2"/>
  <c r="H62" i="2"/>
  <c r="B62" i="2"/>
  <c r="D62" i="2"/>
  <c r="A62" i="2"/>
  <c r="H32" i="2"/>
  <c r="D32" i="2"/>
  <c r="B32" i="2"/>
  <c r="A32" i="2"/>
  <c r="H61" i="2"/>
  <c r="B61" i="2"/>
  <c r="D61" i="2"/>
  <c r="A61" i="2"/>
  <c r="H31" i="2"/>
  <c r="D31" i="2"/>
  <c r="B31" i="2"/>
  <c r="A31" i="2"/>
  <c r="H30" i="2"/>
  <c r="B30" i="2"/>
  <c r="D30" i="2"/>
  <c r="A30" i="2"/>
  <c r="H60" i="2"/>
  <c r="D60" i="2"/>
  <c r="B60" i="2"/>
  <c r="A6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59" i="2"/>
  <c r="D59" i="2"/>
  <c r="B59" i="2"/>
  <c r="A59" i="2"/>
  <c r="H58" i="2"/>
  <c r="B58" i="2"/>
  <c r="D58" i="2"/>
  <c r="A58" i="2"/>
  <c r="H16" i="2"/>
  <c r="D16" i="2"/>
  <c r="B16" i="2"/>
  <c r="A16" i="2"/>
  <c r="H15" i="2"/>
  <c r="B15" i="2"/>
  <c r="D15" i="2"/>
  <c r="A15" i="2"/>
  <c r="H57" i="2"/>
  <c r="D57" i="2"/>
  <c r="B57" i="2"/>
  <c r="A57" i="2"/>
  <c r="H56" i="2"/>
  <c r="B56" i="2"/>
  <c r="D56" i="2"/>
  <c r="A56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Q78" i="1"/>
  <c r="Q75" i="1"/>
  <c r="Q74" i="1"/>
  <c r="Q79" i="1"/>
  <c r="Q69" i="1"/>
  <c r="Q71" i="1"/>
  <c r="F16" i="1"/>
  <c r="F17" i="1" s="1"/>
  <c r="C17" i="1"/>
  <c r="Q68" i="1"/>
  <c r="Q66" i="1"/>
  <c r="Q65" i="1"/>
  <c r="Q64" i="1"/>
  <c r="Q54" i="1"/>
  <c r="Q55" i="1"/>
  <c r="Q56" i="1"/>
  <c r="Q57" i="1"/>
  <c r="Q59" i="1"/>
  <c r="Q61" i="1"/>
  <c r="Q62" i="1"/>
  <c r="Q63" i="1"/>
  <c r="Q58" i="1"/>
  <c r="Q60" i="1"/>
  <c r="T43" i="1"/>
  <c r="T44" i="1"/>
  <c r="T45" i="1"/>
  <c r="T48" i="1"/>
  <c r="T49" i="1"/>
  <c r="T52" i="1"/>
  <c r="T53" i="1"/>
  <c r="T42" i="1"/>
  <c r="Q41" i="1"/>
  <c r="Q42" i="1"/>
  <c r="Q43" i="1"/>
  <c r="Q44" i="1"/>
  <c r="Q45" i="1"/>
  <c r="Q48" i="1"/>
  <c r="Q49" i="1"/>
  <c r="Q52" i="1"/>
  <c r="Q53" i="1"/>
  <c r="Q22" i="1"/>
  <c r="C11" i="1"/>
  <c r="C12" i="1"/>
  <c r="O83" i="1" l="1"/>
  <c r="C16" i="1"/>
  <c r="D18" i="1" s="1"/>
  <c r="O73" i="1"/>
  <c r="O53" i="1"/>
  <c r="O35" i="1"/>
  <c r="O34" i="1"/>
  <c r="O52" i="1"/>
  <c r="O68" i="1"/>
  <c r="O65" i="1"/>
  <c r="O77" i="1"/>
  <c r="O72" i="1"/>
  <c r="O79" i="1"/>
  <c r="O63" i="1"/>
  <c r="O47" i="1"/>
  <c r="O38" i="1"/>
  <c r="O74" i="1"/>
  <c r="O51" i="1"/>
  <c r="O75" i="1"/>
  <c r="O31" i="1"/>
  <c r="O30" i="1"/>
  <c r="O82" i="1"/>
  <c r="O33" i="1"/>
  <c r="O25" i="1"/>
  <c r="O64" i="1"/>
  <c r="O21" i="1"/>
  <c r="O55" i="1"/>
  <c r="O32" i="1"/>
  <c r="O81" i="1"/>
  <c r="O54" i="1"/>
  <c r="O67" i="1"/>
  <c r="O76" i="1"/>
  <c r="O60" i="1"/>
  <c r="O24" i="1"/>
  <c r="O80" i="1"/>
  <c r="O37" i="1"/>
  <c r="O40" i="1"/>
  <c r="O57" i="1"/>
  <c r="O27" i="1"/>
  <c r="O26" i="1"/>
  <c r="O46" i="1"/>
  <c r="O78" i="1"/>
  <c r="C15" i="1"/>
  <c r="O36" i="1"/>
  <c r="O23" i="1"/>
  <c r="O69" i="1"/>
  <c r="O56" i="1"/>
  <c r="O50" i="1"/>
  <c r="O59" i="1"/>
  <c r="O62" i="1"/>
  <c r="O71" i="1"/>
  <c r="O58" i="1"/>
  <c r="O61" i="1"/>
  <c r="O29" i="1"/>
  <c r="O28" i="1"/>
  <c r="O70" i="1"/>
  <c r="O66" i="1"/>
  <c r="O39" i="1"/>
  <c r="F18" i="1"/>
  <c r="C18" i="1" l="1"/>
  <c r="F19" i="1"/>
</calcChain>
</file>

<file path=xl/sharedStrings.xml><?xml version="1.0" encoding="utf-8"?>
<sst xmlns="http://schemas.openxmlformats.org/spreadsheetml/2006/main" count="619" uniqueCount="311">
  <si>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</si>
  <si>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</si>
  <si>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</si>
  <si>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</si>
  <si>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</si>
  <si>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</si>
  <si>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</si>
  <si>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</si>
  <si>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</si>
  <si>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</si>
  <si>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</si>
  <si>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</si>
  <si>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</si>
  <si>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</si>
  <si>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</si>
  <si>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</si>
  <si>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</si>
  <si>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</si>
  <si>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</si>
  <si>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</si>
  <si>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</si>
  <si>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</si>
  <si>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</si>
  <si>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</si>
  <si>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</si>
  <si>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</si>
  <si>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</si>
  <si>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</si>
  <si>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</si>
  <si>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Bull.92</t>
  </si>
  <si>
    <t>B</t>
  </si>
  <si>
    <t>BBSAG Bull.95</t>
  </si>
  <si>
    <t>Friedlingstein C</t>
  </si>
  <si>
    <t>BBSAG Bull.94</t>
  </si>
  <si>
    <t>Peter H</t>
  </si>
  <si>
    <t>BBSAG Bull.103</t>
  </si>
  <si>
    <t>BBSAG Bull.111</t>
  </si>
  <si>
    <t>BBSAG Bull.114</t>
  </si>
  <si>
    <t>IBVS 5494</t>
  </si>
  <si>
    <t>IBVS</t>
  </si>
  <si>
    <t>5494</t>
  </si>
  <si>
    <t>II</t>
  </si>
  <si>
    <t>I</t>
  </si>
  <si>
    <t>not avail</t>
  </si>
  <si>
    <t>IBVS 5296</t>
  </si>
  <si>
    <t>IBVS 5543</t>
  </si>
  <si>
    <t>IBVS 5643</t>
  </si>
  <si>
    <t>Rather ugly.</t>
  </si>
  <si>
    <t>ToMcat (period search software) can find nothing better</t>
  </si>
  <si>
    <t xml:space="preserve">BG Lyn / GSC 02964-00249 </t>
  </si>
  <si>
    <t>EB</t>
  </si>
  <si>
    <t>IBVS 5672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</si>
  <si>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</si>
  <si>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</si>
  <si>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</si>
  <si>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</si>
  <si>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</si>
  <si>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</si>
  <si>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</si>
  <si>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</si>
  <si>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5894</t>
  </si>
  <si>
    <t>Add cycle</t>
  </si>
  <si>
    <t>Old Cycle</t>
  </si>
  <si>
    <t>IBVS 5959</t>
  </si>
  <si>
    <t>.0024</t>
  </si>
  <si>
    <t>IBVS 5992</t>
  </si>
  <si>
    <t>BAD?</t>
  </si>
  <si>
    <t>IBVS 6048</t>
  </si>
  <si>
    <t>IBVS 6084</t>
  </si>
  <si>
    <t>IBVS 6092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</si>
  <si>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</si>
  <si>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</si>
  <si>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</si>
  <si>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</si>
  <si>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</si>
  <si>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</si>
  <si>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</si>
  <si>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</si>
  <si>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</si>
  <si>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</si>
  <si>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</si>
  <si>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</si>
  <si>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</si>
  <si>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2438402.347 </t>
  </si>
  <si>
    <t> 07.01.1964 20:19 </t>
  </si>
  <si>
    <t> -0.013 </t>
  </si>
  <si>
    <t> Kinman et al. </t>
  </si>
  <si>
    <t> AJ 87(2).314 </t>
  </si>
  <si>
    <t>2445673.357 </t>
  </si>
  <si>
    <t> 04.12.1983 20:34 </t>
  </si>
  <si>
    <t> -0.020 </t>
  </si>
  <si>
    <t>V </t>
  </si>
  <si>
    <t> R.Boninsegna </t>
  </si>
  <si>
    <t> GEOS EB 16 </t>
  </si>
  <si>
    <t>2445698.575 </t>
  </si>
  <si>
    <t> 30.12.1983 01:48 </t>
  </si>
  <si>
    <t> 0.001 </t>
  </si>
  <si>
    <t> Z.Przybylo </t>
  </si>
  <si>
    <t> GEOS EB 16rev </t>
  </si>
  <si>
    <t>2445699.784 </t>
  </si>
  <si>
    <t> 31.12.1983 06:48 </t>
  </si>
  <si>
    <t> 0.011 </t>
  </si>
  <si>
    <t>2445764.559 </t>
  </si>
  <si>
    <t> 05.03.1984 01:24 </t>
  </si>
  <si>
    <t> -0.006 </t>
  </si>
  <si>
    <t>2445769.358 </t>
  </si>
  <si>
    <t> 09.03.1984 20:35 </t>
  </si>
  <si>
    <t>2445811.335 </t>
  </si>
  <si>
    <t> 20.04.1984 20:02 </t>
  </si>
  <si>
    <t> -0.023 </t>
  </si>
  <si>
    <t> P.Louis </t>
  </si>
  <si>
    <t>2445817.390 </t>
  </si>
  <si>
    <t> 26.04.1984 21:21 </t>
  </si>
  <si>
    <t> 0.033 </t>
  </si>
  <si>
    <t>2445818.552 </t>
  </si>
  <si>
    <t> 28.04.1984 01:14 </t>
  </si>
  <si>
    <t> -0.005 </t>
  </si>
  <si>
    <t>2446004.505 </t>
  </si>
  <si>
    <t> 31.10.1984 00:07 </t>
  </si>
  <si>
    <t> -0.027 </t>
  </si>
  <si>
    <t>2446111.317 </t>
  </si>
  <si>
    <t> 14.02.1985 19:36 </t>
  </si>
  <si>
    <t> -0.001 </t>
  </si>
  <si>
    <t> P.Wils </t>
  </si>
  <si>
    <t>2446112.520 </t>
  </si>
  <si>
    <t> 16.02.1985 00:28 </t>
  </si>
  <si>
    <t> 0.002 </t>
  </si>
  <si>
    <t>2446119.692 </t>
  </si>
  <si>
    <t> 23.02.1985 04:36 </t>
  </si>
  <si>
    <t> -0.025 </t>
  </si>
  <si>
    <t>2446473.659 </t>
  </si>
  <si>
    <t> 12.02.1986 03:48 </t>
  </si>
  <si>
    <t> -0.010 </t>
  </si>
  <si>
    <t>2446473.688 </t>
  </si>
  <si>
    <t> 12.02.1986 04:30 </t>
  </si>
  <si>
    <t> 0.019 </t>
  </si>
  <si>
    <t> R.Dequinze </t>
  </si>
  <si>
    <t>2446827.602 </t>
  </si>
  <si>
    <t> 01.02.1987 02:26 </t>
  </si>
  <si>
    <t> -0.019 </t>
  </si>
  <si>
    <t>2446827.627 </t>
  </si>
  <si>
    <t> 01.02.1987 03:02 </t>
  </si>
  <si>
    <t> 0.006 </t>
  </si>
  <si>
    <t>2446850.412 </t>
  </si>
  <si>
    <t> 23.02.1987 21:53 </t>
  </si>
  <si>
    <t>2447151.571 </t>
  </si>
  <si>
    <t> 22.12.1987 01:42 </t>
  </si>
  <si>
    <t>E </t>
  </si>
  <si>
    <t>?</t>
  </si>
  <si>
    <t> Boninsegna et al. </t>
  </si>
  <si>
    <t>2447625.481 </t>
  </si>
  <si>
    <t> 08.04.1989 23:32 </t>
  </si>
  <si>
    <t> -0.032 </t>
  </si>
  <si>
    <t> J.Vandenbroere </t>
  </si>
  <si>
    <t> BBS 92 </t>
  </si>
  <si>
    <t>2447928.572 </t>
  </si>
  <si>
    <t> 06.02.1990 01:43 </t>
  </si>
  <si>
    <t> 0.100 </t>
  </si>
  <si>
    <t> C.Friedlingstein </t>
  </si>
  <si>
    <t> BBS 94 </t>
  </si>
  <si>
    <t>2447931.469 </t>
  </si>
  <si>
    <t> 08.02.1990 23:15 </t>
  </si>
  <si>
    <t>2447943.467 </t>
  </si>
  <si>
    <t> 20.02.1990 23:12 </t>
  </si>
  <si>
    <t>2448982.5250 </t>
  </si>
  <si>
    <t> 26.12.1992 00:36 </t>
  </si>
  <si>
    <t> -0.0046 </t>
  </si>
  <si>
    <t>G</t>
  </si>
  <si>
    <t> F.Agerer </t>
  </si>
  <si>
    <t>BAVM 62 </t>
  </si>
  <si>
    <t>2448982.5251 </t>
  </si>
  <si>
    <t> -0.0045 </t>
  </si>
  <si>
    <t>B;V</t>
  </si>
  <si>
    <t>2449059.333 </t>
  </si>
  <si>
    <t> 12.03.1993 19:59 </t>
  </si>
  <si>
    <t> 0.014 </t>
  </si>
  <si>
    <t> H.Peter </t>
  </si>
  <si>
    <t> BBS 103 </t>
  </si>
  <si>
    <t>2449065.332 </t>
  </si>
  <si>
    <t> 18.03.1993 19:58 </t>
  </si>
  <si>
    <t>2449372.4739 </t>
  </si>
  <si>
    <t> 19.01.1994 23:22 </t>
  </si>
  <si>
    <t> -0.0030 </t>
  </si>
  <si>
    <t>BAVM 68 </t>
  </si>
  <si>
    <t>2449372.4746 </t>
  </si>
  <si>
    <t> 19.01.1994 23:23 </t>
  </si>
  <si>
    <t> -0.0023 </t>
  </si>
  <si>
    <t>2450152.378 </t>
  </si>
  <si>
    <t> 09.03.1996 21:04 </t>
  </si>
  <si>
    <t> 0.007 </t>
  </si>
  <si>
    <t> BBS 111 </t>
  </si>
  <si>
    <t>2450518.348 </t>
  </si>
  <si>
    <t> 10.03.1997 20:21 </t>
  </si>
  <si>
    <t> 0.026 </t>
  </si>
  <si>
    <t> BBS 114 </t>
  </si>
  <si>
    <t>2451936.5260 </t>
  </si>
  <si>
    <t> 27.01.2001 00:37 </t>
  </si>
  <si>
    <t> -0.0042 </t>
  </si>
  <si>
    <t>o</t>
  </si>
  <si>
    <t>BAVM 152 </t>
  </si>
  <si>
    <t>2451956.3272 </t>
  </si>
  <si>
    <t> 15.02.2001 19:51 </t>
  </si>
  <si>
    <t> -0.0004 </t>
  </si>
  <si>
    <t>2452284.462 </t>
  </si>
  <si>
    <t> 09.01.2002 23:05 </t>
  </si>
  <si>
    <t> -0.021 </t>
  </si>
  <si>
    <t> BBS 130 </t>
  </si>
  <si>
    <t>2452308.436 </t>
  </si>
  <si>
    <t> 02.02.2002 22:27 </t>
  </si>
  <si>
    <t> -0.044 </t>
  </si>
  <si>
    <t>2452648.637 </t>
  </si>
  <si>
    <t> 09.01.2003 03:17 </t>
  </si>
  <si>
    <t> 0.003 </t>
  </si>
  <si>
    <t> Karska&amp;Maciejewski </t>
  </si>
  <si>
    <t>IBVS 5494 </t>
  </si>
  <si>
    <t>2452649.2322 </t>
  </si>
  <si>
    <t> 09.01.2003 17:34 </t>
  </si>
  <si>
    <t> -0.0017 </t>
  </si>
  <si>
    <t>2453097.3715 </t>
  </si>
  <si>
    <t> 01.04.2004 20:54 </t>
  </si>
  <si>
    <t> -0.0018 </t>
  </si>
  <si>
    <t>-I</t>
  </si>
  <si>
    <t>BAVM 172 </t>
  </si>
  <si>
    <t>2453459.7256 </t>
  </si>
  <si>
    <t> 30.03.2005 05:24 </t>
  </si>
  <si>
    <t>799.5</t>
  </si>
  <si>
    <t> 0.0013 </t>
  </si>
  <si>
    <t> R. Nelson </t>
  </si>
  <si>
    <t>IBVS 5672 </t>
  </si>
  <si>
    <t>2453705.0894 </t>
  </si>
  <si>
    <t> 30.11.2005 14:08 </t>
  </si>
  <si>
    <t>1004</t>
  </si>
  <si>
    <t>2454543.7764 </t>
  </si>
  <si>
    <t> 18.03.2008 06:38 </t>
  </si>
  <si>
    <t>1703</t>
  </si>
  <si>
    <t> -0.0014 </t>
  </si>
  <si>
    <t>C </t>
  </si>
  <si>
    <t>R</t>
  </si>
  <si>
    <t> R.Nelson </t>
  </si>
  <si>
    <t>IBVS 5875 </t>
  </si>
  <si>
    <t>2454796.943 </t>
  </si>
  <si>
    <t> 26.11.2008 10:37 </t>
  </si>
  <si>
    <t>1914</t>
  </si>
  <si>
    <t>2454846.1378 </t>
  </si>
  <si>
    <t> 14.01.2009 15:18 </t>
  </si>
  <si>
    <t>1955</t>
  </si>
  <si>
    <t> 0.0009 </t>
  </si>
  <si>
    <t> H.Itoh </t>
  </si>
  <si>
    <t>VSB 50 </t>
  </si>
  <si>
    <t>2454891.7339 </t>
  </si>
  <si>
    <t> 01.03.2009 05:36 </t>
  </si>
  <si>
    <t>1993</t>
  </si>
  <si>
    <t> 0.0032 </t>
  </si>
  <si>
    <t> R.Diethelm </t>
  </si>
  <si>
    <t>IBVS 5894 </t>
  </si>
  <si>
    <t>2455280.4776 </t>
  </si>
  <si>
    <t> 24.03.2010 23:27 </t>
  </si>
  <si>
    <t>2317</t>
  </si>
  <si>
    <t> -0.0006 </t>
  </si>
  <si>
    <t>BAVM 214 </t>
  </si>
  <si>
    <t>2455549.2423 </t>
  </si>
  <si>
    <t> 18.12.2010 17:48 </t>
  </si>
  <si>
    <t>2541</t>
  </si>
  <si>
    <t> 0.0005 </t>
  </si>
  <si>
    <t>VSB 51 </t>
  </si>
  <si>
    <t>2455564.8391 </t>
  </si>
  <si>
    <t> 03.01.2011 08:08 </t>
  </si>
  <si>
    <t>2554</t>
  </si>
  <si>
    <t>IBVS 5992 </t>
  </si>
  <si>
    <t>2455951.1873 </t>
  </si>
  <si>
    <t> 24.01.2012 16:29 </t>
  </si>
  <si>
    <t>2876</t>
  </si>
  <si>
    <t> -0.0002 </t>
  </si>
  <si>
    <t>Rc</t>
  </si>
  <si>
    <t> K.Shiokawa </t>
  </si>
  <si>
    <t>VSB 55 </t>
  </si>
  <si>
    <t>2455957.1865 </t>
  </si>
  <si>
    <t> 30.01.2012 16:28 </t>
  </si>
  <si>
    <t>2881</t>
  </si>
  <si>
    <t>2456006.3772 </t>
  </si>
  <si>
    <t> 19.03.2012 21:03 </t>
  </si>
  <si>
    <t>2922</t>
  </si>
  <si>
    <t> -0.0029 </t>
  </si>
  <si>
    <t> U.Schmidt </t>
  </si>
  <si>
    <t>BAVM 228 </t>
  </si>
  <si>
    <t>2456012.3796 </t>
  </si>
  <si>
    <t> 25.03.2012 21:06 </t>
  </si>
  <si>
    <t>2927</t>
  </si>
  <si>
    <t> 0.0004 </t>
  </si>
  <si>
    <t>2456263.1446 </t>
  </si>
  <si>
    <t> 01.12.2012 15:28 </t>
  </si>
  <si>
    <t>3136</t>
  </si>
  <si>
    <t> -0.0007 </t>
  </si>
  <si>
    <t>2456299.1395 </t>
  </si>
  <si>
    <t> 06.01.2013 15:20 </t>
  </si>
  <si>
    <t>3166</t>
  </si>
  <si>
    <t> -0.0010 </t>
  </si>
  <si>
    <t>VSB 56 </t>
  </si>
  <si>
    <t>2456355.5344 </t>
  </si>
  <si>
    <t> 04.03.2013 00:49 </t>
  </si>
  <si>
    <t>3213</t>
  </si>
  <si>
    <t> 0.0015 </t>
  </si>
  <si>
    <t>BAVM 232 </t>
  </si>
  <si>
    <t>2456633.8954 </t>
  </si>
  <si>
    <t> 07.12.2013 09:29 </t>
  </si>
  <si>
    <t>3445</t>
  </si>
  <si>
    <t> 0.0002 </t>
  </si>
  <si>
    <t>IBVS 6092 </t>
  </si>
  <si>
    <t>IBVS 6196</t>
  </si>
  <si>
    <t>VSB 060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</si>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</sst>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8" fillId="0" borderId="0" xfId="0" quotePrefix="1" applyFon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6" fillId="0" borderId="8" xfId="0" applyFont="1" applyFill="1" applyBorder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Lyn - O-C Diagr.</a:t>
            </a:r>
          </a:p>
        </c:rich>
      </c:tx>
      <c:layout>
        <c:manualLayout>
          <c:xMode val="edge"/>
          <c:yMode val="edge"/>
          <c:x val="0.385991058122205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7973174366617"/>
          <c:y val="0.14723926380368099"/>
          <c:w val="0.81222056631892703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9-4E86-AD97-0B5EC78DC7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-1.0059999985969625E-3</c:v>
                </c:pt>
                <c:pt idx="1">
                  <c:v>0</c:v>
                </c:pt>
                <c:pt idx="2">
                  <c:v>-1.5346000000135973E-2</c:v>
                </c:pt>
                <c:pt idx="3">
                  <c:v>6.0349999912432395E-3</c:v>
                </c:pt>
                <c:pt idx="4">
                  <c:v>1.5195999993011355E-2</c:v>
                </c:pt>
                <c:pt idx="5">
                  <c:v>-1.1100000047008507E-3</c:v>
                </c:pt>
                <c:pt idx="6">
                  <c:v>-1.4660000015283003E-3</c:v>
                </c:pt>
                <c:pt idx="7">
                  <c:v>-1.8831000001227949E-2</c:v>
                </c:pt>
                <c:pt idx="8">
                  <c:v>3.6973999995097984E-2</c:v>
                </c:pt>
                <c:pt idx="9">
                  <c:v>-8.6500000179512426E-4</c:v>
                </c:pt>
                <c:pt idx="10">
                  <c:v>-2.2910000006959308E-2</c:v>
                </c:pt>
                <c:pt idx="11">
                  <c:v>3.4190000005764887E-3</c:v>
                </c:pt>
                <c:pt idx="12">
                  <c:v>6.5799999938462861E-3</c:v>
                </c:pt>
                <c:pt idx="13">
                  <c:v>-2.0453999997698702E-2</c:v>
                </c:pt>
                <c:pt idx="14">
                  <c:v>-5.9590000018943101E-3</c:v>
                </c:pt>
                <c:pt idx="15">
                  <c:v>2.3041000000375789E-2</c:v>
                </c:pt>
                <c:pt idx="16">
                  <c:v>-1.5464000003703404E-2</c:v>
                </c:pt>
                <c:pt idx="17">
                  <c:v>9.5359999977517873E-3</c:v>
                </c:pt>
                <c:pt idx="18">
                  <c:v>-2.4050000065471977E-3</c:v>
                </c:pt>
                <c:pt idx="19">
                  <c:v>-2.9940000022179447E-3</c:v>
                </c:pt>
                <c:pt idx="20">
                  <c:v>-2.9399000006378628E-2</c:v>
                </c:pt>
                <c:pt idx="21">
                  <c:v>-7.0039999991422519E-3</c:v>
                </c:pt>
                <c:pt idx="22">
                  <c:v>0.10225349999382161</c:v>
                </c:pt>
                <c:pt idx="23">
                  <c:v>-3.4400000731693581E-4</c:v>
                </c:pt>
                <c:pt idx="24">
                  <c:v>-7.3400000837864354E-4</c:v>
                </c:pt>
                <c:pt idx="25">
                  <c:v>-3.3079999993788078E-3</c:v>
                </c:pt>
                <c:pt idx="27">
                  <c:v>1.499599999806378E-2</c:v>
                </c:pt>
                <c:pt idx="28">
                  <c:v>1.4800999997532926E-2</c:v>
                </c:pt>
                <c:pt idx="31">
                  <c:v>6.6669999941950664E-3</c:v>
                </c:pt>
                <c:pt idx="33">
                  <c:v>-5.9260000052745454E-3</c:v>
                </c:pt>
                <c:pt idx="34">
                  <c:v>-2.0695000057457946E-3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9-4E86-AD97-0B5EC78DC7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6">
                  <c:v>-3.2080000019050203E-3</c:v>
                </c:pt>
                <c:pt idx="29">
                  <c:v>-2.0830000066780485E-3</c:v>
                </c:pt>
                <c:pt idx="30">
                  <c:v>-1.3830000025336631E-3</c:v>
                </c:pt>
                <c:pt idx="41">
                  <c:v>-4.6585000018239953E-3</c:v>
                </c:pt>
                <c:pt idx="48">
                  <c:v>-5.6190000032074749E-3</c:v>
                </c:pt>
                <c:pt idx="53">
                  <c:v>-8.6140000057639554E-3</c:v>
                </c:pt>
                <c:pt idx="54">
                  <c:v>-5.4090000048745424E-3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9-4E86-AD97-0B5EC78DC7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7">
                  <c:v>6.2749999779043719E-4</c:v>
                </c:pt>
                <c:pt idx="38">
                  <c:v>6.2749999779043719E-4</c:v>
                </c:pt>
                <c:pt idx="39">
                  <c:v>-4.0920000028563663E-3</c:v>
                </c:pt>
                <c:pt idx="40">
                  <c:v>-4.0920000028563663E-3</c:v>
                </c:pt>
                <c:pt idx="42">
                  <c:v>-1.9365000043762848E-3</c:v>
                </c:pt>
                <c:pt idx="43">
                  <c:v>-5.212000003666617E-3</c:v>
                </c:pt>
                <c:pt idx="44">
                  <c:v>-5.6729999996605329E-3</c:v>
                </c:pt>
                <c:pt idx="45">
                  <c:v>-5.1020000028074719E-3</c:v>
                </c:pt>
                <c:pt idx="46">
                  <c:v>-3.7010000087320805E-3</c:v>
                </c:pt>
                <c:pt idx="47">
                  <c:v>-1.4830000072834082E-3</c:v>
                </c:pt>
                <c:pt idx="49">
                  <c:v>-4.8550000065006316E-3</c:v>
                </c:pt>
                <c:pt idx="50">
                  <c:v>-5.962000010185875E-3</c:v>
                </c:pt>
                <c:pt idx="51">
                  <c:v>-5.9200000032433309E-3</c:v>
                </c:pt>
                <c:pt idx="52">
                  <c:v>-5.9150000015506521E-3</c:v>
                </c:pt>
                <c:pt idx="55">
                  <c:v>-6.7600000038510188E-3</c:v>
                </c:pt>
                <c:pt idx="56">
                  <c:v>-7.0300000079441816E-3</c:v>
                </c:pt>
                <c:pt idx="57">
                  <c:v>-4.5630000095115975E-3</c:v>
                </c:pt>
                <c:pt idx="58">
                  <c:v>-6.2110000071697868E-3</c:v>
                </c:pt>
                <c:pt idx="59">
                  <c:v>-1.0305500007234514E-2</c:v>
                </c:pt>
                <c:pt idx="60">
                  <c:v>-7.1250000037252903E-3</c:v>
                </c:pt>
                <c:pt idx="61">
                  <c:v>-6.238000001758337E-3</c:v>
                </c:pt>
                <c:pt idx="62">
                  <c:v>-2.6449999859323725E-4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9-4E86-AD97-0B5EC78DC7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39-4E86-AD97-0B5EC78DC7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9-4E86-AD97-0B5EC78DC7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39-4E86-AD97-0B5EC78DC7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6.9524621137029268E-3</c:v>
                </c:pt>
                <c:pt idx="2">
                  <c:v>2.3194340225445231E-3</c:v>
                </c:pt>
                <c:pt idx="3">
                  <c:v>2.3033789747038758E-3</c:v>
                </c:pt>
                <c:pt idx="4">
                  <c:v>2.3026144486162255E-3</c:v>
                </c:pt>
                <c:pt idx="5">
                  <c:v>2.2613300398831308E-3</c:v>
                </c:pt>
                <c:pt idx="6">
                  <c:v>2.2582719355325313E-3</c:v>
                </c:pt>
                <c:pt idx="7">
                  <c:v>2.2315135224647851E-3</c:v>
                </c:pt>
                <c:pt idx="8">
                  <c:v>2.2276908920265352E-3</c:v>
                </c:pt>
                <c:pt idx="9">
                  <c:v>2.2269263659388853E-3</c:v>
                </c:pt>
                <c:pt idx="10">
                  <c:v>2.1084248223531507E-3</c:v>
                </c:pt>
                <c:pt idx="11">
                  <c:v>2.0403820005523094E-3</c:v>
                </c:pt>
                <c:pt idx="12">
                  <c:v>2.0396174744646595E-3</c:v>
                </c:pt>
                <c:pt idx="13">
                  <c:v>2.0350303179387601E-3</c:v>
                </c:pt>
                <c:pt idx="14">
                  <c:v>1.8094951220820393E-3</c:v>
                </c:pt>
                <c:pt idx="15">
                  <c:v>1.8094951220820393E-3</c:v>
                </c:pt>
                <c:pt idx="16">
                  <c:v>1.583959926225318E-3</c:v>
                </c:pt>
                <c:pt idx="17">
                  <c:v>1.583959926225318E-3</c:v>
                </c:pt>
                <c:pt idx="18">
                  <c:v>1.5694339305599701E-3</c:v>
                </c:pt>
                <c:pt idx="19">
                  <c:v>1.3775378825598449E-3</c:v>
                </c:pt>
                <c:pt idx="25">
                  <c:v>2.1087107280609498E-4</c:v>
                </c:pt>
                <c:pt idx="26">
                  <c:v>2.1087107280609498E-4</c:v>
                </c:pt>
                <c:pt idx="29">
                  <c:v>-3.7599905680123051E-5</c:v>
                </c:pt>
                <c:pt idx="30">
                  <c:v>-3.7599905680123051E-5</c:v>
                </c:pt>
                <c:pt idx="31">
                  <c:v>-5.3454186265255912E-4</c:v>
                </c:pt>
                <c:pt idx="32">
                  <c:v>-7.677223193857793E-4</c:v>
                </c:pt>
                <c:pt idx="33">
                  <c:v>-1.6713921549879624E-3</c:v>
                </c:pt>
                <c:pt idx="34">
                  <c:v>-1.6840068354341854E-3</c:v>
                </c:pt>
                <c:pt idx="35">
                  <c:v>-1.8931047204064338E-3</c:v>
                </c:pt>
                <c:pt idx="36">
                  <c:v>-1.9083952421594316E-3</c:v>
                </c:pt>
                <c:pt idx="37">
                  <c:v>-2.1251383880081789E-3</c:v>
                </c:pt>
                <c:pt idx="38">
                  <c:v>-2.1251383880081789E-3</c:v>
                </c:pt>
                <c:pt idx="39">
                  <c:v>-2.1255206510520036E-3</c:v>
                </c:pt>
                <c:pt idx="40">
                  <c:v>-2.1255206510520036E-3</c:v>
                </c:pt>
                <c:pt idx="41">
                  <c:v>-2.4110711447892421E-3</c:v>
                </c:pt>
                <c:pt idx="42">
                  <c:v>-2.6419580232595122E-3</c:v>
                </c:pt>
                <c:pt idx="43">
                  <c:v>-2.7983036081839175E-3</c:v>
                </c:pt>
                <c:pt idx="44">
                  <c:v>-3.3327073434511988E-3</c:v>
                </c:pt>
                <c:pt idx="45">
                  <c:v>-3.4940223479453273E-3</c:v>
                </c:pt>
                <c:pt idx="46">
                  <c:v>-3.5253679175389734E-3</c:v>
                </c:pt>
                <c:pt idx="47">
                  <c:v>-3.5544199088696701E-3</c:v>
                </c:pt>
                <c:pt idx="48">
                  <c:v>-3.8021263612682387E-3</c:v>
                </c:pt>
                <c:pt idx="49">
                  <c:v>-3.9733802049018163E-3</c:v>
                </c:pt>
                <c:pt idx="50">
                  <c:v>-3.9833190440412645E-3</c:v>
                </c:pt>
                <c:pt idx="51">
                  <c:v>-4.2294964442645324E-3</c:v>
                </c:pt>
                <c:pt idx="52">
                  <c:v>-4.2333190747027832E-3</c:v>
                </c:pt>
                <c:pt idx="53">
                  <c:v>-4.2646646442964283E-3</c:v>
                </c:pt>
                <c:pt idx="54">
                  <c:v>-4.2684872747346773E-3</c:v>
                </c:pt>
                <c:pt idx="55">
                  <c:v>-4.4282732270535079E-3</c:v>
                </c:pt>
                <c:pt idx="56">
                  <c:v>-4.4512090096830038E-3</c:v>
                </c:pt>
                <c:pt idx="57">
                  <c:v>-4.4871417358025491E-3</c:v>
                </c:pt>
                <c:pt idx="58">
                  <c:v>-4.6645117881373276E-3</c:v>
                </c:pt>
                <c:pt idx="59">
                  <c:v>-5.1427228559623398E-3</c:v>
                </c:pt>
                <c:pt idx="60">
                  <c:v>-5.1431051190061645E-3</c:v>
                </c:pt>
                <c:pt idx="61">
                  <c:v>-5.1943283668787095E-3</c:v>
                </c:pt>
                <c:pt idx="62">
                  <c:v>-6.3514386005368347E-3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39-4E86-AD97-0B5EC78DC75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2">
                  <c:v>2.5771999993594363E-2</c:v>
                </c:pt>
                <c:pt idx="35">
                  <c:v>-2.32360000081826E-2</c:v>
                </c:pt>
                <c:pt idx="36">
                  <c:v>-4.601600000023609E-2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39-4E86-AD97-0B5EC78D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0064"/>
        <c:axId val="1"/>
      </c:scatterChart>
      <c:valAx>
        <c:axId val="952370064"/>
        <c:scaling>
          <c:orientation val="minMax"/>
          <c:max val="12000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707898658718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0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26974664679583"/>
          <c:y val="0.92024539877300615"/>
          <c:w val="0.7302533532041728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Lyn - O-C Diagr.</a:t>
            </a:r>
          </a:p>
        </c:rich>
      </c:tx>
      <c:layout>
        <c:manualLayout>
          <c:xMode val="edge"/>
          <c:yMode val="edge"/>
          <c:x val="0.37438475362993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678942920199375"/>
          <c:w val="0.8062410301227520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05-493D-A11B-3773F45DE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-1.0059999985969625E-3</c:v>
                </c:pt>
                <c:pt idx="1">
                  <c:v>0</c:v>
                </c:pt>
                <c:pt idx="2">
                  <c:v>-1.5346000000135973E-2</c:v>
                </c:pt>
                <c:pt idx="3">
                  <c:v>6.0349999912432395E-3</c:v>
                </c:pt>
                <c:pt idx="4">
                  <c:v>1.5195999993011355E-2</c:v>
                </c:pt>
                <c:pt idx="5">
                  <c:v>-1.1100000047008507E-3</c:v>
                </c:pt>
                <c:pt idx="6">
                  <c:v>-1.4660000015283003E-3</c:v>
                </c:pt>
                <c:pt idx="7">
                  <c:v>-1.8831000001227949E-2</c:v>
                </c:pt>
                <c:pt idx="8">
                  <c:v>3.6973999995097984E-2</c:v>
                </c:pt>
                <c:pt idx="9">
                  <c:v>-8.6500000179512426E-4</c:v>
                </c:pt>
                <c:pt idx="10">
                  <c:v>-2.2910000006959308E-2</c:v>
                </c:pt>
                <c:pt idx="11">
                  <c:v>3.4190000005764887E-3</c:v>
                </c:pt>
                <c:pt idx="12">
                  <c:v>6.5799999938462861E-3</c:v>
                </c:pt>
                <c:pt idx="13">
                  <c:v>-2.0453999997698702E-2</c:v>
                </c:pt>
                <c:pt idx="14">
                  <c:v>-5.9590000018943101E-3</c:v>
                </c:pt>
                <c:pt idx="15">
                  <c:v>2.3041000000375789E-2</c:v>
                </c:pt>
                <c:pt idx="16">
                  <c:v>-1.5464000003703404E-2</c:v>
                </c:pt>
                <c:pt idx="17">
                  <c:v>9.5359999977517873E-3</c:v>
                </c:pt>
                <c:pt idx="18">
                  <c:v>-2.4050000065471977E-3</c:v>
                </c:pt>
                <c:pt idx="19">
                  <c:v>-2.9940000022179447E-3</c:v>
                </c:pt>
                <c:pt idx="20">
                  <c:v>-2.9399000006378628E-2</c:v>
                </c:pt>
                <c:pt idx="21">
                  <c:v>-7.0039999991422519E-3</c:v>
                </c:pt>
                <c:pt idx="22">
                  <c:v>0.10225349999382161</c:v>
                </c:pt>
                <c:pt idx="23">
                  <c:v>-3.4400000731693581E-4</c:v>
                </c:pt>
                <c:pt idx="24">
                  <c:v>-7.3400000837864354E-4</c:v>
                </c:pt>
                <c:pt idx="25">
                  <c:v>-3.3079999993788078E-3</c:v>
                </c:pt>
                <c:pt idx="27">
                  <c:v>1.499599999806378E-2</c:v>
                </c:pt>
                <c:pt idx="28">
                  <c:v>1.4800999997532926E-2</c:v>
                </c:pt>
                <c:pt idx="31">
                  <c:v>6.6669999941950664E-3</c:v>
                </c:pt>
                <c:pt idx="33">
                  <c:v>-5.9260000052745454E-3</c:v>
                </c:pt>
                <c:pt idx="34">
                  <c:v>-2.0695000057457946E-3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05-493D-A11B-3773F45DE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6">
                  <c:v>-3.2080000019050203E-3</c:v>
                </c:pt>
                <c:pt idx="29">
                  <c:v>-2.0830000066780485E-3</c:v>
                </c:pt>
                <c:pt idx="30">
                  <c:v>-1.3830000025336631E-3</c:v>
                </c:pt>
                <c:pt idx="41">
                  <c:v>-4.6585000018239953E-3</c:v>
                </c:pt>
                <c:pt idx="48">
                  <c:v>-5.6190000032074749E-3</c:v>
                </c:pt>
                <c:pt idx="53">
                  <c:v>-8.6140000057639554E-3</c:v>
                </c:pt>
                <c:pt idx="54">
                  <c:v>-5.4090000048745424E-3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05-493D-A11B-3773F45DE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7">
                  <c:v>6.2749999779043719E-4</c:v>
                </c:pt>
                <c:pt idx="38">
                  <c:v>6.2749999779043719E-4</c:v>
                </c:pt>
                <c:pt idx="39">
                  <c:v>-4.0920000028563663E-3</c:v>
                </c:pt>
                <c:pt idx="40">
                  <c:v>-4.0920000028563663E-3</c:v>
                </c:pt>
                <c:pt idx="42">
                  <c:v>-1.9365000043762848E-3</c:v>
                </c:pt>
                <c:pt idx="43">
                  <c:v>-5.212000003666617E-3</c:v>
                </c:pt>
                <c:pt idx="44">
                  <c:v>-5.6729999996605329E-3</c:v>
                </c:pt>
                <c:pt idx="45">
                  <c:v>-5.1020000028074719E-3</c:v>
                </c:pt>
                <c:pt idx="46">
                  <c:v>-3.7010000087320805E-3</c:v>
                </c:pt>
                <c:pt idx="47">
                  <c:v>-1.4830000072834082E-3</c:v>
                </c:pt>
                <c:pt idx="49">
                  <c:v>-4.8550000065006316E-3</c:v>
                </c:pt>
                <c:pt idx="50">
                  <c:v>-5.962000010185875E-3</c:v>
                </c:pt>
                <c:pt idx="51">
                  <c:v>-5.9200000032433309E-3</c:v>
                </c:pt>
                <c:pt idx="52">
                  <c:v>-5.9150000015506521E-3</c:v>
                </c:pt>
                <c:pt idx="55">
                  <c:v>-6.7600000038510188E-3</c:v>
                </c:pt>
                <c:pt idx="56">
                  <c:v>-7.0300000079441816E-3</c:v>
                </c:pt>
                <c:pt idx="57">
                  <c:v>-4.5630000095115975E-3</c:v>
                </c:pt>
                <c:pt idx="58">
                  <c:v>-6.2110000071697868E-3</c:v>
                </c:pt>
                <c:pt idx="59">
                  <c:v>-1.0305500007234514E-2</c:v>
                </c:pt>
                <c:pt idx="60">
                  <c:v>-7.1250000037252903E-3</c:v>
                </c:pt>
                <c:pt idx="61">
                  <c:v>-6.238000001758337E-3</c:v>
                </c:pt>
                <c:pt idx="62">
                  <c:v>-2.6449999859323725E-4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05-493D-A11B-3773F45DE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05-493D-A11B-3773F45DE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05-493D-A11B-3773F45DE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05-493D-A11B-3773F45DE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6.9524621137029268E-3</c:v>
                </c:pt>
                <c:pt idx="2">
                  <c:v>2.3194340225445231E-3</c:v>
                </c:pt>
                <c:pt idx="3">
                  <c:v>2.3033789747038758E-3</c:v>
                </c:pt>
                <c:pt idx="4">
                  <c:v>2.3026144486162255E-3</c:v>
                </c:pt>
                <c:pt idx="5">
                  <c:v>2.2613300398831308E-3</c:v>
                </c:pt>
                <c:pt idx="6">
                  <c:v>2.2582719355325313E-3</c:v>
                </c:pt>
                <c:pt idx="7">
                  <c:v>2.2315135224647851E-3</c:v>
                </c:pt>
                <c:pt idx="8">
                  <c:v>2.2276908920265352E-3</c:v>
                </c:pt>
                <c:pt idx="9">
                  <c:v>2.2269263659388853E-3</c:v>
                </c:pt>
                <c:pt idx="10">
                  <c:v>2.1084248223531507E-3</c:v>
                </c:pt>
                <c:pt idx="11">
                  <c:v>2.0403820005523094E-3</c:v>
                </c:pt>
                <c:pt idx="12">
                  <c:v>2.0396174744646595E-3</c:v>
                </c:pt>
                <c:pt idx="13">
                  <c:v>2.0350303179387601E-3</c:v>
                </c:pt>
                <c:pt idx="14">
                  <c:v>1.8094951220820393E-3</c:v>
                </c:pt>
                <c:pt idx="15">
                  <c:v>1.8094951220820393E-3</c:v>
                </c:pt>
                <c:pt idx="16">
                  <c:v>1.583959926225318E-3</c:v>
                </c:pt>
                <c:pt idx="17">
                  <c:v>1.583959926225318E-3</c:v>
                </c:pt>
                <c:pt idx="18">
                  <c:v>1.5694339305599701E-3</c:v>
                </c:pt>
                <c:pt idx="19">
                  <c:v>1.3775378825598449E-3</c:v>
                </c:pt>
                <c:pt idx="25">
                  <c:v>2.1087107280609498E-4</c:v>
                </c:pt>
                <c:pt idx="26">
                  <c:v>2.1087107280609498E-4</c:v>
                </c:pt>
                <c:pt idx="29">
                  <c:v>-3.7599905680123051E-5</c:v>
                </c:pt>
                <c:pt idx="30">
                  <c:v>-3.7599905680123051E-5</c:v>
                </c:pt>
                <c:pt idx="31">
                  <c:v>-5.3454186265255912E-4</c:v>
                </c:pt>
                <c:pt idx="32">
                  <c:v>-7.677223193857793E-4</c:v>
                </c:pt>
                <c:pt idx="33">
                  <c:v>-1.6713921549879624E-3</c:v>
                </c:pt>
                <c:pt idx="34">
                  <c:v>-1.6840068354341854E-3</c:v>
                </c:pt>
                <c:pt idx="35">
                  <c:v>-1.8931047204064338E-3</c:v>
                </c:pt>
                <c:pt idx="36">
                  <c:v>-1.9083952421594316E-3</c:v>
                </c:pt>
                <c:pt idx="37">
                  <c:v>-2.1251383880081789E-3</c:v>
                </c:pt>
                <c:pt idx="38">
                  <c:v>-2.1251383880081789E-3</c:v>
                </c:pt>
                <c:pt idx="39">
                  <c:v>-2.1255206510520036E-3</c:v>
                </c:pt>
                <c:pt idx="40">
                  <c:v>-2.1255206510520036E-3</c:v>
                </c:pt>
                <c:pt idx="41">
                  <c:v>-2.4110711447892421E-3</c:v>
                </c:pt>
                <c:pt idx="42">
                  <c:v>-2.6419580232595122E-3</c:v>
                </c:pt>
                <c:pt idx="43">
                  <c:v>-2.7983036081839175E-3</c:v>
                </c:pt>
                <c:pt idx="44">
                  <c:v>-3.3327073434511988E-3</c:v>
                </c:pt>
                <c:pt idx="45">
                  <c:v>-3.4940223479453273E-3</c:v>
                </c:pt>
                <c:pt idx="46">
                  <c:v>-3.5253679175389734E-3</c:v>
                </c:pt>
                <c:pt idx="47">
                  <c:v>-3.5544199088696701E-3</c:v>
                </c:pt>
                <c:pt idx="48">
                  <c:v>-3.8021263612682387E-3</c:v>
                </c:pt>
                <c:pt idx="49">
                  <c:v>-3.9733802049018163E-3</c:v>
                </c:pt>
                <c:pt idx="50">
                  <c:v>-3.9833190440412645E-3</c:v>
                </c:pt>
                <c:pt idx="51">
                  <c:v>-4.2294964442645324E-3</c:v>
                </c:pt>
                <c:pt idx="52">
                  <c:v>-4.2333190747027832E-3</c:v>
                </c:pt>
                <c:pt idx="53">
                  <c:v>-4.2646646442964283E-3</c:v>
                </c:pt>
                <c:pt idx="54">
                  <c:v>-4.2684872747346773E-3</c:v>
                </c:pt>
                <c:pt idx="55">
                  <c:v>-4.4282732270535079E-3</c:v>
                </c:pt>
                <c:pt idx="56">
                  <c:v>-4.4512090096830038E-3</c:v>
                </c:pt>
                <c:pt idx="57">
                  <c:v>-4.4871417358025491E-3</c:v>
                </c:pt>
                <c:pt idx="58">
                  <c:v>-4.6645117881373276E-3</c:v>
                </c:pt>
                <c:pt idx="59">
                  <c:v>-5.1427228559623398E-3</c:v>
                </c:pt>
                <c:pt idx="60">
                  <c:v>-5.1431051190061645E-3</c:v>
                </c:pt>
                <c:pt idx="61">
                  <c:v>-5.1943283668787095E-3</c:v>
                </c:pt>
                <c:pt idx="62">
                  <c:v>-6.3514386005368347E-3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05-493D-A11B-3773F45D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2192"/>
        <c:axId val="1"/>
      </c:scatterChart>
      <c:valAx>
        <c:axId val="95236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2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18096875821554"/>
          <c:y val="0.9204921861831491"/>
          <c:w val="0.6863721345176679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Lyn - O-C Diagr.</a:t>
            </a:r>
          </a:p>
        </c:rich>
      </c:tx>
      <c:layout>
        <c:manualLayout>
          <c:xMode val="edge"/>
          <c:yMode val="edge"/>
          <c:x val="0.3889695210449927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678942920199375"/>
          <c:w val="0.8258345428156749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8-4352-95E6-24E8C1CD9B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-1.0059999985969625E-3</c:v>
                </c:pt>
                <c:pt idx="1">
                  <c:v>0</c:v>
                </c:pt>
                <c:pt idx="2">
                  <c:v>-1.5346000000135973E-2</c:v>
                </c:pt>
                <c:pt idx="3">
                  <c:v>6.0349999912432395E-3</c:v>
                </c:pt>
                <c:pt idx="4">
                  <c:v>1.5195999993011355E-2</c:v>
                </c:pt>
                <c:pt idx="5">
                  <c:v>-1.1100000047008507E-3</c:v>
                </c:pt>
                <c:pt idx="6">
                  <c:v>-1.4660000015283003E-3</c:v>
                </c:pt>
                <c:pt idx="7">
                  <c:v>-1.8831000001227949E-2</c:v>
                </c:pt>
                <c:pt idx="8">
                  <c:v>3.6973999995097984E-2</c:v>
                </c:pt>
                <c:pt idx="9">
                  <c:v>-8.6500000179512426E-4</c:v>
                </c:pt>
                <c:pt idx="10">
                  <c:v>-2.2910000006959308E-2</c:v>
                </c:pt>
                <c:pt idx="11">
                  <c:v>3.4190000005764887E-3</c:v>
                </c:pt>
                <c:pt idx="12">
                  <c:v>6.5799999938462861E-3</c:v>
                </c:pt>
                <c:pt idx="13">
                  <c:v>-2.0453999997698702E-2</c:v>
                </c:pt>
                <c:pt idx="14">
                  <c:v>-5.9590000018943101E-3</c:v>
                </c:pt>
                <c:pt idx="15">
                  <c:v>2.3041000000375789E-2</c:v>
                </c:pt>
                <c:pt idx="16">
                  <c:v>-1.5464000003703404E-2</c:v>
                </c:pt>
                <c:pt idx="17">
                  <c:v>9.5359999977517873E-3</c:v>
                </c:pt>
                <c:pt idx="18">
                  <c:v>-2.4050000065471977E-3</c:v>
                </c:pt>
                <c:pt idx="19">
                  <c:v>-2.9940000022179447E-3</c:v>
                </c:pt>
                <c:pt idx="20">
                  <c:v>-2.9399000006378628E-2</c:v>
                </c:pt>
                <c:pt idx="21">
                  <c:v>-7.0039999991422519E-3</c:v>
                </c:pt>
                <c:pt idx="22">
                  <c:v>0.10225349999382161</c:v>
                </c:pt>
                <c:pt idx="23">
                  <c:v>-3.4400000731693581E-4</c:v>
                </c:pt>
                <c:pt idx="24">
                  <c:v>-7.3400000837864354E-4</c:v>
                </c:pt>
                <c:pt idx="25">
                  <c:v>-3.3079999993788078E-3</c:v>
                </c:pt>
                <c:pt idx="27">
                  <c:v>1.499599999806378E-2</c:v>
                </c:pt>
                <c:pt idx="28">
                  <c:v>1.4800999997532926E-2</c:v>
                </c:pt>
                <c:pt idx="31">
                  <c:v>6.6669999941950664E-3</c:v>
                </c:pt>
                <c:pt idx="33">
                  <c:v>-5.9260000052745454E-3</c:v>
                </c:pt>
                <c:pt idx="34">
                  <c:v>-2.0695000057457946E-3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8-4352-95E6-24E8C1CD9B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6">
                  <c:v>-3.2080000019050203E-3</c:v>
                </c:pt>
                <c:pt idx="29">
                  <c:v>-2.0830000066780485E-3</c:v>
                </c:pt>
                <c:pt idx="30">
                  <c:v>-1.3830000025336631E-3</c:v>
                </c:pt>
                <c:pt idx="41">
                  <c:v>-4.6585000018239953E-3</c:v>
                </c:pt>
                <c:pt idx="48">
                  <c:v>-5.6190000032074749E-3</c:v>
                </c:pt>
                <c:pt idx="53">
                  <c:v>-8.6140000057639554E-3</c:v>
                </c:pt>
                <c:pt idx="54">
                  <c:v>-5.4090000048745424E-3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28-4352-95E6-24E8C1CD9B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7">
                  <c:v>6.2749999779043719E-4</c:v>
                </c:pt>
                <c:pt idx="38">
                  <c:v>6.2749999779043719E-4</c:v>
                </c:pt>
                <c:pt idx="39">
                  <c:v>-4.0920000028563663E-3</c:v>
                </c:pt>
                <c:pt idx="40">
                  <c:v>-4.0920000028563663E-3</c:v>
                </c:pt>
                <c:pt idx="42">
                  <c:v>-1.9365000043762848E-3</c:v>
                </c:pt>
                <c:pt idx="43">
                  <c:v>-5.212000003666617E-3</c:v>
                </c:pt>
                <c:pt idx="44">
                  <c:v>-5.6729999996605329E-3</c:v>
                </c:pt>
                <c:pt idx="45">
                  <c:v>-5.1020000028074719E-3</c:v>
                </c:pt>
                <c:pt idx="46">
                  <c:v>-3.7010000087320805E-3</c:v>
                </c:pt>
                <c:pt idx="47">
                  <c:v>-1.4830000072834082E-3</c:v>
                </c:pt>
                <c:pt idx="49">
                  <c:v>-4.8550000065006316E-3</c:v>
                </c:pt>
                <c:pt idx="50">
                  <c:v>-5.962000010185875E-3</c:v>
                </c:pt>
                <c:pt idx="51">
                  <c:v>-5.9200000032433309E-3</c:v>
                </c:pt>
                <c:pt idx="52">
                  <c:v>-5.9150000015506521E-3</c:v>
                </c:pt>
                <c:pt idx="55">
                  <c:v>-6.7600000038510188E-3</c:v>
                </c:pt>
                <c:pt idx="56">
                  <c:v>-7.0300000079441816E-3</c:v>
                </c:pt>
                <c:pt idx="57">
                  <c:v>-4.5630000095115975E-3</c:v>
                </c:pt>
                <c:pt idx="58">
                  <c:v>-6.2110000071697868E-3</c:v>
                </c:pt>
                <c:pt idx="59">
                  <c:v>-1.0305500007234514E-2</c:v>
                </c:pt>
                <c:pt idx="60">
                  <c:v>-7.1250000037252903E-3</c:v>
                </c:pt>
                <c:pt idx="61">
                  <c:v>-6.238000001758337E-3</c:v>
                </c:pt>
                <c:pt idx="62">
                  <c:v>-2.6449999859323725E-4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28-4352-95E6-24E8C1CD9B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28-4352-95E6-24E8C1CD9B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28-4352-95E6-24E8C1CD9B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">
                    <c:v>0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31">
                    <c:v>4.0000000000000001E-3</c:v>
                  </c:pt>
                  <c:pt idx="32">
                    <c:v>5.0000000000000001E-3</c:v>
                  </c:pt>
                  <c:pt idx="33">
                    <c:v>5.9999999999999995E-4</c:v>
                  </c:pt>
                  <c:pt idx="34">
                    <c:v>1.4E-3</c:v>
                  </c:pt>
                  <c:pt idx="35">
                    <c:v>6.0000000000000001E-3</c:v>
                  </c:pt>
                  <c:pt idx="36">
                    <c:v>2E-3</c:v>
                  </c:pt>
                  <c:pt idx="37">
                    <c:v>3.0000000000000001E-3</c:v>
                  </c:pt>
                  <c:pt idx="38">
                    <c:v>3.0000000000000001E-3</c:v>
                  </c:pt>
                  <c:pt idx="39">
                    <c:v>1.6000000000000001E-3</c:v>
                  </c:pt>
                  <c:pt idx="40">
                    <c:v>1.6000000000000001E-3</c:v>
                  </c:pt>
                  <c:pt idx="41">
                    <c:v>2.8999999999999998E-3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7">
                    <c:v>5.9999999999999995E-4</c:v>
                  </c:pt>
                  <c:pt idx="48">
                    <c:v>0</c:v>
                  </c:pt>
                  <c:pt idx="50">
                    <c:v>2.9999999999999997E-4</c:v>
                  </c:pt>
                  <c:pt idx="53">
                    <c:v>1.9E-3</c:v>
                  </c:pt>
                  <c:pt idx="54">
                    <c:v>1.6999999999999999E-3</c:v>
                  </c:pt>
                  <c:pt idx="57">
                    <c:v>2.5000000000000001E-3</c:v>
                  </c:pt>
                  <c:pt idx="58">
                    <c:v>2.0000000000000001E-4</c:v>
                  </c:pt>
                  <c:pt idx="59">
                    <c:v>3.0000000000000001E-3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28-4352-95E6-24E8C1CD9B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6.9524621137029268E-3</c:v>
                </c:pt>
                <c:pt idx="2">
                  <c:v>2.3194340225445231E-3</c:v>
                </c:pt>
                <c:pt idx="3">
                  <c:v>2.3033789747038758E-3</c:v>
                </c:pt>
                <c:pt idx="4">
                  <c:v>2.3026144486162255E-3</c:v>
                </c:pt>
                <c:pt idx="5">
                  <c:v>2.2613300398831308E-3</c:v>
                </c:pt>
                <c:pt idx="6">
                  <c:v>2.2582719355325313E-3</c:v>
                </c:pt>
                <c:pt idx="7">
                  <c:v>2.2315135224647851E-3</c:v>
                </c:pt>
                <c:pt idx="8">
                  <c:v>2.2276908920265352E-3</c:v>
                </c:pt>
                <c:pt idx="9">
                  <c:v>2.2269263659388853E-3</c:v>
                </c:pt>
                <c:pt idx="10">
                  <c:v>2.1084248223531507E-3</c:v>
                </c:pt>
                <c:pt idx="11">
                  <c:v>2.0403820005523094E-3</c:v>
                </c:pt>
                <c:pt idx="12">
                  <c:v>2.0396174744646595E-3</c:v>
                </c:pt>
                <c:pt idx="13">
                  <c:v>2.0350303179387601E-3</c:v>
                </c:pt>
                <c:pt idx="14">
                  <c:v>1.8094951220820393E-3</c:v>
                </c:pt>
                <c:pt idx="15">
                  <c:v>1.8094951220820393E-3</c:v>
                </c:pt>
                <c:pt idx="16">
                  <c:v>1.583959926225318E-3</c:v>
                </c:pt>
                <c:pt idx="17">
                  <c:v>1.583959926225318E-3</c:v>
                </c:pt>
                <c:pt idx="18">
                  <c:v>1.5694339305599701E-3</c:v>
                </c:pt>
                <c:pt idx="19">
                  <c:v>1.3775378825598449E-3</c:v>
                </c:pt>
                <c:pt idx="25">
                  <c:v>2.1087107280609498E-4</c:v>
                </c:pt>
                <c:pt idx="26">
                  <c:v>2.1087107280609498E-4</c:v>
                </c:pt>
                <c:pt idx="29">
                  <c:v>-3.7599905680123051E-5</c:v>
                </c:pt>
                <c:pt idx="30">
                  <c:v>-3.7599905680123051E-5</c:v>
                </c:pt>
                <c:pt idx="31">
                  <c:v>-5.3454186265255912E-4</c:v>
                </c:pt>
                <c:pt idx="32">
                  <c:v>-7.677223193857793E-4</c:v>
                </c:pt>
                <c:pt idx="33">
                  <c:v>-1.6713921549879624E-3</c:v>
                </c:pt>
                <c:pt idx="34">
                  <c:v>-1.6840068354341854E-3</c:v>
                </c:pt>
                <c:pt idx="35">
                  <c:v>-1.8931047204064338E-3</c:v>
                </c:pt>
                <c:pt idx="36">
                  <c:v>-1.9083952421594316E-3</c:v>
                </c:pt>
                <c:pt idx="37">
                  <c:v>-2.1251383880081789E-3</c:v>
                </c:pt>
                <c:pt idx="38">
                  <c:v>-2.1251383880081789E-3</c:v>
                </c:pt>
                <c:pt idx="39">
                  <c:v>-2.1255206510520036E-3</c:v>
                </c:pt>
                <c:pt idx="40">
                  <c:v>-2.1255206510520036E-3</c:v>
                </c:pt>
                <c:pt idx="41">
                  <c:v>-2.4110711447892421E-3</c:v>
                </c:pt>
                <c:pt idx="42">
                  <c:v>-2.6419580232595122E-3</c:v>
                </c:pt>
                <c:pt idx="43">
                  <c:v>-2.7983036081839175E-3</c:v>
                </c:pt>
                <c:pt idx="44">
                  <c:v>-3.3327073434511988E-3</c:v>
                </c:pt>
                <c:pt idx="45">
                  <c:v>-3.4940223479453273E-3</c:v>
                </c:pt>
                <c:pt idx="46">
                  <c:v>-3.5253679175389734E-3</c:v>
                </c:pt>
                <c:pt idx="47">
                  <c:v>-3.5544199088696701E-3</c:v>
                </c:pt>
                <c:pt idx="48">
                  <c:v>-3.8021263612682387E-3</c:v>
                </c:pt>
                <c:pt idx="49">
                  <c:v>-3.9733802049018163E-3</c:v>
                </c:pt>
                <c:pt idx="50">
                  <c:v>-3.9833190440412645E-3</c:v>
                </c:pt>
                <c:pt idx="51">
                  <c:v>-4.2294964442645324E-3</c:v>
                </c:pt>
                <c:pt idx="52">
                  <c:v>-4.2333190747027832E-3</c:v>
                </c:pt>
                <c:pt idx="53">
                  <c:v>-4.2646646442964283E-3</c:v>
                </c:pt>
                <c:pt idx="54">
                  <c:v>-4.2684872747346773E-3</c:v>
                </c:pt>
                <c:pt idx="55">
                  <c:v>-4.4282732270535079E-3</c:v>
                </c:pt>
                <c:pt idx="56">
                  <c:v>-4.4512090096830038E-3</c:v>
                </c:pt>
                <c:pt idx="57">
                  <c:v>-4.4871417358025491E-3</c:v>
                </c:pt>
                <c:pt idx="58">
                  <c:v>-4.6645117881373276E-3</c:v>
                </c:pt>
                <c:pt idx="59">
                  <c:v>-5.1427228559623398E-3</c:v>
                </c:pt>
                <c:pt idx="60">
                  <c:v>-5.1431051190061645E-3</c:v>
                </c:pt>
                <c:pt idx="61">
                  <c:v>-5.1943283668787095E-3</c:v>
                </c:pt>
                <c:pt idx="62">
                  <c:v>-6.3514386005368347E-3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28-4352-95E6-24E8C1CD9BC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-3646</c:v>
                </c:pt>
                <c:pt idx="1">
                  <c:v>0</c:v>
                </c:pt>
                <c:pt idx="2">
                  <c:v>2414</c:v>
                </c:pt>
                <c:pt idx="3">
                  <c:v>2435</c:v>
                </c:pt>
                <c:pt idx="4">
                  <c:v>2436</c:v>
                </c:pt>
                <c:pt idx="5">
                  <c:v>2490</c:v>
                </c:pt>
                <c:pt idx="6">
                  <c:v>2494</c:v>
                </c:pt>
                <c:pt idx="7">
                  <c:v>2529</c:v>
                </c:pt>
                <c:pt idx="8">
                  <c:v>2534</c:v>
                </c:pt>
                <c:pt idx="9">
                  <c:v>2535</c:v>
                </c:pt>
                <c:pt idx="10">
                  <c:v>2690</c:v>
                </c:pt>
                <c:pt idx="11">
                  <c:v>2779</c:v>
                </c:pt>
                <c:pt idx="12">
                  <c:v>2780</c:v>
                </c:pt>
                <c:pt idx="13">
                  <c:v>2786</c:v>
                </c:pt>
                <c:pt idx="14">
                  <c:v>3081</c:v>
                </c:pt>
                <c:pt idx="15">
                  <c:v>3081</c:v>
                </c:pt>
                <c:pt idx="16">
                  <c:v>3376</c:v>
                </c:pt>
                <c:pt idx="17">
                  <c:v>3376</c:v>
                </c:pt>
                <c:pt idx="18">
                  <c:v>3395</c:v>
                </c:pt>
                <c:pt idx="19">
                  <c:v>3646</c:v>
                </c:pt>
                <c:pt idx="20">
                  <c:v>4041</c:v>
                </c:pt>
                <c:pt idx="21">
                  <c:v>4236</c:v>
                </c:pt>
                <c:pt idx="22">
                  <c:v>4293.5</c:v>
                </c:pt>
                <c:pt idx="23">
                  <c:v>4296</c:v>
                </c:pt>
                <c:pt idx="24">
                  <c:v>4306</c:v>
                </c:pt>
                <c:pt idx="25">
                  <c:v>5172</c:v>
                </c:pt>
                <c:pt idx="26">
                  <c:v>5172</c:v>
                </c:pt>
                <c:pt idx="27">
                  <c:v>5236</c:v>
                </c:pt>
                <c:pt idx="28">
                  <c:v>5241</c:v>
                </c:pt>
                <c:pt idx="29">
                  <c:v>5497</c:v>
                </c:pt>
                <c:pt idx="30">
                  <c:v>5497</c:v>
                </c:pt>
                <c:pt idx="31">
                  <c:v>6147</c:v>
                </c:pt>
                <c:pt idx="32">
                  <c:v>6452</c:v>
                </c:pt>
                <c:pt idx="33">
                  <c:v>7634</c:v>
                </c:pt>
                <c:pt idx="34">
                  <c:v>7650.5</c:v>
                </c:pt>
                <c:pt idx="35">
                  <c:v>7924</c:v>
                </c:pt>
                <c:pt idx="36">
                  <c:v>7944</c:v>
                </c:pt>
                <c:pt idx="37">
                  <c:v>8227.5</c:v>
                </c:pt>
                <c:pt idx="38">
                  <c:v>8227.5</c:v>
                </c:pt>
                <c:pt idx="39">
                  <c:v>8228</c:v>
                </c:pt>
                <c:pt idx="40">
                  <c:v>8228</c:v>
                </c:pt>
                <c:pt idx="41">
                  <c:v>8601.5</c:v>
                </c:pt>
                <c:pt idx="42">
                  <c:v>8903.5</c:v>
                </c:pt>
                <c:pt idx="43">
                  <c:v>9108</c:v>
                </c:pt>
                <c:pt idx="44">
                  <c:v>9807</c:v>
                </c:pt>
                <c:pt idx="45">
                  <c:v>10018</c:v>
                </c:pt>
                <c:pt idx="46">
                  <c:v>10059</c:v>
                </c:pt>
                <c:pt idx="47">
                  <c:v>10097</c:v>
                </c:pt>
                <c:pt idx="48">
                  <c:v>10421</c:v>
                </c:pt>
                <c:pt idx="49">
                  <c:v>10645</c:v>
                </c:pt>
                <c:pt idx="50">
                  <c:v>10658</c:v>
                </c:pt>
                <c:pt idx="51">
                  <c:v>10980</c:v>
                </c:pt>
                <c:pt idx="52">
                  <c:v>10985</c:v>
                </c:pt>
                <c:pt idx="53">
                  <c:v>11026</c:v>
                </c:pt>
                <c:pt idx="54">
                  <c:v>11031</c:v>
                </c:pt>
                <c:pt idx="55">
                  <c:v>11240</c:v>
                </c:pt>
                <c:pt idx="56">
                  <c:v>11270</c:v>
                </c:pt>
                <c:pt idx="57">
                  <c:v>11317</c:v>
                </c:pt>
                <c:pt idx="58">
                  <c:v>11549</c:v>
                </c:pt>
                <c:pt idx="59">
                  <c:v>12174.5</c:v>
                </c:pt>
                <c:pt idx="60">
                  <c:v>12175</c:v>
                </c:pt>
                <c:pt idx="61">
                  <c:v>12242</c:v>
                </c:pt>
                <c:pt idx="62">
                  <c:v>13755.5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2">
                  <c:v>2.5771999993594363E-2</c:v>
                </c:pt>
                <c:pt idx="35">
                  <c:v>-2.32360000081826E-2</c:v>
                </c:pt>
                <c:pt idx="36">
                  <c:v>-4.601600000023609E-2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28-4352-95E6-24E8C1CD9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5144"/>
        <c:axId val="1"/>
      </c:scatterChart>
      <c:valAx>
        <c:axId val="952365144"/>
        <c:scaling>
          <c:orientation val="minMax"/>
          <c:max val="105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477503628446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03338171262699"/>
          <c:y val="0.9204921861831491"/>
          <c:w val="0.7111756168359941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200025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F1920D5-2269-0DBC-FBE3-4A6A53A76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476250</xdr:colOff>
      <xdr:row>0</xdr:row>
      <xdr:rowOff>0</xdr:rowOff>
    </xdr:from>
    <xdr:to>
      <xdr:col>31</xdr:col>
      <xdr:colOff>104775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F8A7B6B-948A-A8CD-5D8E-1F6636090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476250</xdr:colOff>
      <xdr:row>18</xdr:row>
      <xdr:rowOff>28575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196D3D94-FC28-B33C-9FBB-AD6208291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4" TargetMode="External"/><Relationship Id="rId13" Type="http://schemas.openxmlformats.org/officeDocument/2006/relationships/hyperlink" Target="http://www.konkoly.hu/cgi-bin/IBVS?5875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5494" TargetMode="External"/><Relationship Id="rId12" Type="http://schemas.openxmlformats.org/officeDocument/2006/relationships/hyperlink" Target="http://www.konkoly.hu/cgi-bin/IBVS?5875" TargetMode="External"/><Relationship Id="rId17" Type="http://schemas.openxmlformats.org/officeDocument/2006/relationships/hyperlink" Target="http://vsolj.cetus-net.org/vsoljno51.pdf" TargetMode="External"/><Relationship Id="rId25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2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94" TargetMode="External"/><Relationship Id="rId23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72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011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24</v>
      </c>
      <c r="B2" s="19" t="s">
        <v>50</v>
      </c>
      <c r="C2" s="17" t="s">
        <v>47</v>
      </c>
    </row>
    <row r="3" spans="1:6" ht="13.5" thickBot="1" x14ac:dyDescent="0.25">
      <c r="C3" s="17" t="s">
        <v>48</v>
      </c>
    </row>
    <row r="4" spans="1:6" ht="14.25" thickTop="1" thickBot="1" x14ac:dyDescent="0.25">
      <c r="A4" s="5" t="s">
        <v>1</v>
      </c>
      <c r="C4" s="10" t="s">
        <v>43</v>
      </c>
      <c r="D4" s="11" t="s">
        <v>43</v>
      </c>
    </row>
    <row r="5" spans="1:6" ht="13.5" thickTop="1" x14ac:dyDescent="0.2">
      <c r="A5" s="27" t="s">
        <v>53</v>
      </c>
      <c r="B5" s="28"/>
      <c r="C5" s="29">
        <v>-9.5</v>
      </c>
      <c r="D5" s="28" t="s">
        <v>54</v>
      </c>
    </row>
    <row r="6" spans="1:6" x14ac:dyDescent="0.2">
      <c r="A6" s="5" t="s">
        <v>2</v>
      </c>
    </row>
    <row r="7" spans="1:6" x14ac:dyDescent="0.2">
      <c r="A7" t="s">
        <v>3</v>
      </c>
      <c r="C7">
        <v>42776.961000000003</v>
      </c>
      <c r="D7" s="8" t="s">
        <v>39</v>
      </c>
    </row>
    <row r="8" spans="1:6" x14ac:dyDescent="0.2">
      <c r="A8" t="s">
        <v>4</v>
      </c>
      <c r="C8">
        <v>1.1998390000000001</v>
      </c>
      <c r="D8" s="9" t="s">
        <v>40</v>
      </c>
    </row>
    <row r="9" spans="1:6" x14ac:dyDescent="0.2">
      <c r="A9" s="41" t="s">
        <v>58</v>
      </c>
      <c r="B9" s="42">
        <v>21</v>
      </c>
      <c r="C9" s="40" t="str">
        <f>"F"&amp;B9</f>
        <v>F21</v>
      </c>
      <c r="D9" s="8" t="str">
        <f>"G"&amp;B9</f>
        <v>G21</v>
      </c>
    </row>
    <row r="10" spans="1:6" ht="13.5" thickBot="1" x14ac:dyDescent="0.25">
      <c r="A10" s="28"/>
      <c r="B10" s="28"/>
      <c r="C10" s="4" t="s">
        <v>20</v>
      </c>
      <c r="D10" s="4" t="s">
        <v>21</v>
      </c>
      <c r="E10" s="28"/>
    </row>
    <row r="11" spans="1:6" x14ac:dyDescent="0.2">
      <c r="A11" s="28" t="s">
        <v>16</v>
      </c>
      <c r="B11" s="28"/>
      <c r="C11" s="39">
        <f ca="1">INTERCEPT(INDIRECT($D$9):G990,INDIRECT($C$9):F990)</f>
        <v>4.1649999981313857E-3</v>
      </c>
      <c r="D11" s="3"/>
      <c r="E11" s="28"/>
    </row>
    <row r="12" spans="1:6" x14ac:dyDescent="0.2">
      <c r="A12" s="28" t="s">
        <v>17</v>
      </c>
      <c r="B12" s="28"/>
      <c r="C12" s="39">
        <f ca="1">SLOPE(INDIRECT($D$9):G990,INDIRECT($C$9):F990)</f>
        <v>-7.6452608764990151E-7</v>
      </c>
      <c r="D12" s="3"/>
      <c r="E12" s="28"/>
    </row>
    <row r="13" spans="1:6" x14ac:dyDescent="0.2">
      <c r="A13" s="28" t="s">
        <v>19</v>
      </c>
      <c r="B13" s="28"/>
      <c r="C13" s="3" t="s">
        <v>14</v>
      </c>
    </row>
    <row r="14" spans="1:6" x14ac:dyDescent="0.2">
      <c r="A14" s="28"/>
      <c r="B14" s="28"/>
      <c r="C14" s="28"/>
    </row>
    <row r="15" spans="1:6" x14ac:dyDescent="0.2">
      <c r="A15" s="30" t="s">
        <v>18</v>
      </c>
      <c r="B15" s="28"/>
      <c r="C15" s="31">
        <f ca="1">(C7+C11)+(C8+C12)*INT(MAX(F21:F3531))</f>
        <v>59280.74009394367</v>
      </c>
      <c r="E15" s="32" t="s">
        <v>61</v>
      </c>
      <c r="F15" s="29">
        <v>1</v>
      </c>
    </row>
    <row r="16" spans="1:6" x14ac:dyDescent="0.2">
      <c r="A16" s="34" t="s">
        <v>5</v>
      </c>
      <c r="B16" s="28"/>
      <c r="C16" s="35">
        <f ca="1">+C8+C12</f>
        <v>1.1998382354739126</v>
      </c>
      <c r="E16" s="32" t="s">
        <v>55</v>
      </c>
      <c r="F16" s="33">
        <f ca="1">NOW()+15018.5+$C$5/24</f>
        <v>59961.790059143517</v>
      </c>
    </row>
    <row r="17" spans="1:21" ht="13.5" thickBot="1" x14ac:dyDescent="0.25">
      <c r="A17" s="32" t="s">
        <v>52</v>
      </c>
      <c r="B17" s="28"/>
      <c r="C17" s="28">
        <f>COUNT(C21:C2189)</f>
        <v>63</v>
      </c>
      <c r="E17" s="32" t="s">
        <v>62</v>
      </c>
      <c r="F17" s="33">
        <f ca="1">ROUND(2*(F16-$C$7)/$C$8,0)/2+F15</f>
        <v>14323.5</v>
      </c>
    </row>
    <row r="18" spans="1:21" ht="14.25" thickTop="1" thickBot="1" x14ac:dyDescent="0.25">
      <c r="A18" s="34" t="s">
        <v>6</v>
      </c>
      <c r="B18" s="28"/>
      <c r="C18" s="37">
        <f ca="1">+C15</f>
        <v>59280.74009394367</v>
      </c>
      <c r="D18" s="38">
        <f ca="1">+C16</f>
        <v>1.1998382354739126</v>
      </c>
      <c r="E18" s="32" t="s">
        <v>56</v>
      </c>
      <c r="F18" s="8">
        <f ca="1">ROUND(2*(F16-$C$15)/$C$16,0)/2+F15</f>
        <v>568.5</v>
      </c>
    </row>
    <row r="19" spans="1:21" ht="13.5" thickTop="1" x14ac:dyDescent="0.2">
      <c r="E19" s="32" t="s">
        <v>57</v>
      </c>
      <c r="F19" s="36">
        <f ca="1">+$C$15+$C$16*F18-15018.5-$C$5/24</f>
        <v>44944.743964143927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80</v>
      </c>
      <c r="J20" s="7" t="s">
        <v>74</v>
      </c>
      <c r="K20" s="7" t="s">
        <v>72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3" t="s">
        <v>66</v>
      </c>
    </row>
    <row r="21" spans="1:21" x14ac:dyDescent="0.2">
      <c r="A21" s="63" t="s">
        <v>87</v>
      </c>
      <c r="B21" s="65" t="s">
        <v>42</v>
      </c>
      <c r="C21" s="64">
        <v>38402.347000000002</v>
      </c>
      <c r="D21" s="46"/>
      <c r="E21" s="47">
        <f t="shared" ref="E21:E52" si="0">+(C21-C$7)/C$8</f>
        <v>-3646.0008384458256</v>
      </c>
      <c r="F21">
        <f t="shared" ref="F21:F52" si="1">ROUND(2*E21,0)/2</f>
        <v>-3646</v>
      </c>
      <c r="G21">
        <f t="shared" ref="G21:G52" si="2">+C21-(C$7+F21*C$8)</f>
        <v>-1.0059999985969625E-3</v>
      </c>
      <c r="I21">
        <f t="shared" ref="I21:I46" si="3">+G21</f>
        <v>-1.0059999985969625E-3</v>
      </c>
      <c r="O21">
        <f ca="1">+C$11+C$12*$F21</f>
        <v>6.9524621137029268E-3</v>
      </c>
      <c r="Q21" s="2">
        <f t="shared" ref="Q21:Q52" si="4">+C21-15018.5</f>
        <v>23383.847000000002</v>
      </c>
    </row>
    <row r="22" spans="1:21" x14ac:dyDescent="0.2">
      <c r="A22" t="s">
        <v>38</v>
      </c>
      <c r="C22" s="24">
        <v>42776.961000000003</v>
      </c>
      <c r="D22" s="24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Q22" s="2">
        <f t="shared" si="4"/>
        <v>27758.461000000003</v>
      </c>
    </row>
    <row r="23" spans="1:21" x14ac:dyDescent="0.2">
      <c r="A23" s="63" t="s">
        <v>93</v>
      </c>
      <c r="B23" s="65" t="s">
        <v>42</v>
      </c>
      <c r="C23" s="64">
        <v>45673.357000000004</v>
      </c>
      <c r="D23" s="20"/>
      <c r="E23" s="47">
        <f t="shared" si="0"/>
        <v>2413.9872099506688</v>
      </c>
      <c r="F23">
        <f t="shared" si="1"/>
        <v>2414</v>
      </c>
      <c r="G23">
        <f t="shared" si="2"/>
        <v>-1.5346000000135973E-2</v>
      </c>
      <c r="I23">
        <f t="shared" si="3"/>
        <v>-1.5346000000135973E-2</v>
      </c>
      <c r="O23">
        <f t="shared" ref="O23:O40" ca="1" si="5">+C$11+C$12*$F23</f>
        <v>2.3194340225445231E-3</v>
      </c>
      <c r="Q23" s="2">
        <f t="shared" si="4"/>
        <v>30654.857000000004</v>
      </c>
    </row>
    <row r="24" spans="1:21" x14ac:dyDescent="0.2">
      <c r="A24" s="63" t="s">
        <v>98</v>
      </c>
      <c r="B24" s="65" t="s">
        <v>42</v>
      </c>
      <c r="C24" s="64">
        <v>45698.574999999997</v>
      </c>
      <c r="D24" s="20"/>
      <c r="E24" s="47">
        <f t="shared" si="0"/>
        <v>2435.0050298414985</v>
      </c>
      <c r="F24">
        <f t="shared" si="1"/>
        <v>2435</v>
      </c>
      <c r="G24">
        <f t="shared" si="2"/>
        <v>6.0349999912432395E-3</v>
      </c>
      <c r="I24">
        <f t="shared" si="3"/>
        <v>6.0349999912432395E-3</v>
      </c>
      <c r="O24">
        <f t="shared" ca="1" si="5"/>
        <v>2.3033789747038758E-3</v>
      </c>
      <c r="Q24" s="2">
        <f t="shared" si="4"/>
        <v>30680.074999999997</v>
      </c>
    </row>
    <row r="25" spans="1:21" x14ac:dyDescent="0.2">
      <c r="A25" s="63" t="s">
        <v>93</v>
      </c>
      <c r="B25" s="65" t="s">
        <v>42</v>
      </c>
      <c r="C25" s="64">
        <v>45699.784</v>
      </c>
      <c r="D25" s="20"/>
      <c r="E25" s="47">
        <f t="shared" si="0"/>
        <v>2436.0126650325556</v>
      </c>
      <c r="F25">
        <f t="shared" si="1"/>
        <v>2436</v>
      </c>
      <c r="G25">
        <f t="shared" si="2"/>
        <v>1.5195999993011355E-2</v>
      </c>
      <c r="I25">
        <f t="shared" si="3"/>
        <v>1.5195999993011355E-2</v>
      </c>
      <c r="O25">
        <f t="shared" ca="1" si="5"/>
        <v>2.3026144486162255E-3</v>
      </c>
      <c r="Q25" s="2">
        <f t="shared" si="4"/>
        <v>30681.284</v>
      </c>
    </row>
    <row r="26" spans="1:21" x14ac:dyDescent="0.2">
      <c r="A26" s="63" t="s">
        <v>93</v>
      </c>
      <c r="B26" s="65" t="s">
        <v>42</v>
      </c>
      <c r="C26" s="64">
        <v>45764.559000000001</v>
      </c>
      <c r="D26" s="20"/>
      <c r="E26" s="47">
        <f t="shared" si="0"/>
        <v>2489.9990748758773</v>
      </c>
      <c r="F26">
        <f t="shared" si="1"/>
        <v>2490</v>
      </c>
      <c r="G26">
        <f t="shared" si="2"/>
        <v>-1.1100000047008507E-3</v>
      </c>
      <c r="I26">
        <f t="shared" si="3"/>
        <v>-1.1100000047008507E-3</v>
      </c>
      <c r="O26">
        <f t="shared" ca="1" si="5"/>
        <v>2.2613300398831308E-3</v>
      </c>
      <c r="Q26" s="2">
        <f t="shared" si="4"/>
        <v>30746.059000000001</v>
      </c>
    </row>
    <row r="27" spans="1:21" x14ac:dyDescent="0.2">
      <c r="A27" s="63" t="s">
        <v>93</v>
      </c>
      <c r="B27" s="65" t="s">
        <v>42</v>
      </c>
      <c r="C27" s="64">
        <v>45769.358</v>
      </c>
      <c r="D27" s="20"/>
      <c r="E27" s="47">
        <f t="shared" si="0"/>
        <v>2493.9987781694017</v>
      </c>
      <c r="F27">
        <f t="shared" si="1"/>
        <v>2494</v>
      </c>
      <c r="G27">
        <f t="shared" si="2"/>
        <v>-1.4660000015283003E-3</v>
      </c>
      <c r="I27">
        <f t="shared" si="3"/>
        <v>-1.4660000015283003E-3</v>
      </c>
      <c r="O27">
        <f t="shared" ca="1" si="5"/>
        <v>2.2582719355325313E-3</v>
      </c>
      <c r="Q27" s="2">
        <f t="shared" si="4"/>
        <v>30750.858</v>
      </c>
    </row>
    <row r="28" spans="1:21" x14ac:dyDescent="0.2">
      <c r="A28" s="63" t="s">
        <v>93</v>
      </c>
      <c r="B28" s="65" t="s">
        <v>42</v>
      </c>
      <c r="C28" s="64">
        <v>45811.334999999999</v>
      </c>
      <c r="D28" s="20"/>
      <c r="E28" s="47">
        <f t="shared" si="0"/>
        <v>2528.9843053943036</v>
      </c>
      <c r="F28">
        <f t="shared" si="1"/>
        <v>2529</v>
      </c>
      <c r="G28">
        <f t="shared" si="2"/>
        <v>-1.8831000001227949E-2</v>
      </c>
      <c r="I28">
        <f t="shared" si="3"/>
        <v>-1.8831000001227949E-2</v>
      </c>
      <c r="O28">
        <f t="shared" ca="1" si="5"/>
        <v>2.2315135224647851E-3</v>
      </c>
      <c r="Q28" s="2">
        <f t="shared" si="4"/>
        <v>30792.834999999999</v>
      </c>
    </row>
    <row r="29" spans="1:21" x14ac:dyDescent="0.2">
      <c r="A29" s="63" t="s">
        <v>93</v>
      </c>
      <c r="B29" s="65" t="s">
        <v>42</v>
      </c>
      <c r="C29" s="64">
        <v>45817.39</v>
      </c>
      <c r="D29" s="20"/>
      <c r="E29" s="47">
        <f t="shared" si="0"/>
        <v>2534.0308158011167</v>
      </c>
      <c r="F29">
        <f t="shared" si="1"/>
        <v>2534</v>
      </c>
      <c r="G29">
        <f t="shared" si="2"/>
        <v>3.6973999995097984E-2</v>
      </c>
      <c r="I29">
        <f t="shared" si="3"/>
        <v>3.6973999995097984E-2</v>
      </c>
      <c r="O29">
        <f t="shared" ca="1" si="5"/>
        <v>2.2276908920265352E-3</v>
      </c>
      <c r="Q29" s="2">
        <f t="shared" si="4"/>
        <v>30798.89</v>
      </c>
    </row>
    <row r="30" spans="1:21" x14ac:dyDescent="0.2">
      <c r="A30" s="63" t="s">
        <v>93</v>
      </c>
      <c r="B30" s="65" t="s">
        <v>42</v>
      </c>
      <c r="C30" s="64">
        <v>45818.552000000003</v>
      </c>
      <c r="D30" s="20"/>
      <c r="E30" s="47">
        <f t="shared" si="0"/>
        <v>2534.9992790699421</v>
      </c>
      <c r="F30">
        <f t="shared" si="1"/>
        <v>2535</v>
      </c>
      <c r="G30">
        <f t="shared" si="2"/>
        <v>-8.6500000179512426E-4</v>
      </c>
      <c r="I30">
        <f t="shared" si="3"/>
        <v>-8.6500000179512426E-4</v>
      </c>
      <c r="O30">
        <f t="shared" ca="1" si="5"/>
        <v>2.2269263659388853E-3</v>
      </c>
      <c r="Q30" s="2">
        <f t="shared" si="4"/>
        <v>30800.052000000003</v>
      </c>
    </row>
    <row r="31" spans="1:21" x14ac:dyDescent="0.2">
      <c r="A31" s="63" t="s">
        <v>93</v>
      </c>
      <c r="B31" s="65" t="s">
        <v>42</v>
      </c>
      <c r="C31" s="64">
        <v>46004.504999999997</v>
      </c>
      <c r="D31" s="20"/>
      <c r="E31" s="47">
        <f t="shared" si="0"/>
        <v>2689.9809057715192</v>
      </c>
      <c r="F31">
        <f t="shared" si="1"/>
        <v>2690</v>
      </c>
      <c r="G31">
        <f t="shared" si="2"/>
        <v>-2.2910000006959308E-2</v>
      </c>
      <c r="I31">
        <f t="shared" si="3"/>
        <v>-2.2910000006959308E-2</v>
      </c>
      <c r="O31">
        <f t="shared" ca="1" si="5"/>
        <v>2.1084248223531507E-3</v>
      </c>
      <c r="Q31" s="2">
        <f t="shared" si="4"/>
        <v>30986.004999999997</v>
      </c>
    </row>
    <row r="32" spans="1:21" x14ac:dyDescent="0.2">
      <c r="A32" s="63" t="s">
        <v>93</v>
      </c>
      <c r="B32" s="65" t="s">
        <v>42</v>
      </c>
      <c r="C32" s="64">
        <v>46111.317000000003</v>
      </c>
      <c r="D32" s="20"/>
      <c r="E32" s="47">
        <f t="shared" si="0"/>
        <v>2779.0028495489805</v>
      </c>
      <c r="F32">
        <f t="shared" si="1"/>
        <v>2779</v>
      </c>
      <c r="G32">
        <f t="shared" si="2"/>
        <v>3.4190000005764887E-3</v>
      </c>
      <c r="I32">
        <f t="shared" si="3"/>
        <v>3.4190000005764887E-3</v>
      </c>
      <c r="O32">
        <f t="shared" ca="1" si="5"/>
        <v>2.0403820005523094E-3</v>
      </c>
      <c r="Q32" s="2">
        <f t="shared" si="4"/>
        <v>31092.817000000003</v>
      </c>
    </row>
    <row r="33" spans="1:31" x14ac:dyDescent="0.2">
      <c r="A33" s="63" t="s">
        <v>93</v>
      </c>
      <c r="B33" s="65" t="s">
        <v>42</v>
      </c>
      <c r="C33" s="64">
        <v>46112.52</v>
      </c>
      <c r="D33" s="20"/>
      <c r="E33" s="47">
        <f t="shared" si="0"/>
        <v>2780.0054840691073</v>
      </c>
      <c r="F33">
        <f t="shared" si="1"/>
        <v>2780</v>
      </c>
      <c r="G33">
        <f t="shared" si="2"/>
        <v>6.5799999938462861E-3</v>
      </c>
      <c r="I33">
        <f t="shared" si="3"/>
        <v>6.5799999938462861E-3</v>
      </c>
      <c r="O33">
        <f t="shared" ca="1" si="5"/>
        <v>2.0396174744646595E-3</v>
      </c>
      <c r="Q33" s="2">
        <f t="shared" si="4"/>
        <v>31094.019999999997</v>
      </c>
    </row>
    <row r="34" spans="1:31" x14ac:dyDescent="0.2">
      <c r="A34" s="63" t="s">
        <v>93</v>
      </c>
      <c r="B34" s="65" t="s">
        <v>42</v>
      </c>
      <c r="C34" s="64">
        <v>46119.692000000003</v>
      </c>
      <c r="D34" s="20"/>
      <c r="E34" s="47">
        <f t="shared" si="0"/>
        <v>2785.9829527128218</v>
      </c>
      <c r="F34">
        <f t="shared" si="1"/>
        <v>2786</v>
      </c>
      <c r="G34">
        <f t="shared" si="2"/>
        <v>-2.0453999997698702E-2</v>
      </c>
      <c r="I34">
        <f t="shared" si="3"/>
        <v>-2.0453999997698702E-2</v>
      </c>
      <c r="O34">
        <f t="shared" ca="1" si="5"/>
        <v>2.0350303179387601E-3</v>
      </c>
      <c r="Q34" s="2">
        <f t="shared" si="4"/>
        <v>31101.192000000003</v>
      </c>
    </row>
    <row r="35" spans="1:31" x14ac:dyDescent="0.2">
      <c r="A35" s="63" t="s">
        <v>93</v>
      </c>
      <c r="B35" s="65" t="s">
        <v>42</v>
      </c>
      <c r="C35" s="64">
        <v>46473.659</v>
      </c>
      <c r="D35" s="20"/>
      <c r="E35" s="47">
        <f t="shared" si="0"/>
        <v>3080.995033500325</v>
      </c>
      <c r="F35">
        <f t="shared" si="1"/>
        <v>3081</v>
      </c>
      <c r="G35">
        <f t="shared" si="2"/>
        <v>-5.9590000018943101E-3</v>
      </c>
      <c r="I35">
        <f t="shared" si="3"/>
        <v>-5.9590000018943101E-3</v>
      </c>
      <c r="O35">
        <f t="shared" ca="1" si="5"/>
        <v>1.8094951220820393E-3</v>
      </c>
      <c r="Q35" s="2">
        <f t="shared" si="4"/>
        <v>31455.159</v>
      </c>
    </row>
    <row r="36" spans="1:31" x14ac:dyDescent="0.2">
      <c r="A36" s="63" t="s">
        <v>93</v>
      </c>
      <c r="B36" s="65" t="s">
        <v>42</v>
      </c>
      <c r="C36" s="64">
        <v>46473.688000000002</v>
      </c>
      <c r="D36" s="20"/>
      <c r="E36" s="47">
        <f t="shared" si="0"/>
        <v>3081.0192034097895</v>
      </c>
      <c r="F36">
        <f t="shared" si="1"/>
        <v>3081</v>
      </c>
      <c r="G36">
        <f t="shared" si="2"/>
        <v>2.3041000000375789E-2</v>
      </c>
      <c r="I36">
        <f t="shared" si="3"/>
        <v>2.3041000000375789E-2</v>
      </c>
      <c r="O36">
        <f t="shared" ca="1" si="5"/>
        <v>1.8094951220820393E-3</v>
      </c>
      <c r="Q36" s="2">
        <f t="shared" si="4"/>
        <v>31455.188000000002</v>
      </c>
    </row>
    <row r="37" spans="1:31" x14ac:dyDescent="0.2">
      <c r="A37" s="63" t="s">
        <v>93</v>
      </c>
      <c r="B37" s="65" t="s">
        <v>42</v>
      </c>
      <c r="C37" s="64">
        <v>46827.601999999999</v>
      </c>
      <c r="D37" s="20"/>
      <c r="E37" s="47">
        <f t="shared" si="0"/>
        <v>3375.9871116041368</v>
      </c>
      <c r="F37">
        <f t="shared" si="1"/>
        <v>3376</v>
      </c>
      <c r="G37">
        <f t="shared" si="2"/>
        <v>-1.5464000003703404E-2</v>
      </c>
      <c r="I37">
        <f t="shared" si="3"/>
        <v>-1.5464000003703404E-2</v>
      </c>
      <c r="O37">
        <f t="shared" ca="1" si="5"/>
        <v>1.583959926225318E-3</v>
      </c>
      <c r="Q37" s="2">
        <f t="shared" si="4"/>
        <v>31809.101999999999</v>
      </c>
    </row>
    <row r="38" spans="1:31" x14ac:dyDescent="0.2">
      <c r="A38" s="63" t="s">
        <v>93</v>
      </c>
      <c r="B38" s="65" t="s">
        <v>42</v>
      </c>
      <c r="C38" s="64">
        <v>46827.627</v>
      </c>
      <c r="D38" s="20"/>
      <c r="E38" s="47">
        <f t="shared" si="0"/>
        <v>3376.007947732985</v>
      </c>
      <c r="F38">
        <f t="shared" si="1"/>
        <v>3376</v>
      </c>
      <c r="G38">
        <f t="shared" si="2"/>
        <v>9.5359999977517873E-3</v>
      </c>
      <c r="I38">
        <f t="shared" si="3"/>
        <v>9.5359999977517873E-3</v>
      </c>
      <c r="O38">
        <f t="shared" ca="1" si="5"/>
        <v>1.583959926225318E-3</v>
      </c>
      <c r="Q38" s="2">
        <f t="shared" si="4"/>
        <v>31809.127</v>
      </c>
    </row>
    <row r="39" spans="1:31" x14ac:dyDescent="0.2">
      <c r="A39" s="63" t="s">
        <v>93</v>
      </c>
      <c r="B39" s="65" t="s">
        <v>42</v>
      </c>
      <c r="C39" s="64">
        <v>46850.411999999997</v>
      </c>
      <c r="D39" s="20"/>
      <c r="E39" s="47">
        <f t="shared" si="0"/>
        <v>3394.9979955643994</v>
      </c>
      <c r="F39">
        <f t="shared" si="1"/>
        <v>3395</v>
      </c>
      <c r="G39">
        <f t="shared" si="2"/>
        <v>-2.4050000065471977E-3</v>
      </c>
      <c r="I39">
        <f t="shared" si="3"/>
        <v>-2.4050000065471977E-3</v>
      </c>
      <c r="O39">
        <f t="shared" ca="1" si="5"/>
        <v>1.5694339305599701E-3</v>
      </c>
      <c r="Q39" s="2">
        <f t="shared" si="4"/>
        <v>31831.911999999997</v>
      </c>
    </row>
    <row r="40" spans="1:31" x14ac:dyDescent="0.2">
      <c r="A40" s="63" t="s">
        <v>93</v>
      </c>
      <c r="B40" s="65" t="s">
        <v>42</v>
      </c>
      <c r="C40" s="64">
        <v>47151.571000000004</v>
      </c>
      <c r="D40" s="20"/>
      <c r="E40" s="47">
        <f t="shared" si="0"/>
        <v>3645.9975046652094</v>
      </c>
      <c r="F40">
        <f t="shared" si="1"/>
        <v>3646</v>
      </c>
      <c r="G40">
        <f t="shared" si="2"/>
        <v>-2.9940000022179447E-3</v>
      </c>
      <c r="I40">
        <f t="shared" si="3"/>
        <v>-2.9940000022179447E-3</v>
      </c>
      <c r="O40">
        <f t="shared" ca="1" si="5"/>
        <v>1.3775378825598449E-3</v>
      </c>
      <c r="Q40" s="2">
        <f t="shared" si="4"/>
        <v>32133.071000000004</v>
      </c>
    </row>
    <row r="41" spans="1:31" x14ac:dyDescent="0.2">
      <c r="A41" t="s">
        <v>29</v>
      </c>
      <c r="C41" s="24">
        <v>47625.481</v>
      </c>
      <c r="D41" s="24"/>
      <c r="E41">
        <f t="shared" si="0"/>
        <v>4040.9754975459177</v>
      </c>
      <c r="F41">
        <f t="shared" si="1"/>
        <v>4041</v>
      </c>
      <c r="G41">
        <f t="shared" si="2"/>
        <v>-2.9399000006378628E-2</v>
      </c>
      <c r="I41">
        <f t="shared" si="3"/>
        <v>-2.9399000006378628E-2</v>
      </c>
      <c r="Q41" s="2">
        <f t="shared" si="4"/>
        <v>32606.981</v>
      </c>
      <c r="AA41">
        <v>16</v>
      </c>
      <c r="AC41" t="s">
        <v>28</v>
      </c>
      <c r="AE41" t="s">
        <v>30</v>
      </c>
    </row>
    <row r="42" spans="1:31" x14ac:dyDescent="0.2">
      <c r="A42" t="s">
        <v>31</v>
      </c>
      <c r="C42" s="24">
        <v>47859.472000000002</v>
      </c>
      <c r="D42" s="24"/>
      <c r="E42">
        <f t="shared" si="0"/>
        <v>4235.9941625501406</v>
      </c>
      <c r="F42">
        <f t="shared" si="1"/>
        <v>4236</v>
      </c>
      <c r="G42">
        <f t="shared" si="2"/>
        <v>-7.0039999991422519E-3</v>
      </c>
      <c r="I42">
        <f t="shared" si="3"/>
        <v>-7.0039999991422519E-3</v>
      </c>
      <c r="Q42" s="2">
        <f t="shared" si="4"/>
        <v>32840.972000000002</v>
      </c>
      <c r="T42">
        <f>+C42-C41</f>
        <v>233.9910000000018</v>
      </c>
      <c r="AA42">
        <v>12</v>
      </c>
      <c r="AC42" t="s">
        <v>28</v>
      </c>
      <c r="AE42" t="s">
        <v>30</v>
      </c>
    </row>
    <row r="43" spans="1:31" x14ac:dyDescent="0.2">
      <c r="A43" t="s">
        <v>33</v>
      </c>
      <c r="C43" s="24">
        <v>47928.572</v>
      </c>
      <c r="D43" s="24"/>
      <c r="E43">
        <f t="shared" si="0"/>
        <v>4293.5852226840407</v>
      </c>
      <c r="F43">
        <f t="shared" si="1"/>
        <v>4293.5</v>
      </c>
      <c r="G43">
        <f t="shared" si="2"/>
        <v>0.10225349999382161</v>
      </c>
      <c r="I43">
        <f t="shared" si="3"/>
        <v>0.10225349999382161</v>
      </c>
      <c r="Q43" s="2">
        <f t="shared" si="4"/>
        <v>32910.072</v>
      </c>
      <c r="T43">
        <f>+C43-C42</f>
        <v>69.099999999998545</v>
      </c>
      <c r="AA43">
        <v>16</v>
      </c>
      <c r="AC43" t="s">
        <v>32</v>
      </c>
      <c r="AE43" t="s">
        <v>30</v>
      </c>
    </row>
    <row r="44" spans="1:31" x14ac:dyDescent="0.2">
      <c r="A44" t="s">
        <v>33</v>
      </c>
      <c r="C44" s="24">
        <v>47931.468999999997</v>
      </c>
      <c r="D44" s="24"/>
      <c r="E44">
        <f t="shared" si="0"/>
        <v>4295.999713294862</v>
      </c>
      <c r="F44">
        <f t="shared" si="1"/>
        <v>4296</v>
      </c>
      <c r="G44">
        <f t="shared" si="2"/>
        <v>-3.4400000731693581E-4</v>
      </c>
      <c r="I44">
        <f t="shared" si="3"/>
        <v>-3.4400000731693581E-4</v>
      </c>
      <c r="Q44" s="2">
        <f t="shared" si="4"/>
        <v>32912.968999999997</v>
      </c>
      <c r="T44">
        <f>+C44-C43</f>
        <v>2.896999999997206</v>
      </c>
      <c r="AA44">
        <v>17</v>
      </c>
      <c r="AC44" t="s">
        <v>32</v>
      </c>
      <c r="AE44" t="s">
        <v>30</v>
      </c>
    </row>
    <row r="45" spans="1:31" x14ac:dyDescent="0.2">
      <c r="A45" t="s">
        <v>33</v>
      </c>
      <c r="C45" s="24">
        <v>47943.466999999997</v>
      </c>
      <c r="D45" s="24"/>
      <c r="E45">
        <f t="shared" si="0"/>
        <v>4305.9993882512517</v>
      </c>
      <c r="F45">
        <f t="shared" si="1"/>
        <v>4306</v>
      </c>
      <c r="G45">
        <f t="shared" si="2"/>
        <v>-7.3400000837864354E-4</v>
      </c>
      <c r="I45">
        <f t="shared" si="3"/>
        <v>-7.3400000837864354E-4</v>
      </c>
      <c r="Q45" s="2">
        <f t="shared" si="4"/>
        <v>32924.966999999997</v>
      </c>
      <c r="T45">
        <f>+C45-C44</f>
        <v>11.997999999999593</v>
      </c>
      <c r="AA45">
        <v>19</v>
      </c>
      <c r="AC45" t="s">
        <v>32</v>
      </c>
      <c r="AE45" t="s">
        <v>30</v>
      </c>
    </row>
    <row r="46" spans="1:31" x14ac:dyDescent="0.2">
      <c r="A46" s="63" t="s">
        <v>169</v>
      </c>
      <c r="B46" s="65" t="s">
        <v>42</v>
      </c>
      <c r="C46" s="64">
        <v>48982.525000000001</v>
      </c>
      <c r="D46" s="20"/>
      <c r="E46" s="47">
        <f t="shared" si="0"/>
        <v>5171.997242963429</v>
      </c>
      <c r="F46">
        <f t="shared" si="1"/>
        <v>5172</v>
      </c>
      <c r="G46">
        <f t="shared" si="2"/>
        <v>-3.3079999993788078E-3</v>
      </c>
      <c r="I46">
        <f t="shared" si="3"/>
        <v>-3.3079999993788078E-3</v>
      </c>
      <c r="O46">
        <f ca="1">+C$11+C$12*$F46</f>
        <v>2.1087107280609498E-4</v>
      </c>
      <c r="Q46" s="2">
        <f t="shared" si="4"/>
        <v>33964.025000000001</v>
      </c>
    </row>
    <row r="47" spans="1:31" x14ac:dyDescent="0.2">
      <c r="A47" s="63" t="s">
        <v>169</v>
      </c>
      <c r="B47" s="65" t="s">
        <v>42</v>
      </c>
      <c r="C47" s="64">
        <v>48982.525099999999</v>
      </c>
      <c r="D47" s="20"/>
      <c r="E47" s="47">
        <f t="shared" si="0"/>
        <v>5171.9973263079428</v>
      </c>
      <c r="F47">
        <f t="shared" si="1"/>
        <v>5172</v>
      </c>
      <c r="G47">
        <f t="shared" si="2"/>
        <v>-3.2080000019050203E-3</v>
      </c>
      <c r="J47">
        <f>+G47</f>
        <v>-3.2080000019050203E-3</v>
      </c>
      <c r="O47">
        <f ca="1">+C$11+C$12*$F47</f>
        <v>2.1087107280609498E-4</v>
      </c>
      <c r="Q47" s="2">
        <f t="shared" si="4"/>
        <v>33964.025099999999</v>
      </c>
    </row>
    <row r="48" spans="1:31" x14ac:dyDescent="0.2">
      <c r="A48" t="s">
        <v>35</v>
      </c>
      <c r="C48" s="24">
        <v>49059.332999999999</v>
      </c>
      <c r="D48" s="24">
        <v>5.0000000000000001E-3</v>
      </c>
      <c r="E48">
        <f t="shared" si="0"/>
        <v>5236.0124983435235</v>
      </c>
      <c r="F48">
        <f t="shared" si="1"/>
        <v>5236</v>
      </c>
      <c r="G48">
        <f t="shared" si="2"/>
        <v>1.499599999806378E-2</v>
      </c>
      <c r="I48">
        <f>+G48</f>
        <v>1.499599999806378E-2</v>
      </c>
      <c r="Q48" s="2">
        <f t="shared" si="4"/>
        <v>34040.832999999999</v>
      </c>
      <c r="T48">
        <f>+C48-C47</f>
        <v>76.80789999999979</v>
      </c>
      <c r="AA48">
        <v>7</v>
      </c>
      <c r="AC48" t="s">
        <v>34</v>
      </c>
      <c r="AE48" t="s">
        <v>30</v>
      </c>
    </row>
    <row r="49" spans="1:31" x14ac:dyDescent="0.2">
      <c r="A49" t="s">
        <v>35</v>
      </c>
      <c r="C49" s="24">
        <v>49065.332000000002</v>
      </c>
      <c r="D49" s="24">
        <v>6.0000000000000001E-3</v>
      </c>
      <c r="E49">
        <f t="shared" si="0"/>
        <v>5241.0123358217215</v>
      </c>
      <c r="F49">
        <f t="shared" si="1"/>
        <v>5241</v>
      </c>
      <c r="G49">
        <f t="shared" si="2"/>
        <v>1.4800999997532926E-2</v>
      </c>
      <c r="I49">
        <f>+G49</f>
        <v>1.4800999997532926E-2</v>
      </c>
      <c r="Q49" s="2">
        <f t="shared" si="4"/>
        <v>34046.832000000002</v>
      </c>
      <c r="T49">
        <f>+C49-C48</f>
        <v>5.9990000000034343</v>
      </c>
      <c r="AA49">
        <v>8</v>
      </c>
      <c r="AC49" t="s">
        <v>34</v>
      </c>
      <c r="AE49" t="s">
        <v>30</v>
      </c>
    </row>
    <row r="50" spans="1:31" x14ac:dyDescent="0.2">
      <c r="A50" s="63" t="s">
        <v>183</v>
      </c>
      <c r="B50" s="65" t="s">
        <v>42</v>
      </c>
      <c r="C50" s="64">
        <v>49372.473899999997</v>
      </c>
      <c r="D50" s="20"/>
      <c r="E50" s="47">
        <f t="shared" si="0"/>
        <v>5496.9982639337395</v>
      </c>
      <c r="F50">
        <f t="shared" si="1"/>
        <v>5497</v>
      </c>
      <c r="G50">
        <f t="shared" si="2"/>
        <v>-2.0830000066780485E-3</v>
      </c>
      <c r="J50">
        <f>+G50</f>
        <v>-2.0830000066780485E-3</v>
      </c>
      <c r="O50">
        <f t="shared" ref="O50:O79" ca="1" si="6">+C$11+C$12*$F50</f>
        <v>-3.7599905680123051E-5</v>
      </c>
      <c r="Q50" s="2">
        <f t="shared" si="4"/>
        <v>34353.973899999997</v>
      </c>
    </row>
    <row r="51" spans="1:31" x14ac:dyDescent="0.2">
      <c r="A51" s="63" t="s">
        <v>183</v>
      </c>
      <c r="B51" s="65" t="s">
        <v>42</v>
      </c>
      <c r="C51" s="64">
        <v>49372.474600000001</v>
      </c>
      <c r="D51" s="20"/>
      <c r="E51" s="47">
        <f t="shared" si="0"/>
        <v>5496.9988473453504</v>
      </c>
      <c r="F51">
        <f t="shared" si="1"/>
        <v>5497</v>
      </c>
      <c r="G51">
        <f t="shared" si="2"/>
        <v>-1.3830000025336631E-3</v>
      </c>
      <c r="J51">
        <f>+G51</f>
        <v>-1.3830000025336631E-3</v>
      </c>
      <c r="O51">
        <f t="shared" ca="1" si="6"/>
        <v>-3.7599905680123051E-5</v>
      </c>
      <c r="Q51" s="2">
        <f t="shared" si="4"/>
        <v>34353.974600000001</v>
      </c>
    </row>
    <row r="52" spans="1:31" x14ac:dyDescent="0.2">
      <c r="A52" t="s">
        <v>36</v>
      </c>
      <c r="B52" s="3"/>
      <c r="C52" s="24">
        <v>50152.377999999997</v>
      </c>
      <c r="D52" s="24">
        <v>4.0000000000000001E-3</v>
      </c>
      <c r="E52">
        <f t="shared" si="0"/>
        <v>6147.0055565788352</v>
      </c>
      <c r="F52">
        <f t="shared" si="1"/>
        <v>6147</v>
      </c>
      <c r="G52">
        <f t="shared" si="2"/>
        <v>6.6669999941950664E-3</v>
      </c>
      <c r="I52">
        <f>+G52</f>
        <v>6.6669999941950664E-3</v>
      </c>
      <c r="O52">
        <f t="shared" ca="1" si="6"/>
        <v>-5.3454186265255912E-4</v>
      </c>
      <c r="Q52" s="2">
        <f t="shared" si="4"/>
        <v>35133.877999999997</v>
      </c>
      <c r="T52">
        <f>+C52-C51</f>
        <v>779.9033999999956</v>
      </c>
      <c r="AA52">
        <v>9</v>
      </c>
      <c r="AC52" t="s">
        <v>34</v>
      </c>
      <c r="AE52" t="s">
        <v>30</v>
      </c>
    </row>
    <row r="53" spans="1:31" x14ac:dyDescent="0.2">
      <c r="A53" t="s">
        <v>37</v>
      </c>
      <c r="B53" s="3"/>
      <c r="C53" s="24">
        <v>50518.347999999998</v>
      </c>
      <c r="D53" s="24">
        <v>5.0000000000000001E-3</v>
      </c>
      <c r="E53">
        <f t="shared" ref="E53:E79" si="7">+(C53-C$7)/C$8</f>
        <v>6452.0214795485017</v>
      </c>
      <c r="F53">
        <f t="shared" ref="F53:F82" si="8">ROUND(2*E53,0)/2</f>
        <v>6452</v>
      </c>
      <c r="O53">
        <f t="shared" ca="1" si="6"/>
        <v>-7.677223193857793E-4</v>
      </c>
      <c r="Q53" s="2">
        <f t="shared" ref="Q53:Q79" si="9">+C53-15018.5</f>
        <v>35499.847999999998</v>
      </c>
      <c r="T53">
        <f>+C53-C52</f>
        <v>365.97000000000116</v>
      </c>
      <c r="U53" s="8">
        <v>2.5771999993594363E-2</v>
      </c>
      <c r="AA53">
        <v>9</v>
      </c>
      <c r="AC53" t="s">
        <v>34</v>
      </c>
      <c r="AE53" t="s">
        <v>30</v>
      </c>
    </row>
    <row r="54" spans="1:31" x14ac:dyDescent="0.2">
      <c r="A54" s="12" t="s">
        <v>44</v>
      </c>
      <c r="B54" s="13"/>
      <c r="C54" s="21">
        <v>51936.525999999998</v>
      </c>
      <c r="D54" s="21">
        <v>5.9999999999999995E-4</v>
      </c>
      <c r="E54">
        <f t="shared" si="7"/>
        <v>7633.9950610040132</v>
      </c>
      <c r="F54">
        <f t="shared" si="8"/>
        <v>7634</v>
      </c>
      <c r="G54">
        <f>+C54-(C$7+F54*C$8)</f>
        <v>-5.9260000052745454E-3</v>
      </c>
      <c r="I54">
        <f>+G54</f>
        <v>-5.9260000052745454E-3</v>
      </c>
      <c r="O54">
        <f t="shared" ca="1" si="6"/>
        <v>-1.6713921549879624E-3</v>
      </c>
      <c r="Q54" s="2">
        <f t="shared" si="9"/>
        <v>36918.025999999998</v>
      </c>
    </row>
    <row r="55" spans="1:31" x14ac:dyDescent="0.2">
      <c r="A55" s="12" t="s">
        <v>44</v>
      </c>
      <c r="B55" s="13"/>
      <c r="C55" s="21">
        <v>51956.3272</v>
      </c>
      <c r="D55" s="21">
        <v>1.4E-3</v>
      </c>
      <c r="E55">
        <f t="shared" si="7"/>
        <v>7650.4982751852503</v>
      </c>
      <c r="F55">
        <f t="shared" si="8"/>
        <v>7650.5</v>
      </c>
      <c r="G55">
        <f>+C55-(C$7+F55*C$8)</f>
        <v>-2.0695000057457946E-3</v>
      </c>
      <c r="I55">
        <f>+G55</f>
        <v>-2.0695000057457946E-3</v>
      </c>
      <c r="O55">
        <f t="shared" ca="1" si="6"/>
        <v>-1.6840068354341854E-3</v>
      </c>
      <c r="Q55" s="2">
        <f t="shared" si="9"/>
        <v>36937.8272</v>
      </c>
    </row>
    <row r="56" spans="1:31" x14ac:dyDescent="0.2">
      <c r="A56" s="14" t="s">
        <v>45</v>
      </c>
      <c r="B56" s="15" t="s">
        <v>42</v>
      </c>
      <c r="C56" s="14">
        <v>52284.462</v>
      </c>
      <c r="D56" s="21">
        <v>6.0000000000000001E-3</v>
      </c>
      <c r="E56">
        <f t="shared" si="7"/>
        <v>7923.9806340684008</v>
      </c>
      <c r="F56">
        <f t="shared" si="8"/>
        <v>7924</v>
      </c>
      <c r="O56">
        <f t="shared" ca="1" si="6"/>
        <v>-1.8931047204064338E-3</v>
      </c>
      <c r="Q56" s="2">
        <f t="shared" si="9"/>
        <v>37265.962</v>
      </c>
      <c r="U56" s="8">
        <v>-2.32360000081826E-2</v>
      </c>
    </row>
    <row r="57" spans="1:31" x14ac:dyDescent="0.2">
      <c r="A57" s="14" t="s">
        <v>45</v>
      </c>
      <c r="B57" s="15" t="s">
        <v>42</v>
      </c>
      <c r="C57" s="14">
        <v>52308.436000000002</v>
      </c>
      <c r="D57" s="21">
        <v>2E-3</v>
      </c>
      <c r="E57">
        <f t="shared" si="7"/>
        <v>7943.9616481877965</v>
      </c>
      <c r="F57">
        <f t="shared" si="8"/>
        <v>7944</v>
      </c>
      <c r="O57">
        <f t="shared" ca="1" si="6"/>
        <v>-1.9083952421594316E-3</v>
      </c>
      <c r="Q57" s="2">
        <f t="shared" si="9"/>
        <v>37289.936000000002</v>
      </c>
      <c r="U57" s="8">
        <v>-4.601600000023609E-2</v>
      </c>
    </row>
    <row r="58" spans="1:31" x14ac:dyDescent="0.2">
      <c r="A58" t="s">
        <v>38</v>
      </c>
      <c r="B58" s="18" t="s">
        <v>41</v>
      </c>
      <c r="C58" s="25">
        <v>52648.637000000002</v>
      </c>
      <c r="D58" s="25">
        <v>3.0000000000000001E-3</v>
      </c>
      <c r="E58">
        <f t="shared" si="7"/>
        <v>8227.5005229868329</v>
      </c>
      <c r="F58">
        <f t="shared" si="8"/>
        <v>8227.5</v>
      </c>
      <c r="G58">
        <f t="shared" ref="G58:G79" si="10">+C58-(C$7+F58*C$8)</f>
        <v>6.2749999779043719E-4</v>
      </c>
      <c r="K58">
        <f t="shared" ref="K58:K80" si="11">+G58</f>
        <v>6.2749999779043719E-4</v>
      </c>
      <c r="O58">
        <f t="shared" ca="1" si="6"/>
        <v>-2.1251383880081789E-3</v>
      </c>
      <c r="Q58" s="2">
        <f t="shared" si="9"/>
        <v>37630.137000000002</v>
      </c>
    </row>
    <row r="59" spans="1:31" x14ac:dyDescent="0.2">
      <c r="A59" s="14" t="s">
        <v>38</v>
      </c>
      <c r="B59" s="13" t="s">
        <v>41</v>
      </c>
      <c r="C59" s="22">
        <v>52648.637000000002</v>
      </c>
      <c r="D59" s="23">
        <v>3.0000000000000001E-3</v>
      </c>
      <c r="E59">
        <f t="shared" si="7"/>
        <v>8227.5005229868329</v>
      </c>
      <c r="F59">
        <f t="shared" si="8"/>
        <v>8227.5</v>
      </c>
      <c r="G59">
        <f t="shared" si="10"/>
        <v>6.2749999779043719E-4</v>
      </c>
      <c r="K59">
        <f t="shared" si="11"/>
        <v>6.2749999779043719E-4</v>
      </c>
      <c r="O59">
        <f t="shared" ca="1" si="6"/>
        <v>-2.1251383880081789E-3</v>
      </c>
      <c r="Q59" s="2">
        <f t="shared" si="9"/>
        <v>37630.137000000002</v>
      </c>
    </row>
    <row r="60" spans="1:31" x14ac:dyDescent="0.2">
      <c r="A60" t="s">
        <v>38</v>
      </c>
      <c r="B60" s="18" t="s">
        <v>42</v>
      </c>
      <c r="C60" s="25">
        <v>52649.232199999999</v>
      </c>
      <c r="D60" s="25">
        <v>1.6000000000000001E-3</v>
      </c>
      <c r="E60">
        <f t="shared" si="7"/>
        <v>8227.9965895424266</v>
      </c>
      <c r="F60">
        <f t="shared" si="8"/>
        <v>8228</v>
      </c>
      <c r="G60">
        <f t="shared" si="10"/>
        <v>-4.0920000028563663E-3</v>
      </c>
      <c r="K60">
        <f t="shared" si="11"/>
        <v>-4.0920000028563663E-3</v>
      </c>
      <c r="O60">
        <f t="shared" ca="1" si="6"/>
        <v>-2.1255206510520036E-3</v>
      </c>
      <c r="Q60" s="2">
        <f t="shared" si="9"/>
        <v>37630.732199999999</v>
      </c>
    </row>
    <row r="61" spans="1:31" x14ac:dyDescent="0.2">
      <c r="A61" s="14" t="s">
        <v>38</v>
      </c>
      <c r="B61" s="13" t="s">
        <v>42</v>
      </c>
      <c r="C61" s="22">
        <v>52649.232199999999</v>
      </c>
      <c r="D61" s="23">
        <v>1.6000000000000001E-3</v>
      </c>
      <c r="E61">
        <f t="shared" si="7"/>
        <v>8227.9965895424266</v>
      </c>
      <c r="F61">
        <f t="shared" si="8"/>
        <v>8228</v>
      </c>
      <c r="G61">
        <f t="shared" si="10"/>
        <v>-4.0920000028563663E-3</v>
      </c>
      <c r="K61">
        <f t="shared" si="11"/>
        <v>-4.0920000028563663E-3</v>
      </c>
      <c r="O61">
        <f t="shared" ca="1" si="6"/>
        <v>-2.1255206510520036E-3</v>
      </c>
      <c r="Q61" s="2">
        <f t="shared" si="9"/>
        <v>37630.732199999999</v>
      </c>
    </row>
    <row r="62" spans="1:31" x14ac:dyDescent="0.2">
      <c r="A62" s="16" t="s">
        <v>46</v>
      </c>
      <c r="B62" s="18"/>
      <c r="C62" s="26">
        <v>53097.371500000001</v>
      </c>
      <c r="D62" s="26">
        <v>2.8999999999999998E-3</v>
      </c>
      <c r="E62">
        <f t="shared" si="7"/>
        <v>8601.496117395749</v>
      </c>
      <c r="F62">
        <f t="shared" si="8"/>
        <v>8601.5</v>
      </c>
      <c r="G62">
        <f t="shared" si="10"/>
        <v>-4.6585000018239953E-3</v>
      </c>
      <c r="J62">
        <f>+G62</f>
        <v>-4.6585000018239953E-3</v>
      </c>
      <c r="O62">
        <f t="shared" ca="1" si="6"/>
        <v>-2.4110711447892421E-3</v>
      </c>
      <c r="Q62" s="2">
        <f t="shared" si="9"/>
        <v>38078.871500000001</v>
      </c>
    </row>
    <row r="63" spans="1:31" x14ac:dyDescent="0.2">
      <c r="A63" s="5" t="s">
        <v>51</v>
      </c>
      <c r="B63" s="3"/>
      <c r="C63" s="24">
        <v>53459.725599999998</v>
      </c>
      <c r="D63" s="24">
        <v>2.9999999999999997E-4</v>
      </c>
      <c r="E63">
        <f t="shared" si="7"/>
        <v>8903.4983860334542</v>
      </c>
      <c r="F63">
        <f t="shared" si="8"/>
        <v>8903.5</v>
      </c>
      <c r="G63">
        <f t="shared" si="10"/>
        <v>-1.9365000043762848E-3</v>
      </c>
      <c r="K63">
        <f t="shared" si="11"/>
        <v>-1.9365000043762848E-3</v>
      </c>
      <c r="O63">
        <f t="shared" ca="1" si="6"/>
        <v>-2.6419580232595122E-3</v>
      </c>
      <c r="Q63" s="2">
        <f t="shared" si="9"/>
        <v>38441.225599999998</v>
      </c>
    </row>
    <row r="64" spans="1:31" x14ac:dyDescent="0.2">
      <c r="A64" s="5" t="s">
        <v>51</v>
      </c>
      <c r="B64" s="3"/>
      <c r="C64" s="24">
        <v>53705.089399999997</v>
      </c>
      <c r="D64" s="24">
        <v>1E-4</v>
      </c>
      <c r="E64">
        <f t="shared" si="7"/>
        <v>9107.9956560838527</v>
      </c>
      <c r="F64">
        <f t="shared" si="8"/>
        <v>9108</v>
      </c>
      <c r="G64">
        <f t="shared" si="10"/>
        <v>-5.212000003666617E-3</v>
      </c>
      <c r="K64">
        <f t="shared" si="11"/>
        <v>-5.212000003666617E-3</v>
      </c>
      <c r="O64">
        <f t="shared" ca="1" si="6"/>
        <v>-2.7983036081839175E-3</v>
      </c>
      <c r="Q64" s="2">
        <f t="shared" si="9"/>
        <v>38686.589399999997</v>
      </c>
    </row>
    <row r="65" spans="1:17" x14ac:dyDescent="0.2">
      <c r="A65" s="44" t="s">
        <v>59</v>
      </c>
      <c r="B65" s="45"/>
      <c r="C65" s="46">
        <v>54543.776400000002</v>
      </c>
      <c r="D65" s="46">
        <v>2.0000000000000001E-4</v>
      </c>
      <c r="E65" s="47">
        <f t="shared" si="7"/>
        <v>9806.9952718656405</v>
      </c>
      <c r="F65">
        <f t="shared" si="8"/>
        <v>9807</v>
      </c>
      <c r="G65">
        <f t="shared" si="10"/>
        <v>-5.6729999996605329E-3</v>
      </c>
      <c r="K65">
        <f t="shared" si="11"/>
        <v>-5.6729999996605329E-3</v>
      </c>
      <c r="O65">
        <f t="shared" ca="1" si="6"/>
        <v>-3.3327073434511988E-3</v>
      </c>
      <c r="Q65" s="2">
        <f t="shared" si="9"/>
        <v>39525.276400000002</v>
      </c>
    </row>
    <row r="66" spans="1:17" x14ac:dyDescent="0.2">
      <c r="A66" s="44" t="s">
        <v>59</v>
      </c>
      <c r="B66" s="45"/>
      <c r="C66" s="46">
        <v>54796.942999999999</v>
      </c>
      <c r="D66" s="46">
        <v>2.0000000000000001E-4</v>
      </c>
      <c r="E66" s="47">
        <f t="shared" si="7"/>
        <v>10017.995747762821</v>
      </c>
      <c r="F66">
        <f t="shared" si="8"/>
        <v>10018</v>
      </c>
      <c r="G66">
        <f t="shared" si="10"/>
        <v>-5.1020000028074719E-3</v>
      </c>
      <c r="K66">
        <f t="shared" si="11"/>
        <v>-5.1020000028074719E-3</v>
      </c>
      <c r="O66">
        <f t="shared" ca="1" si="6"/>
        <v>-3.4940223479453273E-3</v>
      </c>
      <c r="Q66" s="2">
        <f t="shared" si="9"/>
        <v>39778.442999999999</v>
      </c>
    </row>
    <row r="67" spans="1:17" x14ac:dyDescent="0.2">
      <c r="A67" s="63" t="s">
        <v>248</v>
      </c>
      <c r="B67" s="65" t="s">
        <v>42</v>
      </c>
      <c r="C67" s="64">
        <v>54846.137799999997</v>
      </c>
      <c r="D67" s="20"/>
      <c r="E67" s="47">
        <f t="shared" si="7"/>
        <v>10058.996915419479</v>
      </c>
      <c r="F67">
        <f t="shared" si="8"/>
        <v>10059</v>
      </c>
      <c r="G67">
        <f t="shared" si="10"/>
        <v>-3.7010000087320805E-3</v>
      </c>
      <c r="K67">
        <f t="shared" si="11"/>
        <v>-3.7010000087320805E-3</v>
      </c>
      <c r="O67">
        <f t="shared" ca="1" si="6"/>
        <v>-3.5253679175389734E-3</v>
      </c>
      <c r="Q67" s="2">
        <f t="shared" si="9"/>
        <v>39827.637799999997</v>
      </c>
    </row>
    <row r="68" spans="1:17" x14ac:dyDescent="0.2">
      <c r="A68" s="46" t="s">
        <v>60</v>
      </c>
      <c r="B68" s="45" t="s">
        <v>42</v>
      </c>
      <c r="C68" s="46">
        <v>54891.733899999999</v>
      </c>
      <c r="D68" s="46">
        <v>5.9999999999999995E-4</v>
      </c>
      <c r="E68" s="47">
        <f t="shared" si="7"/>
        <v>10096.998764000833</v>
      </c>
      <c r="F68">
        <f t="shared" si="8"/>
        <v>10097</v>
      </c>
      <c r="G68">
        <f t="shared" si="10"/>
        <v>-1.4830000072834082E-3</v>
      </c>
      <c r="K68">
        <f t="shared" si="11"/>
        <v>-1.4830000072834082E-3</v>
      </c>
      <c r="O68">
        <f t="shared" ca="1" si="6"/>
        <v>-3.5544199088696701E-3</v>
      </c>
      <c r="Q68" s="2">
        <f t="shared" si="9"/>
        <v>39873.233899999999</v>
      </c>
    </row>
    <row r="69" spans="1:17" x14ac:dyDescent="0.2">
      <c r="A69" s="12" t="s">
        <v>63</v>
      </c>
      <c r="B69" s="48" t="s">
        <v>42</v>
      </c>
      <c r="C69" s="12">
        <v>55280.477599999998</v>
      </c>
      <c r="D69" s="12" t="s">
        <v>64</v>
      </c>
      <c r="E69" s="47">
        <f t="shared" si="7"/>
        <v>10420.995316871675</v>
      </c>
      <c r="F69">
        <f t="shared" si="8"/>
        <v>10421</v>
      </c>
      <c r="G69">
        <f t="shared" si="10"/>
        <v>-5.6190000032074749E-3</v>
      </c>
      <c r="J69">
        <f>+G69</f>
        <v>-5.6190000032074749E-3</v>
      </c>
      <c r="O69">
        <f t="shared" ca="1" si="6"/>
        <v>-3.8021263612682387E-3</v>
      </c>
      <c r="Q69" s="2">
        <f t="shared" si="9"/>
        <v>40261.977599999998</v>
      </c>
    </row>
    <row r="70" spans="1:17" x14ac:dyDescent="0.2">
      <c r="A70" s="63" t="s">
        <v>264</v>
      </c>
      <c r="B70" s="65" t="s">
        <v>42</v>
      </c>
      <c r="C70" s="64">
        <v>55549.242299999998</v>
      </c>
      <c r="D70" s="20"/>
      <c r="E70" s="47">
        <f t="shared" si="7"/>
        <v>10644.995953623773</v>
      </c>
      <c r="F70">
        <f t="shared" si="8"/>
        <v>10645</v>
      </c>
      <c r="G70">
        <f t="shared" si="10"/>
        <v>-4.8550000065006316E-3</v>
      </c>
      <c r="K70">
        <f t="shared" si="11"/>
        <v>-4.8550000065006316E-3</v>
      </c>
      <c r="O70">
        <f t="shared" ca="1" si="6"/>
        <v>-3.9733802049018163E-3</v>
      </c>
      <c r="Q70" s="2">
        <f t="shared" si="9"/>
        <v>40530.742299999998</v>
      </c>
    </row>
    <row r="71" spans="1:17" x14ac:dyDescent="0.2">
      <c r="A71" s="12" t="s">
        <v>65</v>
      </c>
      <c r="B71" s="48" t="s">
        <v>42</v>
      </c>
      <c r="C71" s="12">
        <v>55564.839099999997</v>
      </c>
      <c r="D71" s="12">
        <v>2.9999999999999997E-4</v>
      </c>
      <c r="E71" s="47">
        <f t="shared" si="7"/>
        <v>10657.995030999988</v>
      </c>
      <c r="F71">
        <f t="shared" si="8"/>
        <v>10658</v>
      </c>
      <c r="G71">
        <f t="shared" si="10"/>
        <v>-5.962000010185875E-3</v>
      </c>
      <c r="K71">
        <f t="shared" si="11"/>
        <v>-5.962000010185875E-3</v>
      </c>
      <c r="O71">
        <f t="shared" ca="1" si="6"/>
        <v>-3.9833190440412645E-3</v>
      </c>
      <c r="Q71" s="2">
        <f t="shared" si="9"/>
        <v>40546.339099999997</v>
      </c>
    </row>
    <row r="72" spans="1:17" x14ac:dyDescent="0.2">
      <c r="A72" s="63" t="s">
        <v>275</v>
      </c>
      <c r="B72" s="65" t="s">
        <v>42</v>
      </c>
      <c r="C72" s="64">
        <v>55951.187299999998</v>
      </c>
      <c r="D72" s="20"/>
      <c r="E72" s="47">
        <f t="shared" si="7"/>
        <v>10979.995066004683</v>
      </c>
      <c r="F72">
        <f t="shared" si="8"/>
        <v>10980</v>
      </c>
      <c r="G72">
        <f t="shared" si="10"/>
        <v>-5.9200000032433309E-3</v>
      </c>
      <c r="K72">
        <f t="shared" si="11"/>
        <v>-5.9200000032433309E-3</v>
      </c>
      <c r="O72">
        <f t="shared" ca="1" si="6"/>
        <v>-4.2294964442645324E-3</v>
      </c>
      <c r="Q72" s="2">
        <f t="shared" si="9"/>
        <v>40932.687299999998</v>
      </c>
    </row>
    <row r="73" spans="1:17" x14ac:dyDescent="0.2">
      <c r="A73" s="63" t="s">
        <v>275</v>
      </c>
      <c r="B73" s="65" t="s">
        <v>42</v>
      </c>
      <c r="C73" s="64">
        <v>55957.186500000003</v>
      </c>
      <c r="D73" s="20"/>
      <c r="E73" s="47">
        <f t="shared" si="7"/>
        <v>10984.995070171914</v>
      </c>
      <c r="F73">
        <f t="shared" si="8"/>
        <v>10985</v>
      </c>
      <c r="G73">
        <f t="shared" si="10"/>
        <v>-5.9150000015506521E-3</v>
      </c>
      <c r="K73">
        <f t="shared" si="11"/>
        <v>-5.9150000015506521E-3</v>
      </c>
      <c r="O73">
        <f t="shared" ca="1" si="6"/>
        <v>-4.2333190747027832E-3</v>
      </c>
      <c r="Q73" s="2">
        <f t="shared" si="9"/>
        <v>40938.686500000003</v>
      </c>
    </row>
    <row r="74" spans="1:17" x14ac:dyDescent="0.2">
      <c r="A74" s="49" t="s">
        <v>67</v>
      </c>
      <c r="B74" s="45" t="s">
        <v>42</v>
      </c>
      <c r="C74" s="46">
        <v>56006.377200000003</v>
      </c>
      <c r="D74" s="46">
        <v>1.9E-3</v>
      </c>
      <c r="E74" s="47">
        <f t="shared" si="7"/>
        <v>11025.992820703443</v>
      </c>
      <c r="F74">
        <f t="shared" si="8"/>
        <v>11026</v>
      </c>
      <c r="G74">
        <f t="shared" si="10"/>
        <v>-8.6140000057639554E-3</v>
      </c>
      <c r="J74">
        <f>+G74</f>
        <v>-8.6140000057639554E-3</v>
      </c>
      <c r="O74">
        <f t="shared" ca="1" si="6"/>
        <v>-4.2646646442964283E-3</v>
      </c>
      <c r="Q74" s="2">
        <f t="shared" si="9"/>
        <v>40987.877200000003</v>
      </c>
    </row>
    <row r="75" spans="1:17" x14ac:dyDescent="0.2">
      <c r="A75" s="49" t="s">
        <v>67</v>
      </c>
      <c r="B75" s="45" t="s">
        <v>42</v>
      </c>
      <c r="C75" s="46">
        <v>56012.3796</v>
      </c>
      <c r="D75" s="46">
        <v>1.6999999999999999E-3</v>
      </c>
      <c r="E75" s="47">
        <f t="shared" si="7"/>
        <v>11030.995491895159</v>
      </c>
      <c r="F75">
        <f t="shared" si="8"/>
        <v>11031</v>
      </c>
      <c r="G75">
        <f t="shared" si="10"/>
        <v>-5.4090000048745424E-3</v>
      </c>
      <c r="J75">
        <f>+G75</f>
        <v>-5.4090000048745424E-3</v>
      </c>
      <c r="O75">
        <f t="shared" ca="1" si="6"/>
        <v>-4.2684872747346773E-3</v>
      </c>
      <c r="Q75" s="2">
        <f t="shared" si="9"/>
        <v>40993.8796</v>
      </c>
    </row>
    <row r="76" spans="1:17" x14ac:dyDescent="0.2">
      <c r="A76" s="63" t="s">
        <v>275</v>
      </c>
      <c r="B76" s="65" t="s">
        <v>42</v>
      </c>
      <c r="C76" s="64">
        <v>56263.1446</v>
      </c>
      <c r="D76" s="20"/>
      <c r="E76" s="47">
        <f t="shared" si="7"/>
        <v>11239.994365910756</v>
      </c>
      <c r="F76">
        <f t="shared" si="8"/>
        <v>11240</v>
      </c>
      <c r="G76">
        <f t="shared" si="10"/>
        <v>-6.7600000038510188E-3</v>
      </c>
      <c r="K76">
        <f t="shared" si="11"/>
        <v>-6.7600000038510188E-3</v>
      </c>
      <c r="O76">
        <f t="shared" ca="1" si="6"/>
        <v>-4.4282732270535079E-3</v>
      </c>
      <c r="Q76" s="2">
        <f t="shared" si="9"/>
        <v>41244.6446</v>
      </c>
    </row>
    <row r="77" spans="1:17" x14ac:dyDescent="0.2">
      <c r="A77" s="63" t="s">
        <v>297</v>
      </c>
      <c r="B77" s="65" t="s">
        <v>42</v>
      </c>
      <c r="C77" s="64">
        <v>56299.139499999997</v>
      </c>
      <c r="D77" s="20"/>
      <c r="E77" s="47">
        <f t="shared" si="7"/>
        <v>11269.994140880563</v>
      </c>
      <c r="F77">
        <f t="shared" si="8"/>
        <v>11270</v>
      </c>
      <c r="G77">
        <f t="shared" si="10"/>
        <v>-7.0300000079441816E-3</v>
      </c>
      <c r="K77">
        <f t="shared" si="11"/>
        <v>-7.0300000079441816E-3</v>
      </c>
      <c r="O77">
        <f t="shared" ca="1" si="6"/>
        <v>-4.4512090096830038E-3</v>
      </c>
      <c r="Q77" s="2">
        <f t="shared" si="9"/>
        <v>41280.639499999997</v>
      </c>
    </row>
    <row r="78" spans="1:17" x14ac:dyDescent="0.2">
      <c r="A78" s="46" t="s">
        <v>68</v>
      </c>
      <c r="B78" s="45" t="s">
        <v>42</v>
      </c>
      <c r="C78" s="46">
        <v>56355.534399999997</v>
      </c>
      <c r="D78" s="46">
        <v>2.5000000000000001E-3</v>
      </c>
      <c r="E78" s="47">
        <f t="shared" si="7"/>
        <v>11316.996196989756</v>
      </c>
      <c r="F78">
        <f t="shared" si="8"/>
        <v>11317</v>
      </c>
      <c r="G78">
        <f t="shared" si="10"/>
        <v>-4.5630000095115975E-3</v>
      </c>
      <c r="K78">
        <f t="shared" si="11"/>
        <v>-4.5630000095115975E-3</v>
      </c>
      <c r="O78">
        <f t="shared" ca="1" si="6"/>
        <v>-4.4871417358025491E-3</v>
      </c>
      <c r="Q78" s="2">
        <f t="shared" si="9"/>
        <v>41337.034399999997</v>
      </c>
    </row>
    <row r="79" spans="1:17" x14ac:dyDescent="0.2">
      <c r="A79" s="44" t="s">
        <v>69</v>
      </c>
      <c r="B79" s="45"/>
      <c r="C79" s="46">
        <v>56633.895400000001</v>
      </c>
      <c r="D79" s="46">
        <v>2.0000000000000001E-4</v>
      </c>
      <c r="E79" s="47">
        <f t="shared" si="7"/>
        <v>11548.994823472147</v>
      </c>
      <c r="F79">
        <f t="shared" si="8"/>
        <v>11549</v>
      </c>
      <c r="G79">
        <f t="shared" si="10"/>
        <v>-6.2110000071697868E-3</v>
      </c>
      <c r="K79">
        <f t="shared" si="11"/>
        <v>-6.2110000071697868E-3</v>
      </c>
      <c r="O79">
        <f t="shared" ca="1" si="6"/>
        <v>-4.6645117881373276E-3</v>
      </c>
      <c r="Q79" s="2">
        <f t="shared" si="9"/>
        <v>41615.395400000001</v>
      </c>
    </row>
    <row r="80" spans="1:17" x14ac:dyDescent="0.2">
      <c r="A80" s="66" t="s">
        <v>308</v>
      </c>
      <c r="B80" s="67" t="s">
        <v>42</v>
      </c>
      <c r="C80" s="68">
        <v>57384.390599999999</v>
      </c>
      <c r="D80" s="68">
        <v>3.0000000000000001E-3</v>
      </c>
      <c r="E80" s="47">
        <f>+(C80-C$7)/C$8</f>
        <v>12174.491410930963</v>
      </c>
      <c r="F80">
        <f t="shared" si="8"/>
        <v>12174.5</v>
      </c>
      <c r="G80">
        <f>+C80-(C$7+F80*C$8)</f>
        <v>-1.0305500007234514E-2</v>
      </c>
      <c r="K80">
        <f t="shared" si="11"/>
        <v>-1.0305500007234514E-2</v>
      </c>
      <c r="O80">
        <f ca="1">+C$11+C$12*$F80</f>
        <v>-5.1427228559623398E-3</v>
      </c>
      <c r="Q80" s="2">
        <f>+C80-15018.5</f>
        <v>42365.890599999999</v>
      </c>
    </row>
    <row r="81" spans="1:17" x14ac:dyDescent="0.2">
      <c r="A81" s="69" t="s">
        <v>309</v>
      </c>
      <c r="B81" s="70" t="s">
        <v>42</v>
      </c>
      <c r="C81" s="69">
        <v>57384.993699999999</v>
      </c>
      <c r="D81" s="69" t="s">
        <v>273</v>
      </c>
      <c r="E81" s="47">
        <f>+(C81-C$7)/C$8</f>
        <v>12174.994061703273</v>
      </c>
      <c r="F81">
        <f t="shared" si="8"/>
        <v>12175</v>
      </c>
      <c r="G81">
        <f>+C81-(C$7+F81*C$8)</f>
        <v>-7.1250000037252903E-3</v>
      </c>
      <c r="K81">
        <f>+G81</f>
        <v>-7.1250000037252903E-3</v>
      </c>
      <c r="O81">
        <f ca="1">+C$11+C$12*$F81</f>
        <v>-5.1431051190061645E-3</v>
      </c>
      <c r="Q81" s="2">
        <f>+C81-15018.5</f>
        <v>42366.493699999999</v>
      </c>
    </row>
    <row r="82" spans="1:17" x14ac:dyDescent="0.2">
      <c r="A82" s="71" t="s">
        <v>0</v>
      </c>
      <c r="B82" s="72" t="s">
        <v>42</v>
      </c>
      <c r="C82" s="73">
        <v>57465.383800000003</v>
      </c>
      <c r="D82" s="73">
        <v>2.0000000000000001E-4</v>
      </c>
      <c r="E82" s="47">
        <f>+(C82-C$7)/C$8</f>
        <v>12241.994800969129</v>
      </c>
      <c r="F82">
        <f t="shared" si="8"/>
        <v>12242</v>
      </c>
      <c r="G82">
        <f>+C82-(C$7+F82*C$8)</f>
        <v>-6.238000001758337E-3</v>
      </c>
      <c r="K82">
        <f>+G82</f>
        <v>-6.238000001758337E-3</v>
      </c>
      <c r="O82">
        <f ca="1">+C$11+C$12*$F82</f>
        <v>-5.1943283668787095E-3</v>
      </c>
      <c r="Q82" s="2">
        <f>+C82-15018.5</f>
        <v>42446.883800000003</v>
      </c>
    </row>
    <row r="83" spans="1:17" x14ac:dyDescent="0.2">
      <c r="A83" s="74" t="s">
        <v>310</v>
      </c>
      <c r="B83" s="75" t="s">
        <v>41</v>
      </c>
      <c r="C83" s="76">
        <v>59281.346100000002</v>
      </c>
      <c r="D83" s="74">
        <v>1E-4</v>
      </c>
      <c r="E83" s="47">
        <f>+(C83-C$7)/C$8</f>
        <v>13755.499779553755</v>
      </c>
      <c r="F83">
        <f t="shared" ref="F83" si="12">ROUND(2*E83,0)/2</f>
        <v>13755.5</v>
      </c>
      <c r="G83">
        <f>+C83-(C$7+F83*C$8)</f>
        <v>-2.6449999859323725E-4</v>
      </c>
      <c r="K83">
        <f>+G83</f>
        <v>-2.6449999859323725E-4</v>
      </c>
      <c r="O83">
        <f ca="1">+C$11+C$12*$F83</f>
        <v>-6.3514386005368347E-3</v>
      </c>
      <c r="Q83" s="2">
        <f>+C83-15018.5</f>
        <v>44262.846100000002</v>
      </c>
    </row>
    <row r="84" spans="1:17" x14ac:dyDescent="0.2">
      <c r="B84" s="3"/>
      <c r="C84" s="20"/>
      <c r="D84" s="20"/>
    </row>
    <row r="85" spans="1:17" x14ac:dyDescent="0.2">
      <c r="B85" s="3"/>
      <c r="C85" s="20"/>
      <c r="D85" s="20"/>
    </row>
    <row r="86" spans="1:17" x14ac:dyDescent="0.2">
      <c r="C86" s="20"/>
      <c r="D86" s="20"/>
    </row>
    <row r="87" spans="1:17" x14ac:dyDescent="0.2">
      <c r="C87" s="20"/>
      <c r="D87" s="20"/>
    </row>
    <row r="88" spans="1:17" x14ac:dyDescent="0.2">
      <c r="C88" s="20"/>
      <c r="D88" s="20"/>
    </row>
    <row r="89" spans="1:17" x14ac:dyDescent="0.2">
      <c r="C89" s="20"/>
      <c r="D89" s="20"/>
    </row>
    <row r="90" spans="1:17" x14ac:dyDescent="0.2">
      <c r="C90" s="20"/>
      <c r="D90" s="20"/>
    </row>
    <row r="91" spans="1:17" x14ac:dyDescent="0.2">
      <c r="C91" s="20"/>
      <c r="D91" s="20"/>
    </row>
    <row r="92" spans="1:17" x14ac:dyDescent="0.2">
      <c r="C92" s="20"/>
      <c r="D92" s="20"/>
    </row>
    <row r="93" spans="1:17" x14ac:dyDescent="0.2">
      <c r="C93" s="20"/>
      <c r="D93" s="20"/>
    </row>
    <row r="94" spans="1:17" x14ac:dyDescent="0.2">
      <c r="C94" s="20"/>
      <c r="D94" s="20"/>
    </row>
    <row r="95" spans="1:17" x14ac:dyDescent="0.2">
      <c r="C95" s="20"/>
      <c r="D95" s="20"/>
    </row>
    <row r="96" spans="1:17" x14ac:dyDescent="0.2">
      <c r="C96" s="20"/>
      <c r="D96" s="20"/>
    </row>
    <row r="97" spans="3:4" x14ac:dyDescent="0.2">
      <c r="C97" s="20"/>
      <c r="D97" s="20"/>
    </row>
    <row r="98" spans="3:4" x14ac:dyDescent="0.2">
      <c r="C98" s="20"/>
      <c r="D98" s="20"/>
    </row>
    <row r="99" spans="3:4" x14ac:dyDescent="0.2">
      <c r="C99" s="20"/>
      <c r="D99" s="20"/>
    </row>
    <row r="100" spans="3:4" x14ac:dyDescent="0.2">
      <c r="C100" s="20"/>
      <c r="D100" s="20"/>
    </row>
    <row r="101" spans="3:4" x14ac:dyDescent="0.2">
      <c r="C101" s="20"/>
      <c r="D101" s="20"/>
    </row>
    <row r="102" spans="3:4" x14ac:dyDescent="0.2">
      <c r="C102" s="20"/>
      <c r="D102" s="20"/>
    </row>
    <row r="103" spans="3:4" x14ac:dyDescent="0.2">
      <c r="C103" s="20"/>
      <c r="D103" s="20"/>
    </row>
    <row r="104" spans="3:4" x14ac:dyDescent="0.2">
      <c r="C104" s="20"/>
      <c r="D104" s="20"/>
    </row>
    <row r="105" spans="3:4" x14ac:dyDescent="0.2">
      <c r="C105" s="20"/>
      <c r="D105" s="20"/>
    </row>
    <row r="106" spans="3:4" x14ac:dyDescent="0.2">
      <c r="C106" s="20"/>
      <c r="D106" s="20"/>
    </row>
    <row r="107" spans="3:4" x14ac:dyDescent="0.2">
      <c r="C107" s="20"/>
      <c r="D107" s="20"/>
    </row>
    <row r="108" spans="3:4" x14ac:dyDescent="0.2">
      <c r="C108" s="20"/>
      <c r="D108" s="20"/>
    </row>
    <row r="109" spans="3:4" x14ac:dyDescent="0.2">
      <c r="C109" s="20"/>
      <c r="D109" s="20"/>
    </row>
    <row r="110" spans="3:4" x14ac:dyDescent="0.2">
      <c r="C110" s="20"/>
      <c r="D110" s="20"/>
    </row>
    <row r="111" spans="3:4" x14ac:dyDescent="0.2">
      <c r="C111" s="20"/>
      <c r="D111" s="20"/>
    </row>
    <row r="112" spans="3:4" x14ac:dyDescent="0.2">
      <c r="C112" s="20"/>
      <c r="D112" s="20"/>
    </row>
    <row r="113" spans="3:4" x14ac:dyDescent="0.2">
      <c r="C113" s="20"/>
      <c r="D113" s="20"/>
    </row>
    <row r="114" spans="3:4" x14ac:dyDescent="0.2">
      <c r="C114" s="20"/>
      <c r="D114" s="20"/>
    </row>
    <row r="115" spans="3:4" x14ac:dyDescent="0.2">
      <c r="C115" s="20"/>
      <c r="D115" s="20"/>
    </row>
    <row r="116" spans="3:4" x14ac:dyDescent="0.2">
      <c r="C116" s="20"/>
      <c r="D116" s="20"/>
    </row>
    <row r="117" spans="3:4" x14ac:dyDescent="0.2">
      <c r="C117" s="20"/>
      <c r="D117" s="20"/>
    </row>
    <row r="118" spans="3:4" x14ac:dyDescent="0.2">
      <c r="C118" s="20"/>
      <c r="D118" s="20"/>
    </row>
    <row r="119" spans="3:4" x14ac:dyDescent="0.2">
      <c r="C119" s="20"/>
      <c r="D119" s="20"/>
    </row>
    <row r="120" spans="3:4" x14ac:dyDescent="0.2">
      <c r="C120" s="20"/>
      <c r="D120" s="20"/>
    </row>
    <row r="121" spans="3:4" x14ac:dyDescent="0.2">
      <c r="C121" s="20"/>
      <c r="D121" s="20"/>
    </row>
    <row r="122" spans="3:4" x14ac:dyDescent="0.2">
      <c r="C122" s="20"/>
      <c r="D122" s="20"/>
    </row>
    <row r="123" spans="3:4" x14ac:dyDescent="0.2">
      <c r="C123" s="20"/>
      <c r="D123" s="20"/>
    </row>
    <row r="124" spans="3:4" x14ac:dyDescent="0.2">
      <c r="C124" s="20"/>
      <c r="D124" s="20"/>
    </row>
    <row r="125" spans="3:4" x14ac:dyDescent="0.2">
      <c r="C125" s="20"/>
      <c r="D125" s="20"/>
    </row>
    <row r="126" spans="3:4" x14ac:dyDescent="0.2">
      <c r="C126" s="20"/>
      <c r="D126" s="20"/>
    </row>
    <row r="127" spans="3:4" x14ac:dyDescent="0.2">
      <c r="C127" s="20"/>
      <c r="D127" s="20"/>
    </row>
    <row r="128" spans="3:4" x14ac:dyDescent="0.2">
      <c r="C128" s="20"/>
      <c r="D128" s="20"/>
    </row>
    <row r="129" spans="3:4" x14ac:dyDescent="0.2">
      <c r="C129" s="20"/>
      <c r="D129" s="20"/>
    </row>
    <row r="130" spans="3:4" x14ac:dyDescent="0.2">
      <c r="C130" s="20"/>
      <c r="D130" s="20"/>
    </row>
    <row r="131" spans="3:4" x14ac:dyDescent="0.2">
      <c r="C131" s="20"/>
      <c r="D131" s="20"/>
    </row>
    <row r="132" spans="3:4" x14ac:dyDescent="0.2">
      <c r="C132" s="20"/>
      <c r="D132" s="20"/>
    </row>
    <row r="133" spans="3:4" x14ac:dyDescent="0.2">
      <c r="C133" s="20"/>
      <c r="D133" s="20"/>
    </row>
    <row r="134" spans="3:4" x14ac:dyDescent="0.2">
      <c r="C134" s="20"/>
      <c r="D134" s="20"/>
    </row>
    <row r="135" spans="3:4" x14ac:dyDescent="0.2">
      <c r="C135" s="20"/>
      <c r="D135" s="20"/>
    </row>
    <row r="136" spans="3:4" x14ac:dyDescent="0.2">
      <c r="C136" s="20"/>
      <c r="D136" s="20"/>
    </row>
    <row r="137" spans="3:4" x14ac:dyDescent="0.2">
      <c r="C137" s="20"/>
      <c r="D137" s="20"/>
    </row>
    <row r="138" spans="3:4" x14ac:dyDescent="0.2">
      <c r="C138" s="20"/>
      <c r="D138" s="20"/>
    </row>
    <row r="139" spans="3:4" x14ac:dyDescent="0.2">
      <c r="C139" s="20"/>
      <c r="D139" s="20"/>
    </row>
    <row r="140" spans="3:4" x14ac:dyDescent="0.2">
      <c r="C140" s="20"/>
      <c r="D140" s="20"/>
    </row>
    <row r="141" spans="3:4" x14ac:dyDescent="0.2">
      <c r="C141" s="20"/>
      <c r="D141" s="20"/>
    </row>
    <row r="142" spans="3:4" x14ac:dyDescent="0.2">
      <c r="C142" s="20"/>
      <c r="D142" s="20"/>
    </row>
    <row r="143" spans="3:4" x14ac:dyDescent="0.2">
      <c r="C143" s="20"/>
      <c r="D143" s="20"/>
    </row>
    <row r="144" spans="3:4" x14ac:dyDescent="0.2">
      <c r="C144" s="20"/>
      <c r="D144" s="20"/>
    </row>
    <row r="145" spans="3:4" x14ac:dyDescent="0.2">
      <c r="C145" s="20"/>
      <c r="D145" s="20"/>
    </row>
    <row r="146" spans="3:4" x14ac:dyDescent="0.2">
      <c r="C146" s="20"/>
      <c r="D146" s="20"/>
    </row>
    <row r="147" spans="3:4" x14ac:dyDescent="0.2">
      <c r="C147" s="20"/>
      <c r="D147" s="20"/>
    </row>
    <row r="148" spans="3:4" x14ac:dyDescent="0.2">
      <c r="C148" s="20"/>
      <c r="D148" s="20"/>
    </row>
    <row r="149" spans="3:4" x14ac:dyDescent="0.2">
      <c r="C149" s="20"/>
      <c r="D149" s="20"/>
    </row>
    <row r="150" spans="3:4" x14ac:dyDescent="0.2">
      <c r="C150" s="20"/>
      <c r="D150" s="20"/>
    </row>
    <row r="151" spans="3:4" x14ac:dyDescent="0.2">
      <c r="C151" s="20"/>
      <c r="D151" s="20"/>
    </row>
    <row r="152" spans="3:4" x14ac:dyDescent="0.2">
      <c r="C152" s="20"/>
      <c r="D152" s="20"/>
    </row>
    <row r="153" spans="3:4" x14ac:dyDescent="0.2">
      <c r="C153" s="20"/>
      <c r="D153" s="20"/>
    </row>
    <row r="154" spans="3:4" x14ac:dyDescent="0.2">
      <c r="C154" s="20"/>
      <c r="D154" s="20"/>
    </row>
    <row r="155" spans="3:4" x14ac:dyDescent="0.2">
      <c r="C155" s="20"/>
      <c r="D155" s="20"/>
    </row>
    <row r="156" spans="3:4" x14ac:dyDescent="0.2">
      <c r="C156" s="20"/>
      <c r="D156" s="20"/>
    </row>
    <row r="157" spans="3:4" x14ac:dyDescent="0.2">
      <c r="C157" s="20"/>
      <c r="D157" s="20"/>
    </row>
    <row r="158" spans="3:4" x14ac:dyDescent="0.2">
      <c r="C158" s="20"/>
      <c r="D158" s="20"/>
    </row>
    <row r="159" spans="3:4" x14ac:dyDescent="0.2">
      <c r="C159" s="20"/>
      <c r="D159" s="20"/>
    </row>
    <row r="160" spans="3:4" x14ac:dyDescent="0.2">
      <c r="C160" s="20"/>
      <c r="D160" s="20"/>
    </row>
    <row r="161" spans="3:4" x14ac:dyDescent="0.2">
      <c r="C161" s="20"/>
      <c r="D161" s="20"/>
    </row>
    <row r="162" spans="3:4" x14ac:dyDescent="0.2">
      <c r="C162" s="20"/>
      <c r="D162" s="20"/>
    </row>
    <row r="163" spans="3:4" x14ac:dyDescent="0.2">
      <c r="C163" s="20"/>
      <c r="D163" s="20"/>
    </row>
    <row r="164" spans="3:4" x14ac:dyDescent="0.2">
      <c r="C164" s="20"/>
      <c r="D164" s="20"/>
    </row>
    <row r="165" spans="3:4" x14ac:dyDescent="0.2">
      <c r="C165" s="20"/>
      <c r="D165" s="20"/>
    </row>
    <row r="166" spans="3:4" x14ac:dyDescent="0.2">
      <c r="C166" s="20"/>
      <c r="D166" s="20"/>
    </row>
    <row r="167" spans="3:4" x14ac:dyDescent="0.2">
      <c r="C167" s="20"/>
      <c r="D167" s="20"/>
    </row>
    <row r="168" spans="3:4" x14ac:dyDescent="0.2">
      <c r="C168" s="20"/>
      <c r="D168" s="20"/>
    </row>
    <row r="169" spans="3:4" x14ac:dyDescent="0.2">
      <c r="C169" s="20"/>
      <c r="D169" s="20"/>
    </row>
    <row r="170" spans="3:4" x14ac:dyDescent="0.2">
      <c r="C170" s="20"/>
      <c r="D170" s="20"/>
    </row>
    <row r="171" spans="3:4" x14ac:dyDescent="0.2">
      <c r="C171" s="20"/>
      <c r="D171" s="20"/>
    </row>
    <row r="172" spans="3:4" x14ac:dyDescent="0.2">
      <c r="C172" s="20"/>
      <c r="D172" s="20"/>
    </row>
    <row r="173" spans="3:4" x14ac:dyDescent="0.2">
      <c r="C173" s="20"/>
      <c r="D173" s="20"/>
    </row>
    <row r="174" spans="3:4" x14ac:dyDescent="0.2">
      <c r="C174" s="20"/>
      <c r="D174" s="20"/>
    </row>
    <row r="175" spans="3:4" x14ac:dyDescent="0.2">
      <c r="C175" s="20"/>
      <c r="D175" s="20"/>
    </row>
    <row r="176" spans="3:4" x14ac:dyDescent="0.2">
      <c r="C176" s="20"/>
      <c r="D176" s="20"/>
    </row>
    <row r="177" spans="3:4" x14ac:dyDescent="0.2">
      <c r="C177" s="20"/>
      <c r="D177" s="20"/>
    </row>
    <row r="178" spans="3:4" x14ac:dyDescent="0.2">
      <c r="C178" s="20"/>
      <c r="D178" s="20"/>
    </row>
    <row r="179" spans="3:4" x14ac:dyDescent="0.2">
      <c r="C179" s="20"/>
      <c r="D179" s="20"/>
    </row>
    <row r="180" spans="3:4" x14ac:dyDescent="0.2">
      <c r="C180" s="20"/>
      <c r="D180" s="20"/>
    </row>
    <row r="181" spans="3:4" x14ac:dyDescent="0.2">
      <c r="C181" s="20"/>
      <c r="D181" s="20"/>
    </row>
    <row r="182" spans="3:4" x14ac:dyDescent="0.2">
      <c r="C182" s="20"/>
      <c r="D182" s="20"/>
    </row>
    <row r="183" spans="3:4" x14ac:dyDescent="0.2">
      <c r="C183" s="20"/>
      <c r="D183" s="20"/>
    </row>
    <row r="184" spans="3:4" x14ac:dyDescent="0.2">
      <c r="C184" s="20"/>
      <c r="D184" s="20"/>
    </row>
    <row r="185" spans="3:4" x14ac:dyDescent="0.2">
      <c r="C185" s="20"/>
      <c r="D185" s="20"/>
    </row>
    <row r="186" spans="3:4" x14ac:dyDescent="0.2">
      <c r="C186" s="20"/>
      <c r="D186" s="20"/>
    </row>
    <row r="187" spans="3:4" x14ac:dyDescent="0.2">
      <c r="C187" s="20"/>
      <c r="D187" s="20"/>
    </row>
    <row r="188" spans="3:4" x14ac:dyDescent="0.2">
      <c r="C188" s="20"/>
      <c r="D188" s="20"/>
    </row>
    <row r="189" spans="3:4" x14ac:dyDescent="0.2">
      <c r="C189" s="20"/>
      <c r="D189" s="20"/>
    </row>
    <row r="190" spans="3:4" x14ac:dyDescent="0.2">
      <c r="C190" s="20"/>
      <c r="D190" s="20"/>
    </row>
    <row r="191" spans="3:4" x14ac:dyDescent="0.2">
      <c r="C191" s="20"/>
      <c r="D191" s="20"/>
    </row>
    <row r="192" spans="3:4" x14ac:dyDescent="0.2">
      <c r="C192" s="20"/>
      <c r="D192" s="20"/>
    </row>
    <row r="193" spans="3:4" x14ac:dyDescent="0.2">
      <c r="C193" s="20"/>
      <c r="D193" s="20"/>
    </row>
    <row r="194" spans="3:4" x14ac:dyDescent="0.2">
      <c r="C194" s="20"/>
      <c r="D194" s="20"/>
    </row>
    <row r="195" spans="3:4" x14ac:dyDescent="0.2">
      <c r="C195" s="20"/>
      <c r="D195" s="20"/>
    </row>
    <row r="196" spans="3:4" x14ac:dyDescent="0.2">
      <c r="C196" s="20"/>
      <c r="D196" s="20"/>
    </row>
    <row r="197" spans="3:4" x14ac:dyDescent="0.2">
      <c r="C197" s="20"/>
      <c r="D197" s="20"/>
    </row>
    <row r="198" spans="3:4" x14ac:dyDescent="0.2">
      <c r="C198" s="20"/>
      <c r="D198" s="20"/>
    </row>
    <row r="199" spans="3:4" x14ac:dyDescent="0.2">
      <c r="C199" s="20"/>
      <c r="D199" s="20"/>
    </row>
    <row r="200" spans="3:4" x14ac:dyDescent="0.2">
      <c r="C200" s="20"/>
      <c r="D200" s="20"/>
    </row>
    <row r="201" spans="3:4" x14ac:dyDescent="0.2">
      <c r="C201" s="20"/>
      <c r="D201" s="20"/>
    </row>
    <row r="202" spans="3:4" x14ac:dyDescent="0.2">
      <c r="C202" s="20"/>
      <c r="D202" s="20"/>
    </row>
    <row r="203" spans="3:4" x14ac:dyDescent="0.2">
      <c r="C203" s="20"/>
      <c r="D203" s="20"/>
    </row>
    <row r="204" spans="3:4" x14ac:dyDescent="0.2">
      <c r="C204" s="20"/>
      <c r="D204" s="20"/>
    </row>
    <row r="205" spans="3:4" x14ac:dyDescent="0.2">
      <c r="C205" s="20"/>
      <c r="D205" s="20"/>
    </row>
    <row r="206" spans="3:4" x14ac:dyDescent="0.2">
      <c r="C206" s="20"/>
      <c r="D206" s="20"/>
    </row>
    <row r="207" spans="3:4" x14ac:dyDescent="0.2">
      <c r="C207" s="20"/>
      <c r="D207" s="20"/>
    </row>
    <row r="208" spans="3:4" x14ac:dyDescent="0.2">
      <c r="C208" s="20"/>
      <c r="D208" s="20"/>
    </row>
    <row r="209" spans="3:4" x14ac:dyDescent="0.2">
      <c r="C209" s="20"/>
      <c r="D209" s="20"/>
    </row>
    <row r="210" spans="3:4" x14ac:dyDescent="0.2">
      <c r="C210" s="20"/>
      <c r="D210" s="20"/>
    </row>
    <row r="211" spans="3:4" x14ac:dyDescent="0.2">
      <c r="C211" s="20"/>
      <c r="D211" s="20"/>
    </row>
    <row r="212" spans="3:4" x14ac:dyDescent="0.2">
      <c r="C212" s="20"/>
      <c r="D212" s="20"/>
    </row>
    <row r="213" spans="3:4" x14ac:dyDescent="0.2">
      <c r="C213" s="20"/>
      <c r="D213" s="20"/>
    </row>
    <row r="214" spans="3:4" x14ac:dyDescent="0.2">
      <c r="C214" s="20"/>
      <c r="D214" s="20"/>
    </row>
    <row r="215" spans="3:4" x14ac:dyDescent="0.2">
      <c r="C215" s="20"/>
      <c r="D215" s="20"/>
    </row>
    <row r="216" spans="3:4" x14ac:dyDescent="0.2">
      <c r="C216" s="20"/>
      <c r="D216" s="20"/>
    </row>
    <row r="217" spans="3:4" x14ac:dyDescent="0.2">
      <c r="C217" s="20"/>
      <c r="D217" s="20"/>
    </row>
    <row r="218" spans="3:4" x14ac:dyDescent="0.2">
      <c r="C218" s="20"/>
      <c r="D218" s="20"/>
    </row>
    <row r="219" spans="3:4" x14ac:dyDescent="0.2">
      <c r="C219" s="20"/>
      <c r="D219" s="20"/>
    </row>
    <row r="220" spans="3:4" x14ac:dyDescent="0.2">
      <c r="C220" s="20"/>
      <c r="D220" s="20"/>
    </row>
    <row r="221" spans="3:4" x14ac:dyDescent="0.2">
      <c r="C221" s="20"/>
      <c r="D221" s="20"/>
    </row>
    <row r="222" spans="3:4" x14ac:dyDescent="0.2">
      <c r="C222" s="20"/>
      <c r="D222" s="20"/>
    </row>
    <row r="223" spans="3:4" x14ac:dyDescent="0.2">
      <c r="C223" s="20"/>
      <c r="D223" s="20"/>
    </row>
    <row r="224" spans="3:4" x14ac:dyDescent="0.2">
      <c r="C224" s="20"/>
      <c r="D224" s="20"/>
    </row>
    <row r="225" spans="3:4" x14ac:dyDescent="0.2">
      <c r="C225" s="20"/>
      <c r="D225" s="20"/>
    </row>
    <row r="226" spans="3:4" x14ac:dyDescent="0.2">
      <c r="C226" s="20"/>
      <c r="D226" s="20"/>
    </row>
    <row r="227" spans="3:4" x14ac:dyDescent="0.2">
      <c r="C227" s="20"/>
      <c r="D227" s="20"/>
    </row>
    <row r="228" spans="3:4" x14ac:dyDescent="0.2">
      <c r="C228" s="20"/>
      <c r="D228" s="20"/>
    </row>
    <row r="229" spans="3:4" x14ac:dyDescent="0.2">
      <c r="C229" s="20"/>
      <c r="D229" s="20"/>
    </row>
    <row r="230" spans="3:4" x14ac:dyDescent="0.2">
      <c r="C230" s="20"/>
      <c r="D230" s="20"/>
    </row>
    <row r="231" spans="3:4" x14ac:dyDescent="0.2">
      <c r="C231" s="20"/>
      <c r="D231" s="20"/>
    </row>
    <row r="232" spans="3:4" x14ac:dyDescent="0.2">
      <c r="C232" s="20"/>
      <c r="D232" s="20"/>
    </row>
    <row r="233" spans="3:4" x14ac:dyDescent="0.2">
      <c r="C233" s="20"/>
      <c r="D233" s="20"/>
    </row>
    <row r="234" spans="3:4" x14ac:dyDescent="0.2">
      <c r="C234" s="20"/>
      <c r="D234" s="20"/>
    </row>
    <row r="235" spans="3:4" x14ac:dyDescent="0.2">
      <c r="C235" s="20"/>
      <c r="D235" s="20"/>
    </row>
    <row r="236" spans="3:4" x14ac:dyDescent="0.2">
      <c r="C236" s="20"/>
      <c r="D236" s="20"/>
    </row>
    <row r="237" spans="3:4" x14ac:dyDescent="0.2">
      <c r="C237" s="20"/>
      <c r="D237" s="20"/>
    </row>
    <row r="238" spans="3:4" x14ac:dyDescent="0.2">
      <c r="C238" s="20"/>
      <c r="D238" s="20"/>
    </row>
    <row r="239" spans="3:4" x14ac:dyDescent="0.2">
      <c r="C239" s="20"/>
      <c r="D239" s="20"/>
    </row>
    <row r="240" spans="3:4" x14ac:dyDescent="0.2">
      <c r="C240" s="20"/>
      <c r="D240" s="20"/>
    </row>
    <row r="241" spans="3:4" x14ac:dyDescent="0.2">
      <c r="C241" s="20"/>
      <c r="D241" s="20"/>
    </row>
    <row r="242" spans="3:4" x14ac:dyDescent="0.2">
      <c r="C242" s="20"/>
      <c r="D242" s="20"/>
    </row>
    <row r="243" spans="3:4" x14ac:dyDescent="0.2">
      <c r="C243" s="20"/>
      <c r="D243" s="20"/>
    </row>
    <row r="244" spans="3:4" x14ac:dyDescent="0.2">
      <c r="C244" s="20"/>
      <c r="D244" s="20"/>
    </row>
    <row r="245" spans="3:4" x14ac:dyDescent="0.2">
      <c r="C245" s="20"/>
      <c r="D245" s="20"/>
    </row>
    <row r="246" spans="3:4" x14ac:dyDescent="0.2">
      <c r="C246" s="20"/>
      <c r="D246" s="20"/>
    </row>
    <row r="247" spans="3:4" x14ac:dyDescent="0.2">
      <c r="C247" s="20"/>
      <c r="D247" s="20"/>
    </row>
    <row r="248" spans="3:4" x14ac:dyDescent="0.2">
      <c r="C248" s="20"/>
      <c r="D248" s="20"/>
    </row>
    <row r="249" spans="3:4" x14ac:dyDescent="0.2">
      <c r="C249" s="20"/>
      <c r="D249" s="20"/>
    </row>
    <row r="250" spans="3:4" x14ac:dyDescent="0.2">
      <c r="C250" s="20"/>
      <c r="D250" s="20"/>
    </row>
    <row r="251" spans="3:4" x14ac:dyDescent="0.2">
      <c r="C251" s="20"/>
      <c r="D251" s="20"/>
    </row>
    <row r="252" spans="3:4" x14ac:dyDescent="0.2">
      <c r="C252" s="20"/>
      <c r="D252" s="20"/>
    </row>
    <row r="253" spans="3:4" x14ac:dyDescent="0.2">
      <c r="C253" s="20"/>
      <c r="D253" s="20"/>
    </row>
    <row r="254" spans="3:4" x14ac:dyDescent="0.2">
      <c r="C254" s="20"/>
      <c r="D254" s="20"/>
    </row>
    <row r="255" spans="3:4" x14ac:dyDescent="0.2">
      <c r="C255" s="20"/>
      <c r="D255" s="20"/>
    </row>
    <row r="256" spans="3:4" x14ac:dyDescent="0.2">
      <c r="C256" s="20"/>
      <c r="D256" s="20"/>
    </row>
    <row r="257" spans="3:4" x14ac:dyDescent="0.2">
      <c r="C257" s="20"/>
      <c r="D257" s="20"/>
    </row>
    <row r="258" spans="3:4" x14ac:dyDescent="0.2">
      <c r="C258" s="20"/>
      <c r="D258" s="20"/>
    </row>
    <row r="259" spans="3:4" x14ac:dyDescent="0.2">
      <c r="C259" s="20"/>
      <c r="D259" s="20"/>
    </row>
    <row r="260" spans="3:4" x14ac:dyDescent="0.2">
      <c r="C260" s="20"/>
      <c r="D260" s="20"/>
    </row>
    <row r="261" spans="3:4" x14ac:dyDescent="0.2">
      <c r="C261" s="20"/>
      <c r="D261" s="20"/>
    </row>
    <row r="262" spans="3:4" x14ac:dyDescent="0.2">
      <c r="C262" s="20"/>
      <c r="D262" s="20"/>
    </row>
    <row r="263" spans="3:4" x14ac:dyDescent="0.2">
      <c r="C263" s="20"/>
      <c r="D263" s="20"/>
    </row>
    <row r="264" spans="3:4" x14ac:dyDescent="0.2">
      <c r="C264" s="20"/>
      <c r="D264" s="20"/>
    </row>
    <row r="265" spans="3:4" x14ac:dyDescent="0.2">
      <c r="C265" s="20"/>
      <c r="D265" s="20"/>
    </row>
    <row r="266" spans="3:4" x14ac:dyDescent="0.2">
      <c r="C266" s="20"/>
      <c r="D266" s="20"/>
    </row>
    <row r="267" spans="3:4" x14ac:dyDescent="0.2">
      <c r="C267" s="20"/>
      <c r="D267" s="20"/>
    </row>
    <row r="268" spans="3:4" x14ac:dyDescent="0.2">
      <c r="C268" s="20"/>
      <c r="D268" s="20"/>
    </row>
    <row r="269" spans="3:4" x14ac:dyDescent="0.2">
      <c r="C269" s="20"/>
      <c r="D269" s="20"/>
    </row>
    <row r="270" spans="3:4" x14ac:dyDescent="0.2">
      <c r="C270" s="20"/>
      <c r="D270" s="20"/>
    </row>
    <row r="271" spans="3:4" x14ac:dyDescent="0.2">
      <c r="C271" s="20"/>
      <c r="D271" s="20"/>
    </row>
    <row r="272" spans="3:4" x14ac:dyDescent="0.2">
      <c r="C272" s="20"/>
      <c r="D272" s="20"/>
    </row>
    <row r="273" spans="3:4" x14ac:dyDescent="0.2">
      <c r="C273" s="20"/>
      <c r="D273" s="20"/>
    </row>
    <row r="274" spans="3:4" x14ac:dyDescent="0.2">
      <c r="C274" s="20"/>
      <c r="D274" s="20"/>
    </row>
    <row r="275" spans="3:4" x14ac:dyDescent="0.2">
      <c r="C275" s="20"/>
      <c r="D275" s="20"/>
    </row>
    <row r="276" spans="3:4" x14ac:dyDescent="0.2">
      <c r="C276" s="20"/>
      <c r="D276" s="20"/>
    </row>
    <row r="277" spans="3:4" x14ac:dyDescent="0.2">
      <c r="C277" s="20"/>
      <c r="D277" s="20"/>
    </row>
    <row r="278" spans="3:4" x14ac:dyDescent="0.2">
      <c r="C278" s="20"/>
      <c r="D278" s="20"/>
    </row>
    <row r="279" spans="3:4" x14ac:dyDescent="0.2">
      <c r="C279" s="20"/>
      <c r="D279" s="20"/>
    </row>
    <row r="280" spans="3:4" x14ac:dyDescent="0.2">
      <c r="C280" s="20"/>
      <c r="D280" s="20"/>
    </row>
    <row r="281" spans="3:4" x14ac:dyDescent="0.2">
      <c r="C281" s="20"/>
      <c r="D281" s="20"/>
    </row>
    <row r="282" spans="3:4" x14ac:dyDescent="0.2">
      <c r="C282" s="20"/>
      <c r="D282" s="20"/>
    </row>
    <row r="283" spans="3:4" x14ac:dyDescent="0.2">
      <c r="C283" s="20"/>
      <c r="D283" s="20"/>
    </row>
    <row r="284" spans="3:4" x14ac:dyDescent="0.2">
      <c r="C284" s="20"/>
      <c r="D284" s="20"/>
    </row>
    <row r="285" spans="3:4" x14ac:dyDescent="0.2">
      <c r="C285" s="20"/>
      <c r="D285" s="20"/>
    </row>
    <row r="286" spans="3:4" x14ac:dyDescent="0.2">
      <c r="C286" s="20"/>
      <c r="D286" s="20"/>
    </row>
    <row r="287" spans="3:4" x14ac:dyDescent="0.2">
      <c r="C287" s="20"/>
      <c r="D287" s="20"/>
    </row>
    <row r="288" spans="3:4" x14ac:dyDescent="0.2">
      <c r="C288" s="20"/>
      <c r="D288" s="20"/>
    </row>
    <row r="289" spans="3:4" x14ac:dyDescent="0.2">
      <c r="C289" s="20"/>
      <c r="D289" s="20"/>
    </row>
    <row r="290" spans="3:4" x14ac:dyDescent="0.2">
      <c r="C290" s="20"/>
      <c r="D290" s="20"/>
    </row>
    <row r="291" spans="3:4" x14ac:dyDescent="0.2">
      <c r="C291" s="20"/>
      <c r="D291" s="20"/>
    </row>
    <row r="292" spans="3:4" x14ac:dyDescent="0.2">
      <c r="C292" s="20"/>
      <c r="D292" s="20"/>
    </row>
    <row r="293" spans="3:4" x14ac:dyDescent="0.2">
      <c r="C293" s="20"/>
      <c r="D293" s="20"/>
    </row>
    <row r="294" spans="3:4" x14ac:dyDescent="0.2">
      <c r="C294" s="20"/>
      <c r="D294" s="20"/>
    </row>
    <row r="295" spans="3:4" x14ac:dyDescent="0.2">
      <c r="C295" s="20"/>
      <c r="D295" s="20"/>
    </row>
    <row r="296" spans="3:4" x14ac:dyDescent="0.2">
      <c r="C296" s="20"/>
      <c r="D296" s="20"/>
    </row>
    <row r="297" spans="3:4" x14ac:dyDescent="0.2">
      <c r="C297" s="20"/>
      <c r="D297" s="20"/>
    </row>
    <row r="298" spans="3:4" x14ac:dyDescent="0.2">
      <c r="C298" s="20"/>
      <c r="D298" s="20"/>
    </row>
    <row r="299" spans="3:4" x14ac:dyDescent="0.2">
      <c r="C299" s="20"/>
      <c r="D299" s="20"/>
    </row>
    <row r="300" spans="3:4" x14ac:dyDescent="0.2">
      <c r="C300" s="20"/>
      <c r="D300" s="20"/>
    </row>
    <row r="301" spans="3:4" x14ac:dyDescent="0.2">
      <c r="C301" s="20"/>
      <c r="D301" s="20"/>
    </row>
    <row r="302" spans="3:4" x14ac:dyDescent="0.2">
      <c r="C302" s="20"/>
      <c r="D302" s="20"/>
    </row>
    <row r="303" spans="3:4" x14ac:dyDescent="0.2">
      <c r="C303" s="20"/>
      <c r="D303" s="20"/>
    </row>
    <row r="304" spans="3:4" x14ac:dyDescent="0.2"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  <row r="307" spans="3:4" x14ac:dyDescent="0.2">
      <c r="C307" s="20"/>
      <c r="D307" s="20"/>
    </row>
    <row r="308" spans="3:4" x14ac:dyDescent="0.2">
      <c r="C308" s="20"/>
      <c r="D308" s="20"/>
    </row>
    <row r="309" spans="3:4" x14ac:dyDescent="0.2">
      <c r="C309" s="20"/>
      <c r="D309" s="20"/>
    </row>
    <row r="310" spans="3:4" x14ac:dyDescent="0.2">
      <c r="C310" s="20"/>
      <c r="D310" s="20"/>
    </row>
    <row r="311" spans="3:4" x14ac:dyDescent="0.2">
      <c r="C311" s="20"/>
      <c r="D311" s="20"/>
    </row>
    <row r="312" spans="3:4" x14ac:dyDescent="0.2">
      <c r="C312" s="20"/>
      <c r="D312" s="20"/>
    </row>
    <row r="313" spans="3:4" x14ac:dyDescent="0.2">
      <c r="C313" s="20"/>
      <c r="D313" s="20"/>
    </row>
    <row r="314" spans="3:4" x14ac:dyDescent="0.2">
      <c r="C314" s="20"/>
      <c r="D314" s="20"/>
    </row>
    <row r="315" spans="3:4" x14ac:dyDescent="0.2">
      <c r="C315" s="20"/>
      <c r="D315" s="20"/>
    </row>
    <row r="316" spans="3:4" x14ac:dyDescent="0.2">
      <c r="C316" s="20"/>
      <c r="D316" s="20"/>
    </row>
    <row r="317" spans="3:4" x14ac:dyDescent="0.2">
      <c r="C317" s="20"/>
      <c r="D317" s="20"/>
    </row>
    <row r="318" spans="3:4" x14ac:dyDescent="0.2">
      <c r="C318" s="20"/>
      <c r="D318" s="20"/>
    </row>
    <row r="319" spans="3:4" x14ac:dyDescent="0.2">
      <c r="C319" s="20"/>
      <c r="D319" s="20"/>
    </row>
    <row r="320" spans="3:4" x14ac:dyDescent="0.2">
      <c r="C320" s="20"/>
      <c r="D320" s="20"/>
    </row>
    <row r="321" spans="3:4" x14ac:dyDescent="0.2">
      <c r="C321" s="20"/>
      <c r="D321" s="20"/>
    </row>
    <row r="322" spans="3:4" x14ac:dyDescent="0.2">
      <c r="C322" s="20"/>
      <c r="D322" s="20"/>
    </row>
    <row r="323" spans="3:4" x14ac:dyDescent="0.2">
      <c r="C323" s="20"/>
      <c r="D323" s="20"/>
    </row>
    <row r="324" spans="3:4" x14ac:dyDescent="0.2">
      <c r="C324" s="20"/>
      <c r="D324" s="20"/>
    </row>
    <row r="325" spans="3:4" x14ac:dyDescent="0.2">
      <c r="C325" s="20"/>
      <c r="D325" s="20"/>
    </row>
    <row r="326" spans="3:4" x14ac:dyDescent="0.2">
      <c r="C326" s="20"/>
      <c r="D326" s="20"/>
    </row>
    <row r="327" spans="3:4" x14ac:dyDescent="0.2">
      <c r="C327" s="20"/>
      <c r="D327" s="20"/>
    </row>
    <row r="328" spans="3:4" x14ac:dyDescent="0.2">
      <c r="C328" s="20"/>
      <c r="D328" s="20"/>
    </row>
    <row r="329" spans="3:4" x14ac:dyDescent="0.2">
      <c r="C329" s="20"/>
      <c r="D329" s="20"/>
    </row>
    <row r="330" spans="3:4" x14ac:dyDescent="0.2">
      <c r="C330" s="20"/>
      <c r="D330" s="20"/>
    </row>
    <row r="331" spans="3:4" x14ac:dyDescent="0.2">
      <c r="C331" s="20"/>
      <c r="D331" s="20"/>
    </row>
    <row r="332" spans="3:4" x14ac:dyDescent="0.2">
      <c r="C332" s="20"/>
      <c r="D332" s="20"/>
    </row>
    <row r="333" spans="3:4" x14ac:dyDescent="0.2">
      <c r="C333" s="20"/>
      <c r="D333" s="20"/>
    </row>
    <row r="334" spans="3:4" x14ac:dyDescent="0.2">
      <c r="C334" s="20"/>
      <c r="D334" s="20"/>
    </row>
    <row r="335" spans="3:4" x14ac:dyDescent="0.2">
      <c r="C335" s="20"/>
      <c r="D335" s="20"/>
    </row>
    <row r="336" spans="3:4" x14ac:dyDescent="0.2">
      <c r="C336" s="20"/>
      <c r="D336" s="20"/>
    </row>
    <row r="337" spans="3:4" x14ac:dyDescent="0.2">
      <c r="C337" s="20"/>
      <c r="D337" s="20"/>
    </row>
    <row r="338" spans="3:4" x14ac:dyDescent="0.2">
      <c r="C338" s="20"/>
      <c r="D338" s="20"/>
    </row>
    <row r="339" spans="3:4" x14ac:dyDescent="0.2">
      <c r="C339" s="20"/>
      <c r="D339" s="20"/>
    </row>
    <row r="340" spans="3:4" x14ac:dyDescent="0.2">
      <c r="C340" s="20"/>
      <c r="D340" s="20"/>
    </row>
    <row r="341" spans="3:4" x14ac:dyDescent="0.2">
      <c r="C341" s="20"/>
      <c r="D341" s="20"/>
    </row>
    <row r="342" spans="3:4" x14ac:dyDescent="0.2">
      <c r="C342" s="20"/>
      <c r="D342" s="20"/>
    </row>
    <row r="343" spans="3:4" x14ac:dyDescent="0.2">
      <c r="C343" s="20"/>
      <c r="D343" s="20"/>
    </row>
    <row r="344" spans="3:4" x14ac:dyDescent="0.2">
      <c r="C344" s="20"/>
      <c r="D344" s="20"/>
    </row>
    <row r="345" spans="3:4" x14ac:dyDescent="0.2">
      <c r="C345" s="20"/>
      <c r="D345" s="20"/>
    </row>
    <row r="346" spans="3:4" x14ac:dyDescent="0.2">
      <c r="C346" s="20"/>
      <c r="D346" s="20"/>
    </row>
    <row r="347" spans="3:4" x14ac:dyDescent="0.2">
      <c r="C347" s="20"/>
      <c r="D347" s="20"/>
    </row>
    <row r="348" spans="3:4" x14ac:dyDescent="0.2">
      <c r="C348" s="20"/>
      <c r="D348" s="20"/>
    </row>
    <row r="349" spans="3:4" x14ac:dyDescent="0.2">
      <c r="C349" s="20"/>
      <c r="D349" s="20"/>
    </row>
    <row r="350" spans="3:4" x14ac:dyDescent="0.2">
      <c r="C350" s="20"/>
      <c r="D350" s="20"/>
    </row>
    <row r="351" spans="3:4" x14ac:dyDescent="0.2">
      <c r="C351" s="20"/>
      <c r="D351" s="20"/>
    </row>
    <row r="352" spans="3:4" x14ac:dyDescent="0.2">
      <c r="C352" s="20"/>
      <c r="D352" s="20"/>
    </row>
    <row r="353" spans="3:4" x14ac:dyDescent="0.2">
      <c r="C353" s="20"/>
      <c r="D353" s="20"/>
    </row>
    <row r="354" spans="3:4" x14ac:dyDescent="0.2">
      <c r="C354" s="20"/>
      <c r="D354" s="20"/>
    </row>
    <row r="355" spans="3:4" x14ac:dyDescent="0.2">
      <c r="C355" s="20"/>
      <c r="D355" s="20"/>
    </row>
    <row r="356" spans="3:4" x14ac:dyDescent="0.2">
      <c r="C356" s="20"/>
      <c r="D356" s="20"/>
    </row>
    <row r="357" spans="3:4" x14ac:dyDescent="0.2">
      <c r="C357" s="20"/>
      <c r="D357" s="20"/>
    </row>
    <row r="358" spans="3:4" x14ac:dyDescent="0.2">
      <c r="C358" s="20"/>
      <c r="D358" s="20"/>
    </row>
    <row r="359" spans="3:4" x14ac:dyDescent="0.2">
      <c r="C359" s="20"/>
      <c r="D359" s="20"/>
    </row>
    <row r="360" spans="3:4" x14ac:dyDescent="0.2">
      <c r="C360" s="20"/>
      <c r="D360" s="20"/>
    </row>
    <row r="361" spans="3:4" x14ac:dyDescent="0.2">
      <c r="C361" s="20"/>
      <c r="D361" s="20"/>
    </row>
    <row r="362" spans="3:4" x14ac:dyDescent="0.2">
      <c r="C362" s="20"/>
      <c r="D362" s="20"/>
    </row>
    <row r="363" spans="3:4" x14ac:dyDescent="0.2">
      <c r="C363" s="20"/>
      <c r="D363" s="20"/>
    </row>
    <row r="364" spans="3:4" x14ac:dyDescent="0.2">
      <c r="C364" s="20"/>
      <c r="D364" s="20"/>
    </row>
    <row r="365" spans="3:4" x14ac:dyDescent="0.2">
      <c r="C365" s="20"/>
      <c r="D365" s="20"/>
    </row>
    <row r="366" spans="3:4" x14ac:dyDescent="0.2">
      <c r="C366" s="20"/>
      <c r="D366" s="20"/>
    </row>
    <row r="367" spans="3:4" x14ac:dyDescent="0.2">
      <c r="C367" s="20"/>
      <c r="D367" s="20"/>
    </row>
    <row r="368" spans="3:4" x14ac:dyDescent="0.2">
      <c r="C368" s="20"/>
      <c r="D368" s="20"/>
    </row>
    <row r="369" spans="3:4" x14ac:dyDescent="0.2">
      <c r="C369" s="20"/>
      <c r="D369" s="20"/>
    </row>
    <row r="370" spans="3:4" x14ac:dyDescent="0.2">
      <c r="C370" s="20"/>
      <c r="D370" s="20"/>
    </row>
    <row r="371" spans="3:4" x14ac:dyDescent="0.2">
      <c r="C371" s="20"/>
      <c r="D371" s="20"/>
    </row>
    <row r="372" spans="3:4" x14ac:dyDescent="0.2">
      <c r="C372" s="20"/>
      <c r="D372" s="20"/>
    </row>
    <row r="373" spans="3:4" x14ac:dyDescent="0.2">
      <c r="C373" s="20"/>
      <c r="D373" s="20"/>
    </row>
    <row r="374" spans="3:4" x14ac:dyDescent="0.2">
      <c r="C374" s="20"/>
      <c r="D374" s="20"/>
    </row>
    <row r="375" spans="3:4" x14ac:dyDescent="0.2">
      <c r="C375" s="20"/>
      <c r="D375" s="20"/>
    </row>
    <row r="376" spans="3:4" x14ac:dyDescent="0.2">
      <c r="C376" s="20"/>
      <c r="D376" s="20"/>
    </row>
    <row r="377" spans="3:4" x14ac:dyDescent="0.2">
      <c r="C377" s="20"/>
      <c r="D377" s="20"/>
    </row>
    <row r="378" spans="3:4" x14ac:dyDescent="0.2">
      <c r="C378" s="20"/>
      <c r="D378" s="20"/>
    </row>
    <row r="379" spans="3:4" x14ac:dyDescent="0.2">
      <c r="C379" s="20"/>
      <c r="D379" s="20"/>
    </row>
    <row r="380" spans="3:4" x14ac:dyDescent="0.2">
      <c r="C380" s="20"/>
      <c r="D380" s="20"/>
    </row>
    <row r="381" spans="3:4" x14ac:dyDescent="0.2">
      <c r="C381" s="20"/>
      <c r="D381" s="20"/>
    </row>
    <row r="382" spans="3:4" x14ac:dyDescent="0.2">
      <c r="C382" s="20"/>
      <c r="D382" s="20"/>
    </row>
    <row r="383" spans="3:4" x14ac:dyDescent="0.2">
      <c r="C383" s="20"/>
      <c r="D383" s="20"/>
    </row>
    <row r="384" spans="3:4" x14ac:dyDescent="0.2">
      <c r="C384" s="20"/>
      <c r="D384" s="20"/>
    </row>
    <row r="385" spans="3:4" x14ac:dyDescent="0.2">
      <c r="C385" s="20"/>
      <c r="D385" s="20"/>
    </row>
    <row r="386" spans="3:4" x14ac:dyDescent="0.2">
      <c r="C386" s="20"/>
      <c r="D386" s="20"/>
    </row>
    <row r="387" spans="3:4" x14ac:dyDescent="0.2">
      <c r="C387" s="20"/>
      <c r="D387" s="20"/>
    </row>
    <row r="388" spans="3:4" x14ac:dyDescent="0.2">
      <c r="C388" s="20"/>
      <c r="D388" s="20"/>
    </row>
    <row r="389" spans="3:4" x14ac:dyDescent="0.2">
      <c r="C389" s="20"/>
      <c r="D389" s="20"/>
    </row>
    <row r="390" spans="3:4" x14ac:dyDescent="0.2">
      <c r="C390" s="20"/>
      <c r="D390" s="20"/>
    </row>
    <row r="391" spans="3:4" x14ac:dyDescent="0.2">
      <c r="C391" s="20"/>
      <c r="D391" s="20"/>
    </row>
    <row r="392" spans="3:4" x14ac:dyDescent="0.2">
      <c r="C392" s="20"/>
      <c r="D392" s="20"/>
    </row>
    <row r="393" spans="3:4" x14ac:dyDescent="0.2">
      <c r="C393" s="20"/>
      <c r="D393" s="20"/>
    </row>
    <row r="394" spans="3:4" x14ac:dyDescent="0.2">
      <c r="C394" s="20"/>
      <c r="D394" s="20"/>
    </row>
    <row r="395" spans="3:4" x14ac:dyDescent="0.2">
      <c r="C395" s="20"/>
      <c r="D395" s="20"/>
    </row>
    <row r="396" spans="3:4" x14ac:dyDescent="0.2">
      <c r="C396" s="20"/>
      <c r="D396" s="20"/>
    </row>
    <row r="397" spans="3:4" x14ac:dyDescent="0.2">
      <c r="C397" s="20"/>
      <c r="D397" s="20"/>
    </row>
    <row r="398" spans="3:4" x14ac:dyDescent="0.2">
      <c r="C398" s="20"/>
      <c r="D398" s="20"/>
    </row>
    <row r="399" spans="3:4" x14ac:dyDescent="0.2">
      <c r="C399" s="20"/>
      <c r="D399" s="20"/>
    </row>
    <row r="400" spans="3:4" x14ac:dyDescent="0.2">
      <c r="C400" s="20"/>
      <c r="D400" s="20"/>
    </row>
    <row r="401" spans="3:4" x14ac:dyDescent="0.2">
      <c r="C401" s="20"/>
      <c r="D401" s="20"/>
    </row>
    <row r="402" spans="3:4" x14ac:dyDescent="0.2">
      <c r="C402" s="20"/>
      <c r="D402" s="20"/>
    </row>
    <row r="403" spans="3:4" x14ac:dyDescent="0.2">
      <c r="C403" s="20"/>
      <c r="D403" s="20"/>
    </row>
    <row r="404" spans="3:4" x14ac:dyDescent="0.2">
      <c r="C404" s="20"/>
      <c r="D404" s="20"/>
    </row>
    <row r="405" spans="3:4" x14ac:dyDescent="0.2">
      <c r="C405" s="20"/>
      <c r="D405" s="20"/>
    </row>
    <row r="406" spans="3:4" x14ac:dyDescent="0.2">
      <c r="C406" s="20"/>
      <c r="D406" s="20"/>
    </row>
    <row r="407" spans="3:4" x14ac:dyDescent="0.2">
      <c r="C407" s="20"/>
      <c r="D407" s="20"/>
    </row>
    <row r="408" spans="3:4" x14ac:dyDescent="0.2">
      <c r="C408" s="20"/>
      <c r="D408" s="20"/>
    </row>
    <row r="409" spans="3:4" x14ac:dyDescent="0.2">
      <c r="C409" s="20"/>
      <c r="D409" s="20"/>
    </row>
    <row r="410" spans="3:4" x14ac:dyDescent="0.2">
      <c r="C410" s="20"/>
      <c r="D410" s="20"/>
    </row>
    <row r="411" spans="3:4" x14ac:dyDescent="0.2">
      <c r="C411" s="20"/>
      <c r="D411" s="20"/>
    </row>
    <row r="412" spans="3:4" x14ac:dyDescent="0.2">
      <c r="C412" s="20"/>
      <c r="D412" s="20"/>
    </row>
    <row r="413" spans="3:4" x14ac:dyDescent="0.2">
      <c r="C413" s="20"/>
      <c r="D413" s="20"/>
    </row>
    <row r="414" spans="3:4" x14ac:dyDescent="0.2">
      <c r="C414" s="20"/>
      <c r="D414" s="20"/>
    </row>
    <row r="415" spans="3:4" x14ac:dyDescent="0.2">
      <c r="C415" s="20"/>
      <c r="D415" s="20"/>
    </row>
    <row r="416" spans="3:4" x14ac:dyDescent="0.2">
      <c r="C416" s="20"/>
      <c r="D416" s="20"/>
    </row>
    <row r="417" spans="3:4" x14ac:dyDescent="0.2">
      <c r="C417" s="20"/>
      <c r="D417" s="20"/>
    </row>
    <row r="418" spans="3:4" x14ac:dyDescent="0.2">
      <c r="C418" s="20"/>
      <c r="D418" s="20"/>
    </row>
    <row r="419" spans="3:4" x14ac:dyDescent="0.2">
      <c r="C419" s="20"/>
      <c r="D419" s="20"/>
    </row>
    <row r="420" spans="3:4" x14ac:dyDescent="0.2">
      <c r="C420" s="20"/>
      <c r="D420" s="20"/>
    </row>
    <row r="421" spans="3:4" x14ac:dyDescent="0.2">
      <c r="C421" s="20"/>
      <c r="D421" s="20"/>
    </row>
    <row r="422" spans="3:4" x14ac:dyDescent="0.2">
      <c r="C422" s="20"/>
      <c r="D422" s="20"/>
    </row>
    <row r="423" spans="3:4" x14ac:dyDescent="0.2">
      <c r="C423" s="20"/>
      <c r="D423" s="20"/>
    </row>
    <row r="424" spans="3:4" x14ac:dyDescent="0.2">
      <c r="C424" s="20"/>
      <c r="D424" s="20"/>
    </row>
    <row r="425" spans="3:4" x14ac:dyDescent="0.2">
      <c r="C425" s="20"/>
      <c r="D425" s="20"/>
    </row>
    <row r="426" spans="3:4" x14ac:dyDescent="0.2">
      <c r="C426" s="20"/>
      <c r="D426" s="20"/>
    </row>
    <row r="427" spans="3:4" x14ac:dyDescent="0.2">
      <c r="C427" s="20"/>
      <c r="D427" s="20"/>
    </row>
    <row r="428" spans="3:4" x14ac:dyDescent="0.2">
      <c r="C428" s="20"/>
      <c r="D428" s="20"/>
    </row>
    <row r="429" spans="3:4" x14ac:dyDescent="0.2">
      <c r="C429" s="20"/>
      <c r="D429" s="20"/>
    </row>
    <row r="430" spans="3:4" x14ac:dyDescent="0.2">
      <c r="C430" s="20"/>
      <c r="D430" s="20"/>
    </row>
    <row r="431" spans="3:4" x14ac:dyDescent="0.2">
      <c r="C431" s="20"/>
      <c r="D431" s="20"/>
    </row>
    <row r="432" spans="3:4" x14ac:dyDescent="0.2">
      <c r="C432" s="20"/>
      <c r="D432" s="20"/>
    </row>
    <row r="433" spans="3:4" x14ac:dyDescent="0.2">
      <c r="C433" s="20"/>
      <c r="D433" s="20"/>
    </row>
    <row r="434" spans="3:4" x14ac:dyDescent="0.2">
      <c r="C434" s="20"/>
      <c r="D434" s="20"/>
    </row>
    <row r="435" spans="3:4" x14ac:dyDescent="0.2">
      <c r="C435" s="20"/>
      <c r="D435" s="20"/>
    </row>
    <row r="436" spans="3:4" x14ac:dyDescent="0.2">
      <c r="C436" s="20"/>
      <c r="D436" s="20"/>
    </row>
    <row r="437" spans="3:4" x14ac:dyDescent="0.2">
      <c r="C437" s="20"/>
      <c r="D437" s="20"/>
    </row>
    <row r="438" spans="3:4" x14ac:dyDescent="0.2">
      <c r="C438" s="20"/>
      <c r="D438" s="20"/>
    </row>
    <row r="439" spans="3:4" x14ac:dyDescent="0.2">
      <c r="C439" s="20"/>
      <c r="D439" s="20"/>
    </row>
    <row r="440" spans="3:4" x14ac:dyDescent="0.2">
      <c r="C440" s="20"/>
      <c r="D440" s="20"/>
    </row>
    <row r="441" spans="3:4" x14ac:dyDescent="0.2">
      <c r="C441" s="20"/>
      <c r="D441" s="20"/>
    </row>
    <row r="442" spans="3:4" x14ac:dyDescent="0.2">
      <c r="C442" s="20"/>
      <c r="D442" s="20"/>
    </row>
    <row r="443" spans="3:4" x14ac:dyDescent="0.2">
      <c r="C443" s="20"/>
      <c r="D443" s="20"/>
    </row>
    <row r="444" spans="3:4" x14ac:dyDescent="0.2">
      <c r="C444" s="20"/>
      <c r="D444" s="20"/>
    </row>
    <row r="445" spans="3:4" x14ac:dyDescent="0.2">
      <c r="C445" s="20"/>
      <c r="D445" s="20"/>
    </row>
    <row r="446" spans="3:4" x14ac:dyDescent="0.2">
      <c r="C446" s="20"/>
      <c r="D446" s="20"/>
    </row>
    <row r="447" spans="3:4" x14ac:dyDescent="0.2">
      <c r="C447" s="20"/>
      <c r="D447" s="20"/>
    </row>
    <row r="448" spans="3:4" x14ac:dyDescent="0.2">
      <c r="C448" s="20"/>
      <c r="D448" s="20"/>
    </row>
    <row r="449" spans="3:4" x14ac:dyDescent="0.2">
      <c r="C449" s="20"/>
      <c r="D449" s="20"/>
    </row>
    <row r="450" spans="3:4" x14ac:dyDescent="0.2">
      <c r="C450" s="20"/>
      <c r="D450" s="20"/>
    </row>
    <row r="451" spans="3:4" x14ac:dyDescent="0.2">
      <c r="C451" s="20"/>
      <c r="D451" s="20"/>
    </row>
    <row r="452" spans="3:4" x14ac:dyDescent="0.2">
      <c r="C452" s="20"/>
      <c r="D452" s="20"/>
    </row>
    <row r="453" spans="3:4" x14ac:dyDescent="0.2">
      <c r="C453" s="20"/>
      <c r="D453" s="20"/>
    </row>
    <row r="454" spans="3:4" x14ac:dyDescent="0.2">
      <c r="C454" s="20"/>
      <c r="D454" s="20"/>
    </row>
    <row r="455" spans="3:4" x14ac:dyDescent="0.2">
      <c r="C455" s="20"/>
      <c r="D455" s="20"/>
    </row>
    <row r="456" spans="3:4" x14ac:dyDescent="0.2">
      <c r="C456" s="20"/>
      <c r="D456" s="20"/>
    </row>
    <row r="457" spans="3:4" x14ac:dyDescent="0.2">
      <c r="C457" s="20"/>
      <c r="D457" s="20"/>
    </row>
    <row r="458" spans="3:4" x14ac:dyDescent="0.2">
      <c r="C458" s="20"/>
      <c r="D458" s="20"/>
    </row>
    <row r="459" spans="3:4" x14ac:dyDescent="0.2">
      <c r="C459" s="20"/>
      <c r="D459" s="20"/>
    </row>
    <row r="460" spans="3:4" x14ac:dyDescent="0.2">
      <c r="C460" s="20"/>
      <c r="D460" s="20"/>
    </row>
    <row r="461" spans="3:4" x14ac:dyDescent="0.2">
      <c r="C461" s="20"/>
      <c r="D461" s="20"/>
    </row>
    <row r="462" spans="3:4" x14ac:dyDescent="0.2">
      <c r="C462" s="20"/>
      <c r="D462" s="20"/>
    </row>
    <row r="463" spans="3:4" x14ac:dyDescent="0.2">
      <c r="C463" s="20"/>
      <c r="D463" s="20"/>
    </row>
    <row r="464" spans="3:4" x14ac:dyDescent="0.2">
      <c r="C464" s="20"/>
      <c r="D464" s="20"/>
    </row>
    <row r="465" spans="3:4" x14ac:dyDescent="0.2">
      <c r="C465" s="20"/>
      <c r="D465" s="20"/>
    </row>
    <row r="466" spans="3:4" x14ac:dyDescent="0.2">
      <c r="C466" s="20"/>
      <c r="D466" s="20"/>
    </row>
    <row r="467" spans="3:4" x14ac:dyDescent="0.2">
      <c r="C467" s="20"/>
      <c r="D467" s="20"/>
    </row>
    <row r="468" spans="3:4" x14ac:dyDescent="0.2">
      <c r="C468" s="20"/>
      <c r="D468" s="20"/>
    </row>
    <row r="469" spans="3:4" x14ac:dyDescent="0.2">
      <c r="C469" s="20"/>
      <c r="D469" s="20"/>
    </row>
    <row r="470" spans="3:4" x14ac:dyDescent="0.2">
      <c r="C470" s="20"/>
      <c r="D470" s="20"/>
    </row>
    <row r="471" spans="3:4" x14ac:dyDescent="0.2">
      <c r="C471" s="20"/>
      <c r="D471" s="20"/>
    </row>
    <row r="472" spans="3:4" x14ac:dyDescent="0.2">
      <c r="C472" s="20"/>
      <c r="D472" s="20"/>
    </row>
    <row r="473" spans="3:4" x14ac:dyDescent="0.2">
      <c r="C473" s="20"/>
      <c r="D473" s="20"/>
    </row>
    <row r="474" spans="3:4" x14ac:dyDescent="0.2">
      <c r="C474" s="20"/>
      <c r="D474" s="20"/>
    </row>
    <row r="475" spans="3:4" x14ac:dyDescent="0.2">
      <c r="C475" s="20"/>
      <c r="D475" s="20"/>
    </row>
    <row r="476" spans="3:4" x14ac:dyDescent="0.2">
      <c r="C476" s="20"/>
      <c r="D476" s="20"/>
    </row>
    <row r="477" spans="3:4" x14ac:dyDescent="0.2">
      <c r="C477" s="20"/>
      <c r="D477" s="20"/>
    </row>
    <row r="478" spans="3:4" x14ac:dyDescent="0.2">
      <c r="C478" s="20"/>
      <c r="D478" s="20"/>
    </row>
    <row r="479" spans="3:4" x14ac:dyDescent="0.2">
      <c r="C479" s="20"/>
      <c r="D479" s="20"/>
    </row>
    <row r="480" spans="3:4" x14ac:dyDescent="0.2">
      <c r="C480" s="20"/>
      <c r="D480" s="20"/>
    </row>
    <row r="481" spans="3:4" x14ac:dyDescent="0.2">
      <c r="C481" s="20"/>
      <c r="D481" s="20"/>
    </row>
    <row r="482" spans="3:4" x14ac:dyDescent="0.2">
      <c r="C482" s="20"/>
      <c r="D482" s="20"/>
    </row>
    <row r="483" spans="3:4" x14ac:dyDescent="0.2">
      <c r="C483" s="20"/>
      <c r="D483" s="20"/>
    </row>
    <row r="484" spans="3:4" x14ac:dyDescent="0.2">
      <c r="C484" s="20"/>
      <c r="D484" s="20"/>
    </row>
    <row r="485" spans="3:4" x14ac:dyDescent="0.2">
      <c r="C485" s="20"/>
      <c r="D485" s="20"/>
    </row>
    <row r="486" spans="3:4" x14ac:dyDescent="0.2">
      <c r="C486" s="20"/>
      <c r="D486" s="20"/>
    </row>
    <row r="487" spans="3:4" x14ac:dyDescent="0.2">
      <c r="C487" s="20"/>
      <c r="D487" s="20"/>
    </row>
    <row r="488" spans="3:4" x14ac:dyDescent="0.2">
      <c r="C488" s="20"/>
      <c r="D488" s="20"/>
    </row>
    <row r="489" spans="3:4" x14ac:dyDescent="0.2">
      <c r="C489" s="20"/>
      <c r="D489" s="20"/>
    </row>
    <row r="490" spans="3:4" x14ac:dyDescent="0.2">
      <c r="C490" s="20"/>
      <c r="D490" s="20"/>
    </row>
    <row r="491" spans="3:4" x14ac:dyDescent="0.2">
      <c r="C491" s="20"/>
      <c r="D491" s="20"/>
    </row>
    <row r="492" spans="3:4" x14ac:dyDescent="0.2">
      <c r="C492" s="20"/>
      <c r="D492" s="20"/>
    </row>
    <row r="493" spans="3:4" x14ac:dyDescent="0.2">
      <c r="C493" s="20"/>
      <c r="D493" s="20"/>
    </row>
    <row r="494" spans="3:4" x14ac:dyDescent="0.2">
      <c r="C494" s="20"/>
      <c r="D494" s="20"/>
    </row>
    <row r="495" spans="3:4" x14ac:dyDescent="0.2">
      <c r="C495" s="20"/>
      <c r="D495" s="20"/>
    </row>
    <row r="496" spans="3:4" x14ac:dyDescent="0.2">
      <c r="C496" s="20"/>
      <c r="D496" s="20"/>
    </row>
    <row r="497" spans="3:4" x14ac:dyDescent="0.2">
      <c r="C497" s="20"/>
      <c r="D497" s="20"/>
    </row>
    <row r="498" spans="3:4" x14ac:dyDescent="0.2">
      <c r="C498" s="20"/>
      <c r="D498" s="20"/>
    </row>
    <row r="499" spans="3:4" x14ac:dyDescent="0.2">
      <c r="C499" s="20"/>
      <c r="D499" s="20"/>
    </row>
    <row r="500" spans="3:4" x14ac:dyDescent="0.2">
      <c r="C500" s="20"/>
      <c r="D500" s="20"/>
    </row>
    <row r="501" spans="3:4" x14ac:dyDescent="0.2">
      <c r="C501" s="20"/>
      <c r="D501" s="20"/>
    </row>
    <row r="502" spans="3:4" x14ac:dyDescent="0.2">
      <c r="C502" s="20"/>
      <c r="D502" s="20"/>
    </row>
    <row r="503" spans="3:4" x14ac:dyDescent="0.2">
      <c r="C503" s="20"/>
      <c r="D503" s="20"/>
    </row>
    <row r="504" spans="3:4" x14ac:dyDescent="0.2">
      <c r="C504" s="20"/>
      <c r="D504" s="20"/>
    </row>
    <row r="505" spans="3:4" x14ac:dyDescent="0.2">
      <c r="C505" s="20"/>
      <c r="D505" s="20"/>
    </row>
    <row r="506" spans="3:4" x14ac:dyDescent="0.2">
      <c r="C506" s="20"/>
      <c r="D506" s="20"/>
    </row>
    <row r="507" spans="3:4" x14ac:dyDescent="0.2">
      <c r="C507" s="20"/>
      <c r="D507" s="20"/>
    </row>
    <row r="508" spans="3:4" x14ac:dyDescent="0.2">
      <c r="C508" s="20"/>
      <c r="D508" s="20"/>
    </row>
    <row r="509" spans="3:4" x14ac:dyDescent="0.2">
      <c r="C509" s="20"/>
      <c r="D509" s="20"/>
    </row>
    <row r="510" spans="3:4" x14ac:dyDescent="0.2">
      <c r="C510" s="20"/>
      <c r="D510" s="20"/>
    </row>
    <row r="511" spans="3:4" x14ac:dyDescent="0.2">
      <c r="C511" s="20"/>
      <c r="D511" s="20"/>
    </row>
    <row r="512" spans="3:4" x14ac:dyDescent="0.2">
      <c r="C512" s="20"/>
      <c r="D512" s="20"/>
    </row>
    <row r="513" spans="3:4" x14ac:dyDescent="0.2">
      <c r="C513" s="20"/>
      <c r="D513" s="20"/>
    </row>
    <row r="514" spans="3:4" x14ac:dyDescent="0.2">
      <c r="C514" s="20"/>
      <c r="D514" s="20"/>
    </row>
    <row r="515" spans="3:4" x14ac:dyDescent="0.2">
      <c r="C515" s="20"/>
      <c r="D515" s="20"/>
    </row>
    <row r="516" spans="3:4" x14ac:dyDescent="0.2">
      <c r="C516" s="20"/>
      <c r="D516" s="20"/>
    </row>
    <row r="517" spans="3:4" x14ac:dyDescent="0.2">
      <c r="C517" s="20"/>
      <c r="D517" s="20"/>
    </row>
    <row r="518" spans="3:4" x14ac:dyDescent="0.2">
      <c r="C518" s="20"/>
      <c r="D518" s="20"/>
    </row>
    <row r="519" spans="3:4" x14ac:dyDescent="0.2">
      <c r="C519" s="20"/>
      <c r="D519" s="20"/>
    </row>
    <row r="520" spans="3:4" x14ac:dyDescent="0.2">
      <c r="C520" s="20"/>
      <c r="D520" s="20"/>
    </row>
    <row r="521" spans="3:4" x14ac:dyDescent="0.2">
      <c r="C521" s="20"/>
      <c r="D521" s="20"/>
    </row>
    <row r="522" spans="3:4" x14ac:dyDescent="0.2">
      <c r="C522" s="20"/>
      <c r="D522" s="20"/>
    </row>
    <row r="523" spans="3:4" x14ac:dyDescent="0.2">
      <c r="C523" s="20"/>
      <c r="D523" s="20"/>
    </row>
    <row r="524" spans="3:4" x14ac:dyDescent="0.2">
      <c r="C524" s="20"/>
      <c r="D524" s="20"/>
    </row>
    <row r="525" spans="3:4" x14ac:dyDescent="0.2">
      <c r="C525" s="20"/>
      <c r="D525" s="20"/>
    </row>
    <row r="526" spans="3:4" x14ac:dyDescent="0.2">
      <c r="C526" s="20"/>
      <c r="D526" s="20"/>
    </row>
    <row r="527" spans="3:4" x14ac:dyDescent="0.2">
      <c r="C527" s="20"/>
      <c r="D527" s="20"/>
    </row>
    <row r="528" spans="3:4" x14ac:dyDescent="0.2">
      <c r="C528" s="20"/>
      <c r="D528" s="20"/>
    </row>
    <row r="529" spans="3:4" x14ac:dyDescent="0.2">
      <c r="C529" s="20"/>
      <c r="D529" s="20"/>
    </row>
    <row r="530" spans="3:4" x14ac:dyDescent="0.2">
      <c r="C530" s="20"/>
      <c r="D530" s="20"/>
    </row>
    <row r="531" spans="3:4" x14ac:dyDescent="0.2">
      <c r="C531" s="20"/>
      <c r="D531" s="20"/>
    </row>
    <row r="532" spans="3:4" x14ac:dyDescent="0.2">
      <c r="C532" s="20"/>
      <c r="D532" s="20"/>
    </row>
    <row r="533" spans="3:4" x14ac:dyDescent="0.2">
      <c r="C533" s="20"/>
      <c r="D533" s="20"/>
    </row>
    <row r="534" spans="3:4" x14ac:dyDescent="0.2">
      <c r="C534" s="20"/>
      <c r="D534" s="20"/>
    </row>
    <row r="535" spans="3:4" x14ac:dyDescent="0.2">
      <c r="C535" s="20"/>
      <c r="D535" s="20"/>
    </row>
    <row r="536" spans="3:4" x14ac:dyDescent="0.2">
      <c r="C536" s="20"/>
      <c r="D536" s="20"/>
    </row>
    <row r="537" spans="3:4" x14ac:dyDescent="0.2">
      <c r="C537" s="20"/>
      <c r="D537" s="20"/>
    </row>
    <row r="538" spans="3:4" x14ac:dyDescent="0.2">
      <c r="C538" s="20"/>
      <c r="D538" s="20"/>
    </row>
    <row r="539" spans="3:4" x14ac:dyDescent="0.2">
      <c r="C539" s="20"/>
      <c r="D539" s="20"/>
    </row>
    <row r="540" spans="3:4" x14ac:dyDescent="0.2">
      <c r="C540" s="20"/>
      <c r="D540" s="20"/>
    </row>
    <row r="541" spans="3:4" x14ac:dyDescent="0.2">
      <c r="C541" s="20"/>
      <c r="D541" s="20"/>
    </row>
    <row r="542" spans="3:4" x14ac:dyDescent="0.2">
      <c r="C542" s="20"/>
      <c r="D542" s="20"/>
    </row>
    <row r="543" spans="3:4" x14ac:dyDescent="0.2">
      <c r="C543" s="20"/>
      <c r="D543" s="20"/>
    </row>
    <row r="544" spans="3:4" x14ac:dyDescent="0.2">
      <c r="C544" s="20"/>
      <c r="D544" s="20"/>
    </row>
    <row r="545" spans="3:4" x14ac:dyDescent="0.2">
      <c r="C545" s="20"/>
      <c r="D545" s="20"/>
    </row>
    <row r="546" spans="3:4" x14ac:dyDescent="0.2">
      <c r="C546" s="20"/>
      <c r="D546" s="20"/>
    </row>
    <row r="547" spans="3:4" x14ac:dyDescent="0.2">
      <c r="C547" s="20"/>
      <c r="D547" s="20"/>
    </row>
    <row r="548" spans="3:4" x14ac:dyDescent="0.2">
      <c r="C548" s="20"/>
      <c r="D548" s="20"/>
    </row>
    <row r="549" spans="3:4" x14ac:dyDescent="0.2">
      <c r="C549" s="20"/>
      <c r="D549" s="20"/>
    </row>
    <row r="550" spans="3:4" x14ac:dyDescent="0.2">
      <c r="C550" s="20"/>
      <c r="D550" s="20"/>
    </row>
    <row r="551" spans="3:4" x14ac:dyDescent="0.2">
      <c r="C551" s="20"/>
      <c r="D551" s="20"/>
    </row>
    <row r="552" spans="3:4" x14ac:dyDescent="0.2">
      <c r="C552" s="20"/>
      <c r="D552" s="20"/>
    </row>
    <row r="553" spans="3:4" x14ac:dyDescent="0.2">
      <c r="C553" s="20"/>
      <c r="D553" s="20"/>
    </row>
    <row r="554" spans="3:4" x14ac:dyDescent="0.2">
      <c r="C554" s="20"/>
      <c r="D554" s="20"/>
    </row>
    <row r="555" spans="3:4" x14ac:dyDescent="0.2">
      <c r="C555" s="20"/>
      <c r="D555" s="20"/>
    </row>
    <row r="556" spans="3:4" x14ac:dyDescent="0.2">
      <c r="C556" s="20"/>
      <c r="D556" s="20"/>
    </row>
    <row r="557" spans="3:4" x14ac:dyDescent="0.2">
      <c r="C557" s="20"/>
      <c r="D557" s="20"/>
    </row>
    <row r="558" spans="3:4" x14ac:dyDescent="0.2">
      <c r="C558" s="20"/>
      <c r="D558" s="20"/>
    </row>
    <row r="559" spans="3:4" x14ac:dyDescent="0.2">
      <c r="C559" s="20"/>
      <c r="D559" s="20"/>
    </row>
    <row r="560" spans="3:4" x14ac:dyDescent="0.2">
      <c r="C560" s="20"/>
      <c r="D560" s="20"/>
    </row>
    <row r="561" spans="3:4" x14ac:dyDescent="0.2">
      <c r="C561" s="20"/>
      <c r="D561" s="20"/>
    </row>
    <row r="562" spans="3:4" x14ac:dyDescent="0.2">
      <c r="C562" s="20"/>
      <c r="D562" s="20"/>
    </row>
    <row r="563" spans="3:4" x14ac:dyDescent="0.2">
      <c r="C563" s="20"/>
      <c r="D563" s="20"/>
    </row>
    <row r="564" spans="3:4" x14ac:dyDescent="0.2">
      <c r="C564" s="20"/>
      <c r="D564" s="20"/>
    </row>
    <row r="565" spans="3:4" x14ac:dyDescent="0.2">
      <c r="C565" s="20"/>
      <c r="D565" s="20"/>
    </row>
    <row r="566" spans="3:4" x14ac:dyDescent="0.2">
      <c r="C566" s="20"/>
      <c r="D566" s="20"/>
    </row>
    <row r="567" spans="3:4" x14ac:dyDescent="0.2">
      <c r="C567" s="20"/>
      <c r="D567" s="20"/>
    </row>
    <row r="568" spans="3:4" x14ac:dyDescent="0.2">
      <c r="C568" s="20"/>
      <c r="D568" s="20"/>
    </row>
    <row r="569" spans="3:4" x14ac:dyDescent="0.2">
      <c r="C569" s="20"/>
      <c r="D569" s="20"/>
    </row>
    <row r="570" spans="3:4" x14ac:dyDescent="0.2">
      <c r="C570" s="20"/>
      <c r="D570" s="20"/>
    </row>
    <row r="571" spans="3:4" x14ac:dyDescent="0.2">
      <c r="C571" s="20"/>
      <c r="D571" s="20"/>
    </row>
    <row r="572" spans="3:4" x14ac:dyDescent="0.2">
      <c r="C572" s="20"/>
      <c r="D572" s="20"/>
    </row>
    <row r="573" spans="3:4" x14ac:dyDescent="0.2">
      <c r="C573" s="20"/>
      <c r="D573" s="20"/>
    </row>
    <row r="574" spans="3:4" x14ac:dyDescent="0.2">
      <c r="C574" s="20"/>
      <c r="D574" s="20"/>
    </row>
    <row r="575" spans="3:4" x14ac:dyDescent="0.2">
      <c r="C575" s="20"/>
      <c r="D575" s="20"/>
    </row>
    <row r="576" spans="3:4" x14ac:dyDescent="0.2">
      <c r="C576" s="20"/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/>
      <c r="D657" s="20"/>
    </row>
    <row r="658" spans="3:4" x14ac:dyDescent="0.2">
      <c r="C658" s="20"/>
      <c r="D658" s="20"/>
    </row>
    <row r="659" spans="3:4" x14ac:dyDescent="0.2">
      <c r="C659" s="20"/>
      <c r="D659" s="20"/>
    </row>
    <row r="660" spans="3:4" x14ac:dyDescent="0.2">
      <c r="C660" s="20"/>
      <c r="D660" s="20"/>
    </row>
    <row r="661" spans="3:4" x14ac:dyDescent="0.2">
      <c r="C661" s="20"/>
      <c r="D661" s="20"/>
    </row>
    <row r="662" spans="3:4" x14ac:dyDescent="0.2">
      <c r="C662" s="20"/>
      <c r="D662" s="20"/>
    </row>
    <row r="663" spans="3:4" x14ac:dyDescent="0.2">
      <c r="C663" s="20"/>
      <c r="D663" s="20"/>
    </row>
    <row r="664" spans="3:4" x14ac:dyDescent="0.2">
      <c r="C664" s="20"/>
      <c r="D664" s="20"/>
    </row>
    <row r="665" spans="3:4" x14ac:dyDescent="0.2">
      <c r="C665" s="20"/>
      <c r="D665" s="20"/>
    </row>
    <row r="666" spans="3:4" x14ac:dyDescent="0.2">
      <c r="C666" s="20"/>
      <c r="D666" s="20"/>
    </row>
    <row r="667" spans="3:4" x14ac:dyDescent="0.2">
      <c r="C667" s="20"/>
      <c r="D667" s="20"/>
    </row>
    <row r="668" spans="3:4" x14ac:dyDescent="0.2">
      <c r="C668" s="20"/>
      <c r="D668" s="20"/>
    </row>
    <row r="669" spans="3:4" x14ac:dyDescent="0.2">
      <c r="C669" s="20"/>
      <c r="D669" s="20"/>
    </row>
    <row r="670" spans="3:4" x14ac:dyDescent="0.2">
      <c r="C670" s="20"/>
      <c r="D670" s="20"/>
    </row>
    <row r="671" spans="3:4" x14ac:dyDescent="0.2">
      <c r="C671" s="20"/>
      <c r="D671" s="20"/>
    </row>
    <row r="672" spans="3:4" x14ac:dyDescent="0.2">
      <c r="C672" s="20"/>
      <c r="D672" s="20"/>
    </row>
    <row r="673" spans="3:4" x14ac:dyDescent="0.2">
      <c r="C673" s="20"/>
      <c r="D673" s="20"/>
    </row>
    <row r="674" spans="3:4" x14ac:dyDescent="0.2">
      <c r="C674" s="20"/>
      <c r="D674" s="20"/>
    </row>
    <row r="675" spans="3:4" x14ac:dyDescent="0.2">
      <c r="C675" s="20"/>
      <c r="D675" s="20"/>
    </row>
    <row r="676" spans="3:4" x14ac:dyDescent="0.2">
      <c r="C676" s="20"/>
      <c r="D676" s="20"/>
    </row>
    <row r="677" spans="3:4" x14ac:dyDescent="0.2">
      <c r="C677" s="20"/>
      <c r="D677" s="20"/>
    </row>
    <row r="678" spans="3:4" x14ac:dyDescent="0.2">
      <c r="C678" s="20"/>
      <c r="D678" s="20"/>
    </row>
    <row r="679" spans="3:4" x14ac:dyDescent="0.2">
      <c r="C679" s="20"/>
      <c r="D679" s="20"/>
    </row>
    <row r="680" spans="3:4" x14ac:dyDescent="0.2">
      <c r="C680" s="20"/>
      <c r="D680" s="20"/>
    </row>
    <row r="681" spans="3:4" x14ac:dyDescent="0.2">
      <c r="C681" s="20"/>
      <c r="D681" s="20"/>
    </row>
    <row r="682" spans="3:4" x14ac:dyDescent="0.2">
      <c r="C682" s="20"/>
      <c r="D682" s="20"/>
    </row>
    <row r="683" spans="3:4" x14ac:dyDescent="0.2">
      <c r="C683" s="20"/>
      <c r="D683" s="20"/>
    </row>
    <row r="684" spans="3:4" x14ac:dyDescent="0.2">
      <c r="C684" s="20"/>
      <c r="D684" s="20"/>
    </row>
    <row r="685" spans="3:4" x14ac:dyDescent="0.2">
      <c r="C685" s="20"/>
      <c r="D685" s="20"/>
    </row>
    <row r="686" spans="3:4" x14ac:dyDescent="0.2">
      <c r="C686" s="20"/>
      <c r="D686" s="20"/>
    </row>
    <row r="687" spans="3:4" x14ac:dyDescent="0.2">
      <c r="C687" s="20"/>
      <c r="D687" s="20"/>
    </row>
    <row r="688" spans="3:4" x14ac:dyDescent="0.2">
      <c r="C688" s="20"/>
      <c r="D688" s="20"/>
    </row>
    <row r="689" spans="3:4" x14ac:dyDescent="0.2">
      <c r="C689" s="20"/>
      <c r="D689" s="20"/>
    </row>
    <row r="690" spans="3:4" x14ac:dyDescent="0.2">
      <c r="C690" s="20"/>
      <c r="D690" s="20"/>
    </row>
    <row r="691" spans="3:4" x14ac:dyDescent="0.2">
      <c r="C691" s="20"/>
      <c r="D691" s="20"/>
    </row>
    <row r="692" spans="3:4" x14ac:dyDescent="0.2">
      <c r="C692" s="20"/>
      <c r="D692" s="20"/>
    </row>
    <row r="693" spans="3:4" x14ac:dyDescent="0.2">
      <c r="C693" s="20"/>
      <c r="D693" s="20"/>
    </row>
    <row r="694" spans="3:4" x14ac:dyDescent="0.2">
      <c r="C694" s="20"/>
      <c r="D694" s="20"/>
    </row>
    <row r="695" spans="3:4" x14ac:dyDescent="0.2">
      <c r="C695" s="20"/>
      <c r="D695" s="20"/>
    </row>
    <row r="696" spans="3:4" x14ac:dyDescent="0.2">
      <c r="C696" s="20"/>
      <c r="D696" s="20"/>
    </row>
    <row r="697" spans="3:4" x14ac:dyDescent="0.2">
      <c r="C697" s="20"/>
      <c r="D697" s="20"/>
    </row>
    <row r="698" spans="3:4" x14ac:dyDescent="0.2">
      <c r="C698" s="20"/>
      <c r="D698" s="20"/>
    </row>
    <row r="699" spans="3:4" x14ac:dyDescent="0.2">
      <c r="C699" s="20"/>
      <c r="D699" s="20"/>
    </row>
    <row r="700" spans="3:4" x14ac:dyDescent="0.2">
      <c r="C700" s="20"/>
      <c r="D700" s="20"/>
    </row>
    <row r="701" spans="3:4" x14ac:dyDescent="0.2">
      <c r="C701" s="20"/>
      <c r="D701" s="20"/>
    </row>
    <row r="702" spans="3:4" x14ac:dyDescent="0.2">
      <c r="C702" s="20"/>
      <c r="D702" s="20"/>
    </row>
    <row r="703" spans="3:4" x14ac:dyDescent="0.2">
      <c r="C703" s="20"/>
      <c r="D703" s="20"/>
    </row>
    <row r="704" spans="3:4" x14ac:dyDescent="0.2">
      <c r="C704" s="20"/>
      <c r="D704" s="20"/>
    </row>
    <row r="705" spans="3:4" x14ac:dyDescent="0.2">
      <c r="C705" s="20"/>
      <c r="D705" s="20"/>
    </row>
    <row r="706" spans="3:4" x14ac:dyDescent="0.2">
      <c r="C706" s="20"/>
      <c r="D706" s="20"/>
    </row>
    <row r="707" spans="3:4" x14ac:dyDescent="0.2">
      <c r="C707" s="20"/>
      <c r="D707" s="20"/>
    </row>
    <row r="708" spans="3:4" x14ac:dyDescent="0.2">
      <c r="C708" s="20"/>
      <c r="D708" s="20"/>
    </row>
    <row r="709" spans="3:4" x14ac:dyDescent="0.2">
      <c r="C709" s="20"/>
      <c r="D709" s="20"/>
    </row>
    <row r="710" spans="3:4" x14ac:dyDescent="0.2">
      <c r="C710" s="20"/>
      <c r="D710" s="20"/>
    </row>
    <row r="711" spans="3:4" x14ac:dyDescent="0.2">
      <c r="C711" s="20"/>
      <c r="D711" s="20"/>
    </row>
    <row r="712" spans="3:4" x14ac:dyDescent="0.2">
      <c r="C712" s="20"/>
      <c r="D712" s="20"/>
    </row>
    <row r="713" spans="3:4" x14ac:dyDescent="0.2">
      <c r="C713" s="20"/>
      <c r="D713" s="20"/>
    </row>
    <row r="714" spans="3:4" x14ac:dyDescent="0.2">
      <c r="C714" s="20"/>
      <c r="D714" s="20"/>
    </row>
    <row r="715" spans="3:4" x14ac:dyDescent="0.2">
      <c r="C715" s="20"/>
      <c r="D715" s="20"/>
    </row>
    <row r="716" spans="3:4" x14ac:dyDescent="0.2">
      <c r="C716" s="20"/>
      <c r="D716" s="20"/>
    </row>
    <row r="717" spans="3:4" x14ac:dyDescent="0.2">
      <c r="C717" s="20"/>
      <c r="D717" s="20"/>
    </row>
    <row r="718" spans="3:4" x14ac:dyDescent="0.2">
      <c r="C718" s="20"/>
      <c r="D718" s="20"/>
    </row>
    <row r="719" spans="3:4" x14ac:dyDescent="0.2">
      <c r="C719" s="20"/>
      <c r="D719" s="20"/>
    </row>
    <row r="720" spans="3:4" x14ac:dyDescent="0.2">
      <c r="C720" s="20"/>
      <c r="D720" s="20"/>
    </row>
    <row r="721" spans="3:4" x14ac:dyDescent="0.2">
      <c r="C721" s="20"/>
      <c r="D721" s="20"/>
    </row>
    <row r="722" spans="3:4" x14ac:dyDescent="0.2">
      <c r="C722" s="20"/>
      <c r="D722" s="20"/>
    </row>
    <row r="723" spans="3:4" x14ac:dyDescent="0.2">
      <c r="C723" s="20"/>
      <c r="D723" s="20"/>
    </row>
    <row r="724" spans="3:4" x14ac:dyDescent="0.2">
      <c r="C724" s="20"/>
      <c r="D724" s="20"/>
    </row>
    <row r="725" spans="3:4" x14ac:dyDescent="0.2">
      <c r="C725" s="20"/>
      <c r="D725" s="20"/>
    </row>
    <row r="726" spans="3:4" x14ac:dyDescent="0.2">
      <c r="C726" s="20"/>
      <c r="D726" s="20"/>
    </row>
    <row r="727" spans="3:4" x14ac:dyDescent="0.2">
      <c r="C727" s="20"/>
      <c r="D727" s="20"/>
    </row>
    <row r="728" spans="3:4" x14ac:dyDescent="0.2">
      <c r="C728" s="20"/>
      <c r="D728" s="20"/>
    </row>
    <row r="729" spans="3:4" x14ac:dyDescent="0.2">
      <c r="C729" s="20"/>
      <c r="D729" s="20"/>
    </row>
    <row r="730" spans="3:4" x14ac:dyDescent="0.2">
      <c r="C730" s="20"/>
      <c r="D730" s="20"/>
    </row>
    <row r="731" spans="3:4" x14ac:dyDescent="0.2">
      <c r="C731" s="20"/>
      <c r="D731" s="20"/>
    </row>
    <row r="732" spans="3:4" x14ac:dyDescent="0.2">
      <c r="C732" s="20"/>
      <c r="D732" s="20"/>
    </row>
    <row r="733" spans="3:4" x14ac:dyDescent="0.2">
      <c r="C733" s="20"/>
      <c r="D733" s="20"/>
    </row>
    <row r="734" spans="3:4" x14ac:dyDescent="0.2">
      <c r="C734" s="20"/>
      <c r="D734" s="20"/>
    </row>
    <row r="735" spans="3:4" x14ac:dyDescent="0.2">
      <c r="C735" s="20"/>
      <c r="D735" s="20"/>
    </row>
    <row r="736" spans="3:4" x14ac:dyDescent="0.2">
      <c r="C736" s="20"/>
      <c r="D736" s="20"/>
    </row>
    <row r="737" spans="3:4" x14ac:dyDescent="0.2">
      <c r="C737" s="20"/>
      <c r="D737" s="20"/>
    </row>
    <row r="738" spans="3:4" x14ac:dyDescent="0.2">
      <c r="C738" s="20"/>
      <c r="D738" s="20"/>
    </row>
    <row r="739" spans="3:4" x14ac:dyDescent="0.2">
      <c r="C739" s="20"/>
      <c r="D739" s="20"/>
    </row>
    <row r="740" spans="3:4" x14ac:dyDescent="0.2">
      <c r="C740" s="20"/>
      <c r="D740" s="20"/>
    </row>
    <row r="741" spans="3:4" x14ac:dyDescent="0.2">
      <c r="C741" s="20"/>
      <c r="D741" s="20"/>
    </row>
    <row r="742" spans="3:4" x14ac:dyDescent="0.2">
      <c r="C742" s="20"/>
      <c r="D742" s="20"/>
    </row>
    <row r="743" spans="3:4" x14ac:dyDescent="0.2">
      <c r="C743" s="20"/>
      <c r="D743" s="20"/>
    </row>
    <row r="744" spans="3:4" x14ac:dyDescent="0.2">
      <c r="C744" s="20"/>
      <c r="D744" s="20"/>
    </row>
    <row r="745" spans="3:4" x14ac:dyDescent="0.2">
      <c r="C745" s="20"/>
      <c r="D745" s="20"/>
    </row>
    <row r="746" spans="3:4" x14ac:dyDescent="0.2">
      <c r="C746" s="20"/>
      <c r="D746" s="20"/>
    </row>
    <row r="747" spans="3:4" x14ac:dyDescent="0.2">
      <c r="C747" s="20"/>
      <c r="D747" s="20"/>
    </row>
    <row r="748" spans="3:4" x14ac:dyDescent="0.2">
      <c r="C748" s="20"/>
      <c r="D748" s="20"/>
    </row>
    <row r="749" spans="3:4" x14ac:dyDescent="0.2">
      <c r="C749" s="20"/>
      <c r="D749" s="20"/>
    </row>
    <row r="750" spans="3:4" x14ac:dyDescent="0.2">
      <c r="C750" s="20"/>
      <c r="D750" s="20"/>
    </row>
    <row r="751" spans="3:4" x14ac:dyDescent="0.2">
      <c r="C751" s="20"/>
      <c r="D751" s="20"/>
    </row>
    <row r="752" spans="3:4" x14ac:dyDescent="0.2">
      <c r="C752" s="20"/>
      <c r="D752" s="20"/>
    </row>
    <row r="753" spans="3:4" x14ac:dyDescent="0.2">
      <c r="C753" s="20"/>
      <c r="D753" s="20"/>
    </row>
    <row r="754" spans="3:4" x14ac:dyDescent="0.2">
      <c r="C754" s="20"/>
      <c r="D754" s="20"/>
    </row>
    <row r="755" spans="3:4" x14ac:dyDescent="0.2">
      <c r="C755" s="20"/>
      <c r="D755" s="20"/>
    </row>
    <row r="756" spans="3:4" x14ac:dyDescent="0.2">
      <c r="C756" s="20"/>
      <c r="D756" s="20"/>
    </row>
    <row r="757" spans="3:4" x14ac:dyDescent="0.2">
      <c r="C757" s="20"/>
      <c r="D757" s="20"/>
    </row>
    <row r="758" spans="3:4" x14ac:dyDescent="0.2">
      <c r="C758" s="20"/>
      <c r="D758" s="20"/>
    </row>
    <row r="759" spans="3:4" x14ac:dyDescent="0.2">
      <c r="C759" s="20"/>
      <c r="D759" s="20"/>
    </row>
    <row r="760" spans="3:4" x14ac:dyDescent="0.2">
      <c r="C760" s="20"/>
      <c r="D760" s="20"/>
    </row>
    <row r="761" spans="3:4" x14ac:dyDescent="0.2">
      <c r="C761" s="20"/>
      <c r="D761" s="20"/>
    </row>
    <row r="762" spans="3:4" x14ac:dyDescent="0.2">
      <c r="C762" s="20"/>
      <c r="D762" s="20"/>
    </row>
    <row r="763" spans="3:4" x14ac:dyDescent="0.2">
      <c r="C763" s="20"/>
      <c r="D763" s="20"/>
    </row>
    <row r="764" spans="3:4" x14ac:dyDescent="0.2">
      <c r="C764" s="20"/>
      <c r="D764" s="20"/>
    </row>
    <row r="765" spans="3:4" x14ac:dyDescent="0.2">
      <c r="C765" s="20"/>
      <c r="D765" s="20"/>
    </row>
    <row r="766" spans="3:4" x14ac:dyDescent="0.2">
      <c r="C766" s="20"/>
      <c r="D766" s="20"/>
    </row>
    <row r="767" spans="3:4" x14ac:dyDescent="0.2">
      <c r="C767" s="20"/>
      <c r="D767" s="20"/>
    </row>
    <row r="768" spans="3:4" x14ac:dyDescent="0.2">
      <c r="C768" s="20"/>
      <c r="D768" s="20"/>
    </row>
    <row r="769" spans="3:4" x14ac:dyDescent="0.2">
      <c r="C769" s="20"/>
      <c r="D769" s="20"/>
    </row>
    <row r="770" spans="3:4" x14ac:dyDescent="0.2">
      <c r="C770" s="20"/>
      <c r="D770" s="20"/>
    </row>
    <row r="771" spans="3:4" x14ac:dyDescent="0.2">
      <c r="C771" s="20"/>
      <c r="D771" s="20"/>
    </row>
    <row r="772" spans="3:4" x14ac:dyDescent="0.2">
      <c r="C772" s="20"/>
      <c r="D772" s="20"/>
    </row>
    <row r="773" spans="3:4" x14ac:dyDescent="0.2">
      <c r="C773" s="20"/>
      <c r="D773" s="20"/>
    </row>
    <row r="774" spans="3:4" x14ac:dyDescent="0.2">
      <c r="C774" s="20"/>
      <c r="D774" s="20"/>
    </row>
    <row r="775" spans="3:4" x14ac:dyDescent="0.2">
      <c r="C775" s="20"/>
      <c r="D775" s="20"/>
    </row>
    <row r="776" spans="3:4" x14ac:dyDescent="0.2">
      <c r="C776" s="20"/>
      <c r="D776" s="20"/>
    </row>
    <row r="777" spans="3:4" x14ac:dyDescent="0.2">
      <c r="C777" s="20"/>
      <c r="D777" s="20"/>
    </row>
    <row r="778" spans="3:4" x14ac:dyDescent="0.2">
      <c r="C778" s="20"/>
      <c r="D778" s="20"/>
    </row>
    <row r="779" spans="3:4" x14ac:dyDescent="0.2">
      <c r="C779" s="20"/>
      <c r="D779" s="20"/>
    </row>
    <row r="780" spans="3:4" x14ac:dyDescent="0.2">
      <c r="C780" s="20"/>
      <c r="D780" s="20"/>
    </row>
    <row r="781" spans="3:4" x14ac:dyDescent="0.2">
      <c r="C781" s="20"/>
      <c r="D781" s="20"/>
    </row>
    <row r="782" spans="3:4" x14ac:dyDescent="0.2">
      <c r="C782" s="20"/>
      <c r="D782" s="20"/>
    </row>
    <row r="783" spans="3:4" x14ac:dyDescent="0.2">
      <c r="C783" s="20"/>
      <c r="D783" s="20"/>
    </row>
    <row r="784" spans="3:4" x14ac:dyDescent="0.2">
      <c r="C784" s="20"/>
      <c r="D784" s="20"/>
    </row>
    <row r="785" spans="3:4" x14ac:dyDescent="0.2">
      <c r="C785" s="20"/>
      <c r="D785" s="20"/>
    </row>
    <row r="786" spans="3:4" x14ac:dyDescent="0.2">
      <c r="C786" s="20"/>
      <c r="D786" s="20"/>
    </row>
    <row r="787" spans="3:4" x14ac:dyDescent="0.2">
      <c r="C787" s="20"/>
      <c r="D787" s="20"/>
    </row>
    <row r="788" spans="3:4" x14ac:dyDescent="0.2">
      <c r="C788" s="20"/>
      <c r="D788" s="20"/>
    </row>
    <row r="789" spans="3:4" x14ac:dyDescent="0.2">
      <c r="C789" s="20"/>
      <c r="D789" s="20"/>
    </row>
    <row r="790" spans="3:4" x14ac:dyDescent="0.2">
      <c r="C790" s="20"/>
      <c r="D790" s="20"/>
    </row>
    <row r="791" spans="3:4" x14ac:dyDescent="0.2">
      <c r="C791" s="20"/>
      <c r="D791" s="20"/>
    </row>
    <row r="792" spans="3:4" x14ac:dyDescent="0.2">
      <c r="C792" s="20"/>
      <c r="D792" s="20"/>
    </row>
    <row r="793" spans="3:4" x14ac:dyDescent="0.2">
      <c r="C793" s="20"/>
      <c r="D793" s="20"/>
    </row>
    <row r="794" spans="3:4" x14ac:dyDescent="0.2">
      <c r="C794" s="20"/>
      <c r="D794" s="20"/>
    </row>
    <row r="795" spans="3:4" x14ac:dyDescent="0.2">
      <c r="C795" s="20"/>
      <c r="D795" s="20"/>
    </row>
    <row r="796" spans="3:4" x14ac:dyDescent="0.2">
      <c r="C796" s="20"/>
      <c r="D796" s="20"/>
    </row>
    <row r="797" spans="3:4" x14ac:dyDescent="0.2">
      <c r="C797" s="20"/>
      <c r="D797" s="20"/>
    </row>
    <row r="798" spans="3:4" x14ac:dyDescent="0.2">
      <c r="C798" s="20"/>
      <c r="D798" s="20"/>
    </row>
    <row r="799" spans="3:4" x14ac:dyDescent="0.2">
      <c r="C799" s="20"/>
      <c r="D799" s="20"/>
    </row>
    <row r="800" spans="3:4" x14ac:dyDescent="0.2">
      <c r="C800" s="20"/>
      <c r="D800" s="20"/>
    </row>
    <row r="801" spans="3:4" x14ac:dyDescent="0.2">
      <c r="C801" s="20"/>
      <c r="D801" s="20"/>
    </row>
    <row r="802" spans="3:4" x14ac:dyDescent="0.2">
      <c r="C802" s="20"/>
      <c r="D802" s="20"/>
    </row>
    <row r="803" spans="3:4" x14ac:dyDescent="0.2">
      <c r="C803" s="20"/>
      <c r="D803" s="20"/>
    </row>
    <row r="804" spans="3:4" x14ac:dyDescent="0.2">
      <c r="C804" s="20"/>
      <c r="D804" s="20"/>
    </row>
    <row r="805" spans="3:4" x14ac:dyDescent="0.2">
      <c r="C805" s="20"/>
      <c r="D805" s="20"/>
    </row>
    <row r="806" spans="3:4" x14ac:dyDescent="0.2">
      <c r="C806" s="20"/>
      <c r="D806" s="20"/>
    </row>
    <row r="807" spans="3:4" x14ac:dyDescent="0.2">
      <c r="C807" s="20"/>
      <c r="D807" s="20"/>
    </row>
    <row r="808" spans="3:4" x14ac:dyDescent="0.2">
      <c r="C808" s="20"/>
      <c r="D808" s="20"/>
    </row>
    <row r="809" spans="3:4" x14ac:dyDescent="0.2">
      <c r="C809" s="20"/>
      <c r="D809" s="20"/>
    </row>
    <row r="810" spans="3:4" x14ac:dyDescent="0.2">
      <c r="C810" s="20"/>
      <c r="D810" s="20"/>
    </row>
    <row r="811" spans="3:4" x14ac:dyDescent="0.2">
      <c r="C811" s="20"/>
      <c r="D811" s="20"/>
    </row>
    <row r="812" spans="3:4" x14ac:dyDescent="0.2">
      <c r="C812" s="20"/>
      <c r="D812" s="20"/>
    </row>
    <row r="813" spans="3:4" x14ac:dyDescent="0.2">
      <c r="C813" s="20"/>
      <c r="D813" s="20"/>
    </row>
    <row r="814" spans="3:4" x14ac:dyDescent="0.2">
      <c r="C814" s="20"/>
      <c r="D814" s="20"/>
    </row>
    <row r="815" spans="3:4" x14ac:dyDescent="0.2">
      <c r="C815" s="20"/>
      <c r="D815" s="20"/>
    </row>
    <row r="816" spans="3:4" x14ac:dyDescent="0.2">
      <c r="C816" s="20"/>
      <c r="D816" s="20"/>
    </row>
    <row r="817" spans="3:4" x14ac:dyDescent="0.2">
      <c r="C817" s="20"/>
      <c r="D817" s="20"/>
    </row>
    <row r="818" spans="3:4" x14ac:dyDescent="0.2">
      <c r="C818" s="20"/>
      <c r="D818" s="20"/>
    </row>
    <row r="819" spans="3:4" x14ac:dyDescent="0.2">
      <c r="C819" s="20"/>
      <c r="D819" s="20"/>
    </row>
    <row r="820" spans="3:4" x14ac:dyDescent="0.2">
      <c r="C820" s="20"/>
      <c r="D820" s="20"/>
    </row>
    <row r="821" spans="3:4" x14ac:dyDescent="0.2">
      <c r="C821" s="20"/>
      <c r="D821" s="20"/>
    </row>
    <row r="822" spans="3:4" x14ac:dyDescent="0.2">
      <c r="C822" s="20"/>
      <c r="D822" s="20"/>
    </row>
    <row r="823" spans="3:4" x14ac:dyDescent="0.2">
      <c r="C823" s="20"/>
      <c r="D823" s="20"/>
    </row>
    <row r="824" spans="3:4" x14ac:dyDescent="0.2">
      <c r="C824" s="20"/>
      <c r="D824" s="20"/>
    </row>
    <row r="825" spans="3:4" x14ac:dyDescent="0.2">
      <c r="C825" s="20"/>
      <c r="D825" s="20"/>
    </row>
    <row r="826" spans="3:4" x14ac:dyDescent="0.2">
      <c r="C826" s="20"/>
      <c r="D826" s="20"/>
    </row>
    <row r="827" spans="3:4" x14ac:dyDescent="0.2">
      <c r="C827" s="20"/>
      <c r="D827" s="20"/>
    </row>
    <row r="828" spans="3:4" x14ac:dyDescent="0.2">
      <c r="C828" s="20"/>
      <c r="D828" s="20"/>
    </row>
    <row r="829" spans="3:4" x14ac:dyDescent="0.2">
      <c r="C829" s="20"/>
      <c r="D829" s="20"/>
    </row>
    <row r="830" spans="3:4" x14ac:dyDescent="0.2">
      <c r="C830" s="20"/>
      <c r="D830" s="20"/>
    </row>
    <row r="831" spans="3:4" x14ac:dyDescent="0.2">
      <c r="C831" s="20"/>
      <c r="D831" s="20"/>
    </row>
    <row r="832" spans="3:4" x14ac:dyDescent="0.2">
      <c r="C832" s="20"/>
      <c r="D832" s="20"/>
    </row>
    <row r="833" spans="3:4" x14ac:dyDescent="0.2">
      <c r="C833" s="20"/>
      <c r="D833" s="20"/>
    </row>
    <row r="834" spans="3:4" x14ac:dyDescent="0.2">
      <c r="C834" s="20"/>
      <c r="D834" s="20"/>
    </row>
    <row r="835" spans="3:4" x14ac:dyDescent="0.2">
      <c r="C835" s="20"/>
      <c r="D835" s="20"/>
    </row>
    <row r="836" spans="3:4" x14ac:dyDescent="0.2">
      <c r="C836" s="20"/>
      <c r="D836" s="20"/>
    </row>
    <row r="837" spans="3:4" x14ac:dyDescent="0.2">
      <c r="C837" s="20"/>
      <c r="D837" s="20"/>
    </row>
    <row r="838" spans="3:4" x14ac:dyDescent="0.2">
      <c r="C838" s="20"/>
      <c r="D838" s="20"/>
    </row>
    <row r="839" spans="3:4" x14ac:dyDescent="0.2">
      <c r="C839" s="20"/>
      <c r="D839" s="20"/>
    </row>
    <row r="840" spans="3:4" x14ac:dyDescent="0.2">
      <c r="C840" s="20"/>
      <c r="D840" s="20"/>
    </row>
    <row r="841" spans="3:4" x14ac:dyDescent="0.2">
      <c r="C841" s="20"/>
      <c r="D841" s="20"/>
    </row>
    <row r="842" spans="3:4" x14ac:dyDescent="0.2">
      <c r="C842" s="20"/>
      <c r="D842" s="20"/>
    </row>
    <row r="843" spans="3:4" x14ac:dyDescent="0.2">
      <c r="C843" s="20"/>
      <c r="D843" s="20"/>
    </row>
    <row r="844" spans="3:4" x14ac:dyDescent="0.2">
      <c r="C844" s="20"/>
      <c r="D844" s="20"/>
    </row>
    <row r="845" spans="3:4" x14ac:dyDescent="0.2">
      <c r="C845" s="20"/>
      <c r="D845" s="20"/>
    </row>
    <row r="846" spans="3:4" x14ac:dyDescent="0.2">
      <c r="C846" s="20"/>
      <c r="D846" s="20"/>
    </row>
    <row r="847" spans="3:4" x14ac:dyDescent="0.2">
      <c r="C847" s="20"/>
      <c r="D847" s="20"/>
    </row>
    <row r="848" spans="3:4" x14ac:dyDescent="0.2">
      <c r="C848" s="20"/>
      <c r="D848" s="20"/>
    </row>
    <row r="849" spans="3:4" x14ac:dyDescent="0.2">
      <c r="C849" s="20"/>
      <c r="D849" s="20"/>
    </row>
    <row r="850" spans="3:4" x14ac:dyDescent="0.2">
      <c r="C850" s="20"/>
      <c r="D850" s="20"/>
    </row>
    <row r="851" spans="3:4" x14ac:dyDescent="0.2">
      <c r="C851" s="20"/>
      <c r="D851" s="20"/>
    </row>
    <row r="852" spans="3:4" x14ac:dyDescent="0.2">
      <c r="C852" s="20"/>
      <c r="D852" s="20"/>
    </row>
    <row r="853" spans="3:4" x14ac:dyDescent="0.2">
      <c r="C853" s="20"/>
      <c r="D853" s="20"/>
    </row>
    <row r="854" spans="3:4" x14ac:dyDescent="0.2">
      <c r="C854" s="20"/>
      <c r="D854" s="20"/>
    </row>
    <row r="855" spans="3:4" x14ac:dyDescent="0.2">
      <c r="C855" s="20"/>
      <c r="D855" s="20"/>
    </row>
    <row r="856" spans="3:4" x14ac:dyDescent="0.2">
      <c r="C856" s="20"/>
      <c r="D856" s="20"/>
    </row>
    <row r="857" spans="3:4" x14ac:dyDescent="0.2">
      <c r="C857" s="20"/>
      <c r="D857" s="20"/>
    </row>
    <row r="858" spans="3:4" x14ac:dyDescent="0.2">
      <c r="C858" s="20"/>
      <c r="D858" s="20"/>
    </row>
    <row r="859" spans="3:4" x14ac:dyDescent="0.2">
      <c r="C859" s="20"/>
      <c r="D859" s="20"/>
    </row>
    <row r="860" spans="3:4" x14ac:dyDescent="0.2">
      <c r="C860" s="20"/>
      <c r="D860" s="20"/>
    </row>
    <row r="861" spans="3:4" x14ac:dyDescent="0.2">
      <c r="C861" s="20"/>
      <c r="D861" s="20"/>
    </row>
    <row r="862" spans="3:4" x14ac:dyDescent="0.2">
      <c r="C862" s="20"/>
      <c r="D862" s="20"/>
    </row>
    <row r="863" spans="3:4" x14ac:dyDescent="0.2">
      <c r="C863" s="20"/>
      <c r="D863" s="20"/>
    </row>
    <row r="864" spans="3:4" x14ac:dyDescent="0.2">
      <c r="C864" s="20"/>
      <c r="D864" s="20"/>
    </row>
    <row r="865" spans="3:4" x14ac:dyDescent="0.2">
      <c r="C865" s="20"/>
      <c r="D865" s="20"/>
    </row>
    <row r="866" spans="3:4" x14ac:dyDescent="0.2">
      <c r="C866" s="20"/>
      <c r="D866" s="20"/>
    </row>
    <row r="867" spans="3:4" x14ac:dyDescent="0.2">
      <c r="C867" s="20"/>
      <c r="D867" s="20"/>
    </row>
    <row r="868" spans="3:4" x14ac:dyDescent="0.2">
      <c r="C868" s="20"/>
      <c r="D868" s="20"/>
    </row>
    <row r="869" spans="3:4" x14ac:dyDescent="0.2">
      <c r="C869" s="20"/>
      <c r="D869" s="20"/>
    </row>
    <row r="870" spans="3:4" x14ac:dyDescent="0.2">
      <c r="C870" s="20"/>
      <c r="D870" s="20"/>
    </row>
    <row r="871" spans="3:4" x14ac:dyDescent="0.2">
      <c r="C871" s="20"/>
      <c r="D871" s="20"/>
    </row>
    <row r="872" spans="3:4" x14ac:dyDescent="0.2">
      <c r="C872" s="20"/>
      <c r="D872" s="20"/>
    </row>
    <row r="873" spans="3:4" x14ac:dyDescent="0.2">
      <c r="C873" s="20"/>
      <c r="D873" s="20"/>
    </row>
    <row r="874" spans="3:4" x14ac:dyDescent="0.2">
      <c r="C874" s="20"/>
      <c r="D874" s="20"/>
    </row>
    <row r="875" spans="3:4" x14ac:dyDescent="0.2">
      <c r="C875" s="20"/>
      <c r="D875" s="20"/>
    </row>
    <row r="876" spans="3:4" x14ac:dyDescent="0.2">
      <c r="C876" s="20"/>
      <c r="D876" s="20"/>
    </row>
    <row r="877" spans="3:4" x14ac:dyDescent="0.2">
      <c r="C877" s="20"/>
      <c r="D877" s="20"/>
    </row>
    <row r="878" spans="3:4" x14ac:dyDescent="0.2">
      <c r="C878" s="20"/>
      <c r="D878" s="20"/>
    </row>
    <row r="879" spans="3:4" x14ac:dyDescent="0.2">
      <c r="C879" s="20"/>
      <c r="D879" s="20"/>
    </row>
    <row r="880" spans="3:4" x14ac:dyDescent="0.2">
      <c r="C880" s="20"/>
      <c r="D880" s="20"/>
    </row>
    <row r="881" spans="3:4" x14ac:dyDescent="0.2">
      <c r="C881" s="20"/>
      <c r="D881" s="20"/>
    </row>
    <row r="882" spans="3:4" x14ac:dyDescent="0.2">
      <c r="C882" s="20"/>
      <c r="D882" s="20"/>
    </row>
    <row r="883" spans="3:4" x14ac:dyDescent="0.2">
      <c r="C883" s="20"/>
      <c r="D883" s="20"/>
    </row>
    <row r="884" spans="3:4" x14ac:dyDescent="0.2">
      <c r="C884" s="20"/>
      <c r="D884" s="20"/>
    </row>
    <row r="885" spans="3:4" x14ac:dyDescent="0.2">
      <c r="C885" s="20"/>
      <c r="D885" s="20"/>
    </row>
    <row r="886" spans="3:4" x14ac:dyDescent="0.2">
      <c r="C886" s="20"/>
      <c r="D886" s="20"/>
    </row>
    <row r="887" spans="3:4" x14ac:dyDescent="0.2">
      <c r="C887" s="20"/>
      <c r="D887" s="20"/>
    </row>
    <row r="888" spans="3:4" x14ac:dyDescent="0.2">
      <c r="C888" s="20"/>
      <c r="D888" s="20"/>
    </row>
    <row r="889" spans="3:4" x14ac:dyDescent="0.2">
      <c r="C889" s="20"/>
      <c r="D889" s="20"/>
    </row>
    <row r="890" spans="3:4" x14ac:dyDescent="0.2">
      <c r="C890" s="20"/>
      <c r="D890" s="20"/>
    </row>
    <row r="891" spans="3:4" x14ac:dyDescent="0.2">
      <c r="C891" s="20"/>
      <c r="D891" s="20"/>
    </row>
    <row r="892" spans="3:4" x14ac:dyDescent="0.2">
      <c r="C892" s="20"/>
      <c r="D892" s="20"/>
    </row>
    <row r="893" spans="3:4" x14ac:dyDescent="0.2">
      <c r="C893" s="20"/>
      <c r="D893" s="20"/>
    </row>
    <row r="894" spans="3:4" x14ac:dyDescent="0.2">
      <c r="C894" s="20"/>
      <c r="D894" s="20"/>
    </row>
    <row r="895" spans="3:4" x14ac:dyDescent="0.2">
      <c r="C895" s="20"/>
      <c r="D895" s="20"/>
    </row>
    <row r="896" spans="3:4" x14ac:dyDescent="0.2">
      <c r="C896" s="20"/>
      <c r="D896" s="20"/>
    </row>
    <row r="897" spans="3:4" x14ac:dyDescent="0.2">
      <c r="C897" s="20"/>
      <c r="D897" s="20"/>
    </row>
    <row r="898" spans="3:4" x14ac:dyDescent="0.2">
      <c r="C898" s="20"/>
      <c r="D898" s="20"/>
    </row>
    <row r="899" spans="3:4" x14ac:dyDescent="0.2">
      <c r="C899" s="20"/>
      <c r="D899" s="20"/>
    </row>
    <row r="900" spans="3:4" x14ac:dyDescent="0.2">
      <c r="C900" s="20"/>
      <c r="D900" s="20"/>
    </row>
    <row r="901" spans="3:4" x14ac:dyDescent="0.2">
      <c r="C901" s="20"/>
      <c r="D901" s="20"/>
    </row>
    <row r="902" spans="3:4" x14ac:dyDescent="0.2">
      <c r="C902" s="20"/>
      <c r="D902" s="20"/>
    </row>
    <row r="903" spans="3:4" x14ac:dyDescent="0.2">
      <c r="C903" s="20"/>
      <c r="D903" s="20"/>
    </row>
    <row r="904" spans="3:4" x14ac:dyDescent="0.2">
      <c r="C904" s="20"/>
      <c r="D904" s="20"/>
    </row>
    <row r="905" spans="3:4" x14ac:dyDescent="0.2">
      <c r="C905" s="20"/>
      <c r="D905" s="20"/>
    </row>
    <row r="906" spans="3:4" x14ac:dyDescent="0.2">
      <c r="C906" s="20"/>
      <c r="D906" s="20"/>
    </row>
    <row r="907" spans="3:4" x14ac:dyDescent="0.2">
      <c r="C907" s="20"/>
      <c r="D907" s="20"/>
    </row>
    <row r="908" spans="3:4" x14ac:dyDescent="0.2">
      <c r="C908" s="20"/>
      <c r="D908" s="20"/>
    </row>
    <row r="909" spans="3:4" x14ac:dyDescent="0.2">
      <c r="C909" s="20"/>
      <c r="D909" s="20"/>
    </row>
    <row r="910" spans="3:4" x14ac:dyDescent="0.2">
      <c r="C910" s="20"/>
      <c r="D910" s="20"/>
    </row>
    <row r="911" spans="3:4" x14ac:dyDescent="0.2">
      <c r="C911" s="20"/>
      <c r="D911" s="20"/>
    </row>
    <row r="912" spans="3:4" x14ac:dyDescent="0.2">
      <c r="C912" s="20"/>
      <c r="D912" s="20"/>
    </row>
    <row r="913" spans="3:4" x14ac:dyDescent="0.2">
      <c r="C913" s="20"/>
      <c r="D913" s="20"/>
    </row>
    <row r="914" spans="3:4" x14ac:dyDescent="0.2">
      <c r="C914" s="20"/>
      <c r="D914" s="20"/>
    </row>
    <row r="915" spans="3:4" x14ac:dyDescent="0.2">
      <c r="C915" s="20"/>
      <c r="D915" s="20"/>
    </row>
    <row r="916" spans="3:4" x14ac:dyDescent="0.2">
      <c r="C916" s="20"/>
      <c r="D916" s="20"/>
    </row>
    <row r="917" spans="3:4" x14ac:dyDescent="0.2">
      <c r="C917" s="20"/>
      <c r="D917" s="20"/>
    </row>
    <row r="918" spans="3:4" x14ac:dyDescent="0.2">
      <c r="C918" s="20"/>
      <c r="D918" s="20"/>
    </row>
    <row r="919" spans="3:4" x14ac:dyDescent="0.2">
      <c r="C919" s="20"/>
      <c r="D919" s="20"/>
    </row>
    <row r="920" spans="3:4" x14ac:dyDescent="0.2">
      <c r="C920" s="20"/>
      <c r="D920" s="20"/>
    </row>
    <row r="921" spans="3:4" x14ac:dyDescent="0.2">
      <c r="C921" s="20"/>
      <c r="D921" s="20"/>
    </row>
    <row r="922" spans="3:4" x14ac:dyDescent="0.2">
      <c r="C922" s="20"/>
      <c r="D922" s="20"/>
    </row>
    <row r="923" spans="3:4" x14ac:dyDescent="0.2">
      <c r="C923" s="20"/>
      <c r="D923" s="20"/>
    </row>
    <row r="924" spans="3:4" x14ac:dyDescent="0.2">
      <c r="C924" s="20"/>
      <c r="D924" s="20"/>
    </row>
    <row r="925" spans="3:4" x14ac:dyDescent="0.2">
      <c r="C925" s="20"/>
      <c r="D925" s="20"/>
    </row>
    <row r="926" spans="3:4" x14ac:dyDescent="0.2">
      <c r="C926" s="20"/>
      <c r="D926" s="20"/>
    </row>
    <row r="927" spans="3:4" x14ac:dyDescent="0.2">
      <c r="C927" s="20"/>
      <c r="D927" s="20"/>
    </row>
    <row r="928" spans="3:4" x14ac:dyDescent="0.2">
      <c r="C928" s="20"/>
      <c r="D928" s="20"/>
    </row>
    <row r="929" spans="3:4" x14ac:dyDescent="0.2">
      <c r="C929" s="20"/>
      <c r="D929" s="20"/>
    </row>
    <row r="930" spans="3:4" x14ac:dyDescent="0.2">
      <c r="C930" s="20"/>
      <c r="D930" s="20"/>
    </row>
    <row r="931" spans="3:4" x14ac:dyDescent="0.2">
      <c r="C931" s="20"/>
      <c r="D931" s="20"/>
    </row>
    <row r="932" spans="3:4" x14ac:dyDescent="0.2">
      <c r="C932" s="20"/>
      <c r="D932" s="20"/>
    </row>
    <row r="933" spans="3:4" x14ac:dyDescent="0.2">
      <c r="C933" s="20"/>
      <c r="D933" s="20"/>
    </row>
    <row r="934" spans="3:4" x14ac:dyDescent="0.2">
      <c r="C934" s="20"/>
      <c r="D934" s="20"/>
    </row>
    <row r="935" spans="3:4" x14ac:dyDescent="0.2">
      <c r="C935" s="20"/>
      <c r="D935" s="20"/>
    </row>
    <row r="936" spans="3:4" x14ac:dyDescent="0.2">
      <c r="C936" s="20"/>
      <c r="D936" s="20"/>
    </row>
    <row r="937" spans="3:4" x14ac:dyDescent="0.2">
      <c r="C937" s="20"/>
      <c r="D937" s="20"/>
    </row>
    <row r="938" spans="3:4" x14ac:dyDescent="0.2">
      <c r="C938" s="20"/>
      <c r="D938" s="20"/>
    </row>
    <row r="939" spans="3:4" x14ac:dyDescent="0.2">
      <c r="C939" s="20"/>
      <c r="D939" s="20"/>
    </row>
    <row r="940" spans="3:4" x14ac:dyDescent="0.2">
      <c r="C940" s="20"/>
      <c r="D940" s="20"/>
    </row>
    <row r="941" spans="3:4" x14ac:dyDescent="0.2">
      <c r="C941" s="20"/>
      <c r="D941" s="20"/>
    </row>
    <row r="942" spans="3:4" x14ac:dyDescent="0.2">
      <c r="C942" s="20"/>
      <c r="D942" s="20"/>
    </row>
    <row r="943" spans="3:4" x14ac:dyDescent="0.2">
      <c r="C943" s="20"/>
      <c r="D943" s="20"/>
    </row>
    <row r="944" spans="3:4" x14ac:dyDescent="0.2">
      <c r="C944" s="20"/>
      <c r="D944" s="20"/>
    </row>
    <row r="945" spans="3:4" x14ac:dyDescent="0.2">
      <c r="C945" s="20"/>
      <c r="D945" s="20"/>
    </row>
    <row r="946" spans="3:4" x14ac:dyDescent="0.2">
      <c r="C946" s="20"/>
      <c r="D946" s="20"/>
    </row>
    <row r="947" spans="3:4" x14ac:dyDescent="0.2">
      <c r="C947" s="20"/>
      <c r="D947" s="20"/>
    </row>
    <row r="948" spans="3:4" x14ac:dyDescent="0.2">
      <c r="C948" s="20"/>
      <c r="D948" s="20"/>
    </row>
    <row r="949" spans="3:4" x14ac:dyDescent="0.2">
      <c r="C949" s="20"/>
      <c r="D949" s="20"/>
    </row>
    <row r="950" spans="3:4" x14ac:dyDescent="0.2">
      <c r="C950" s="20"/>
      <c r="D950" s="20"/>
    </row>
    <row r="951" spans="3:4" x14ac:dyDescent="0.2">
      <c r="C951" s="20"/>
      <c r="D951" s="20"/>
    </row>
    <row r="952" spans="3:4" x14ac:dyDescent="0.2">
      <c r="C952" s="20"/>
      <c r="D952" s="20"/>
    </row>
    <row r="953" spans="3:4" x14ac:dyDescent="0.2">
      <c r="C953" s="20"/>
      <c r="D953" s="20"/>
    </row>
    <row r="954" spans="3:4" x14ac:dyDescent="0.2">
      <c r="C954" s="20"/>
      <c r="D954" s="20"/>
    </row>
    <row r="955" spans="3:4" x14ac:dyDescent="0.2">
      <c r="C955" s="20"/>
      <c r="D955" s="20"/>
    </row>
    <row r="956" spans="3:4" x14ac:dyDescent="0.2">
      <c r="C956" s="20"/>
      <c r="D956" s="20"/>
    </row>
    <row r="957" spans="3:4" x14ac:dyDescent="0.2">
      <c r="C957" s="20"/>
      <c r="D957" s="20"/>
    </row>
    <row r="958" spans="3:4" x14ac:dyDescent="0.2">
      <c r="C958" s="20"/>
      <c r="D958" s="20"/>
    </row>
    <row r="959" spans="3:4" x14ac:dyDescent="0.2">
      <c r="C959" s="20"/>
      <c r="D959" s="20"/>
    </row>
    <row r="960" spans="3:4" x14ac:dyDescent="0.2">
      <c r="C960" s="20"/>
      <c r="D960" s="20"/>
    </row>
    <row r="961" spans="3:4" x14ac:dyDescent="0.2">
      <c r="C961" s="20"/>
      <c r="D961" s="20"/>
    </row>
    <row r="962" spans="3:4" x14ac:dyDescent="0.2">
      <c r="C962" s="20"/>
      <c r="D962" s="20"/>
    </row>
    <row r="963" spans="3:4" x14ac:dyDescent="0.2">
      <c r="C963" s="20"/>
      <c r="D963" s="20"/>
    </row>
    <row r="964" spans="3:4" x14ac:dyDescent="0.2">
      <c r="C964" s="20"/>
      <c r="D964" s="20"/>
    </row>
    <row r="965" spans="3:4" x14ac:dyDescent="0.2">
      <c r="C965" s="20"/>
      <c r="D965" s="20"/>
    </row>
    <row r="966" spans="3:4" x14ac:dyDescent="0.2">
      <c r="C966" s="20"/>
      <c r="D966" s="20"/>
    </row>
    <row r="967" spans="3:4" x14ac:dyDescent="0.2">
      <c r="C967" s="20"/>
      <c r="D967" s="20"/>
    </row>
    <row r="968" spans="3:4" x14ac:dyDescent="0.2">
      <c r="C968" s="20"/>
      <c r="D968" s="20"/>
    </row>
    <row r="969" spans="3:4" x14ac:dyDescent="0.2">
      <c r="C969" s="20"/>
      <c r="D969" s="20"/>
    </row>
    <row r="970" spans="3:4" x14ac:dyDescent="0.2">
      <c r="C970" s="20"/>
      <c r="D970" s="20"/>
    </row>
    <row r="971" spans="3:4" x14ac:dyDescent="0.2">
      <c r="C971" s="20"/>
      <c r="D971" s="20"/>
    </row>
    <row r="972" spans="3:4" x14ac:dyDescent="0.2">
      <c r="C972" s="20"/>
      <c r="D972" s="20"/>
    </row>
    <row r="973" spans="3:4" x14ac:dyDescent="0.2">
      <c r="C973" s="20"/>
      <c r="D973" s="20"/>
    </row>
    <row r="974" spans="3:4" x14ac:dyDescent="0.2">
      <c r="C974" s="20"/>
      <c r="D974" s="20"/>
    </row>
    <row r="975" spans="3:4" x14ac:dyDescent="0.2">
      <c r="C975" s="20"/>
      <c r="D975" s="20"/>
    </row>
    <row r="976" spans="3:4" x14ac:dyDescent="0.2">
      <c r="C976" s="20"/>
      <c r="D976" s="20"/>
    </row>
    <row r="977" spans="3:4" x14ac:dyDescent="0.2">
      <c r="C977" s="20"/>
      <c r="D977" s="20"/>
    </row>
    <row r="978" spans="3:4" x14ac:dyDescent="0.2">
      <c r="C978" s="20"/>
      <c r="D978" s="20"/>
    </row>
    <row r="979" spans="3:4" x14ac:dyDescent="0.2">
      <c r="C979" s="20"/>
      <c r="D979" s="20"/>
    </row>
    <row r="980" spans="3:4" x14ac:dyDescent="0.2">
      <c r="C980" s="20"/>
      <c r="D980" s="20"/>
    </row>
    <row r="981" spans="3:4" x14ac:dyDescent="0.2">
      <c r="C981" s="20"/>
      <c r="D981" s="20"/>
    </row>
    <row r="982" spans="3:4" x14ac:dyDescent="0.2">
      <c r="C982" s="20"/>
      <c r="D982" s="20"/>
    </row>
    <row r="983" spans="3:4" x14ac:dyDescent="0.2">
      <c r="C983" s="20"/>
      <c r="D983" s="20"/>
    </row>
    <row r="984" spans="3:4" x14ac:dyDescent="0.2">
      <c r="C984" s="20"/>
      <c r="D984" s="20"/>
    </row>
    <row r="985" spans="3:4" x14ac:dyDescent="0.2">
      <c r="C985" s="20"/>
      <c r="D985" s="20"/>
    </row>
    <row r="986" spans="3:4" x14ac:dyDescent="0.2">
      <c r="C986" s="20"/>
      <c r="D986" s="20"/>
    </row>
    <row r="987" spans="3:4" x14ac:dyDescent="0.2">
      <c r="C987" s="20"/>
      <c r="D987" s="20"/>
    </row>
    <row r="988" spans="3:4" x14ac:dyDescent="0.2">
      <c r="C988" s="20"/>
      <c r="D988" s="20"/>
    </row>
    <row r="989" spans="3:4" x14ac:dyDescent="0.2">
      <c r="C989" s="20"/>
      <c r="D989" s="20"/>
    </row>
    <row r="990" spans="3:4" x14ac:dyDescent="0.2">
      <c r="C990" s="20"/>
      <c r="D990" s="20"/>
    </row>
    <row r="991" spans="3:4" x14ac:dyDescent="0.2">
      <c r="C991" s="20"/>
      <c r="D991" s="20"/>
    </row>
    <row r="992" spans="3:4" x14ac:dyDescent="0.2">
      <c r="C992" s="20"/>
      <c r="D992" s="20"/>
    </row>
    <row r="993" spans="3:4" x14ac:dyDescent="0.2">
      <c r="C993" s="20"/>
      <c r="D993" s="20"/>
    </row>
    <row r="994" spans="3:4" x14ac:dyDescent="0.2">
      <c r="C994" s="20"/>
      <c r="D994" s="20"/>
    </row>
    <row r="995" spans="3:4" x14ac:dyDescent="0.2">
      <c r="C995" s="20"/>
      <c r="D995" s="20"/>
    </row>
    <row r="996" spans="3:4" x14ac:dyDescent="0.2">
      <c r="C996" s="20"/>
      <c r="D996" s="20"/>
    </row>
    <row r="997" spans="3:4" x14ac:dyDescent="0.2">
      <c r="C997" s="20"/>
      <c r="D997" s="20"/>
    </row>
    <row r="998" spans="3:4" x14ac:dyDescent="0.2">
      <c r="C998" s="20"/>
      <c r="D998" s="20"/>
    </row>
    <row r="999" spans="3:4" x14ac:dyDescent="0.2">
      <c r="C999" s="20"/>
      <c r="D999" s="20"/>
    </row>
    <row r="1000" spans="3:4" x14ac:dyDescent="0.2">
      <c r="C1000" s="20"/>
      <c r="D1000" s="20"/>
    </row>
    <row r="1001" spans="3:4" x14ac:dyDescent="0.2">
      <c r="C1001" s="20"/>
      <c r="D1001" s="20"/>
    </row>
    <row r="1002" spans="3:4" x14ac:dyDescent="0.2">
      <c r="C1002" s="20"/>
      <c r="D1002" s="20"/>
    </row>
    <row r="1003" spans="3:4" x14ac:dyDescent="0.2">
      <c r="C1003" s="20"/>
      <c r="D1003" s="20"/>
    </row>
    <row r="1004" spans="3:4" x14ac:dyDescent="0.2">
      <c r="C1004" s="20"/>
      <c r="D1004" s="20"/>
    </row>
    <row r="1005" spans="3:4" x14ac:dyDescent="0.2">
      <c r="C1005" s="20"/>
      <c r="D1005" s="20"/>
    </row>
    <row r="1006" spans="3:4" x14ac:dyDescent="0.2">
      <c r="C1006" s="20"/>
      <c r="D1006" s="20"/>
    </row>
    <row r="1007" spans="3:4" x14ac:dyDescent="0.2">
      <c r="C1007" s="20"/>
      <c r="D1007" s="20"/>
    </row>
    <row r="1008" spans="3:4" x14ac:dyDescent="0.2">
      <c r="C1008" s="20"/>
      <c r="D1008" s="20"/>
    </row>
    <row r="1009" spans="3:4" x14ac:dyDescent="0.2">
      <c r="C1009" s="20"/>
      <c r="D1009" s="20"/>
    </row>
    <row r="1010" spans="3:4" x14ac:dyDescent="0.2">
      <c r="C1010" s="20"/>
      <c r="D1010" s="20"/>
    </row>
    <row r="1011" spans="3:4" x14ac:dyDescent="0.2">
      <c r="C1011" s="20"/>
      <c r="D1011" s="20"/>
    </row>
    <row r="1012" spans="3:4" x14ac:dyDescent="0.2">
      <c r="C1012" s="20"/>
      <c r="D1012" s="20"/>
    </row>
    <row r="1013" spans="3:4" x14ac:dyDescent="0.2">
      <c r="C1013" s="20"/>
      <c r="D1013" s="20"/>
    </row>
    <row r="1014" spans="3:4" x14ac:dyDescent="0.2">
      <c r="C1014" s="20"/>
      <c r="D1014" s="20"/>
    </row>
    <row r="1015" spans="3:4" x14ac:dyDescent="0.2">
      <c r="C1015" s="20"/>
      <c r="D1015" s="20"/>
    </row>
    <row r="1016" spans="3:4" x14ac:dyDescent="0.2">
      <c r="C1016" s="20"/>
      <c r="D1016" s="20"/>
    </row>
    <row r="1017" spans="3:4" x14ac:dyDescent="0.2">
      <c r="C1017" s="20"/>
      <c r="D1017" s="20"/>
    </row>
    <row r="1018" spans="3:4" x14ac:dyDescent="0.2">
      <c r="C1018" s="20"/>
      <c r="D1018" s="20"/>
    </row>
    <row r="1019" spans="3:4" x14ac:dyDescent="0.2">
      <c r="C1019" s="20"/>
      <c r="D1019" s="20"/>
    </row>
    <row r="1020" spans="3:4" x14ac:dyDescent="0.2">
      <c r="C1020" s="20"/>
      <c r="D1020" s="20"/>
    </row>
    <row r="1021" spans="3:4" x14ac:dyDescent="0.2">
      <c r="C1021" s="20"/>
      <c r="D1021" s="20"/>
    </row>
    <row r="1022" spans="3:4" x14ac:dyDescent="0.2">
      <c r="C1022" s="20"/>
      <c r="D1022" s="20"/>
    </row>
    <row r="1023" spans="3:4" x14ac:dyDescent="0.2">
      <c r="C1023" s="20"/>
      <c r="D1023" s="20"/>
    </row>
    <row r="1024" spans="3:4" x14ac:dyDescent="0.2">
      <c r="C1024" s="20"/>
      <c r="D1024" s="20"/>
    </row>
    <row r="1025" spans="3:4" x14ac:dyDescent="0.2">
      <c r="C1025" s="20"/>
      <c r="D1025" s="20"/>
    </row>
    <row r="1026" spans="3:4" x14ac:dyDescent="0.2">
      <c r="C1026" s="20"/>
      <c r="D1026" s="20"/>
    </row>
    <row r="1027" spans="3:4" x14ac:dyDescent="0.2">
      <c r="C1027" s="20"/>
      <c r="D1027" s="20"/>
    </row>
    <row r="1028" spans="3:4" x14ac:dyDescent="0.2">
      <c r="C1028" s="20"/>
      <c r="D1028" s="20"/>
    </row>
    <row r="1029" spans="3:4" x14ac:dyDescent="0.2">
      <c r="C1029" s="20"/>
      <c r="D1029" s="20"/>
    </row>
    <row r="1030" spans="3:4" x14ac:dyDescent="0.2">
      <c r="C1030" s="20"/>
      <c r="D1030" s="20"/>
    </row>
    <row r="1031" spans="3:4" x14ac:dyDescent="0.2">
      <c r="C1031" s="20"/>
      <c r="D1031" s="20"/>
    </row>
    <row r="1032" spans="3:4" x14ac:dyDescent="0.2">
      <c r="C1032" s="20"/>
      <c r="D1032" s="20"/>
    </row>
    <row r="1033" spans="3:4" x14ac:dyDescent="0.2">
      <c r="C1033" s="20"/>
      <c r="D1033" s="20"/>
    </row>
    <row r="1034" spans="3:4" x14ac:dyDescent="0.2">
      <c r="C1034" s="20"/>
      <c r="D1034" s="20"/>
    </row>
    <row r="1035" spans="3:4" x14ac:dyDescent="0.2">
      <c r="C1035" s="20"/>
      <c r="D1035" s="20"/>
    </row>
    <row r="1036" spans="3:4" x14ac:dyDescent="0.2">
      <c r="C1036" s="20"/>
      <c r="D1036" s="20"/>
    </row>
    <row r="1037" spans="3:4" x14ac:dyDescent="0.2">
      <c r="C1037" s="20"/>
      <c r="D1037" s="20"/>
    </row>
    <row r="1038" spans="3:4" x14ac:dyDescent="0.2">
      <c r="C1038" s="20"/>
      <c r="D1038" s="20"/>
    </row>
    <row r="1039" spans="3:4" x14ac:dyDescent="0.2">
      <c r="C1039" s="20"/>
      <c r="D1039" s="20"/>
    </row>
    <row r="1040" spans="3:4" x14ac:dyDescent="0.2">
      <c r="C1040" s="20"/>
      <c r="D1040" s="20"/>
    </row>
    <row r="1041" spans="3:4" x14ac:dyDescent="0.2">
      <c r="C1041" s="20"/>
      <c r="D1041" s="20"/>
    </row>
    <row r="1042" spans="3:4" x14ac:dyDescent="0.2">
      <c r="C1042" s="20"/>
      <c r="D1042" s="20"/>
    </row>
    <row r="1043" spans="3:4" x14ac:dyDescent="0.2">
      <c r="C1043" s="20"/>
      <c r="D1043" s="20"/>
    </row>
    <row r="1044" spans="3:4" x14ac:dyDescent="0.2">
      <c r="C1044" s="20"/>
      <c r="D1044" s="20"/>
    </row>
    <row r="1045" spans="3:4" x14ac:dyDescent="0.2">
      <c r="C1045" s="20"/>
      <c r="D1045" s="20"/>
    </row>
    <row r="1046" spans="3:4" x14ac:dyDescent="0.2">
      <c r="C1046" s="20"/>
      <c r="D1046" s="20"/>
    </row>
    <row r="1047" spans="3:4" x14ac:dyDescent="0.2">
      <c r="C1047" s="20"/>
      <c r="D1047" s="20"/>
    </row>
    <row r="1048" spans="3:4" x14ac:dyDescent="0.2">
      <c r="C1048" s="20"/>
      <c r="D1048" s="20"/>
    </row>
    <row r="1049" spans="3:4" x14ac:dyDescent="0.2">
      <c r="C1049" s="20"/>
      <c r="D1049" s="20"/>
    </row>
    <row r="1050" spans="3:4" x14ac:dyDescent="0.2">
      <c r="C1050" s="20"/>
      <c r="D1050" s="20"/>
    </row>
    <row r="1051" spans="3:4" x14ac:dyDescent="0.2">
      <c r="C1051" s="20"/>
      <c r="D1051" s="20"/>
    </row>
    <row r="1052" spans="3:4" x14ac:dyDescent="0.2">
      <c r="C1052" s="20"/>
      <c r="D1052" s="20"/>
    </row>
    <row r="1053" spans="3:4" x14ac:dyDescent="0.2">
      <c r="C1053" s="20"/>
      <c r="D1053" s="20"/>
    </row>
    <row r="1054" spans="3:4" x14ac:dyDescent="0.2">
      <c r="C1054" s="20"/>
      <c r="D1054" s="20"/>
    </row>
    <row r="1055" spans="3:4" x14ac:dyDescent="0.2">
      <c r="C1055" s="20"/>
      <c r="D1055" s="20"/>
    </row>
    <row r="1056" spans="3:4" x14ac:dyDescent="0.2">
      <c r="C1056" s="20"/>
      <c r="D1056" s="20"/>
    </row>
    <row r="1057" spans="3:4" x14ac:dyDescent="0.2">
      <c r="C1057" s="20"/>
      <c r="D1057" s="20"/>
    </row>
    <row r="1058" spans="3:4" x14ac:dyDescent="0.2">
      <c r="C1058" s="20"/>
      <c r="D1058" s="20"/>
    </row>
    <row r="1059" spans="3:4" x14ac:dyDescent="0.2">
      <c r="C1059" s="20"/>
      <c r="D1059" s="20"/>
    </row>
    <row r="1060" spans="3:4" x14ac:dyDescent="0.2">
      <c r="C1060" s="20"/>
      <c r="D1060" s="20"/>
    </row>
    <row r="1061" spans="3:4" x14ac:dyDescent="0.2">
      <c r="C1061" s="20"/>
      <c r="D1061" s="20"/>
    </row>
    <row r="1062" spans="3:4" x14ac:dyDescent="0.2">
      <c r="C1062" s="20"/>
      <c r="D1062" s="20"/>
    </row>
    <row r="1063" spans="3:4" x14ac:dyDescent="0.2">
      <c r="C1063" s="20"/>
      <c r="D1063" s="20"/>
    </row>
    <row r="1064" spans="3:4" x14ac:dyDescent="0.2">
      <c r="C1064" s="20"/>
      <c r="D1064" s="20"/>
    </row>
    <row r="1065" spans="3:4" x14ac:dyDescent="0.2">
      <c r="C1065" s="20"/>
      <c r="D1065" s="20"/>
    </row>
    <row r="1066" spans="3:4" x14ac:dyDescent="0.2">
      <c r="C1066" s="20"/>
      <c r="D1066" s="20"/>
    </row>
    <row r="1067" spans="3:4" x14ac:dyDescent="0.2">
      <c r="C1067" s="20"/>
      <c r="D1067" s="20"/>
    </row>
    <row r="1068" spans="3:4" x14ac:dyDescent="0.2">
      <c r="C1068" s="20"/>
      <c r="D1068" s="20"/>
    </row>
    <row r="1069" spans="3:4" x14ac:dyDescent="0.2">
      <c r="C1069" s="20"/>
      <c r="D1069" s="20"/>
    </row>
    <row r="1070" spans="3:4" x14ac:dyDescent="0.2">
      <c r="C1070" s="20"/>
      <c r="D1070" s="20"/>
    </row>
    <row r="1071" spans="3:4" x14ac:dyDescent="0.2">
      <c r="C1071" s="20"/>
      <c r="D1071" s="20"/>
    </row>
    <row r="1072" spans="3:4" x14ac:dyDescent="0.2">
      <c r="C1072" s="20"/>
      <c r="D1072" s="20"/>
    </row>
    <row r="1073" spans="3:4" x14ac:dyDescent="0.2">
      <c r="C1073" s="20"/>
      <c r="D1073" s="20"/>
    </row>
    <row r="1074" spans="3:4" x14ac:dyDescent="0.2">
      <c r="C1074" s="20"/>
      <c r="D1074" s="20"/>
    </row>
    <row r="1075" spans="3:4" x14ac:dyDescent="0.2">
      <c r="C1075" s="20"/>
      <c r="D1075" s="20"/>
    </row>
    <row r="1076" spans="3:4" x14ac:dyDescent="0.2">
      <c r="C1076" s="20"/>
      <c r="D1076" s="20"/>
    </row>
    <row r="1077" spans="3:4" x14ac:dyDescent="0.2">
      <c r="C1077" s="20"/>
      <c r="D1077" s="20"/>
    </row>
    <row r="1078" spans="3:4" x14ac:dyDescent="0.2">
      <c r="C1078" s="20"/>
      <c r="D1078" s="20"/>
    </row>
    <row r="1079" spans="3:4" x14ac:dyDescent="0.2">
      <c r="C1079" s="20"/>
      <c r="D1079" s="20"/>
    </row>
    <row r="1080" spans="3:4" x14ac:dyDescent="0.2">
      <c r="C1080" s="20"/>
      <c r="D1080" s="20"/>
    </row>
    <row r="1081" spans="3:4" x14ac:dyDescent="0.2">
      <c r="C1081" s="20"/>
      <c r="D1081" s="20"/>
    </row>
    <row r="1082" spans="3:4" x14ac:dyDescent="0.2">
      <c r="C1082" s="20"/>
      <c r="D1082" s="20"/>
    </row>
    <row r="1083" spans="3:4" x14ac:dyDescent="0.2">
      <c r="C1083" s="20"/>
      <c r="D1083" s="20"/>
    </row>
    <row r="1084" spans="3:4" x14ac:dyDescent="0.2">
      <c r="C1084" s="20"/>
      <c r="D1084" s="20"/>
    </row>
    <row r="1085" spans="3:4" x14ac:dyDescent="0.2">
      <c r="C1085" s="20"/>
      <c r="D1085" s="20"/>
    </row>
    <row r="1086" spans="3:4" x14ac:dyDescent="0.2">
      <c r="C1086" s="20"/>
      <c r="D1086" s="20"/>
    </row>
    <row r="1087" spans="3:4" x14ac:dyDescent="0.2">
      <c r="C1087" s="20"/>
      <c r="D1087" s="20"/>
    </row>
    <row r="1088" spans="3:4" x14ac:dyDescent="0.2">
      <c r="C1088" s="20"/>
      <c r="D1088" s="20"/>
    </row>
    <row r="1089" spans="3:4" x14ac:dyDescent="0.2">
      <c r="C1089" s="20"/>
      <c r="D1089" s="20"/>
    </row>
    <row r="1090" spans="3:4" x14ac:dyDescent="0.2">
      <c r="C1090" s="20"/>
      <c r="D1090" s="20"/>
    </row>
    <row r="1091" spans="3:4" x14ac:dyDescent="0.2">
      <c r="C1091" s="20"/>
      <c r="D1091" s="20"/>
    </row>
    <row r="1092" spans="3:4" x14ac:dyDescent="0.2">
      <c r="C1092" s="20"/>
      <c r="D1092" s="20"/>
    </row>
    <row r="1093" spans="3:4" x14ac:dyDescent="0.2">
      <c r="C1093" s="20"/>
      <c r="D1093" s="20"/>
    </row>
    <row r="1094" spans="3:4" x14ac:dyDescent="0.2">
      <c r="C1094" s="20"/>
      <c r="D1094" s="20"/>
    </row>
    <row r="1095" spans="3:4" x14ac:dyDescent="0.2">
      <c r="C1095" s="20"/>
      <c r="D1095" s="20"/>
    </row>
    <row r="1096" spans="3:4" x14ac:dyDescent="0.2">
      <c r="C1096" s="20"/>
      <c r="D1096" s="20"/>
    </row>
    <row r="1097" spans="3:4" x14ac:dyDescent="0.2">
      <c r="C1097" s="20"/>
      <c r="D1097" s="20"/>
    </row>
    <row r="1098" spans="3:4" x14ac:dyDescent="0.2">
      <c r="C1098" s="20"/>
      <c r="D1098" s="20"/>
    </row>
    <row r="1099" spans="3:4" x14ac:dyDescent="0.2">
      <c r="C1099" s="20"/>
      <c r="D1099" s="20"/>
    </row>
    <row r="1100" spans="3:4" x14ac:dyDescent="0.2">
      <c r="C1100" s="20"/>
      <c r="D1100" s="20"/>
    </row>
    <row r="1101" spans="3:4" x14ac:dyDescent="0.2">
      <c r="C1101" s="20"/>
      <c r="D1101" s="20"/>
    </row>
    <row r="1102" spans="3:4" x14ac:dyDescent="0.2">
      <c r="C1102" s="20"/>
      <c r="D1102" s="20"/>
    </row>
    <row r="1103" spans="3:4" x14ac:dyDescent="0.2">
      <c r="C1103" s="20"/>
      <c r="D1103" s="20"/>
    </row>
    <row r="1104" spans="3:4" x14ac:dyDescent="0.2">
      <c r="C1104" s="20"/>
      <c r="D1104" s="20"/>
    </row>
    <row r="1105" spans="3:4" x14ac:dyDescent="0.2">
      <c r="C1105" s="20"/>
      <c r="D1105" s="20"/>
    </row>
    <row r="1106" spans="3:4" x14ac:dyDescent="0.2">
      <c r="C1106" s="20"/>
      <c r="D1106" s="20"/>
    </row>
    <row r="1107" spans="3:4" x14ac:dyDescent="0.2">
      <c r="C1107" s="20"/>
      <c r="D1107" s="20"/>
    </row>
    <row r="1108" spans="3:4" x14ac:dyDescent="0.2">
      <c r="C1108" s="20"/>
      <c r="D1108" s="20"/>
    </row>
    <row r="1109" spans="3:4" x14ac:dyDescent="0.2">
      <c r="C1109" s="20"/>
      <c r="D1109" s="20"/>
    </row>
    <row r="1110" spans="3:4" x14ac:dyDescent="0.2">
      <c r="C1110" s="20"/>
      <c r="D1110" s="20"/>
    </row>
    <row r="1111" spans="3:4" x14ac:dyDescent="0.2">
      <c r="C1111" s="20"/>
      <c r="D1111" s="20"/>
    </row>
    <row r="1112" spans="3:4" x14ac:dyDescent="0.2">
      <c r="C1112" s="20"/>
      <c r="D1112" s="20"/>
    </row>
    <row r="1113" spans="3:4" x14ac:dyDescent="0.2">
      <c r="C1113" s="20"/>
      <c r="D1113" s="20"/>
    </row>
    <row r="1114" spans="3:4" x14ac:dyDescent="0.2">
      <c r="C1114" s="20"/>
      <c r="D1114" s="20"/>
    </row>
    <row r="1115" spans="3:4" x14ac:dyDescent="0.2">
      <c r="C1115" s="20"/>
      <c r="D1115" s="20"/>
    </row>
    <row r="1116" spans="3:4" x14ac:dyDescent="0.2">
      <c r="C1116" s="20"/>
      <c r="D1116" s="20"/>
    </row>
    <row r="1117" spans="3:4" x14ac:dyDescent="0.2">
      <c r="C1117" s="20"/>
      <c r="D1117" s="20"/>
    </row>
    <row r="1118" spans="3:4" x14ac:dyDescent="0.2">
      <c r="C1118" s="20"/>
      <c r="D1118" s="20"/>
    </row>
    <row r="1119" spans="3:4" x14ac:dyDescent="0.2">
      <c r="C1119" s="20"/>
      <c r="D1119" s="20"/>
    </row>
    <row r="1120" spans="3:4" x14ac:dyDescent="0.2">
      <c r="C1120" s="20"/>
      <c r="D1120" s="20"/>
    </row>
    <row r="1121" spans="3:4" x14ac:dyDescent="0.2">
      <c r="C1121" s="20"/>
      <c r="D1121" s="20"/>
    </row>
    <row r="1122" spans="3:4" x14ac:dyDescent="0.2">
      <c r="C1122" s="20"/>
      <c r="D1122" s="20"/>
    </row>
    <row r="1123" spans="3:4" x14ac:dyDescent="0.2">
      <c r="C1123" s="20"/>
      <c r="D1123" s="20"/>
    </row>
    <row r="1124" spans="3:4" x14ac:dyDescent="0.2">
      <c r="C1124" s="20"/>
      <c r="D1124" s="20"/>
    </row>
    <row r="1125" spans="3:4" x14ac:dyDescent="0.2">
      <c r="C1125" s="20"/>
      <c r="D1125" s="20"/>
    </row>
    <row r="1126" spans="3:4" x14ac:dyDescent="0.2">
      <c r="C1126" s="20"/>
      <c r="D1126" s="20"/>
    </row>
    <row r="1127" spans="3:4" x14ac:dyDescent="0.2">
      <c r="C1127" s="20"/>
      <c r="D1127" s="20"/>
    </row>
    <row r="1128" spans="3:4" x14ac:dyDescent="0.2">
      <c r="C1128" s="20"/>
      <c r="D1128" s="20"/>
    </row>
    <row r="1129" spans="3:4" x14ac:dyDescent="0.2">
      <c r="C1129" s="20"/>
      <c r="D1129" s="20"/>
    </row>
    <row r="1130" spans="3:4" x14ac:dyDescent="0.2">
      <c r="C1130" s="20"/>
      <c r="D1130" s="20"/>
    </row>
    <row r="1131" spans="3:4" x14ac:dyDescent="0.2">
      <c r="C1131" s="20"/>
      <c r="D1131" s="20"/>
    </row>
    <row r="1132" spans="3:4" x14ac:dyDescent="0.2">
      <c r="C1132" s="20"/>
      <c r="D1132" s="20"/>
    </row>
    <row r="1133" spans="3:4" x14ac:dyDescent="0.2">
      <c r="C1133" s="20"/>
      <c r="D1133" s="20"/>
    </row>
    <row r="1134" spans="3:4" x14ac:dyDescent="0.2">
      <c r="C1134" s="20"/>
      <c r="D1134" s="20"/>
    </row>
    <row r="1135" spans="3:4" x14ac:dyDescent="0.2">
      <c r="C1135" s="20"/>
      <c r="D1135" s="20"/>
    </row>
    <row r="1136" spans="3:4" x14ac:dyDescent="0.2">
      <c r="C1136" s="20"/>
      <c r="D1136" s="20"/>
    </row>
    <row r="1137" spans="3:4" x14ac:dyDescent="0.2">
      <c r="C1137" s="20"/>
      <c r="D1137" s="20"/>
    </row>
    <row r="1138" spans="3:4" x14ac:dyDescent="0.2">
      <c r="C1138" s="20"/>
      <c r="D1138" s="20"/>
    </row>
    <row r="1139" spans="3:4" x14ac:dyDescent="0.2">
      <c r="C1139" s="20"/>
      <c r="D1139" s="20"/>
    </row>
    <row r="1140" spans="3:4" x14ac:dyDescent="0.2">
      <c r="C1140" s="20"/>
      <c r="D1140" s="20"/>
    </row>
    <row r="1141" spans="3:4" x14ac:dyDescent="0.2">
      <c r="C1141" s="20"/>
      <c r="D1141" s="20"/>
    </row>
    <row r="1142" spans="3:4" x14ac:dyDescent="0.2">
      <c r="C1142" s="20"/>
      <c r="D1142" s="20"/>
    </row>
    <row r="1143" spans="3:4" x14ac:dyDescent="0.2">
      <c r="C1143" s="20"/>
      <c r="D1143" s="20"/>
    </row>
    <row r="1144" spans="3:4" x14ac:dyDescent="0.2">
      <c r="C1144" s="20"/>
      <c r="D1144" s="20"/>
    </row>
    <row r="1145" spans="3:4" x14ac:dyDescent="0.2">
      <c r="C1145" s="20"/>
      <c r="D1145" s="20"/>
    </row>
    <row r="1146" spans="3:4" x14ac:dyDescent="0.2">
      <c r="C1146" s="20"/>
      <c r="D1146" s="20"/>
    </row>
    <row r="1147" spans="3:4" x14ac:dyDescent="0.2">
      <c r="C1147" s="20"/>
      <c r="D1147" s="20"/>
    </row>
    <row r="1148" spans="3:4" x14ac:dyDescent="0.2">
      <c r="C1148" s="20"/>
      <c r="D1148" s="20"/>
    </row>
    <row r="1149" spans="3:4" x14ac:dyDescent="0.2">
      <c r="C1149" s="20"/>
      <c r="D1149" s="20"/>
    </row>
    <row r="1150" spans="3:4" x14ac:dyDescent="0.2">
      <c r="C1150" s="20"/>
      <c r="D1150" s="20"/>
    </row>
    <row r="1151" spans="3:4" x14ac:dyDescent="0.2">
      <c r="C1151" s="20"/>
      <c r="D1151" s="20"/>
    </row>
    <row r="1152" spans="3:4" x14ac:dyDescent="0.2">
      <c r="C1152" s="20"/>
      <c r="D1152" s="20"/>
    </row>
    <row r="1153" spans="3:4" x14ac:dyDescent="0.2">
      <c r="C1153" s="20"/>
      <c r="D1153" s="20"/>
    </row>
    <row r="1154" spans="3:4" x14ac:dyDescent="0.2">
      <c r="C1154" s="20"/>
      <c r="D1154" s="20"/>
    </row>
    <row r="1155" spans="3:4" x14ac:dyDescent="0.2">
      <c r="C1155" s="20"/>
      <c r="D1155" s="20"/>
    </row>
    <row r="1156" spans="3:4" x14ac:dyDescent="0.2">
      <c r="C1156" s="20"/>
      <c r="D1156" s="20"/>
    </row>
    <row r="1157" spans="3:4" x14ac:dyDescent="0.2">
      <c r="C1157" s="20"/>
      <c r="D1157" s="20"/>
    </row>
    <row r="1158" spans="3:4" x14ac:dyDescent="0.2">
      <c r="C1158" s="20"/>
      <c r="D1158" s="20"/>
    </row>
    <row r="1159" spans="3:4" x14ac:dyDescent="0.2">
      <c r="C1159" s="20"/>
      <c r="D1159" s="20"/>
    </row>
    <row r="1160" spans="3:4" x14ac:dyDescent="0.2">
      <c r="C1160" s="20"/>
      <c r="D1160" s="20"/>
    </row>
    <row r="1161" spans="3:4" x14ac:dyDescent="0.2">
      <c r="C1161" s="20"/>
      <c r="D1161" s="20"/>
    </row>
    <row r="1162" spans="3:4" x14ac:dyDescent="0.2">
      <c r="C1162" s="20"/>
      <c r="D1162" s="20"/>
    </row>
    <row r="1163" spans="3:4" x14ac:dyDescent="0.2">
      <c r="C1163" s="20"/>
      <c r="D1163" s="20"/>
    </row>
    <row r="1164" spans="3:4" x14ac:dyDescent="0.2">
      <c r="C1164" s="20"/>
      <c r="D1164" s="20"/>
    </row>
    <row r="1165" spans="3:4" x14ac:dyDescent="0.2">
      <c r="C1165" s="20"/>
      <c r="D1165" s="20"/>
    </row>
    <row r="1166" spans="3:4" x14ac:dyDescent="0.2">
      <c r="C1166" s="20"/>
      <c r="D1166" s="20"/>
    </row>
    <row r="1167" spans="3:4" x14ac:dyDescent="0.2">
      <c r="C1167" s="20"/>
      <c r="D1167" s="20"/>
    </row>
    <row r="1168" spans="3:4" x14ac:dyDescent="0.2">
      <c r="C1168" s="20"/>
      <c r="D1168" s="20"/>
    </row>
    <row r="1169" spans="3:4" x14ac:dyDescent="0.2">
      <c r="C1169" s="20"/>
      <c r="D1169" s="20"/>
    </row>
    <row r="1170" spans="3:4" x14ac:dyDescent="0.2">
      <c r="C1170" s="20"/>
      <c r="D1170" s="20"/>
    </row>
    <row r="1171" spans="3:4" x14ac:dyDescent="0.2">
      <c r="C1171" s="20"/>
      <c r="D1171" s="20"/>
    </row>
    <row r="1172" spans="3:4" x14ac:dyDescent="0.2">
      <c r="C1172" s="20"/>
      <c r="D1172" s="20"/>
    </row>
    <row r="1173" spans="3:4" x14ac:dyDescent="0.2">
      <c r="C1173" s="20"/>
      <c r="D1173" s="20"/>
    </row>
    <row r="1174" spans="3:4" x14ac:dyDescent="0.2">
      <c r="C1174" s="20"/>
      <c r="D1174" s="20"/>
    </row>
    <row r="1175" spans="3:4" x14ac:dyDescent="0.2">
      <c r="C1175" s="20"/>
      <c r="D1175" s="20"/>
    </row>
    <row r="1176" spans="3:4" x14ac:dyDescent="0.2">
      <c r="C1176" s="20"/>
      <c r="D1176" s="20"/>
    </row>
    <row r="1177" spans="3:4" x14ac:dyDescent="0.2">
      <c r="C1177" s="20"/>
      <c r="D1177" s="20"/>
    </row>
    <row r="1178" spans="3:4" x14ac:dyDescent="0.2">
      <c r="C1178" s="20"/>
      <c r="D1178" s="20"/>
    </row>
    <row r="1179" spans="3:4" x14ac:dyDescent="0.2">
      <c r="C1179" s="20"/>
      <c r="D1179" s="20"/>
    </row>
    <row r="1180" spans="3:4" x14ac:dyDescent="0.2">
      <c r="C1180" s="20"/>
      <c r="D1180" s="20"/>
    </row>
    <row r="1181" spans="3:4" x14ac:dyDescent="0.2">
      <c r="C1181" s="20"/>
      <c r="D1181" s="20"/>
    </row>
    <row r="1182" spans="3:4" x14ac:dyDescent="0.2">
      <c r="C1182" s="20"/>
      <c r="D1182" s="20"/>
    </row>
    <row r="1183" spans="3:4" x14ac:dyDescent="0.2">
      <c r="C1183" s="20"/>
      <c r="D1183" s="20"/>
    </row>
    <row r="1184" spans="3:4" x14ac:dyDescent="0.2">
      <c r="C1184" s="20"/>
      <c r="D1184" s="20"/>
    </row>
    <row r="1185" spans="3:4" x14ac:dyDescent="0.2">
      <c r="C1185" s="20"/>
      <c r="D1185" s="20"/>
    </row>
    <row r="1186" spans="3:4" x14ac:dyDescent="0.2">
      <c r="C1186" s="20"/>
      <c r="D1186" s="20"/>
    </row>
    <row r="1187" spans="3:4" x14ac:dyDescent="0.2">
      <c r="C1187" s="20"/>
      <c r="D1187" s="20"/>
    </row>
    <row r="1188" spans="3:4" x14ac:dyDescent="0.2">
      <c r="C1188" s="20"/>
      <c r="D1188" s="20"/>
    </row>
    <row r="1189" spans="3:4" x14ac:dyDescent="0.2">
      <c r="C1189" s="20"/>
      <c r="D1189" s="20"/>
    </row>
    <row r="1190" spans="3:4" x14ac:dyDescent="0.2">
      <c r="C1190" s="20"/>
      <c r="D1190" s="20"/>
    </row>
    <row r="1191" spans="3:4" x14ac:dyDescent="0.2">
      <c r="C1191" s="20"/>
      <c r="D1191" s="20"/>
    </row>
    <row r="1192" spans="3:4" x14ac:dyDescent="0.2">
      <c r="C1192" s="20"/>
      <c r="D1192" s="20"/>
    </row>
    <row r="1193" spans="3:4" x14ac:dyDescent="0.2">
      <c r="C1193" s="20"/>
      <c r="D1193" s="20"/>
    </row>
    <row r="1194" spans="3:4" x14ac:dyDescent="0.2">
      <c r="C1194" s="20"/>
      <c r="D1194" s="20"/>
    </row>
    <row r="1195" spans="3:4" x14ac:dyDescent="0.2">
      <c r="C1195" s="20"/>
      <c r="D1195" s="20"/>
    </row>
    <row r="1196" spans="3:4" x14ac:dyDescent="0.2">
      <c r="C1196" s="20"/>
      <c r="D1196" s="20"/>
    </row>
    <row r="1197" spans="3:4" x14ac:dyDescent="0.2">
      <c r="C1197" s="20"/>
      <c r="D1197" s="20"/>
    </row>
    <row r="1198" spans="3:4" x14ac:dyDescent="0.2">
      <c r="C1198" s="20"/>
      <c r="D1198" s="20"/>
    </row>
    <row r="1199" spans="3:4" x14ac:dyDescent="0.2">
      <c r="C1199" s="20"/>
      <c r="D1199" s="20"/>
    </row>
    <row r="1200" spans="3:4" x14ac:dyDescent="0.2">
      <c r="C1200" s="20"/>
      <c r="D1200" s="20"/>
    </row>
    <row r="1201" spans="3:4" x14ac:dyDescent="0.2">
      <c r="C1201" s="20"/>
      <c r="D1201" s="20"/>
    </row>
    <row r="1202" spans="3:4" x14ac:dyDescent="0.2">
      <c r="C1202" s="20"/>
      <c r="D1202" s="20"/>
    </row>
    <row r="1203" spans="3:4" x14ac:dyDescent="0.2">
      <c r="C1203" s="20"/>
      <c r="D1203" s="20"/>
    </row>
    <row r="1204" spans="3:4" x14ac:dyDescent="0.2">
      <c r="C1204" s="20"/>
      <c r="D1204" s="20"/>
    </row>
    <row r="1205" spans="3:4" x14ac:dyDescent="0.2">
      <c r="C1205" s="20"/>
      <c r="D1205" s="20"/>
    </row>
    <row r="1206" spans="3:4" x14ac:dyDescent="0.2">
      <c r="C1206" s="20"/>
      <c r="D1206" s="20"/>
    </row>
    <row r="1207" spans="3:4" x14ac:dyDescent="0.2">
      <c r="C1207" s="20"/>
      <c r="D1207" s="20"/>
    </row>
    <row r="1208" spans="3:4" x14ac:dyDescent="0.2">
      <c r="C1208" s="20"/>
      <c r="D1208" s="20"/>
    </row>
    <row r="1209" spans="3:4" x14ac:dyDescent="0.2">
      <c r="C1209" s="20"/>
      <c r="D1209" s="20"/>
    </row>
    <row r="1210" spans="3:4" x14ac:dyDescent="0.2">
      <c r="C1210" s="20"/>
      <c r="D1210" s="20"/>
    </row>
    <row r="1211" spans="3:4" x14ac:dyDescent="0.2">
      <c r="C1211" s="20"/>
      <c r="D1211" s="20"/>
    </row>
    <row r="1212" spans="3:4" x14ac:dyDescent="0.2">
      <c r="C1212" s="20"/>
      <c r="D1212" s="20"/>
    </row>
    <row r="1213" spans="3:4" x14ac:dyDescent="0.2">
      <c r="C1213" s="20"/>
      <c r="D1213" s="20"/>
    </row>
    <row r="1214" spans="3:4" x14ac:dyDescent="0.2">
      <c r="C1214" s="20"/>
      <c r="D1214" s="20"/>
    </row>
    <row r="1215" spans="3:4" x14ac:dyDescent="0.2">
      <c r="C1215" s="20"/>
      <c r="D1215" s="20"/>
    </row>
    <row r="1216" spans="3:4" x14ac:dyDescent="0.2">
      <c r="C1216" s="20"/>
      <c r="D1216" s="20"/>
    </row>
    <row r="1217" spans="3:4" x14ac:dyDescent="0.2">
      <c r="C1217" s="20"/>
      <c r="D1217" s="20"/>
    </row>
    <row r="1218" spans="3:4" x14ac:dyDescent="0.2">
      <c r="C1218" s="20"/>
      <c r="D1218" s="20"/>
    </row>
    <row r="1219" spans="3:4" x14ac:dyDescent="0.2">
      <c r="C1219" s="20"/>
      <c r="D1219" s="20"/>
    </row>
    <row r="1220" spans="3:4" x14ac:dyDescent="0.2">
      <c r="C1220" s="20"/>
      <c r="D1220" s="20"/>
    </row>
    <row r="1221" spans="3:4" x14ac:dyDescent="0.2">
      <c r="C1221" s="20"/>
      <c r="D1221" s="20"/>
    </row>
    <row r="1222" spans="3:4" x14ac:dyDescent="0.2">
      <c r="C1222" s="20"/>
      <c r="D1222" s="20"/>
    </row>
    <row r="1223" spans="3:4" x14ac:dyDescent="0.2">
      <c r="C1223" s="20"/>
      <c r="D1223" s="20"/>
    </row>
    <row r="1224" spans="3:4" x14ac:dyDescent="0.2">
      <c r="C1224" s="20"/>
      <c r="D1224" s="20"/>
    </row>
    <row r="1225" spans="3:4" x14ac:dyDescent="0.2">
      <c r="C1225" s="20"/>
      <c r="D1225" s="20"/>
    </row>
    <row r="1226" spans="3:4" x14ac:dyDescent="0.2">
      <c r="C1226" s="20"/>
      <c r="D1226" s="20"/>
    </row>
    <row r="1227" spans="3:4" x14ac:dyDescent="0.2">
      <c r="C1227" s="20"/>
      <c r="D1227" s="20"/>
    </row>
    <row r="1228" spans="3:4" x14ac:dyDescent="0.2">
      <c r="C1228" s="20"/>
      <c r="D1228" s="20"/>
    </row>
    <row r="1229" spans="3:4" x14ac:dyDescent="0.2">
      <c r="C1229" s="20"/>
      <c r="D1229" s="20"/>
    </row>
    <row r="1230" spans="3:4" x14ac:dyDescent="0.2">
      <c r="C1230" s="20"/>
      <c r="D1230" s="20"/>
    </row>
    <row r="1231" spans="3:4" x14ac:dyDescent="0.2">
      <c r="C1231" s="20"/>
      <c r="D1231" s="20"/>
    </row>
    <row r="1232" spans="3:4" x14ac:dyDescent="0.2">
      <c r="C1232" s="20"/>
      <c r="D1232" s="20"/>
    </row>
    <row r="1233" spans="3:4" x14ac:dyDescent="0.2">
      <c r="C1233" s="20"/>
      <c r="D1233" s="20"/>
    </row>
    <row r="1234" spans="3:4" x14ac:dyDescent="0.2">
      <c r="C1234" s="20"/>
      <c r="D1234" s="20"/>
    </row>
    <row r="1235" spans="3:4" x14ac:dyDescent="0.2">
      <c r="C1235" s="20"/>
      <c r="D1235" s="20"/>
    </row>
    <row r="1236" spans="3:4" x14ac:dyDescent="0.2">
      <c r="C1236" s="20"/>
      <c r="D1236" s="20"/>
    </row>
    <row r="1237" spans="3:4" x14ac:dyDescent="0.2">
      <c r="C1237" s="20"/>
      <c r="D1237" s="20"/>
    </row>
    <row r="1238" spans="3:4" x14ac:dyDescent="0.2">
      <c r="C1238" s="20"/>
      <c r="D1238" s="20"/>
    </row>
    <row r="1239" spans="3:4" x14ac:dyDescent="0.2">
      <c r="C1239" s="20"/>
      <c r="D1239" s="20"/>
    </row>
    <row r="1240" spans="3:4" x14ac:dyDescent="0.2">
      <c r="C1240" s="20"/>
      <c r="D1240" s="20"/>
    </row>
    <row r="1241" spans="3:4" x14ac:dyDescent="0.2">
      <c r="C1241" s="20"/>
      <c r="D1241" s="20"/>
    </row>
    <row r="1242" spans="3:4" x14ac:dyDescent="0.2">
      <c r="C1242" s="20"/>
      <c r="D1242" s="20"/>
    </row>
    <row r="1243" spans="3:4" x14ac:dyDescent="0.2">
      <c r="C1243" s="20"/>
      <c r="D1243" s="20"/>
    </row>
    <row r="1244" spans="3:4" x14ac:dyDescent="0.2">
      <c r="C1244" s="20"/>
      <c r="D1244" s="20"/>
    </row>
    <row r="1245" spans="3:4" x14ac:dyDescent="0.2">
      <c r="C1245" s="20"/>
      <c r="D1245" s="20"/>
    </row>
    <row r="1246" spans="3:4" x14ac:dyDescent="0.2">
      <c r="C1246" s="20"/>
      <c r="D1246" s="20"/>
    </row>
    <row r="1247" spans="3:4" x14ac:dyDescent="0.2">
      <c r="C1247" s="20"/>
      <c r="D1247" s="20"/>
    </row>
    <row r="1248" spans="3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  <row r="2561" spans="3:4" x14ac:dyDescent="0.2">
      <c r="C2561" s="20"/>
      <c r="D2561" s="20"/>
    </row>
    <row r="2562" spans="3:4" x14ac:dyDescent="0.2">
      <c r="C2562" s="20"/>
      <c r="D2562" s="20"/>
    </row>
    <row r="2563" spans="3:4" x14ac:dyDescent="0.2">
      <c r="C2563" s="20"/>
      <c r="D2563" s="20"/>
    </row>
    <row r="2564" spans="3:4" x14ac:dyDescent="0.2">
      <c r="C2564" s="20"/>
      <c r="D2564" s="20"/>
    </row>
    <row r="2565" spans="3:4" x14ac:dyDescent="0.2">
      <c r="C2565" s="20"/>
      <c r="D2565" s="20"/>
    </row>
    <row r="2566" spans="3:4" x14ac:dyDescent="0.2">
      <c r="C2566" s="20"/>
      <c r="D2566" s="20"/>
    </row>
    <row r="2567" spans="3:4" x14ac:dyDescent="0.2">
      <c r="C2567" s="20"/>
      <c r="D2567" s="20"/>
    </row>
    <row r="2568" spans="3:4" x14ac:dyDescent="0.2">
      <c r="C2568" s="20"/>
      <c r="D2568" s="20"/>
    </row>
    <row r="2569" spans="3:4" x14ac:dyDescent="0.2">
      <c r="C2569" s="20"/>
      <c r="D2569" s="20"/>
    </row>
    <row r="2570" spans="3:4" x14ac:dyDescent="0.2">
      <c r="C2570" s="20"/>
      <c r="D2570" s="20"/>
    </row>
    <row r="2571" spans="3:4" x14ac:dyDescent="0.2">
      <c r="C2571" s="20"/>
      <c r="D2571" s="20"/>
    </row>
    <row r="2572" spans="3:4" x14ac:dyDescent="0.2">
      <c r="C2572" s="20"/>
      <c r="D2572" s="20"/>
    </row>
    <row r="2573" spans="3:4" x14ac:dyDescent="0.2">
      <c r="C2573" s="20"/>
      <c r="D2573" s="20"/>
    </row>
    <row r="2574" spans="3:4" x14ac:dyDescent="0.2">
      <c r="C2574" s="20"/>
      <c r="D2574" s="20"/>
    </row>
    <row r="2575" spans="3:4" x14ac:dyDescent="0.2">
      <c r="C2575" s="20"/>
      <c r="D2575" s="20"/>
    </row>
    <row r="2576" spans="3:4" x14ac:dyDescent="0.2">
      <c r="C2576" s="20"/>
      <c r="D2576" s="20"/>
    </row>
    <row r="2577" spans="3:4" x14ac:dyDescent="0.2">
      <c r="C2577" s="20"/>
      <c r="D2577" s="20"/>
    </row>
    <row r="2578" spans="3:4" x14ac:dyDescent="0.2">
      <c r="C2578" s="20"/>
      <c r="D2578" s="20"/>
    </row>
    <row r="2579" spans="3:4" x14ac:dyDescent="0.2">
      <c r="C2579" s="20"/>
      <c r="D2579" s="20"/>
    </row>
    <row r="2580" spans="3:4" x14ac:dyDescent="0.2">
      <c r="C2580" s="20"/>
      <c r="D2580" s="20"/>
    </row>
    <row r="2581" spans="3:4" x14ac:dyDescent="0.2">
      <c r="C2581" s="20"/>
      <c r="D2581" s="20"/>
    </row>
    <row r="2582" spans="3:4" x14ac:dyDescent="0.2">
      <c r="C2582" s="20"/>
      <c r="D2582" s="20"/>
    </row>
    <row r="2583" spans="3:4" x14ac:dyDescent="0.2">
      <c r="C2583" s="20"/>
      <c r="D2583" s="20"/>
    </row>
    <row r="2584" spans="3:4" x14ac:dyDescent="0.2">
      <c r="C2584" s="20"/>
      <c r="D2584" s="20"/>
    </row>
    <row r="2585" spans="3:4" x14ac:dyDescent="0.2">
      <c r="C2585" s="20"/>
      <c r="D2585" s="20"/>
    </row>
    <row r="2586" spans="3:4" x14ac:dyDescent="0.2">
      <c r="C2586" s="20"/>
      <c r="D2586" s="20"/>
    </row>
    <row r="2587" spans="3:4" x14ac:dyDescent="0.2">
      <c r="C2587" s="20"/>
      <c r="D2587" s="20"/>
    </row>
    <row r="2588" spans="3:4" x14ac:dyDescent="0.2">
      <c r="C2588" s="20"/>
      <c r="D2588" s="20"/>
    </row>
    <row r="2589" spans="3:4" x14ac:dyDescent="0.2">
      <c r="C2589" s="20"/>
      <c r="D2589" s="20"/>
    </row>
    <row r="2590" spans="3:4" x14ac:dyDescent="0.2">
      <c r="C2590" s="20"/>
      <c r="D2590" s="20"/>
    </row>
    <row r="2591" spans="3:4" x14ac:dyDescent="0.2">
      <c r="C2591" s="20"/>
      <c r="D2591" s="20"/>
    </row>
    <row r="2592" spans="3:4" x14ac:dyDescent="0.2">
      <c r="C2592" s="20"/>
      <c r="D2592" s="20"/>
    </row>
    <row r="2593" spans="3:4" x14ac:dyDescent="0.2">
      <c r="C2593" s="20"/>
      <c r="D2593" s="20"/>
    </row>
    <row r="2594" spans="3:4" x14ac:dyDescent="0.2">
      <c r="C2594" s="20"/>
      <c r="D2594" s="20"/>
    </row>
    <row r="2595" spans="3:4" x14ac:dyDescent="0.2">
      <c r="C2595" s="20"/>
      <c r="D2595" s="20"/>
    </row>
    <row r="2596" spans="3:4" x14ac:dyDescent="0.2">
      <c r="C2596" s="20"/>
      <c r="D2596" s="20"/>
    </row>
    <row r="2597" spans="3:4" x14ac:dyDescent="0.2">
      <c r="C2597" s="20"/>
      <c r="D2597" s="20"/>
    </row>
    <row r="2598" spans="3:4" x14ac:dyDescent="0.2">
      <c r="C2598" s="20"/>
      <c r="D2598" s="20"/>
    </row>
    <row r="2599" spans="3:4" x14ac:dyDescent="0.2">
      <c r="C2599" s="20"/>
      <c r="D2599" s="20"/>
    </row>
    <row r="2600" spans="3:4" x14ac:dyDescent="0.2">
      <c r="C2600" s="20"/>
      <c r="D2600" s="20"/>
    </row>
    <row r="2601" spans="3:4" x14ac:dyDescent="0.2">
      <c r="C2601" s="20"/>
      <c r="D2601" s="20"/>
    </row>
    <row r="2602" spans="3:4" x14ac:dyDescent="0.2">
      <c r="C2602" s="20"/>
      <c r="D2602" s="20"/>
    </row>
    <row r="2603" spans="3:4" x14ac:dyDescent="0.2">
      <c r="C2603" s="20"/>
      <c r="D2603" s="20"/>
    </row>
    <row r="2604" spans="3:4" x14ac:dyDescent="0.2">
      <c r="C2604" s="20"/>
      <c r="D2604" s="20"/>
    </row>
    <row r="2605" spans="3:4" x14ac:dyDescent="0.2">
      <c r="C2605" s="20"/>
      <c r="D2605" s="20"/>
    </row>
    <row r="2606" spans="3:4" x14ac:dyDescent="0.2">
      <c r="C2606" s="20"/>
      <c r="D2606" s="20"/>
    </row>
    <row r="2607" spans="3:4" x14ac:dyDescent="0.2">
      <c r="C2607" s="20"/>
      <c r="D2607" s="20"/>
    </row>
    <row r="2608" spans="3:4" x14ac:dyDescent="0.2">
      <c r="C2608" s="20"/>
      <c r="D2608" s="20"/>
    </row>
    <row r="2609" spans="3:4" x14ac:dyDescent="0.2">
      <c r="C2609" s="20"/>
      <c r="D2609" s="20"/>
    </row>
    <row r="2610" spans="3:4" x14ac:dyDescent="0.2">
      <c r="C2610" s="20"/>
      <c r="D2610" s="20"/>
    </row>
    <row r="2611" spans="3:4" x14ac:dyDescent="0.2">
      <c r="C2611" s="20"/>
      <c r="D2611" s="20"/>
    </row>
    <row r="2612" spans="3:4" x14ac:dyDescent="0.2">
      <c r="C2612" s="20"/>
      <c r="D2612" s="20"/>
    </row>
    <row r="2613" spans="3:4" x14ac:dyDescent="0.2">
      <c r="C2613" s="20"/>
      <c r="D2613" s="20"/>
    </row>
    <row r="2614" spans="3:4" x14ac:dyDescent="0.2">
      <c r="C2614" s="20"/>
      <c r="D2614" s="20"/>
    </row>
    <row r="2615" spans="3:4" x14ac:dyDescent="0.2">
      <c r="C2615" s="20"/>
      <c r="D2615" s="20"/>
    </row>
    <row r="2616" spans="3:4" x14ac:dyDescent="0.2">
      <c r="C2616" s="20"/>
      <c r="D2616" s="20"/>
    </row>
    <row r="2617" spans="3:4" x14ac:dyDescent="0.2">
      <c r="C2617" s="20"/>
      <c r="D2617" s="20"/>
    </row>
    <row r="2618" spans="3:4" x14ac:dyDescent="0.2">
      <c r="C2618" s="20"/>
      <c r="D2618" s="20"/>
    </row>
    <row r="2619" spans="3:4" x14ac:dyDescent="0.2">
      <c r="C2619" s="20"/>
      <c r="D2619" s="20"/>
    </row>
    <row r="2620" spans="3:4" x14ac:dyDescent="0.2">
      <c r="C2620" s="20"/>
      <c r="D2620" s="20"/>
    </row>
    <row r="2621" spans="3:4" x14ac:dyDescent="0.2">
      <c r="C2621" s="20"/>
      <c r="D2621" s="20"/>
    </row>
    <row r="2622" spans="3:4" x14ac:dyDescent="0.2">
      <c r="C2622" s="20"/>
      <c r="D2622" s="20"/>
    </row>
    <row r="2623" spans="3:4" x14ac:dyDescent="0.2">
      <c r="C2623" s="20"/>
      <c r="D2623" s="20"/>
    </row>
    <row r="2624" spans="3:4" x14ac:dyDescent="0.2">
      <c r="C2624" s="20"/>
      <c r="D2624" s="20"/>
    </row>
    <row r="2625" spans="3:4" x14ac:dyDescent="0.2">
      <c r="C2625" s="20"/>
      <c r="D2625" s="20"/>
    </row>
    <row r="2626" spans="3:4" x14ac:dyDescent="0.2">
      <c r="C2626" s="20"/>
      <c r="D2626" s="20"/>
    </row>
    <row r="2627" spans="3:4" x14ac:dyDescent="0.2">
      <c r="C2627" s="20"/>
      <c r="D2627" s="20"/>
    </row>
    <row r="2628" spans="3:4" x14ac:dyDescent="0.2">
      <c r="C2628" s="20"/>
      <c r="D2628" s="20"/>
    </row>
    <row r="2629" spans="3:4" x14ac:dyDescent="0.2">
      <c r="C2629" s="20"/>
      <c r="D2629" s="20"/>
    </row>
    <row r="2630" spans="3:4" x14ac:dyDescent="0.2">
      <c r="C2630" s="20"/>
      <c r="D2630" s="20"/>
    </row>
    <row r="2631" spans="3:4" x14ac:dyDescent="0.2">
      <c r="C2631" s="20"/>
      <c r="D2631" s="20"/>
    </row>
    <row r="2632" spans="3:4" x14ac:dyDescent="0.2">
      <c r="C2632" s="20"/>
      <c r="D2632" s="20"/>
    </row>
    <row r="2633" spans="3:4" x14ac:dyDescent="0.2">
      <c r="C2633" s="20"/>
      <c r="D2633" s="20"/>
    </row>
    <row r="2634" spans="3:4" x14ac:dyDescent="0.2">
      <c r="C2634" s="20"/>
      <c r="D2634" s="20"/>
    </row>
    <row r="2635" spans="3:4" x14ac:dyDescent="0.2">
      <c r="C2635" s="20"/>
      <c r="D2635" s="20"/>
    </row>
    <row r="2636" spans="3:4" x14ac:dyDescent="0.2">
      <c r="C2636" s="20"/>
      <c r="D2636" s="20"/>
    </row>
    <row r="2637" spans="3:4" x14ac:dyDescent="0.2">
      <c r="C2637" s="20"/>
      <c r="D2637" s="20"/>
    </row>
    <row r="2638" spans="3:4" x14ac:dyDescent="0.2">
      <c r="C2638" s="20"/>
      <c r="D2638" s="20"/>
    </row>
    <row r="2639" spans="3:4" x14ac:dyDescent="0.2">
      <c r="C2639" s="20"/>
      <c r="D2639" s="20"/>
    </row>
    <row r="2640" spans="3:4" x14ac:dyDescent="0.2">
      <c r="C2640" s="20"/>
      <c r="D2640" s="20"/>
    </row>
    <row r="2641" spans="3:4" x14ac:dyDescent="0.2">
      <c r="C2641" s="20"/>
      <c r="D2641" s="20"/>
    </row>
    <row r="2642" spans="3:4" x14ac:dyDescent="0.2">
      <c r="C2642" s="20"/>
      <c r="D2642" s="20"/>
    </row>
    <row r="2643" spans="3:4" x14ac:dyDescent="0.2">
      <c r="C2643" s="20"/>
      <c r="D2643" s="20"/>
    </row>
    <row r="2644" spans="3:4" x14ac:dyDescent="0.2">
      <c r="C2644" s="20"/>
      <c r="D2644" s="20"/>
    </row>
    <row r="2645" spans="3:4" x14ac:dyDescent="0.2">
      <c r="C2645" s="20"/>
      <c r="D2645" s="20"/>
    </row>
    <row r="2646" spans="3:4" x14ac:dyDescent="0.2">
      <c r="C2646" s="20"/>
      <c r="D2646" s="20"/>
    </row>
    <row r="2647" spans="3:4" x14ac:dyDescent="0.2">
      <c r="C2647" s="20"/>
      <c r="D2647" s="20"/>
    </row>
    <row r="2648" spans="3:4" x14ac:dyDescent="0.2">
      <c r="C2648" s="20"/>
      <c r="D2648" s="20"/>
    </row>
    <row r="2649" spans="3:4" x14ac:dyDescent="0.2">
      <c r="C2649" s="20"/>
      <c r="D2649" s="20"/>
    </row>
    <row r="2650" spans="3:4" x14ac:dyDescent="0.2">
      <c r="C2650" s="20"/>
      <c r="D2650" s="20"/>
    </row>
    <row r="2651" spans="3:4" x14ac:dyDescent="0.2">
      <c r="C2651" s="20"/>
      <c r="D2651" s="20"/>
    </row>
    <row r="2652" spans="3:4" x14ac:dyDescent="0.2">
      <c r="C2652" s="20"/>
      <c r="D2652" s="20"/>
    </row>
    <row r="2653" spans="3:4" x14ac:dyDescent="0.2">
      <c r="C2653" s="20"/>
      <c r="D2653" s="20"/>
    </row>
    <row r="2654" spans="3:4" x14ac:dyDescent="0.2">
      <c r="C2654" s="20"/>
      <c r="D2654" s="20"/>
    </row>
    <row r="2655" spans="3:4" x14ac:dyDescent="0.2">
      <c r="C2655" s="20"/>
      <c r="D2655" s="20"/>
    </row>
    <row r="2656" spans="3:4" x14ac:dyDescent="0.2">
      <c r="C2656" s="20"/>
      <c r="D2656" s="20"/>
    </row>
    <row r="2657" spans="3:4" x14ac:dyDescent="0.2">
      <c r="C2657" s="20"/>
      <c r="D2657" s="20"/>
    </row>
    <row r="2658" spans="3:4" x14ac:dyDescent="0.2">
      <c r="C2658" s="20"/>
      <c r="D2658" s="20"/>
    </row>
    <row r="2659" spans="3:4" x14ac:dyDescent="0.2">
      <c r="C2659" s="20"/>
      <c r="D2659" s="20"/>
    </row>
    <row r="2660" spans="3:4" x14ac:dyDescent="0.2">
      <c r="C2660" s="20"/>
      <c r="D2660" s="20"/>
    </row>
    <row r="2661" spans="3:4" x14ac:dyDescent="0.2">
      <c r="C2661" s="20"/>
      <c r="D2661" s="20"/>
    </row>
    <row r="2662" spans="3:4" x14ac:dyDescent="0.2">
      <c r="C2662" s="20"/>
      <c r="D2662" s="20"/>
    </row>
    <row r="2663" spans="3:4" x14ac:dyDescent="0.2">
      <c r="C2663" s="20"/>
      <c r="D2663" s="20"/>
    </row>
    <row r="2664" spans="3:4" x14ac:dyDescent="0.2">
      <c r="C2664" s="20"/>
      <c r="D2664" s="20"/>
    </row>
    <row r="2665" spans="3:4" x14ac:dyDescent="0.2">
      <c r="C2665" s="20"/>
      <c r="D2665" s="20"/>
    </row>
    <row r="2666" spans="3:4" x14ac:dyDescent="0.2">
      <c r="C2666" s="20"/>
      <c r="D2666" s="20"/>
    </row>
    <row r="2667" spans="3:4" x14ac:dyDescent="0.2">
      <c r="C2667" s="20"/>
      <c r="D2667" s="20"/>
    </row>
    <row r="2668" spans="3:4" x14ac:dyDescent="0.2">
      <c r="C2668" s="20"/>
      <c r="D2668" s="20"/>
    </row>
    <row r="2669" spans="3:4" x14ac:dyDescent="0.2">
      <c r="C2669" s="20"/>
      <c r="D2669" s="20"/>
    </row>
    <row r="2670" spans="3:4" x14ac:dyDescent="0.2">
      <c r="C2670" s="20"/>
      <c r="D2670" s="20"/>
    </row>
    <row r="2671" spans="3:4" x14ac:dyDescent="0.2">
      <c r="C2671" s="20"/>
      <c r="D2671" s="20"/>
    </row>
    <row r="2672" spans="3:4" x14ac:dyDescent="0.2">
      <c r="C2672" s="20"/>
      <c r="D2672" s="20"/>
    </row>
    <row r="2673" spans="3:4" x14ac:dyDescent="0.2">
      <c r="C2673" s="20"/>
      <c r="D2673" s="20"/>
    </row>
    <row r="2674" spans="3:4" x14ac:dyDescent="0.2">
      <c r="C2674" s="20"/>
      <c r="D2674" s="20"/>
    </row>
    <row r="2675" spans="3:4" x14ac:dyDescent="0.2">
      <c r="C2675" s="20"/>
      <c r="D2675" s="20"/>
    </row>
    <row r="2676" spans="3:4" x14ac:dyDescent="0.2">
      <c r="C2676" s="20"/>
      <c r="D2676" s="20"/>
    </row>
    <row r="2677" spans="3:4" x14ac:dyDescent="0.2">
      <c r="C2677" s="20"/>
      <c r="D2677" s="20"/>
    </row>
    <row r="2678" spans="3:4" x14ac:dyDescent="0.2">
      <c r="C2678" s="20"/>
      <c r="D2678" s="20"/>
    </row>
    <row r="2679" spans="3:4" x14ac:dyDescent="0.2">
      <c r="C2679" s="20"/>
      <c r="D2679" s="20"/>
    </row>
    <row r="2680" spans="3:4" x14ac:dyDescent="0.2">
      <c r="C2680" s="20"/>
      <c r="D2680" s="20"/>
    </row>
    <row r="2681" spans="3:4" x14ac:dyDescent="0.2">
      <c r="C2681" s="20"/>
      <c r="D2681" s="20"/>
    </row>
    <row r="2682" spans="3:4" x14ac:dyDescent="0.2">
      <c r="C2682" s="20"/>
      <c r="D2682" s="20"/>
    </row>
    <row r="2683" spans="3:4" x14ac:dyDescent="0.2">
      <c r="C2683" s="20"/>
      <c r="D2683" s="20"/>
    </row>
    <row r="2684" spans="3:4" x14ac:dyDescent="0.2">
      <c r="C2684" s="20"/>
      <c r="D2684" s="20"/>
    </row>
    <row r="2685" spans="3:4" x14ac:dyDescent="0.2">
      <c r="C2685" s="20"/>
      <c r="D2685" s="20"/>
    </row>
    <row r="2686" spans="3:4" x14ac:dyDescent="0.2">
      <c r="C2686" s="20"/>
      <c r="D2686" s="20"/>
    </row>
    <row r="2687" spans="3:4" x14ac:dyDescent="0.2">
      <c r="C2687" s="20"/>
      <c r="D2687" s="20"/>
    </row>
    <row r="2688" spans="3:4" x14ac:dyDescent="0.2">
      <c r="C2688" s="20"/>
      <c r="D2688" s="20"/>
    </row>
    <row r="2689" spans="3:4" x14ac:dyDescent="0.2">
      <c r="C2689" s="20"/>
      <c r="D2689" s="20"/>
    </row>
    <row r="2690" spans="3:4" x14ac:dyDescent="0.2">
      <c r="C2690" s="20"/>
      <c r="D2690" s="20"/>
    </row>
    <row r="2691" spans="3:4" x14ac:dyDescent="0.2">
      <c r="C2691" s="20"/>
      <c r="D2691" s="20"/>
    </row>
    <row r="2692" spans="3:4" x14ac:dyDescent="0.2">
      <c r="C2692" s="20"/>
      <c r="D2692" s="20"/>
    </row>
    <row r="2693" spans="3:4" x14ac:dyDescent="0.2">
      <c r="C2693" s="20"/>
      <c r="D2693" s="20"/>
    </row>
    <row r="2694" spans="3:4" x14ac:dyDescent="0.2">
      <c r="C2694" s="20"/>
      <c r="D2694" s="20"/>
    </row>
    <row r="2695" spans="3:4" x14ac:dyDescent="0.2">
      <c r="C2695" s="20"/>
      <c r="D2695" s="20"/>
    </row>
    <row r="2696" spans="3:4" x14ac:dyDescent="0.2">
      <c r="C2696" s="20"/>
      <c r="D2696" s="20"/>
    </row>
    <row r="2697" spans="3:4" x14ac:dyDescent="0.2">
      <c r="C2697" s="20"/>
      <c r="D2697" s="20"/>
    </row>
    <row r="2698" spans="3:4" x14ac:dyDescent="0.2">
      <c r="C2698" s="20"/>
      <c r="D2698" s="20"/>
    </row>
    <row r="2699" spans="3:4" x14ac:dyDescent="0.2">
      <c r="C2699" s="20"/>
      <c r="D2699" s="20"/>
    </row>
    <row r="2700" spans="3:4" x14ac:dyDescent="0.2">
      <c r="C2700" s="20"/>
      <c r="D2700" s="20"/>
    </row>
    <row r="2701" spans="3:4" x14ac:dyDescent="0.2">
      <c r="C2701" s="20"/>
      <c r="D2701" s="20"/>
    </row>
    <row r="2702" spans="3:4" x14ac:dyDescent="0.2">
      <c r="C2702" s="20"/>
      <c r="D2702" s="20"/>
    </row>
    <row r="2703" spans="3:4" x14ac:dyDescent="0.2">
      <c r="C2703" s="20"/>
      <c r="D2703" s="20"/>
    </row>
    <row r="2704" spans="3:4" x14ac:dyDescent="0.2">
      <c r="C2704" s="20"/>
      <c r="D2704" s="20"/>
    </row>
    <row r="2705" spans="3:4" x14ac:dyDescent="0.2">
      <c r="C2705" s="20"/>
      <c r="D2705" s="20"/>
    </row>
    <row r="2706" spans="3:4" x14ac:dyDescent="0.2">
      <c r="C2706" s="20"/>
      <c r="D2706" s="20"/>
    </row>
    <row r="2707" spans="3:4" x14ac:dyDescent="0.2">
      <c r="C2707" s="20"/>
      <c r="D2707" s="20"/>
    </row>
    <row r="2708" spans="3:4" x14ac:dyDescent="0.2">
      <c r="C2708" s="20"/>
      <c r="D2708" s="20"/>
    </row>
    <row r="2709" spans="3:4" x14ac:dyDescent="0.2">
      <c r="C2709" s="20"/>
      <c r="D2709" s="20"/>
    </row>
    <row r="2710" spans="3:4" x14ac:dyDescent="0.2">
      <c r="C2710" s="20"/>
      <c r="D2710" s="20"/>
    </row>
    <row r="2711" spans="3:4" x14ac:dyDescent="0.2">
      <c r="C2711" s="20"/>
      <c r="D2711" s="20"/>
    </row>
    <row r="2712" spans="3:4" x14ac:dyDescent="0.2">
      <c r="C2712" s="20"/>
      <c r="D2712" s="20"/>
    </row>
    <row r="2713" spans="3:4" x14ac:dyDescent="0.2">
      <c r="C2713" s="20"/>
      <c r="D2713" s="20"/>
    </row>
    <row r="2714" spans="3:4" x14ac:dyDescent="0.2">
      <c r="C2714" s="20"/>
      <c r="D2714" s="20"/>
    </row>
    <row r="2715" spans="3:4" x14ac:dyDescent="0.2">
      <c r="C2715" s="20"/>
      <c r="D2715" s="20"/>
    </row>
    <row r="2716" spans="3:4" x14ac:dyDescent="0.2">
      <c r="C2716" s="20"/>
      <c r="D2716" s="20"/>
    </row>
    <row r="2717" spans="3:4" x14ac:dyDescent="0.2">
      <c r="C2717" s="20"/>
      <c r="D2717" s="20"/>
    </row>
    <row r="2718" spans="3:4" x14ac:dyDescent="0.2">
      <c r="C2718" s="20"/>
      <c r="D2718" s="20"/>
    </row>
    <row r="2719" spans="3:4" x14ac:dyDescent="0.2">
      <c r="C2719" s="20"/>
      <c r="D2719" s="20"/>
    </row>
    <row r="2720" spans="3:4" x14ac:dyDescent="0.2">
      <c r="C2720" s="20"/>
      <c r="D2720" s="20"/>
    </row>
    <row r="2721" spans="3:4" x14ac:dyDescent="0.2">
      <c r="C2721" s="20"/>
      <c r="D2721" s="20"/>
    </row>
    <row r="2722" spans="3:4" x14ac:dyDescent="0.2">
      <c r="C2722" s="20"/>
      <c r="D2722" s="20"/>
    </row>
    <row r="2723" spans="3:4" x14ac:dyDescent="0.2">
      <c r="C2723" s="20"/>
      <c r="D2723" s="20"/>
    </row>
    <row r="2724" spans="3:4" x14ac:dyDescent="0.2">
      <c r="C2724" s="20"/>
      <c r="D2724" s="20"/>
    </row>
    <row r="2725" spans="3:4" x14ac:dyDescent="0.2">
      <c r="C2725" s="20"/>
      <c r="D2725" s="20"/>
    </row>
    <row r="2726" spans="3:4" x14ac:dyDescent="0.2">
      <c r="C2726" s="20"/>
      <c r="D2726" s="20"/>
    </row>
    <row r="2727" spans="3:4" x14ac:dyDescent="0.2">
      <c r="C2727" s="20"/>
      <c r="D2727" s="20"/>
    </row>
    <row r="2728" spans="3:4" x14ac:dyDescent="0.2">
      <c r="C2728" s="20"/>
      <c r="D2728" s="20"/>
    </row>
    <row r="2729" spans="3:4" x14ac:dyDescent="0.2">
      <c r="C2729" s="20"/>
      <c r="D2729" s="20"/>
    </row>
    <row r="2730" spans="3:4" x14ac:dyDescent="0.2">
      <c r="C2730" s="20"/>
      <c r="D2730" s="20"/>
    </row>
    <row r="2731" spans="3:4" x14ac:dyDescent="0.2">
      <c r="C2731" s="20"/>
      <c r="D2731" s="20"/>
    </row>
    <row r="2732" spans="3:4" x14ac:dyDescent="0.2">
      <c r="C2732" s="20"/>
      <c r="D2732" s="20"/>
    </row>
    <row r="2733" spans="3:4" x14ac:dyDescent="0.2">
      <c r="C2733" s="20"/>
      <c r="D2733" s="20"/>
    </row>
    <row r="2734" spans="3:4" x14ac:dyDescent="0.2">
      <c r="C2734" s="20"/>
      <c r="D2734" s="20"/>
    </row>
    <row r="2735" spans="3:4" x14ac:dyDescent="0.2">
      <c r="C2735" s="20"/>
      <c r="D2735" s="20"/>
    </row>
    <row r="2736" spans="3:4" x14ac:dyDescent="0.2">
      <c r="C2736" s="20"/>
      <c r="D2736" s="20"/>
    </row>
    <row r="2737" spans="3:4" x14ac:dyDescent="0.2">
      <c r="C2737" s="20"/>
      <c r="D2737" s="20"/>
    </row>
    <row r="2738" spans="3:4" x14ac:dyDescent="0.2">
      <c r="C2738" s="20"/>
      <c r="D2738" s="20"/>
    </row>
    <row r="2739" spans="3:4" x14ac:dyDescent="0.2">
      <c r="C2739" s="20"/>
      <c r="D2739" s="20"/>
    </row>
    <row r="2740" spans="3:4" x14ac:dyDescent="0.2">
      <c r="C2740" s="20"/>
      <c r="D2740" s="20"/>
    </row>
    <row r="2741" spans="3:4" x14ac:dyDescent="0.2">
      <c r="C2741" s="20"/>
      <c r="D2741" s="20"/>
    </row>
    <row r="2742" spans="3:4" x14ac:dyDescent="0.2">
      <c r="C2742" s="20"/>
      <c r="D2742" s="20"/>
    </row>
    <row r="2743" spans="3:4" x14ac:dyDescent="0.2">
      <c r="C2743" s="20"/>
      <c r="D2743" s="20"/>
    </row>
    <row r="2744" spans="3:4" x14ac:dyDescent="0.2">
      <c r="C2744" s="20"/>
      <c r="D2744" s="20"/>
    </row>
    <row r="2745" spans="3:4" x14ac:dyDescent="0.2">
      <c r="C2745" s="20"/>
      <c r="D2745" s="20"/>
    </row>
    <row r="2746" spans="3:4" x14ac:dyDescent="0.2">
      <c r="C2746" s="20"/>
      <c r="D2746" s="20"/>
    </row>
    <row r="2747" spans="3:4" x14ac:dyDescent="0.2">
      <c r="C2747" s="20"/>
      <c r="D2747" s="20"/>
    </row>
    <row r="2748" spans="3:4" x14ac:dyDescent="0.2">
      <c r="C2748" s="20"/>
      <c r="D2748" s="20"/>
    </row>
    <row r="2749" spans="3:4" x14ac:dyDescent="0.2">
      <c r="C2749" s="20"/>
      <c r="D2749" s="20"/>
    </row>
    <row r="2750" spans="3:4" x14ac:dyDescent="0.2">
      <c r="C2750" s="20"/>
      <c r="D2750" s="20"/>
    </row>
    <row r="2751" spans="3:4" x14ac:dyDescent="0.2">
      <c r="C2751" s="20"/>
      <c r="D2751" s="20"/>
    </row>
    <row r="2752" spans="3:4" x14ac:dyDescent="0.2">
      <c r="C2752" s="20"/>
      <c r="D2752" s="20"/>
    </row>
    <row r="2753" spans="3:4" x14ac:dyDescent="0.2">
      <c r="C2753" s="20"/>
      <c r="D2753" s="20"/>
    </row>
    <row r="2754" spans="3:4" x14ac:dyDescent="0.2">
      <c r="C2754" s="20"/>
      <c r="D2754" s="20"/>
    </row>
    <row r="2755" spans="3:4" x14ac:dyDescent="0.2">
      <c r="C2755" s="20"/>
      <c r="D2755" s="20"/>
    </row>
    <row r="2756" spans="3:4" x14ac:dyDescent="0.2">
      <c r="C2756" s="20"/>
      <c r="D2756" s="20"/>
    </row>
    <row r="2757" spans="3:4" x14ac:dyDescent="0.2">
      <c r="C2757" s="20"/>
      <c r="D2757" s="20"/>
    </row>
    <row r="2758" spans="3:4" x14ac:dyDescent="0.2">
      <c r="C2758" s="20"/>
      <c r="D2758" s="20"/>
    </row>
    <row r="2759" spans="3:4" x14ac:dyDescent="0.2">
      <c r="C2759" s="20"/>
      <c r="D2759" s="20"/>
    </row>
    <row r="2760" spans="3:4" x14ac:dyDescent="0.2">
      <c r="C2760" s="20"/>
      <c r="D2760" s="20"/>
    </row>
    <row r="2761" spans="3:4" x14ac:dyDescent="0.2">
      <c r="C2761" s="20"/>
      <c r="D2761" s="20"/>
    </row>
    <row r="2762" spans="3:4" x14ac:dyDescent="0.2">
      <c r="C2762" s="20"/>
      <c r="D2762" s="20"/>
    </row>
    <row r="2763" spans="3:4" x14ac:dyDescent="0.2">
      <c r="C2763" s="20"/>
      <c r="D2763" s="20"/>
    </row>
    <row r="2764" spans="3:4" x14ac:dyDescent="0.2">
      <c r="C2764" s="20"/>
      <c r="D2764" s="20"/>
    </row>
    <row r="2765" spans="3:4" x14ac:dyDescent="0.2">
      <c r="C2765" s="20"/>
      <c r="D2765" s="20"/>
    </row>
    <row r="2766" spans="3:4" x14ac:dyDescent="0.2">
      <c r="C2766" s="20"/>
      <c r="D2766" s="20"/>
    </row>
    <row r="2767" spans="3:4" x14ac:dyDescent="0.2">
      <c r="C2767" s="20"/>
      <c r="D2767" s="20"/>
    </row>
    <row r="2768" spans="3:4" x14ac:dyDescent="0.2">
      <c r="C2768" s="20"/>
      <c r="D2768" s="20"/>
    </row>
    <row r="2769" spans="3:4" x14ac:dyDescent="0.2">
      <c r="C2769" s="20"/>
      <c r="D2769" s="20"/>
    </row>
    <row r="2770" spans="3:4" x14ac:dyDescent="0.2">
      <c r="C2770" s="20"/>
      <c r="D2770" s="20"/>
    </row>
    <row r="2771" spans="3:4" x14ac:dyDescent="0.2">
      <c r="C2771" s="20"/>
      <c r="D2771" s="20"/>
    </row>
    <row r="2772" spans="3:4" x14ac:dyDescent="0.2">
      <c r="C2772" s="20"/>
      <c r="D2772" s="20"/>
    </row>
    <row r="2773" spans="3:4" x14ac:dyDescent="0.2">
      <c r="C2773" s="20"/>
      <c r="D2773" s="20"/>
    </row>
    <row r="2774" spans="3:4" x14ac:dyDescent="0.2">
      <c r="C2774" s="20"/>
      <c r="D2774" s="20"/>
    </row>
    <row r="2775" spans="3:4" x14ac:dyDescent="0.2">
      <c r="C2775" s="20"/>
      <c r="D2775" s="20"/>
    </row>
    <row r="2776" spans="3:4" x14ac:dyDescent="0.2">
      <c r="C2776" s="20"/>
      <c r="D2776" s="20"/>
    </row>
    <row r="2777" spans="3:4" x14ac:dyDescent="0.2">
      <c r="C2777" s="20"/>
      <c r="D2777" s="20"/>
    </row>
    <row r="2778" spans="3:4" x14ac:dyDescent="0.2">
      <c r="C2778" s="20"/>
      <c r="D2778" s="20"/>
    </row>
    <row r="2779" spans="3:4" x14ac:dyDescent="0.2">
      <c r="C2779" s="20"/>
      <c r="D2779" s="20"/>
    </row>
    <row r="2780" spans="3:4" x14ac:dyDescent="0.2">
      <c r="C2780" s="20"/>
      <c r="D2780" s="20"/>
    </row>
    <row r="2781" spans="3:4" x14ac:dyDescent="0.2">
      <c r="C2781" s="20"/>
      <c r="D2781" s="20"/>
    </row>
    <row r="2782" spans="3:4" x14ac:dyDescent="0.2">
      <c r="C2782" s="20"/>
      <c r="D2782" s="20"/>
    </row>
    <row r="2783" spans="3:4" x14ac:dyDescent="0.2">
      <c r="C2783" s="20"/>
      <c r="D2783" s="20"/>
    </row>
    <row r="2784" spans="3:4" x14ac:dyDescent="0.2">
      <c r="C2784" s="20"/>
      <c r="D2784" s="20"/>
    </row>
    <row r="2785" spans="3:4" x14ac:dyDescent="0.2">
      <c r="C2785" s="20"/>
      <c r="D2785" s="20"/>
    </row>
    <row r="2786" spans="3:4" x14ac:dyDescent="0.2">
      <c r="C2786" s="20"/>
      <c r="D2786" s="20"/>
    </row>
    <row r="2787" spans="3:4" x14ac:dyDescent="0.2">
      <c r="C2787" s="20"/>
      <c r="D2787" s="20"/>
    </row>
    <row r="2788" spans="3:4" x14ac:dyDescent="0.2">
      <c r="C2788" s="20"/>
      <c r="D2788" s="20"/>
    </row>
    <row r="2789" spans="3:4" x14ac:dyDescent="0.2">
      <c r="C2789" s="20"/>
      <c r="D2789" s="20"/>
    </row>
    <row r="2790" spans="3:4" x14ac:dyDescent="0.2">
      <c r="C2790" s="20"/>
      <c r="D2790" s="20"/>
    </row>
    <row r="2791" spans="3:4" x14ac:dyDescent="0.2">
      <c r="C2791" s="20"/>
      <c r="D2791" s="20"/>
    </row>
    <row r="2792" spans="3:4" x14ac:dyDescent="0.2">
      <c r="C2792" s="20"/>
      <c r="D2792" s="20"/>
    </row>
    <row r="2793" spans="3:4" x14ac:dyDescent="0.2">
      <c r="C2793" s="20"/>
      <c r="D2793" s="20"/>
    </row>
    <row r="2794" spans="3:4" x14ac:dyDescent="0.2">
      <c r="C2794" s="20"/>
      <c r="D2794" s="20"/>
    </row>
    <row r="2795" spans="3:4" x14ac:dyDescent="0.2">
      <c r="C2795" s="20"/>
      <c r="D2795" s="20"/>
    </row>
    <row r="2796" spans="3:4" x14ac:dyDescent="0.2">
      <c r="C2796" s="20"/>
      <c r="D2796" s="20"/>
    </row>
    <row r="2797" spans="3:4" x14ac:dyDescent="0.2">
      <c r="C2797" s="20"/>
      <c r="D2797" s="20"/>
    </row>
    <row r="2798" spans="3:4" x14ac:dyDescent="0.2">
      <c r="C2798" s="20"/>
      <c r="D2798" s="20"/>
    </row>
    <row r="2799" spans="3:4" x14ac:dyDescent="0.2">
      <c r="C2799" s="20"/>
      <c r="D2799" s="20"/>
    </row>
    <row r="2800" spans="3:4" x14ac:dyDescent="0.2">
      <c r="C2800" s="20"/>
      <c r="D2800" s="20"/>
    </row>
    <row r="2801" spans="3:4" x14ac:dyDescent="0.2">
      <c r="C2801" s="20"/>
      <c r="D2801" s="20"/>
    </row>
    <row r="2802" spans="3:4" x14ac:dyDescent="0.2">
      <c r="C2802" s="20"/>
      <c r="D2802" s="20"/>
    </row>
    <row r="2803" spans="3:4" x14ac:dyDescent="0.2">
      <c r="C2803" s="20"/>
      <c r="D2803" s="20"/>
    </row>
    <row r="2804" spans="3:4" x14ac:dyDescent="0.2">
      <c r="C2804" s="20"/>
      <c r="D2804" s="20"/>
    </row>
    <row r="2805" spans="3:4" x14ac:dyDescent="0.2">
      <c r="C2805" s="20"/>
      <c r="D2805" s="20"/>
    </row>
    <row r="2806" spans="3:4" x14ac:dyDescent="0.2">
      <c r="C2806" s="20"/>
      <c r="D2806" s="20"/>
    </row>
    <row r="2807" spans="3:4" x14ac:dyDescent="0.2">
      <c r="C2807" s="20"/>
      <c r="D2807" s="20"/>
    </row>
    <row r="2808" spans="3:4" x14ac:dyDescent="0.2">
      <c r="C2808" s="20"/>
      <c r="D2808" s="20"/>
    </row>
    <row r="2809" spans="3:4" x14ac:dyDescent="0.2">
      <c r="C2809" s="20"/>
      <c r="D2809" s="20"/>
    </row>
    <row r="2810" spans="3:4" x14ac:dyDescent="0.2">
      <c r="C2810" s="20"/>
      <c r="D2810" s="20"/>
    </row>
    <row r="2811" spans="3:4" x14ac:dyDescent="0.2">
      <c r="C2811" s="20"/>
      <c r="D2811" s="20"/>
    </row>
    <row r="2812" spans="3:4" x14ac:dyDescent="0.2">
      <c r="C2812" s="20"/>
      <c r="D2812" s="20"/>
    </row>
    <row r="2813" spans="3:4" x14ac:dyDescent="0.2">
      <c r="C2813" s="20"/>
      <c r="D2813" s="20"/>
    </row>
    <row r="2814" spans="3:4" x14ac:dyDescent="0.2">
      <c r="C2814" s="20"/>
      <c r="D2814" s="20"/>
    </row>
    <row r="2815" spans="3:4" x14ac:dyDescent="0.2">
      <c r="C2815" s="20"/>
      <c r="D2815" s="20"/>
    </row>
    <row r="2816" spans="3:4" x14ac:dyDescent="0.2">
      <c r="C2816" s="20"/>
      <c r="D2816" s="20"/>
    </row>
    <row r="2817" spans="3:4" x14ac:dyDescent="0.2">
      <c r="C2817" s="20"/>
      <c r="D2817" s="20"/>
    </row>
    <row r="2818" spans="3:4" x14ac:dyDescent="0.2">
      <c r="C2818" s="20"/>
      <c r="D2818" s="20"/>
    </row>
    <row r="2819" spans="3:4" x14ac:dyDescent="0.2">
      <c r="C2819" s="20"/>
      <c r="D2819" s="20"/>
    </row>
    <row r="2820" spans="3:4" x14ac:dyDescent="0.2">
      <c r="C2820" s="20"/>
      <c r="D2820" s="20"/>
    </row>
    <row r="2821" spans="3:4" x14ac:dyDescent="0.2">
      <c r="C2821" s="20"/>
      <c r="D2821" s="20"/>
    </row>
    <row r="2822" spans="3:4" x14ac:dyDescent="0.2">
      <c r="C2822" s="20"/>
      <c r="D2822" s="20"/>
    </row>
    <row r="2823" spans="3:4" x14ac:dyDescent="0.2">
      <c r="C2823" s="20"/>
      <c r="D2823" s="20"/>
    </row>
    <row r="2824" spans="3:4" x14ac:dyDescent="0.2">
      <c r="C2824" s="20"/>
      <c r="D2824" s="20"/>
    </row>
    <row r="2825" spans="3:4" x14ac:dyDescent="0.2">
      <c r="C2825" s="20"/>
      <c r="D2825" s="20"/>
    </row>
    <row r="2826" spans="3:4" x14ac:dyDescent="0.2">
      <c r="C2826" s="20"/>
      <c r="D2826" s="20"/>
    </row>
    <row r="2827" spans="3:4" x14ac:dyDescent="0.2">
      <c r="C2827" s="20"/>
      <c r="D2827" s="20"/>
    </row>
    <row r="2828" spans="3:4" x14ac:dyDescent="0.2">
      <c r="C2828" s="20"/>
      <c r="D2828" s="20"/>
    </row>
    <row r="2829" spans="3:4" x14ac:dyDescent="0.2">
      <c r="C2829" s="20"/>
      <c r="D2829" s="20"/>
    </row>
    <row r="2830" spans="3:4" x14ac:dyDescent="0.2">
      <c r="C2830" s="20"/>
      <c r="D2830" s="20"/>
    </row>
    <row r="2831" spans="3:4" x14ac:dyDescent="0.2">
      <c r="C2831" s="20"/>
      <c r="D2831" s="20"/>
    </row>
    <row r="2832" spans="3:4" x14ac:dyDescent="0.2">
      <c r="C2832" s="20"/>
      <c r="D2832" s="20"/>
    </row>
    <row r="2833" spans="3:4" x14ac:dyDescent="0.2">
      <c r="C2833" s="20"/>
      <c r="D2833" s="20"/>
    </row>
    <row r="2834" spans="3:4" x14ac:dyDescent="0.2">
      <c r="C2834" s="20"/>
      <c r="D2834" s="20"/>
    </row>
    <row r="2835" spans="3:4" x14ac:dyDescent="0.2">
      <c r="C2835" s="20"/>
      <c r="D2835" s="20"/>
    </row>
    <row r="2836" spans="3:4" x14ac:dyDescent="0.2">
      <c r="C2836" s="20"/>
      <c r="D2836" s="20"/>
    </row>
    <row r="2837" spans="3:4" x14ac:dyDescent="0.2">
      <c r="C2837" s="20"/>
      <c r="D2837" s="20"/>
    </row>
    <row r="2838" spans="3:4" x14ac:dyDescent="0.2">
      <c r="C2838" s="20"/>
      <c r="D2838" s="20"/>
    </row>
    <row r="2839" spans="3:4" x14ac:dyDescent="0.2">
      <c r="C2839" s="20"/>
      <c r="D2839" s="20"/>
    </row>
    <row r="2840" spans="3:4" x14ac:dyDescent="0.2">
      <c r="C2840" s="20"/>
      <c r="D2840" s="20"/>
    </row>
    <row r="2841" spans="3:4" x14ac:dyDescent="0.2">
      <c r="C2841" s="20"/>
      <c r="D2841" s="20"/>
    </row>
    <row r="2842" spans="3:4" x14ac:dyDescent="0.2">
      <c r="C2842" s="20"/>
      <c r="D2842" s="20"/>
    </row>
    <row r="2843" spans="3:4" x14ac:dyDescent="0.2">
      <c r="C2843" s="20"/>
      <c r="D2843" s="20"/>
    </row>
    <row r="2844" spans="3:4" x14ac:dyDescent="0.2">
      <c r="C2844" s="20"/>
      <c r="D2844" s="20"/>
    </row>
    <row r="2845" spans="3:4" x14ac:dyDescent="0.2">
      <c r="C2845" s="20"/>
      <c r="D2845" s="20"/>
    </row>
    <row r="2846" spans="3:4" x14ac:dyDescent="0.2">
      <c r="C2846" s="20"/>
      <c r="D2846" s="20"/>
    </row>
    <row r="2847" spans="3:4" x14ac:dyDescent="0.2">
      <c r="C2847" s="20"/>
      <c r="D2847" s="20"/>
    </row>
    <row r="2848" spans="3:4" x14ac:dyDescent="0.2">
      <c r="C2848" s="20"/>
      <c r="D2848" s="20"/>
    </row>
    <row r="2849" spans="3:4" x14ac:dyDescent="0.2">
      <c r="C2849" s="20"/>
      <c r="D2849" s="20"/>
    </row>
    <row r="2850" spans="3:4" x14ac:dyDescent="0.2">
      <c r="C2850" s="20"/>
      <c r="D2850" s="20"/>
    </row>
    <row r="2851" spans="3:4" x14ac:dyDescent="0.2">
      <c r="C2851" s="20"/>
      <c r="D2851" s="20"/>
    </row>
    <row r="2852" spans="3:4" x14ac:dyDescent="0.2">
      <c r="C2852" s="20"/>
      <c r="D2852" s="20"/>
    </row>
    <row r="2853" spans="3:4" x14ac:dyDescent="0.2">
      <c r="C2853" s="20"/>
      <c r="D2853" s="20"/>
    </row>
    <row r="2854" spans="3:4" x14ac:dyDescent="0.2">
      <c r="C2854" s="20"/>
      <c r="D2854" s="20"/>
    </row>
    <row r="2855" spans="3:4" x14ac:dyDescent="0.2">
      <c r="C2855" s="20"/>
      <c r="D2855" s="20"/>
    </row>
    <row r="2856" spans="3:4" x14ac:dyDescent="0.2">
      <c r="C2856" s="20"/>
      <c r="D2856" s="20"/>
    </row>
    <row r="2857" spans="3:4" x14ac:dyDescent="0.2">
      <c r="C2857" s="20"/>
      <c r="D2857" s="20"/>
    </row>
    <row r="2858" spans="3:4" x14ac:dyDescent="0.2">
      <c r="C2858" s="20"/>
      <c r="D2858" s="20"/>
    </row>
    <row r="2859" spans="3:4" x14ac:dyDescent="0.2">
      <c r="C2859" s="20"/>
      <c r="D2859" s="20"/>
    </row>
    <row r="2860" spans="3:4" x14ac:dyDescent="0.2">
      <c r="C2860" s="20"/>
      <c r="D2860" s="20"/>
    </row>
    <row r="2861" spans="3:4" x14ac:dyDescent="0.2">
      <c r="C2861" s="20"/>
      <c r="D2861" s="20"/>
    </row>
    <row r="2862" spans="3:4" x14ac:dyDescent="0.2">
      <c r="C2862" s="20"/>
      <c r="D2862" s="20"/>
    </row>
    <row r="2863" spans="3:4" x14ac:dyDescent="0.2">
      <c r="C2863" s="20"/>
      <c r="D2863" s="20"/>
    </row>
    <row r="2864" spans="3:4" x14ac:dyDescent="0.2">
      <c r="C2864" s="20"/>
      <c r="D2864" s="20"/>
    </row>
    <row r="2865" spans="3:4" x14ac:dyDescent="0.2">
      <c r="C2865" s="20"/>
      <c r="D2865" s="20"/>
    </row>
    <row r="2866" spans="3:4" x14ac:dyDescent="0.2">
      <c r="C2866" s="20"/>
      <c r="D2866" s="20"/>
    </row>
    <row r="2867" spans="3:4" x14ac:dyDescent="0.2">
      <c r="C2867" s="20"/>
      <c r="D2867" s="20"/>
    </row>
    <row r="2868" spans="3:4" x14ac:dyDescent="0.2">
      <c r="C2868" s="20"/>
      <c r="D2868" s="20"/>
    </row>
    <row r="2869" spans="3:4" x14ac:dyDescent="0.2">
      <c r="C2869" s="20"/>
      <c r="D2869" s="20"/>
    </row>
    <row r="2870" spans="3:4" x14ac:dyDescent="0.2">
      <c r="C2870" s="20"/>
      <c r="D2870" s="20"/>
    </row>
    <row r="2871" spans="3:4" x14ac:dyDescent="0.2">
      <c r="C2871" s="20"/>
      <c r="D2871" s="20"/>
    </row>
    <row r="2872" spans="3:4" x14ac:dyDescent="0.2">
      <c r="C2872" s="20"/>
      <c r="D2872" s="20"/>
    </row>
    <row r="2873" spans="3:4" x14ac:dyDescent="0.2">
      <c r="C2873" s="20"/>
      <c r="D2873" s="20"/>
    </row>
    <row r="2874" spans="3:4" x14ac:dyDescent="0.2">
      <c r="C2874" s="20"/>
      <c r="D2874" s="20"/>
    </row>
    <row r="2875" spans="3:4" x14ac:dyDescent="0.2">
      <c r="C2875" s="20"/>
      <c r="D2875" s="20"/>
    </row>
    <row r="2876" spans="3:4" x14ac:dyDescent="0.2">
      <c r="C2876" s="20"/>
      <c r="D2876" s="20"/>
    </row>
    <row r="2877" spans="3:4" x14ac:dyDescent="0.2">
      <c r="C2877" s="20"/>
      <c r="D2877" s="20"/>
    </row>
    <row r="2878" spans="3:4" x14ac:dyDescent="0.2">
      <c r="C2878" s="20"/>
      <c r="D2878" s="20"/>
    </row>
    <row r="2879" spans="3:4" x14ac:dyDescent="0.2">
      <c r="C2879" s="20"/>
      <c r="D2879" s="20"/>
    </row>
    <row r="2880" spans="3:4" x14ac:dyDescent="0.2">
      <c r="C2880" s="20"/>
      <c r="D2880" s="20"/>
    </row>
    <row r="2881" spans="3:4" x14ac:dyDescent="0.2">
      <c r="C2881" s="20"/>
      <c r="D2881" s="20"/>
    </row>
    <row r="2882" spans="3:4" x14ac:dyDescent="0.2">
      <c r="C2882" s="20"/>
      <c r="D2882" s="20"/>
    </row>
    <row r="2883" spans="3:4" x14ac:dyDescent="0.2">
      <c r="C2883" s="20"/>
      <c r="D2883" s="20"/>
    </row>
    <row r="2884" spans="3:4" x14ac:dyDescent="0.2">
      <c r="C2884" s="20"/>
      <c r="D2884" s="20"/>
    </row>
    <row r="2885" spans="3:4" x14ac:dyDescent="0.2">
      <c r="C2885" s="20"/>
      <c r="D2885" s="20"/>
    </row>
    <row r="2886" spans="3:4" x14ac:dyDescent="0.2">
      <c r="C2886" s="20"/>
      <c r="D2886" s="20"/>
    </row>
    <row r="2887" spans="3:4" x14ac:dyDescent="0.2">
      <c r="C2887" s="20"/>
      <c r="D2887" s="20"/>
    </row>
    <row r="2888" spans="3:4" x14ac:dyDescent="0.2">
      <c r="C2888" s="20"/>
      <c r="D2888" s="20"/>
    </row>
    <row r="2889" spans="3:4" x14ac:dyDescent="0.2">
      <c r="C2889" s="20"/>
      <c r="D2889" s="20"/>
    </row>
    <row r="2890" spans="3:4" x14ac:dyDescent="0.2">
      <c r="C2890" s="20"/>
      <c r="D2890" s="20"/>
    </row>
    <row r="2891" spans="3:4" x14ac:dyDescent="0.2">
      <c r="C2891" s="20"/>
      <c r="D2891" s="20"/>
    </row>
    <row r="2892" spans="3:4" x14ac:dyDescent="0.2">
      <c r="C2892" s="20"/>
      <c r="D2892" s="20"/>
    </row>
    <row r="2893" spans="3:4" x14ac:dyDescent="0.2">
      <c r="C2893" s="20"/>
      <c r="D2893" s="20"/>
    </row>
    <row r="2894" spans="3:4" x14ac:dyDescent="0.2">
      <c r="C2894" s="20"/>
      <c r="D2894" s="20"/>
    </row>
    <row r="2895" spans="3:4" x14ac:dyDescent="0.2">
      <c r="C2895" s="20"/>
      <c r="D2895" s="20"/>
    </row>
    <row r="2896" spans="3:4" x14ac:dyDescent="0.2">
      <c r="C2896" s="20"/>
      <c r="D2896" s="20"/>
    </row>
    <row r="2897" spans="3:4" x14ac:dyDescent="0.2">
      <c r="C2897" s="20"/>
      <c r="D2897" s="20"/>
    </row>
    <row r="2898" spans="3:4" x14ac:dyDescent="0.2">
      <c r="C2898" s="20"/>
      <c r="D2898" s="20"/>
    </row>
    <row r="2899" spans="3:4" x14ac:dyDescent="0.2">
      <c r="C2899" s="20"/>
      <c r="D2899" s="20"/>
    </row>
    <row r="2900" spans="3:4" x14ac:dyDescent="0.2">
      <c r="C2900" s="20"/>
      <c r="D2900" s="20"/>
    </row>
    <row r="2901" spans="3:4" x14ac:dyDescent="0.2">
      <c r="C2901" s="20"/>
      <c r="D2901" s="20"/>
    </row>
    <row r="2902" spans="3:4" x14ac:dyDescent="0.2">
      <c r="C2902" s="20"/>
      <c r="D2902" s="20"/>
    </row>
    <row r="2903" spans="3:4" x14ac:dyDescent="0.2">
      <c r="C2903" s="20"/>
      <c r="D2903" s="20"/>
    </row>
    <row r="2904" spans="3:4" x14ac:dyDescent="0.2">
      <c r="C2904" s="20"/>
      <c r="D2904" s="20"/>
    </row>
    <row r="2905" spans="3:4" x14ac:dyDescent="0.2">
      <c r="C2905" s="20"/>
      <c r="D2905" s="20"/>
    </row>
    <row r="2906" spans="3:4" x14ac:dyDescent="0.2">
      <c r="C2906" s="20"/>
      <c r="D2906" s="20"/>
    </row>
    <row r="2907" spans="3:4" x14ac:dyDescent="0.2">
      <c r="C2907" s="20"/>
      <c r="D2907" s="20"/>
    </row>
    <row r="2908" spans="3:4" x14ac:dyDescent="0.2">
      <c r="C2908" s="20"/>
      <c r="D2908" s="20"/>
    </row>
    <row r="2909" spans="3:4" x14ac:dyDescent="0.2">
      <c r="C2909" s="20"/>
      <c r="D2909" s="20"/>
    </row>
    <row r="2910" spans="3:4" x14ac:dyDescent="0.2">
      <c r="C2910" s="20"/>
      <c r="D2910" s="20"/>
    </row>
    <row r="2911" spans="3:4" x14ac:dyDescent="0.2">
      <c r="C2911" s="20"/>
      <c r="D2911" s="20"/>
    </row>
    <row r="2912" spans="3:4" x14ac:dyDescent="0.2">
      <c r="C2912" s="20"/>
      <c r="D2912" s="20"/>
    </row>
    <row r="2913" spans="3:4" x14ac:dyDescent="0.2">
      <c r="C2913" s="20"/>
      <c r="D2913" s="20"/>
    </row>
    <row r="2914" spans="3:4" x14ac:dyDescent="0.2">
      <c r="C2914" s="20"/>
      <c r="D2914" s="20"/>
    </row>
    <row r="2915" spans="3:4" x14ac:dyDescent="0.2">
      <c r="C2915" s="20"/>
      <c r="D2915" s="20"/>
    </row>
    <row r="2916" spans="3:4" x14ac:dyDescent="0.2">
      <c r="C2916" s="20"/>
      <c r="D2916" s="20"/>
    </row>
    <row r="2917" spans="3:4" x14ac:dyDescent="0.2">
      <c r="C2917" s="20"/>
      <c r="D2917" s="20"/>
    </row>
    <row r="2918" spans="3:4" x14ac:dyDescent="0.2">
      <c r="C2918" s="20"/>
      <c r="D2918" s="20"/>
    </row>
    <row r="2919" spans="3:4" x14ac:dyDescent="0.2">
      <c r="C2919" s="20"/>
      <c r="D2919" s="20"/>
    </row>
    <row r="2920" spans="3:4" x14ac:dyDescent="0.2">
      <c r="C2920" s="20"/>
      <c r="D2920" s="20"/>
    </row>
    <row r="2921" spans="3:4" x14ac:dyDescent="0.2">
      <c r="C2921" s="20"/>
      <c r="D2921" s="20"/>
    </row>
    <row r="2922" spans="3:4" x14ac:dyDescent="0.2">
      <c r="C2922" s="20"/>
      <c r="D2922" s="20"/>
    </row>
    <row r="2923" spans="3:4" x14ac:dyDescent="0.2">
      <c r="C2923" s="20"/>
      <c r="D2923" s="20"/>
    </row>
    <row r="2924" spans="3:4" x14ac:dyDescent="0.2">
      <c r="C2924" s="20"/>
      <c r="D2924" s="20"/>
    </row>
    <row r="2925" spans="3:4" x14ac:dyDescent="0.2">
      <c r="C2925" s="20"/>
      <c r="D2925" s="20"/>
    </row>
    <row r="2926" spans="3:4" x14ac:dyDescent="0.2">
      <c r="C2926" s="20"/>
      <c r="D2926" s="20"/>
    </row>
    <row r="2927" spans="3:4" x14ac:dyDescent="0.2">
      <c r="C2927" s="20"/>
      <c r="D2927" s="20"/>
    </row>
    <row r="2928" spans="3:4" x14ac:dyDescent="0.2">
      <c r="C2928" s="20"/>
      <c r="D2928" s="20"/>
    </row>
    <row r="2929" spans="3:4" x14ac:dyDescent="0.2">
      <c r="C2929" s="20"/>
      <c r="D2929" s="20"/>
    </row>
    <row r="2930" spans="3:4" x14ac:dyDescent="0.2">
      <c r="C2930" s="20"/>
      <c r="D2930" s="20"/>
    </row>
    <row r="2931" spans="3:4" x14ac:dyDescent="0.2">
      <c r="C2931" s="20"/>
      <c r="D2931" s="20"/>
    </row>
    <row r="2932" spans="3:4" x14ac:dyDescent="0.2">
      <c r="C2932" s="20"/>
      <c r="D2932" s="20"/>
    </row>
    <row r="2933" spans="3:4" x14ac:dyDescent="0.2">
      <c r="C2933" s="20"/>
      <c r="D2933" s="20"/>
    </row>
    <row r="2934" spans="3:4" x14ac:dyDescent="0.2">
      <c r="C2934" s="20"/>
      <c r="D2934" s="20"/>
    </row>
    <row r="2935" spans="3:4" x14ac:dyDescent="0.2">
      <c r="C2935" s="20"/>
      <c r="D2935" s="20"/>
    </row>
    <row r="2936" spans="3:4" x14ac:dyDescent="0.2">
      <c r="C2936" s="20"/>
      <c r="D2936" s="20"/>
    </row>
    <row r="2937" spans="3:4" x14ac:dyDescent="0.2">
      <c r="C2937" s="20"/>
      <c r="D2937" s="20"/>
    </row>
    <row r="2938" spans="3:4" x14ac:dyDescent="0.2">
      <c r="C2938" s="20"/>
      <c r="D2938" s="20"/>
    </row>
    <row r="2939" spans="3:4" x14ac:dyDescent="0.2">
      <c r="C2939" s="20"/>
      <c r="D2939" s="20"/>
    </row>
    <row r="2940" spans="3:4" x14ac:dyDescent="0.2">
      <c r="C2940" s="20"/>
      <c r="D2940" s="20"/>
    </row>
    <row r="2941" spans="3:4" x14ac:dyDescent="0.2">
      <c r="C2941" s="20"/>
      <c r="D2941" s="20"/>
    </row>
    <row r="2942" spans="3:4" x14ac:dyDescent="0.2">
      <c r="C2942" s="20"/>
      <c r="D2942" s="20"/>
    </row>
    <row r="2943" spans="3:4" x14ac:dyDescent="0.2">
      <c r="C2943" s="20"/>
      <c r="D2943" s="20"/>
    </row>
    <row r="2944" spans="3:4" x14ac:dyDescent="0.2">
      <c r="C2944" s="20"/>
      <c r="D2944" s="20"/>
    </row>
    <row r="2945" spans="3:4" x14ac:dyDescent="0.2">
      <c r="C2945" s="20"/>
      <c r="D2945" s="20"/>
    </row>
    <row r="2946" spans="3:4" x14ac:dyDescent="0.2">
      <c r="C2946" s="20"/>
      <c r="D2946" s="20"/>
    </row>
    <row r="2947" spans="3:4" x14ac:dyDescent="0.2">
      <c r="C2947" s="20"/>
      <c r="D2947" s="20"/>
    </row>
    <row r="2948" spans="3:4" x14ac:dyDescent="0.2">
      <c r="C2948" s="20"/>
      <c r="D2948" s="20"/>
    </row>
    <row r="2949" spans="3:4" x14ac:dyDescent="0.2">
      <c r="C2949" s="20"/>
      <c r="D2949" s="20"/>
    </row>
    <row r="2950" spans="3:4" x14ac:dyDescent="0.2">
      <c r="C2950" s="20"/>
      <c r="D2950" s="20"/>
    </row>
    <row r="2951" spans="3:4" x14ac:dyDescent="0.2">
      <c r="C2951" s="20"/>
      <c r="D2951" s="20"/>
    </row>
    <row r="2952" spans="3:4" x14ac:dyDescent="0.2">
      <c r="C2952" s="20"/>
      <c r="D2952" s="20"/>
    </row>
    <row r="2953" spans="3:4" x14ac:dyDescent="0.2">
      <c r="C2953" s="20"/>
      <c r="D2953" s="20"/>
    </row>
    <row r="2954" spans="3:4" x14ac:dyDescent="0.2">
      <c r="C2954" s="20"/>
      <c r="D2954" s="20"/>
    </row>
    <row r="2955" spans="3:4" x14ac:dyDescent="0.2">
      <c r="C2955" s="20"/>
      <c r="D2955" s="20"/>
    </row>
    <row r="2956" spans="3:4" x14ac:dyDescent="0.2">
      <c r="C2956" s="20"/>
      <c r="D2956" s="20"/>
    </row>
    <row r="2957" spans="3:4" x14ac:dyDescent="0.2">
      <c r="C2957" s="20"/>
      <c r="D2957" s="20"/>
    </row>
    <row r="2958" spans="3:4" x14ac:dyDescent="0.2">
      <c r="C2958" s="20"/>
      <c r="D2958" s="20"/>
    </row>
    <row r="2959" spans="3:4" x14ac:dyDescent="0.2">
      <c r="C2959" s="20"/>
      <c r="D2959" s="20"/>
    </row>
    <row r="2960" spans="3:4" x14ac:dyDescent="0.2">
      <c r="C2960" s="20"/>
      <c r="D2960" s="20"/>
    </row>
    <row r="2961" spans="3:4" x14ac:dyDescent="0.2">
      <c r="C2961" s="20"/>
      <c r="D2961" s="20"/>
    </row>
    <row r="2962" spans="3:4" x14ac:dyDescent="0.2">
      <c r="C2962" s="20"/>
      <c r="D2962" s="20"/>
    </row>
    <row r="2963" spans="3:4" x14ac:dyDescent="0.2">
      <c r="C2963" s="20"/>
      <c r="D2963" s="20"/>
    </row>
    <row r="2964" spans="3:4" x14ac:dyDescent="0.2">
      <c r="C2964" s="20"/>
      <c r="D2964" s="20"/>
    </row>
    <row r="2965" spans="3:4" x14ac:dyDescent="0.2">
      <c r="C2965" s="20"/>
      <c r="D2965" s="20"/>
    </row>
    <row r="2966" spans="3:4" x14ac:dyDescent="0.2">
      <c r="C2966" s="20"/>
      <c r="D2966" s="20"/>
    </row>
    <row r="2967" spans="3:4" x14ac:dyDescent="0.2">
      <c r="C2967" s="20"/>
      <c r="D2967" s="20"/>
    </row>
    <row r="2968" spans="3:4" x14ac:dyDescent="0.2">
      <c r="C2968" s="20"/>
      <c r="D2968" s="20"/>
    </row>
    <row r="2969" spans="3:4" x14ac:dyDescent="0.2">
      <c r="C2969" s="20"/>
      <c r="D2969" s="20"/>
    </row>
    <row r="2970" spans="3:4" x14ac:dyDescent="0.2">
      <c r="C2970" s="20"/>
      <c r="D2970" s="20"/>
    </row>
    <row r="2971" spans="3:4" x14ac:dyDescent="0.2">
      <c r="C2971" s="20"/>
      <c r="D2971" s="20"/>
    </row>
    <row r="2972" spans="3:4" x14ac:dyDescent="0.2">
      <c r="C2972" s="20"/>
      <c r="D2972" s="20"/>
    </row>
    <row r="2973" spans="3:4" x14ac:dyDescent="0.2">
      <c r="C2973" s="20"/>
      <c r="D2973" s="20"/>
    </row>
    <row r="2974" spans="3:4" x14ac:dyDescent="0.2">
      <c r="C2974" s="20"/>
      <c r="D2974" s="20"/>
    </row>
    <row r="2975" spans="3:4" x14ac:dyDescent="0.2">
      <c r="C2975" s="20"/>
      <c r="D2975" s="20"/>
    </row>
    <row r="2976" spans="3:4" x14ac:dyDescent="0.2">
      <c r="C2976" s="20"/>
      <c r="D2976" s="20"/>
    </row>
    <row r="2977" spans="3:4" x14ac:dyDescent="0.2">
      <c r="C2977" s="20"/>
      <c r="D2977" s="20"/>
    </row>
    <row r="2978" spans="3:4" x14ac:dyDescent="0.2">
      <c r="C2978" s="20"/>
      <c r="D2978" s="20"/>
    </row>
    <row r="2979" spans="3:4" x14ac:dyDescent="0.2">
      <c r="C2979" s="20"/>
      <c r="D2979" s="20"/>
    </row>
    <row r="2980" spans="3:4" x14ac:dyDescent="0.2">
      <c r="C2980" s="20"/>
      <c r="D2980" s="20"/>
    </row>
    <row r="2981" spans="3:4" x14ac:dyDescent="0.2">
      <c r="C2981" s="20"/>
      <c r="D2981" s="20"/>
    </row>
    <row r="2982" spans="3:4" x14ac:dyDescent="0.2">
      <c r="C2982" s="20"/>
      <c r="D2982" s="20"/>
    </row>
    <row r="2983" spans="3:4" x14ac:dyDescent="0.2">
      <c r="C2983" s="20"/>
      <c r="D2983" s="20"/>
    </row>
    <row r="2984" spans="3:4" x14ac:dyDescent="0.2">
      <c r="C2984" s="20"/>
      <c r="D2984" s="20"/>
    </row>
    <row r="2985" spans="3:4" x14ac:dyDescent="0.2">
      <c r="C2985" s="20"/>
      <c r="D2985" s="20"/>
    </row>
    <row r="2986" spans="3:4" x14ac:dyDescent="0.2">
      <c r="C2986" s="20"/>
      <c r="D2986" s="20"/>
    </row>
    <row r="2987" spans="3:4" x14ac:dyDescent="0.2">
      <c r="C2987" s="20"/>
      <c r="D2987" s="20"/>
    </row>
    <row r="2988" spans="3:4" x14ac:dyDescent="0.2">
      <c r="C2988" s="20"/>
      <c r="D2988" s="20"/>
    </row>
    <row r="2989" spans="3:4" x14ac:dyDescent="0.2">
      <c r="C2989" s="20"/>
      <c r="D2989" s="20"/>
    </row>
    <row r="2990" spans="3:4" x14ac:dyDescent="0.2">
      <c r="C2990" s="20"/>
      <c r="D2990" s="20"/>
    </row>
    <row r="2991" spans="3:4" x14ac:dyDescent="0.2">
      <c r="C2991" s="20"/>
      <c r="D2991" s="20"/>
    </row>
    <row r="2992" spans="3:4" x14ac:dyDescent="0.2">
      <c r="C2992" s="20"/>
      <c r="D2992" s="20"/>
    </row>
    <row r="2993" spans="3:4" x14ac:dyDescent="0.2">
      <c r="C2993" s="20"/>
      <c r="D2993" s="20"/>
    </row>
    <row r="2994" spans="3:4" x14ac:dyDescent="0.2">
      <c r="C2994" s="20"/>
      <c r="D2994" s="20"/>
    </row>
    <row r="2995" spans="3:4" x14ac:dyDescent="0.2">
      <c r="C2995" s="20"/>
      <c r="D2995" s="20"/>
    </row>
    <row r="2996" spans="3:4" x14ac:dyDescent="0.2">
      <c r="C2996" s="20"/>
      <c r="D2996" s="20"/>
    </row>
    <row r="2997" spans="3:4" x14ac:dyDescent="0.2">
      <c r="C2997" s="20"/>
      <c r="D2997" s="20"/>
    </row>
    <row r="2998" spans="3:4" x14ac:dyDescent="0.2">
      <c r="C2998" s="20"/>
      <c r="D2998" s="20"/>
    </row>
    <row r="2999" spans="3:4" x14ac:dyDescent="0.2">
      <c r="C2999" s="20"/>
      <c r="D2999" s="20"/>
    </row>
    <row r="3000" spans="3:4" x14ac:dyDescent="0.2">
      <c r="C3000" s="20"/>
      <c r="D3000" s="20"/>
    </row>
    <row r="3001" spans="3:4" x14ac:dyDescent="0.2">
      <c r="C3001" s="20"/>
      <c r="D3001" s="20"/>
    </row>
    <row r="3002" spans="3:4" x14ac:dyDescent="0.2">
      <c r="C3002" s="20"/>
      <c r="D3002" s="20"/>
    </row>
    <row r="3003" spans="3:4" x14ac:dyDescent="0.2">
      <c r="C3003" s="20"/>
      <c r="D3003" s="20"/>
    </row>
    <row r="3004" spans="3:4" x14ac:dyDescent="0.2">
      <c r="C3004" s="20"/>
      <c r="D3004" s="20"/>
    </row>
    <row r="3005" spans="3:4" x14ac:dyDescent="0.2">
      <c r="C3005" s="20"/>
      <c r="D3005" s="20"/>
    </row>
    <row r="3006" spans="3:4" x14ac:dyDescent="0.2">
      <c r="C3006" s="20"/>
      <c r="D3006" s="20"/>
    </row>
    <row r="3007" spans="3:4" x14ac:dyDescent="0.2">
      <c r="C3007" s="20"/>
      <c r="D3007" s="20"/>
    </row>
    <row r="3008" spans="3:4" x14ac:dyDescent="0.2">
      <c r="C3008" s="20"/>
      <c r="D3008" s="20"/>
    </row>
    <row r="3009" spans="3:4" x14ac:dyDescent="0.2">
      <c r="C3009" s="20"/>
      <c r="D3009" s="20"/>
    </row>
    <row r="3010" spans="3:4" x14ac:dyDescent="0.2">
      <c r="C3010" s="20"/>
      <c r="D3010" s="20"/>
    </row>
    <row r="3011" spans="3:4" x14ac:dyDescent="0.2">
      <c r="C3011" s="20"/>
      <c r="D3011" s="20"/>
    </row>
  </sheetData>
  <phoneticPr fontId="7" type="noConversion"/>
  <hyperlinks>
    <hyperlink ref="H63902" r:id="rId1" display="http://vsolj.cetus-net.org/bulletin.html"/>
    <hyperlink ref="H63895" r:id="rId2" display="https://www.aavso.org/ejaavso"/>
    <hyperlink ref="I63902" r:id="rId3" display="http://vsolj.cetus-net.org/bulletin.html"/>
    <hyperlink ref="AQ57553" r:id="rId4" display="http://cdsbib.u-strasbg.fr/cgi-bin/cdsbib?1990RMxAA..21..381G"/>
    <hyperlink ref="H63899" r:id="rId5" display="https://www.aavso.org/ejaavso"/>
    <hyperlink ref="AP4917" r:id="rId6" display="http://cdsbib.u-strasbg.fr/cgi-bin/cdsbib?1990RMxAA..21..381G"/>
    <hyperlink ref="AP4920" r:id="rId7" display="http://cdsbib.u-strasbg.fr/cgi-bin/cdsbib?1990RMxAA..21..381G"/>
    <hyperlink ref="AP4918" r:id="rId8" display="http://cdsbib.u-strasbg.fr/cgi-bin/cdsbib?1990RMxAA..21..381G"/>
    <hyperlink ref="AP4902" r:id="rId9" display="http://cdsbib.u-strasbg.fr/cgi-bin/cdsbib?1990RMxAA..21..381G"/>
    <hyperlink ref="AQ5131" r:id="rId10" display="http://cdsbib.u-strasbg.fr/cgi-bin/cdsbib?1990RMxAA..21..381G"/>
    <hyperlink ref="AQ5135" r:id="rId11" display="http://cdsbib.u-strasbg.fr/cgi-bin/cdsbib?1990RMxAA..21..381G"/>
    <hyperlink ref="AQ64815" r:id="rId12" display="http://cdsbib.u-strasbg.fr/cgi-bin/cdsbib?1990RMxAA..21..381G"/>
    <hyperlink ref="I2023" r:id="rId13" display="http://vsolj.cetus-net.org/bulletin.html"/>
    <hyperlink ref="H2023" r:id="rId14" display="http://vsolj.cetus-net.org/bulletin.html"/>
    <hyperlink ref="AQ65476" r:id="rId15" display="http://cdsbib.u-strasbg.fr/cgi-bin/cdsbib?1990RMxAA..21..381G"/>
    <hyperlink ref="AQ65475" r:id="rId16" display="http://cdsbib.u-strasbg.fr/cgi-bin/cdsbib?1990RMxAA..21..381G"/>
    <hyperlink ref="AP3193" r:id="rId17" display="http://cdsbib.u-strasbg.fr/cgi-bin/cdsbib?1990RMxAA..21..381G"/>
    <hyperlink ref="AP3211" r:id="rId18" display="http://cdsbib.u-strasbg.fr/cgi-bin/cdsbib?1990RMxAA..21..381G"/>
    <hyperlink ref="AP3212" r:id="rId19" display="http://cdsbib.u-strasbg.fr/cgi-bin/cdsbib?1990RMxAA..21..381G"/>
    <hyperlink ref="AP3208" r:id="rId20" display="http://cdsbib.u-strasbg.fr/cgi-bin/cdsbib?1990RMxAA..21..381G"/>
  </hyperlinks>
  <pageMargins left="0.75" right="0.75" top="1" bottom="1" header="0.5" footer="0.5"/>
  <headerFooter alignWithMargins="0"/>
  <ignoredErrors>
    <ignoredError sqref="D8" numberStoredAsText="1"/>
  </ignoredError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71"/>
  <sheetViews>
    <sheetView topLeftCell="A19" workbookViewId="0">
      <selection activeCell="A37" sqref="A37:C65"/>
    </sheetView>
  </sheetViews>
  <sheetFormatPr defaultRowHeight="12.75" x14ac:dyDescent="0.2"/>
  <cols>
    <col min="1" max="1" width="19.7109375" style="20" customWidth="1"/>
    <col min="2" max="2" width="4.42578125" style="28" customWidth="1"/>
    <col min="3" max="3" width="12.7109375" style="20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0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 x14ac:dyDescent="0.25">
      <c r="A1" s="50" t="s">
        <v>70</v>
      </c>
      <c r="I1" s="51" t="s">
        <v>71</v>
      </c>
      <c r="J1" s="52" t="s">
        <v>72</v>
      </c>
    </row>
    <row r="2" spans="1:16" x14ac:dyDescent="0.2">
      <c r="I2" s="53" t="s">
        <v>73</v>
      </c>
      <c r="J2" s="54" t="s">
        <v>74</v>
      </c>
    </row>
    <row r="3" spans="1:16" x14ac:dyDescent="0.2">
      <c r="A3" s="55" t="s">
        <v>75</v>
      </c>
      <c r="I3" s="53" t="s">
        <v>76</v>
      </c>
      <c r="J3" s="54" t="s">
        <v>77</v>
      </c>
    </row>
    <row r="4" spans="1:16" x14ac:dyDescent="0.2">
      <c r="I4" s="53" t="s">
        <v>78</v>
      </c>
      <c r="J4" s="54" t="s">
        <v>77</v>
      </c>
    </row>
    <row r="5" spans="1:16" ht="13.5" thickBot="1" x14ac:dyDescent="0.25">
      <c r="I5" s="56" t="s">
        <v>79</v>
      </c>
      <c r="J5" s="57" t="s">
        <v>80</v>
      </c>
    </row>
    <row r="10" spans="1:16" ht="13.5" thickBot="1" x14ac:dyDescent="0.25"/>
    <row r="11" spans="1:16" ht="12.75" customHeight="1" thickBot="1" x14ac:dyDescent="0.25">
      <c r="A11" s="20" t="str">
        <f t="shared" ref="A11:A42" si="0">P11</f>
        <v> BBS 92 </v>
      </c>
      <c r="B11" s="3" t="str">
        <f t="shared" ref="B11:B42" si="1">IF(H11=INT(H11),"I","II")</f>
        <v>I</v>
      </c>
      <c r="C11" s="20">
        <f t="shared" ref="C11:C42" si="2">1*G11</f>
        <v>47625.481</v>
      </c>
      <c r="D11" s="28" t="str">
        <f t="shared" ref="D11:D42" si="3">VLOOKUP(F11,I$1:J$5,2,FALSE)</f>
        <v>vis</v>
      </c>
      <c r="E11" s="58">
        <f>VLOOKUP(C11,Active!C$21:E$971,3,FALSE)</f>
        <v>4040.9754975459177</v>
      </c>
      <c r="F11" s="3" t="s">
        <v>79</v>
      </c>
      <c r="G11" s="28" t="str">
        <f t="shared" ref="G11:G42" si="4">MID(I11,3,LEN(I11)-3)</f>
        <v>47625.481</v>
      </c>
      <c r="H11" s="20">
        <f t="shared" ref="H11:H42" si="5">1*K11</f>
        <v>-4063</v>
      </c>
      <c r="I11" s="59" t="s">
        <v>150</v>
      </c>
      <c r="J11" s="60" t="s">
        <v>151</v>
      </c>
      <c r="K11" s="59">
        <v>-4063</v>
      </c>
      <c r="L11" s="59" t="s">
        <v>152</v>
      </c>
      <c r="M11" s="60" t="s">
        <v>91</v>
      </c>
      <c r="N11" s="60"/>
      <c r="O11" s="61" t="s">
        <v>153</v>
      </c>
      <c r="P11" s="61" t="s">
        <v>154</v>
      </c>
    </row>
    <row r="12" spans="1:16" ht="12.75" customHeight="1" thickBot="1" x14ac:dyDescent="0.25">
      <c r="A12" s="20" t="str">
        <f t="shared" si="0"/>
        <v> BBS 94 </v>
      </c>
      <c r="B12" s="3" t="str">
        <f t="shared" si="1"/>
        <v>II</v>
      </c>
      <c r="C12" s="20">
        <f t="shared" si="2"/>
        <v>47928.572</v>
      </c>
      <c r="D12" s="28" t="str">
        <f t="shared" si="3"/>
        <v>vis</v>
      </c>
      <c r="E12" s="58">
        <f>VLOOKUP(C12,Active!C$21:E$971,3,FALSE)</f>
        <v>4293.5852226840407</v>
      </c>
      <c r="F12" s="3" t="s">
        <v>79</v>
      </c>
      <c r="G12" s="28" t="str">
        <f t="shared" si="4"/>
        <v>47928.572</v>
      </c>
      <c r="H12" s="20">
        <f t="shared" si="5"/>
        <v>-3810.5</v>
      </c>
      <c r="I12" s="59" t="s">
        <v>155</v>
      </c>
      <c r="J12" s="60" t="s">
        <v>156</v>
      </c>
      <c r="K12" s="59">
        <v>-3810.5</v>
      </c>
      <c r="L12" s="59" t="s">
        <v>157</v>
      </c>
      <c r="M12" s="60" t="s">
        <v>91</v>
      </c>
      <c r="N12" s="60"/>
      <c r="O12" s="61" t="s">
        <v>158</v>
      </c>
      <c r="P12" s="61" t="s">
        <v>159</v>
      </c>
    </row>
    <row r="13" spans="1:16" ht="12.75" customHeight="1" thickBot="1" x14ac:dyDescent="0.25">
      <c r="A13" s="20" t="str">
        <f t="shared" si="0"/>
        <v> BBS 94 </v>
      </c>
      <c r="B13" s="3" t="str">
        <f t="shared" si="1"/>
        <v>I</v>
      </c>
      <c r="C13" s="20">
        <f t="shared" si="2"/>
        <v>47931.468999999997</v>
      </c>
      <c r="D13" s="28" t="str">
        <f t="shared" si="3"/>
        <v>vis</v>
      </c>
      <c r="E13" s="58">
        <f>VLOOKUP(C13,Active!C$21:E$971,3,FALSE)</f>
        <v>4295.999713294862</v>
      </c>
      <c r="F13" s="3" t="s">
        <v>79</v>
      </c>
      <c r="G13" s="28" t="str">
        <f t="shared" si="4"/>
        <v>47931.469</v>
      </c>
      <c r="H13" s="20">
        <f t="shared" si="5"/>
        <v>-3808</v>
      </c>
      <c r="I13" s="59" t="s">
        <v>160</v>
      </c>
      <c r="J13" s="60" t="s">
        <v>161</v>
      </c>
      <c r="K13" s="59">
        <v>-3808</v>
      </c>
      <c r="L13" s="59" t="s">
        <v>81</v>
      </c>
      <c r="M13" s="60" t="s">
        <v>91</v>
      </c>
      <c r="N13" s="60"/>
      <c r="O13" s="61" t="s">
        <v>158</v>
      </c>
      <c r="P13" s="61" t="s">
        <v>159</v>
      </c>
    </row>
    <row r="14" spans="1:16" ht="12.75" customHeight="1" thickBot="1" x14ac:dyDescent="0.25">
      <c r="A14" s="20" t="str">
        <f t="shared" si="0"/>
        <v> BBS 94 </v>
      </c>
      <c r="B14" s="3" t="str">
        <f t="shared" si="1"/>
        <v>I</v>
      </c>
      <c r="C14" s="20">
        <f t="shared" si="2"/>
        <v>47943.466999999997</v>
      </c>
      <c r="D14" s="28" t="str">
        <f t="shared" si="3"/>
        <v>vis</v>
      </c>
      <c r="E14" s="58">
        <f>VLOOKUP(C14,Active!C$21:E$971,3,FALSE)</f>
        <v>4305.9993882512517</v>
      </c>
      <c r="F14" s="3" t="s">
        <v>79</v>
      </c>
      <c r="G14" s="28" t="str">
        <f t="shared" si="4"/>
        <v>47943.467</v>
      </c>
      <c r="H14" s="20">
        <f t="shared" si="5"/>
        <v>-3798</v>
      </c>
      <c r="I14" s="59" t="s">
        <v>162</v>
      </c>
      <c r="J14" s="60" t="s">
        <v>163</v>
      </c>
      <c r="K14" s="59">
        <v>-3798</v>
      </c>
      <c r="L14" s="59" t="s">
        <v>81</v>
      </c>
      <c r="M14" s="60" t="s">
        <v>91</v>
      </c>
      <c r="N14" s="60"/>
      <c r="O14" s="61" t="s">
        <v>158</v>
      </c>
      <c r="P14" s="61" t="s">
        <v>159</v>
      </c>
    </row>
    <row r="15" spans="1:16" ht="12.75" customHeight="1" thickBot="1" x14ac:dyDescent="0.25">
      <c r="A15" s="20" t="str">
        <f t="shared" si="0"/>
        <v> BBS 103 </v>
      </c>
      <c r="B15" s="3" t="str">
        <f t="shared" si="1"/>
        <v>I</v>
      </c>
      <c r="C15" s="20">
        <f t="shared" si="2"/>
        <v>49059.332999999999</v>
      </c>
      <c r="D15" s="28" t="str">
        <f t="shared" si="3"/>
        <v>vis</v>
      </c>
      <c r="E15" s="58">
        <f>VLOOKUP(C15,Active!C$21:E$971,3,FALSE)</f>
        <v>5236.0124983435235</v>
      </c>
      <c r="F15" s="3" t="s">
        <v>79</v>
      </c>
      <c r="G15" s="28" t="str">
        <f t="shared" si="4"/>
        <v>49059.333</v>
      </c>
      <c r="H15" s="20">
        <f t="shared" si="5"/>
        <v>-2868</v>
      </c>
      <c r="I15" s="59" t="s">
        <v>173</v>
      </c>
      <c r="J15" s="60" t="s">
        <v>174</v>
      </c>
      <c r="K15" s="59">
        <v>-2868</v>
      </c>
      <c r="L15" s="59" t="s">
        <v>175</v>
      </c>
      <c r="M15" s="60" t="s">
        <v>91</v>
      </c>
      <c r="N15" s="60"/>
      <c r="O15" s="61" t="s">
        <v>176</v>
      </c>
      <c r="P15" s="61" t="s">
        <v>177</v>
      </c>
    </row>
    <row r="16" spans="1:16" ht="12.75" customHeight="1" thickBot="1" x14ac:dyDescent="0.25">
      <c r="A16" s="20" t="str">
        <f t="shared" si="0"/>
        <v> BBS 103 </v>
      </c>
      <c r="B16" s="3" t="str">
        <f t="shared" si="1"/>
        <v>I</v>
      </c>
      <c r="C16" s="20">
        <f t="shared" si="2"/>
        <v>49065.332000000002</v>
      </c>
      <c r="D16" s="28" t="str">
        <f t="shared" si="3"/>
        <v>vis</v>
      </c>
      <c r="E16" s="58">
        <f>VLOOKUP(C16,Active!C$21:E$971,3,FALSE)</f>
        <v>5241.0123358217215</v>
      </c>
      <c r="F16" s="3" t="s">
        <v>79</v>
      </c>
      <c r="G16" s="28" t="str">
        <f t="shared" si="4"/>
        <v>49065.332</v>
      </c>
      <c r="H16" s="20">
        <f t="shared" si="5"/>
        <v>-2863</v>
      </c>
      <c r="I16" s="59" t="s">
        <v>178</v>
      </c>
      <c r="J16" s="60" t="s">
        <v>179</v>
      </c>
      <c r="K16" s="59">
        <v>-2863</v>
      </c>
      <c r="L16" s="59" t="s">
        <v>175</v>
      </c>
      <c r="M16" s="60" t="s">
        <v>91</v>
      </c>
      <c r="N16" s="60"/>
      <c r="O16" s="61" t="s">
        <v>176</v>
      </c>
      <c r="P16" s="61" t="s">
        <v>177</v>
      </c>
    </row>
    <row r="17" spans="1:16" ht="12.75" customHeight="1" thickBot="1" x14ac:dyDescent="0.25">
      <c r="A17" s="20" t="str">
        <f t="shared" si="0"/>
        <v> BBS 111 </v>
      </c>
      <c r="B17" s="3" t="str">
        <f t="shared" si="1"/>
        <v>I</v>
      </c>
      <c r="C17" s="20">
        <f t="shared" si="2"/>
        <v>50152.377999999997</v>
      </c>
      <c r="D17" s="28" t="str">
        <f t="shared" si="3"/>
        <v>vis</v>
      </c>
      <c r="E17" s="58">
        <f>VLOOKUP(C17,Active!C$21:E$971,3,FALSE)</f>
        <v>6147.0055565788352</v>
      </c>
      <c r="F17" s="3" t="s">
        <v>79</v>
      </c>
      <c r="G17" s="28" t="str">
        <f t="shared" si="4"/>
        <v>50152.378</v>
      </c>
      <c r="H17" s="20">
        <f t="shared" si="5"/>
        <v>-1957</v>
      </c>
      <c r="I17" s="59" t="s">
        <v>187</v>
      </c>
      <c r="J17" s="60" t="s">
        <v>188</v>
      </c>
      <c r="K17" s="59">
        <v>-1957</v>
      </c>
      <c r="L17" s="59" t="s">
        <v>189</v>
      </c>
      <c r="M17" s="60" t="s">
        <v>91</v>
      </c>
      <c r="N17" s="60"/>
      <c r="O17" s="61" t="s">
        <v>176</v>
      </c>
      <c r="P17" s="61" t="s">
        <v>190</v>
      </c>
    </row>
    <row r="18" spans="1:16" ht="12.75" customHeight="1" thickBot="1" x14ac:dyDescent="0.25">
      <c r="A18" s="20" t="str">
        <f t="shared" si="0"/>
        <v> BBS 114 </v>
      </c>
      <c r="B18" s="3" t="str">
        <f t="shared" si="1"/>
        <v>I</v>
      </c>
      <c r="C18" s="20">
        <f t="shared" si="2"/>
        <v>50518.347999999998</v>
      </c>
      <c r="D18" s="28" t="str">
        <f t="shared" si="3"/>
        <v>vis</v>
      </c>
      <c r="E18" s="58">
        <f>VLOOKUP(C18,Active!C$21:E$971,3,FALSE)</f>
        <v>6452.0214795485017</v>
      </c>
      <c r="F18" s="3" t="s">
        <v>79</v>
      </c>
      <c r="G18" s="28" t="str">
        <f t="shared" si="4"/>
        <v>50518.348</v>
      </c>
      <c r="H18" s="20">
        <f t="shared" si="5"/>
        <v>-1652</v>
      </c>
      <c r="I18" s="59" t="s">
        <v>191</v>
      </c>
      <c r="J18" s="60" t="s">
        <v>192</v>
      </c>
      <c r="K18" s="59">
        <v>-1652</v>
      </c>
      <c r="L18" s="59" t="s">
        <v>193</v>
      </c>
      <c r="M18" s="60" t="s">
        <v>91</v>
      </c>
      <c r="N18" s="60"/>
      <c r="O18" s="61" t="s">
        <v>176</v>
      </c>
      <c r="P18" s="61" t="s">
        <v>194</v>
      </c>
    </row>
    <row r="19" spans="1:16" ht="12.75" customHeight="1" thickBot="1" x14ac:dyDescent="0.25">
      <c r="A19" s="20" t="str">
        <f t="shared" si="0"/>
        <v>BAVM 152 </v>
      </c>
      <c r="B19" s="3" t="str">
        <f t="shared" si="1"/>
        <v>I</v>
      </c>
      <c r="C19" s="20">
        <f t="shared" si="2"/>
        <v>51936.525999999998</v>
      </c>
      <c r="D19" s="28" t="str">
        <f t="shared" si="3"/>
        <v>vis</v>
      </c>
      <c r="E19" s="58">
        <f>VLOOKUP(C19,Active!C$21:E$971,3,FALSE)</f>
        <v>7633.9950610040132</v>
      </c>
      <c r="F19" s="3" t="s">
        <v>79</v>
      </c>
      <c r="G19" s="28" t="str">
        <f t="shared" si="4"/>
        <v>51936.5260</v>
      </c>
      <c r="H19" s="20">
        <f t="shared" si="5"/>
        <v>-470</v>
      </c>
      <c r="I19" s="59" t="s">
        <v>195</v>
      </c>
      <c r="J19" s="60" t="s">
        <v>196</v>
      </c>
      <c r="K19" s="59">
        <v>-470</v>
      </c>
      <c r="L19" s="59" t="s">
        <v>197</v>
      </c>
      <c r="M19" s="60" t="s">
        <v>147</v>
      </c>
      <c r="N19" s="60" t="s">
        <v>198</v>
      </c>
      <c r="O19" s="61" t="s">
        <v>168</v>
      </c>
      <c r="P19" s="62" t="s">
        <v>199</v>
      </c>
    </row>
    <row r="20" spans="1:16" ht="12.75" customHeight="1" thickBot="1" x14ac:dyDescent="0.25">
      <c r="A20" s="20" t="str">
        <f t="shared" si="0"/>
        <v>BAVM 152 </v>
      </c>
      <c r="B20" s="3" t="str">
        <f t="shared" si="1"/>
        <v>II</v>
      </c>
      <c r="C20" s="20">
        <f t="shared" si="2"/>
        <v>51956.3272</v>
      </c>
      <c r="D20" s="28" t="str">
        <f t="shared" si="3"/>
        <v>vis</v>
      </c>
      <c r="E20" s="58">
        <f>VLOOKUP(C20,Active!C$21:E$971,3,FALSE)</f>
        <v>7650.4982751852503</v>
      </c>
      <c r="F20" s="3" t="s">
        <v>79</v>
      </c>
      <c r="G20" s="28" t="str">
        <f t="shared" si="4"/>
        <v>51956.3272</v>
      </c>
      <c r="H20" s="20">
        <f t="shared" si="5"/>
        <v>-453.5</v>
      </c>
      <c r="I20" s="59" t="s">
        <v>200</v>
      </c>
      <c r="J20" s="60" t="s">
        <v>201</v>
      </c>
      <c r="K20" s="59">
        <v>-453.5</v>
      </c>
      <c r="L20" s="59" t="s">
        <v>202</v>
      </c>
      <c r="M20" s="60" t="s">
        <v>147</v>
      </c>
      <c r="N20" s="60" t="s">
        <v>172</v>
      </c>
      <c r="O20" s="61" t="s">
        <v>168</v>
      </c>
      <c r="P20" s="62" t="s">
        <v>199</v>
      </c>
    </row>
    <row r="21" spans="1:16" ht="12.75" customHeight="1" thickBot="1" x14ac:dyDescent="0.25">
      <c r="A21" s="20" t="str">
        <f t="shared" si="0"/>
        <v> BBS 130 </v>
      </c>
      <c r="B21" s="3" t="str">
        <f t="shared" si="1"/>
        <v>I</v>
      </c>
      <c r="C21" s="20">
        <f t="shared" si="2"/>
        <v>52284.462</v>
      </c>
      <c r="D21" s="28" t="str">
        <f t="shared" si="3"/>
        <v>vis</v>
      </c>
      <c r="E21" s="58">
        <f>VLOOKUP(C21,Active!C$21:E$971,3,FALSE)</f>
        <v>7923.9806340684008</v>
      </c>
      <c r="F21" s="3" t="s">
        <v>79</v>
      </c>
      <c r="G21" s="28" t="str">
        <f t="shared" si="4"/>
        <v>52284.462</v>
      </c>
      <c r="H21" s="20">
        <f t="shared" si="5"/>
        <v>-180</v>
      </c>
      <c r="I21" s="59" t="s">
        <v>203</v>
      </c>
      <c r="J21" s="60" t="s">
        <v>204</v>
      </c>
      <c r="K21" s="59">
        <v>-180</v>
      </c>
      <c r="L21" s="59" t="s">
        <v>205</v>
      </c>
      <c r="M21" s="60" t="s">
        <v>91</v>
      </c>
      <c r="N21" s="60"/>
      <c r="O21" s="61" t="s">
        <v>153</v>
      </c>
      <c r="P21" s="61" t="s">
        <v>206</v>
      </c>
    </row>
    <row r="22" spans="1:16" ht="12.75" customHeight="1" thickBot="1" x14ac:dyDescent="0.25">
      <c r="A22" s="20" t="str">
        <f t="shared" si="0"/>
        <v> BBS 130 </v>
      </c>
      <c r="B22" s="3" t="str">
        <f t="shared" si="1"/>
        <v>I</v>
      </c>
      <c r="C22" s="20">
        <f t="shared" si="2"/>
        <v>52308.436000000002</v>
      </c>
      <c r="D22" s="28" t="str">
        <f t="shared" si="3"/>
        <v>vis</v>
      </c>
      <c r="E22" s="58">
        <f>VLOOKUP(C22,Active!C$21:E$971,3,FALSE)</f>
        <v>7943.9616481877965</v>
      </c>
      <c r="F22" s="3" t="s">
        <v>79</v>
      </c>
      <c r="G22" s="28" t="str">
        <f t="shared" si="4"/>
        <v>52308.436</v>
      </c>
      <c r="H22" s="20">
        <f t="shared" si="5"/>
        <v>-160</v>
      </c>
      <c r="I22" s="59" t="s">
        <v>207</v>
      </c>
      <c r="J22" s="60" t="s">
        <v>208</v>
      </c>
      <c r="K22" s="59">
        <v>-160</v>
      </c>
      <c r="L22" s="59" t="s">
        <v>209</v>
      </c>
      <c r="M22" s="60" t="s">
        <v>91</v>
      </c>
      <c r="N22" s="60"/>
      <c r="O22" s="61" t="s">
        <v>153</v>
      </c>
      <c r="P22" s="61" t="s">
        <v>206</v>
      </c>
    </row>
    <row r="23" spans="1:16" ht="12.75" customHeight="1" thickBot="1" x14ac:dyDescent="0.25">
      <c r="A23" s="20" t="str">
        <f t="shared" si="0"/>
        <v>IBVS 5494 </v>
      </c>
      <c r="B23" s="3" t="str">
        <f t="shared" si="1"/>
        <v>II</v>
      </c>
      <c r="C23" s="20">
        <f t="shared" si="2"/>
        <v>52648.637000000002</v>
      </c>
      <c r="D23" s="28" t="str">
        <f t="shared" si="3"/>
        <v>vis</v>
      </c>
      <c r="E23" s="58">
        <f>VLOOKUP(C23,Active!C$21:E$971,3,FALSE)</f>
        <v>8227.5005229868329</v>
      </c>
      <c r="F23" s="3" t="s">
        <v>79</v>
      </c>
      <c r="G23" s="28" t="str">
        <f t="shared" si="4"/>
        <v>52648.637</v>
      </c>
      <c r="H23" s="20">
        <f t="shared" si="5"/>
        <v>123.5</v>
      </c>
      <c r="I23" s="59" t="s">
        <v>210</v>
      </c>
      <c r="J23" s="60" t="s">
        <v>211</v>
      </c>
      <c r="K23" s="59">
        <v>123.5</v>
      </c>
      <c r="L23" s="59" t="s">
        <v>212</v>
      </c>
      <c r="M23" s="60" t="s">
        <v>147</v>
      </c>
      <c r="N23" s="60" t="s">
        <v>148</v>
      </c>
      <c r="O23" s="61" t="s">
        <v>213</v>
      </c>
      <c r="P23" s="62" t="s">
        <v>214</v>
      </c>
    </row>
    <row r="24" spans="1:16" ht="12.75" customHeight="1" thickBot="1" x14ac:dyDescent="0.25">
      <c r="A24" s="20" t="str">
        <f t="shared" si="0"/>
        <v>IBVS 5494 </v>
      </c>
      <c r="B24" s="3" t="str">
        <f t="shared" si="1"/>
        <v>I</v>
      </c>
      <c r="C24" s="20">
        <f t="shared" si="2"/>
        <v>52649.232199999999</v>
      </c>
      <c r="D24" s="28" t="str">
        <f t="shared" si="3"/>
        <v>vis</v>
      </c>
      <c r="E24" s="58">
        <f>VLOOKUP(C24,Active!C$21:E$971,3,FALSE)</f>
        <v>8227.9965895424266</v>
      </c>
      <c r="F24" s="3" t="s">
        <v>79</v>
      </c>
      <c r="G24" s="28" t="str">
        <f t="shared" si="4"/>
        <v>52649.2322</v>
      </c>
      <c r="H24" s="20">
        <f t="shared" si="5"/>
        <v>124</v>
      </c>
      <c r="I24" s="59" t="s">
        <v>215</v>
      </c>
      <c r="J24" s="60" t="s">
        <v>216</v>
      </c>
      <c r="K24" s="59">
        <v>124</v>
      </c>
      <c r="L24" s="59" t="s">
        <v>217</v>
      </c>
      <c r="M24" s="60" t="s">
        <v>147</v>
      </c>
      <c r="N24" s="60" t="s">
        <v>148</v>
      </c>
      <c r="O24" s="61" t="s">
        <v>213</v>
      </c>
      <c r="P24" s="62" t="s">
        <v>214</v>
      </c>
    </row>
    <row r="25" spans="1:16" ht="12.75" customHeight="1" thickBot="1" x14ac:dyDescent="0.25">
      <c r="A25" s="20" t="str">
        <f t="shared" si="0"/>
        <v>BAVM 172 </v>
      </c>
      <c r="B25" s="3" t="str">
        <f t="shared" si="1"/>
        <v>II</v>
      </c>
      <c r="C25" s="20">
        <f t="shared" si="2"/>
        <v>53097.371500000001</v>
      </c>
      <c r="D25" s="28" t="str">
        <f t="shared" si="3"/>
        <v>vis</v>
      </c>
      <c r="E25" s="58">
        <f>VLOOKUP(C25,Active!C$21:E$971,3,FALSE)</f>
        <v>8601.496117395749</v>
      </c>
      <c r="F25" s="3" t="s">
        <v>79</v>
      </c>
      <c r="G25" s="28" t="str">
        <f t="shared" si="4"/>
        <v>53097.3715</v>
      </c>
      <c r="H25" s="20">
        <f t="shared" si="5"/>
        <v>497.5</v>
      </c>
      <c r="I25" s="59" t="s">
        <v>218</v>
      </c>
      <c r="J25" s="60" t="s">
        <v>219</v>
      </c>
      <c r="K25" s="59">
        <v>497.5</v>
      </c>
      <c r="L25" s="59" t="s">
        <v>220</v>
      </c>
      <c r="M25" s="60" t="s">
        <v>147</v>
      </c>
      <c r="N25" s="60" t="s">
        <v>221</v>
      </c>
      <c r="O25" s="61" t="s">
        <v>168</v>
      </c>
      <c r="P25" s="62" t="s">
        <v>222</v>
      </c>
    </row>
    <row r="26" spans="1:16" ht="12.75" customHeight="1" thickBot="1" x14ac:dyDescent="0.25">
      <c r="A26" s="20" t="str">
        <f t="shared" si="0"/>
        <v>IBVS 5672 </v>
      </c>
      <c r="B26" s="3" t="str">
        <f t="shared" si="1"/>
        <v>II</v>
      </c>
      <c r="C26" s="20">
        <f t="shared" si="2"/>
        <v>53459.725599999998</v>
      </c>
      <c r="D26" s="28" t="str">
        <f t="shared" si="3"/>
        <v>vis</v>
      </c>
      <c r="E26" s="58">
        <f>VLOOKUP(C26,Active!C$21:E$971,3,FALSE)</f>
        <v>8903.4983860334542</v>
      </c>
      <c r="F26" s="3" t="s">
        <v>79</v>
      </c>
      <c r="G26" s="28" t="str">
        <f t="shared" si="4"/>
        <v>53459.7256</v>
      </c>
      <c r="H26" s="20">
        <f t="shared" si="5"/>
        <v>799.5</v>
      </c>
      <c r="I26" s="59" t="s">
        <v>223</v>
      </c>
      <c r="J26" s="60" t="s">
        <v>224</v>
      </c>
      <c r="K26" s="59" t="s">
        <v>225</v>
      </c>
      <c r="L26" s="59" t="s">
        <v>226</v>
      </c>
      <c r="M26" s="60" t="s">
        <v>147</v>
      </c>
      <c r="N26" s="60" t="s">
        <v>148</v>
      </c>
      <c r="O26" s="61" t="s">
        <v>227</v>
      </c>
      <c r="P26" s="62" t="s">
        <v>228</v>
      </c>
    </row>
    <row r="27" spans="1:16" ht="12.75" customHeight="1" thickBot="1" x14ac:dyDescent="0.25">
      <c r="A27" s="20" t="str">
        <f t="shared" si="0"/>
        <v>IBVS 5672 </v>
      </c>
      <c r="B27" s="3" t="str">
        <f t="shared" si="1"/>
        <v>I</v>
      </c>
      <c r="C27" s="20">
        <f t="shared" si="2"/>
        <v>53705.089399999997</v>
      </c>
      <c r="D27" s="28" t="str">
        <f t="shared" si="3"/>
        <v>vis</v>
      </c>
      <c r="E27" s="58">
        <f>VLOOKUP(C27,Active!C$21:E$971,3,FALSE)</f>
        <v>9107.9956560838527</v>
      </c>
      <c r="F27" s="3" t="s">
        <v>79</v>
      </c>
      <c r="G27" s="28" t="str">
        <f t="shared" si="4"/>
        <v>53705.0894</v>
      </c>
      <c r="H27" s="20">
        <f t="shared" si="5"/>
        <v>1004</v>
      </c>
      <c r="I27" s="59" t="s">
        <v>229</v>
      </c>
      <c r="J27" s="60" t="s">
        <v>230</v>
      </c>
      <c r="K27" s="59" t="s">
        <v>231</v>
      </c>
      <c r="L27" s="59" t="s">
        <v>220</v>
      </c>
      <c r="M27" s="60" t="s">
        <v>147</v>
      </c>
      <c r="N27" s="60" t="s">
        <v>148</v>
      </c>
      <c r="O27" s="61" t="s">
        <v>227</v>
      </c>
      <c r="P27" s="62" t="s">
        <v>228</v>
      </c>
    </row>
    <row r="28" spans="1:16" ht="12.75" customHeight="1" thickBot="1" x14ac:dyDescent="0.25">
      <c r="A28" s="20" t="str">
        <f t="shared" si="0"/>
        <v>IBVS 5875 </v>
      </c>
      <c r="B28" s="3" t="str">
        <f t="shared" si="1"/>
        <v>I</v>
      </c>
      <c r="C28" s="20">
        <f t="shared" si="2"/>
        <v>54543.776400000002</v>
      </c>
      <c r="D28" s="28" t="str">
        <f t="shared" si="3"/>
        <v>vis</v>
      </c>
      <c r="E28" s="58">
        <f>VLOOKUP(C28,Active!C$21:E$971,3,FALSE)</f>
        <v>9806.9952718656405</v>
      </c>
      <c r="F28" s="3" t="s">
        <v>79</v>
      </c>
      <c r="G28" s="28" t="str">
        <f t="shared" si="4"/>
        <v>54543.7764</v>
      </c>
      <c r="H28" s="20">
        <f t="shared" si="5"/>
        <v>1703</v>
      </c>
      <c r="I28" s="59" t="s">
        <v>232</v>
      </c>
      <c r="J28" s="60" t="s">
        <v>233</v>
      </c>
      <c r="K28" s="59" t="s">
        <v>234</v>
      </c>
      <c r="L28" s="59" t="s">
        <v>235</v>
      </c>
      <c r="M28" s="60" t="s">
        <v>236</v>
      </c>
      <c r="N28" s="60" t="s">
        <v>237</v>
      </c>
      <c r="O28" s="61" t="s">
        <v>238</v>
      </c>
      <c r="P28" s="62" t="s">
        <v>239</v>
      </c>
    </row>
    <row r="29" spans="1:16" ht="12.75" customHeight="1" thickBot="1" x14ac:dyDescent="0.25">
      <c r="A29" s="20" t="str">
        <f t="shared" si="0"/>
        <v>IBVS 5875 </v>
      </c>
      <c r="B29" s="3" t="str">
        <f t="shared" si="1"/>
        <v>I</v>
      </c>
      <c r="C29" s="20">
        <f t="shared" si="2"/>
        <v>54796.942999999999</v>
      </c>
      <c r="D29" s="28" t="str">
        <f t="shared" si="3"/>
        <v>vis</v>
      </c>
      <c r="E29" s="58">
        <f>VLOOKUP(C29,Active!C$21:E$971,3,FALSE)</f>
        <v>10017.995747762821</v>
      </c>
      <c r="F29" s="3" t="s">
        <v>79</v>
      </c>
      <c r="G29" s="28" t="str">
        <f t="shared" si="4"/>
        <v>54796.943</v>
      </c>
      <c r="H29" s="20">
        <f t="shared" si="5"/>
        <v>1914</v>
      </c>
      <c r="I29" s="59" t="s">
        <v>240</v>
      </c>
      <c r="J29" s="60" t="s">
        <v>241</v>
      </c>
      <c r="K29" s="59" t="s">
        <v>242</v>
      </c>
      <c r="L29" s="59" t="s">
        <v>122</v>
      </c>
      <c r="M29" s="60" t="s">
        <v>236</v>
      </c>
      <c r="N29" s="60" t="s">
        <v>237</v>
      </c>
      <c r="O29" s="61" t="s">
        <v>238</v>
      </c>
      <c r="P29" s="62" t="s">
        <v>239</v>
      </c>
    </row>
    <row r="30" spans="1:16" ht="12.75" customHeight="1" thickBot="1" x14ac:dyDescent="0.25">
      <c r="A30" s="20" t="str">
        <f t="shared" si="0"/>
        <v>IBVS 5894 </v>
      </c>
      <c r="B30" s="3" t="str">
        <f t="shared" si="1"/>
        <v>I</v>
      </c>
      <c r="C30" s="20">
        <f t="shared" si="2"/>
        <v>54891.733899999999</v>
      </c>
      <c r="D30" s="28" t="str">
        <f t="shared" si="3"/>
        <v>vis</v>
      </c>
      <c r="E30" s="58">
        <f>VLOOKUP(C30,Active!C$21:E$971,3,FALSE)</f>
        <v>10096.998764000833</v>
      </c>
      <c r="F30" s="3" t="s">
        <v>79</v>
      </c>
      <c r="G30" s="28" t="str">
        <f t="shared" si="4"/>
        <v>54891.7339</v>
      </c>
      <c r="H30" s="20">
        <f t="shared" si="5"/>
        <v>1993</v>
      </c>
      <c r="I30" s="59" t="s">
        <v>249</v>
      </c>
      <c r="J30" s="60" t="s">
        <v>250</v>
      </c>
      <c r="K30" s="59" t="s">
        <v>251</v>
      </c>
      <c r="L30" s="59" t="s">
        <v>252</v>
      </c>
      <c r="M30" s="60" t="s">
        <v>236</v>
      </c>
      <c r="N30" s="60" t="s">
        <v>79</v>
      </c>
      <c r="O30" s="61" t="s">
        <v>253</v>
      </c>
      <c r="P30" s="62" t="s">
        <v>254</v>
      </c>
    </row>
    <row r="31" spans="1:16" ht="12.75" customHeight="1" thickBot="1" x14ac:dyDescent="0.25">
      <c r="A31" s="20" t="str">
        <f t="shared" si="0"/>
        <v>BAVM 214 </v>
      </c>
      <c r="B31" s="3" t="str">
        <f t="shared" si="1"/>
        <v>I</v>
      </c>
      <c r="C31" s="20">
        <f t="shared" si="2"/>
        <v>55280.477599999998</v>
      </c>
      <c r="D31" s="28" t="str">
        <f t="shared" si="3"/>
        <v>vis</v>
      </c>
      <c r="E31" s="58">
        <f>VLOOKUP(C31,Active!C$21:E$971,3,FALSE)</f>
        <v>10420.995316871675</v>
      </c>
      <c r="F31" s="3" t="s">
        <v>79</v>
      </c>
      <c r="G31" s="28" t="str">
        <f t="shared" si="4"/>
        <v>55280.4776</v>
      </c>
      <c r="H31" s="20">
        <f t="shared" si="5"/>
        <v>2317</v>
      </c>
      <c r="I31" s="59" t="s">
        <v>255</v>
      </c>
      <c r="J31" s="60" t="s">
        <v>256</v>
      </c>
      <c r="K31" s="59" t="s">
        <v>257</v>
      </c>
      <c r="L31" s="59" t="s">
        <v>258</v>
      </c>
      <c r="M31" s="60" t="s">
        <v>236</v>
      </c>
      <c r="N31" s="60" t="s">
        <v>79</v>
      </c>
      <c r="O31" s="61" t="s">
        <v>168</v>
      </c>
      <c r="P31" s="62" t="s">
        <v>259</v>
      </c>
    </row>
    <row r="32" spans="1:16" ht="12.75" customHeight="1" thickBot="1" x14ac:dyDescent="0.25">
      <c r="A32" s="20" t="str">
        <f t="shared" si="0"/>
        <v>IBVS 5992 </v>
      </c>
      <c r="B32" s="3" t="str">
        <f t="shared" si="1"/>
        <v>I</v>
      </c>
      <c r="C32" s="20">
        <f t="shared" si="2"/>
        <v>55564.839099999997</v>
      </c>
      <c r="D32" s="28" t="str">
        <f t="shared" si="3"/>
        <v>vis</v>
      </c>
      <c r="E32" s="58">
        <f>VLOOKUP(C32,Active!C$21:E$971,3,FALSE)</f>
        <v>10657.995030999988</v>
      </c>
      <c r="F32" s="3" t="s">
        <v>79</v>
      </c>
      <c r="G32" s="28" t="str">
        <f t="shared" si="4"/>
        <v>55564.8391</v>
      </c>
      <c r="H32" s="20">
        <f t="shared" si="5"/>
        <v>2554</v>
      </c>
      <c r="I32" s="59" t="s">
        <v>265</v>
      </c>
      <c r="J32" s="60" t="s">
        <v>266</v>
      </c>
      <c r="K32" s="59" t="s">
        <v>267</v>
      </c>
      <c r="L32" s="59" t="s">
        <v>258</v>
      </c>
      <c r="M32" s="60" t="s">
        <v>236</v>
      </c>
      <c r="N32" s="60" t="s">
        <v>79</v>
      </c>
      <c r="O32" s="61" t="s">
        <v>253</v>
      </c>
      <c r="P32" s="62" t="s">
        <v>268</v>
      </c>
    </row>
    <row r="33" spans="1:16" ht="12.75" customHeight="1" thickBot="1" x14ac:dyDescent="0.25">
      <c r="A33" s="20" t="str">
        <f t="shared" si="0"/>
        <v>BAVM 228 </v>
      </c>
      <c r="B33" s="3" t="str">
        <f t="shared" si="1"/>
        <v>I</v>
      </c>
      <c r="C33" s="20">
        <f t="shared" si="2"/>
        <v>56006.377200000003</v>
      </c>
      <c r="D33" s="28" t="str">
        <f t="shared" si="3"/>
        <v>vis</v>
      </c>
      <c r="E33" s="58">
        <f>VLOOKUP(C33,Active!C$21:E$971,3,FALSE)</f>
        <v>11025.992820703443</v>
      </c>
      <c r="F33" s="3" t="s">
        <v>79</v>
      </c>
      <c r="G33" s="28" t="str">
        <f t="shared" si="4"/>
        <v>56006.3772</v>
      </c>
      <c r="H33" s="20">
        <f t="shared" si="5"/>
        <v>2922</v>
      </c>
      <c r="I33" s="59" t="s">
        <v>279</v>
      </c>
      <c r="J33" s="60" t="s">
        <v>280</v>
      </c>
      <c r="K33" s="59" t="s">
        <v>281</v>
      </c>
      <c r="L33" s="59" t="s">
        <v>282</v>
      </c>
      <c r="M33" s="60" t="s">
        <v>236</v>
      </c>
      <c r="N33" s="60" t="s">
        <v>198</v>
      </c>
      <c r="O33" s="61" t="s">
        <v>283</v>
      </c>
      <c r="P33" s="62" t="s">
        <v>284</v>
      </c>
    </row>
    <row r="34" spans="1:16" ht="12.75" customHeight="1" thickBot="1" x14ac:dyDescent="0.25">
      <c r="A34" s="20" t="str">
        <f t="shared" si="0"/>
        <v>BAVM 228 </v>
      </c>
      <c r="B34" s="3" t="str">
        <f t="shared" si="1"/>
        <v>I</v>
      </c>
      <c r="C34" s="20">
        <f t="shared" si="2"/>
        <v>56012.3796</v>
      </c>
      <c r="D34" s="28" t="str">
        <f t="shared" si="3"/>
        <v>vis</v>
      </c>
      <c r="E34" s="58">
        <f>VLOOKUP(C34,Active!C$21:E$971,3,FALSE)</f>
        <v>11030.995491895159</v>
      </c>
      <c r="F34" s="3" t="s">
        <v>79</v>
      </c>
      <c r="G34" s="28" t="str">
        <f t="shared" si="4"/>
        <v>56012.3796</v>
      </c>
      <c r="H34" s="20">
        <f t="shared" si="5"/>
        <v>2927</v>
      </c>
      <c r="I34" s="59" t="s">
        <v>285</v>
      </c>
      <c r="J34" s="60" t="s">
        <v>286</v>
      </c>
      <c r="K34" s="59" t="s">
        <v>287</v>
      </c>
      <c r="L34" s="59" t="s">
        <v>288</v>
      </c>
      <c r="M34" s="60" t="s">
        <v>236</v>
      </c>
      <c r="N34" s="60" t="s">
        <v>79</v>
      </c>
      <c r="O34" s="61" t="s">
        <v>168</v>
      </c>
      <c r="P34" s="62" t="s">
        <v>284</v>
      </c>
    </row>
    <row r="35" spans="1:16" ht="12.75" customHeight="1" thickBot="1" x14ac:dyDescent="0.25">
      <c r="A35" s="20" t="str">
        <f t="shared" si="0"/>
        <v>BAVM 232 </v>
      </c>
      <c r="B35" s="3" t="str">
        <f t="shared" si="1"/>
        <v>I</v>
      </c>
      <c r="C35" s="20">
        <f t="shared" si="2"/>
        <v>56355.534399999997</v>
      </c>
      <c r="D35" s="28" t="str">
        <f t="shared" si="3"/>
        <v>vis</v>
      </c>
      <c r="E35" s="58">
        <f>VLOOKUP(C35,Active!C$21:E$971,3,FALSE)</f>
        <v>11316.996196989756</v>
      </c>
      <c r="F35" s="3" t="s">
        <v>79</v>
      </c>
      <c r="G35" s="28" t="str">
        <f t="shared" si="4"/>
        <v>56355.5344</v>
      </c>
      <c r="H35" s="20">
        <f t="shared" si="5"/>
        <v>3213</v>
      </c>
      <c r="I35" s="59" t="s">
        <v>298</v>
      </c>
      <c r="J35" s="60" t="s">
        <v>299</v>
      </c>
      <c r="K35" s="59" t="s">
        <v>300</v>
      </c>
      <c r="L35" s="59" t="s">
        <v>301</v>
      </c>
      <c r="M35" s="60" t="s">
        <v>236</v>
      </c>
      <c r="N35" s="60" t="s">
        <v>221</v>
      </c>
      <c r="O35" s="61" t="s">
        <v>168</v>
      </c>
      <c r="P35" s="62" t="s">
        <v>302</v>
      </c>
    </row>
    <row r="36" spans="1:16" ht="12.75" customHeight="1" thickBot="1" x14ac:dyDescent="0.25">
      <c r="A36" s="20" t="str">
        <f t="shared" si="0"/>
        <v>IBVS 6092 </v>
      </c>
      <c r="B36" s="3" t="str">
        <f t="shared" si="1"/>
        <v>I</v>
      </c>
      <c r="C36" s="20">
        <f t="shared" si="2"/>
        <v>56633.895400000001</v>
      </c>
      <c r="D36" s="28" t="str">
        <f t="shared" si="3"/>
        <v>vis</v>
      </c>
      <c r="E36" s="58">
        <f>VLOOKUP(C36,Active!C$21:E$971,3,FALSE)</f>
        <v>11548.994823472147</v>
      </c>
      <c r="F36" s="3" t="s">
        <v>79</v>
      </c>
      <c r="G36" s="28" t="str">
        <f t="shared" si="4"/>
        <v>56633.8954</v>
      </c>
      <c r="H36" s="20">
        <f t="shared" si="5"/>
        <v>3445</v>
      </c>
      <c r="I36" s="59" t="s">
        <v>303</v>
      </c>
      <c r="J36" s="60" t="s">
        <v>304</v>
      </c>
      <c r="K36" s="59" t="s">
        <v>305</v>
      </c>
      <c r="L36" s="59" t="s">
        <v>306</v>
      </c>
      <c r="M36" s="60" t="s">
        <v>236</v>
      </c>
      <c r="N36" s="60" t="s">
        <v>237</v>
      </c>
      <c r="O36" s="61" t="s">
        <v>238</v>
      </c>
      <c r="P36" s="62" t="s">
        <v>307</v>
      </c>
    </row>
    <row r="37" spans="1:16" ht="12.75" customHeight="1" thickBot="1" x14ac:dyDescent="0.25">
      <c r="A37" s="20" t="str">
        <f t="shared" si="0"/>
        <v> AJ 87(2).314 </v>
      </c>
      <c r="B37" s="3" t="str">
        <f t="shared" si="1"/>
        <v>I</v>
      </c>
      <c r="C37" s="20">
        <f t="shared" si="2"/>
        <v>38402.347000000002</v>
      </c>
      <c r="D37" s="28" t="str">
        <f t="shared" si="3"/>
        <v>vis</v>
      </c>
      <c r="E37" s="58">
        <f>VLOOKUP(C37,Active!C$21:E$971,3,FALSE)</f>
        <v>-3646.0008384458256</v>
      </c>
      <c r="F37" s="3" t="s">
        <v>79</v>
      </c>
      <c r="G37" s="28" t="str">
        <f t="shared" si="4"/>
        <v>38402.347</v>
      </c>
      <c r="H37" s="20">
        <f t="shared" si="5"/>
        <v>-11750</v>
      </c>
      <c r="I37" s="59" t="s">
        <v>83</v>
      </c>
      <c r="J37" s="60" t="s">
        <v>84</v>
      </c>
      <c r="K37" s="59">
        <v>-11750</v>
      </c>
      <c r="L37" s="59" t="s">
        <v>85</v>
      </c>
      <c r="M37" s="60" t="s">
        <v>82</v>
      </c>
      <c r="N37" s="60"/>
      <c r="O37" s="61" t="s">
        <v>86</v>
      </c>
      <c r="P37" s="61" t="s">
        <v>87</v>
      </c>
    </row>
    <row r="38" spans="1:16" ht="12.75" customHeight="1" thickBot="1" x14ac:dyDescent="0.25">
      <c r="A38" s="20" t="str">
        <f t="shared" si="0"/>
        <v> GEOS EB 16 </v>
      </c>
      <c r="B38" s="3" t="str">
        <f t="shared" si="1"/>
        <v>I</v>
      </c>
      <c r="C38" s="20">
        <f t="shared" si="2"/>
        <v>45673.357000000004</v>
      </c>
      <c r="D38" s="28" t="str">
        <f t="shared" si="3"/>
        <v>vis</v>
      </c>
      <c r="E38" s="58">
        <f>VLOOKUP(C38,Active!C$21:E$971,3,FALSE)</f>
        <v>2413.9872099506688</v>
      </c>
      <c r="F38" s="3" t="s">
        <v>79</v>
      </c>
      <c r="G38" s="28" t="str">
        <f t="shared" si="4"/>
        <v>45673.357</v>
      </c>
      <c r="H38" s="20">
        <f t="shared" si="5"/>
        <v>-5690</v>
      </c>
      <c r="I38" s="59" t="s">
        <v>88</v>
      </c>
      <c r="J38" s="60" t="s">
        <v>89</v>
      </c>
      <c r="K38" s="59">
        <v>-5690</v>
      </c>
      <c r="L38" s="59" t="s">
        <v>90</v>
      </c>
      <c r="M38" s="60" t="s">
        <v>91</v>
      </c>
      <c r="N38" s="60"/>
      <c r="O38" s="61" t="s">
        <v>92</v>
      </c>
      <c r="P38" s="61" t="s">
        <v>93</v>
      </c>
    </row>
    <row r="39" spans="1:16" ht="12.75" customHeight="1" thickBot="1" x14ac:dyDescent="0.25">
      <c r="A39" s="20" t="str">
        <f t="shared" si="0"/>
        <v> GEOS EB 16rev </v>
      </c>
      <c r="B39" s="3" t="str">
        <f t="shared" si="1"/>
        <v>I</v>
      </c>
      <c r="C39" s="20">
        <f t="shared" si="2"/>
        <v>45698.574999999997</v>
      </c>
      <c r="D39" s="28" t="str">
        <f t="shared" si="3"/>
        <v>vis</v>
      </c>
      <c r="E39" s="58">
        <f>VLOOKUP(C39,Active!C$21:E$971,3,FALSE)</f>
        <v>2435.0050298414985</v>
      </c>
      <c r="F39" s="3" t="s">
        <v>79</v>
      </c>
      <c r="G39" s="28" t="str">
        <f t="shared" si="4"/>
        <v>45698.575</v>
      </c>
      <c r="H39" s="20">
        <f t="shared" si="5"/>
        <v>-5669</v>
      </c>
      <c r="I39" s="59" t="s">
        <v>94</v>
      </c>
      <c r="J39" s="60" t="s">
        <v>95</v>
      </c>
      <c r="K39" s="59">
        <v>-5669</v>
      </c>
      <c r="L39" s="59" t="s">
        <v>96</v>
      </c>
      <c r="M39" s="60" t="s">
        <v>91</v>
      </c>
      <c r="N39" s="60"/>
      <c r="O39" s="61" t="s">
        <v>97</v>
      </c>
      <c r="P39" s="61" t="s">
        <v>98</v>
      </c>
    </row>
    <row r="40" spans="1:16" ht="12.75" customHeight="1" thickBot="1" x14ac:dyDescent="0.25">
      <c r="A40" s="20" t="str">
        <f t="shared" si="0"/>
        <v> GEOS EB 16 </v>
      </c>
      <c r="B40" s="3" t="str">
        <f t="shared" si="1"/>
        <v>I</v>
      </c>
      <c r="C40" s="20">
        <f t="shared" si="2"/>
        <v>45699.784</v>
      </c>
      <c r="D40" s="28" t="str">
        <f t="shared" si="3"/>
        <v>vis</v>
      </c>
      <c r="E40" s="58">
        <f>VLOOKUP(C40,Active!C$21:E$971,3,FALSE)</f>
        <v>2436.0126650325556</v>
      </c>
      <c r="F40" s="3" t="s">
        <v>79</v>
      </c>
      <c r="G40" s="28" t="str">
        <f t="shared" si="4"/>
        <v>45699.784</v>
      </c>
      <c r="H40" s="20">
        <f t="shared" si="5"/>
        <v>-5668</v>
      </c>
      <c r="I40" s="59" t="s">
        <v>99</v>
      </c>
      <c r="J40" s="60" t="s">
        <v>100</v>
      </c>
      <c r="K40" s="59">
        <v>-5668</v>
      </c>
      <c r="L40" s="59" t="s">
        <v>101</v>
      </c>
      <c r="M40" s="60" t="s">
        <v>91</v>
      </c>
      <c r="N40" s="60"/>
      <c r="O40" s="61" t="s">
        <v>92</v>
      </c>
      <c r="P40" s="61" t="s">
        <v>93</v>
      </c>
    </row>
    <row r="41" spans="1:16" ht="12.75" customHeight="1" thickBot="1" x14ac:dyDescent="0.25">
      <c r="A41" s="20" t="str">
        <f t="shared" si="0"/>
        <v> GEOS EB 16 </v>
      </c>
      <c r="B41" s="3" t="str">
        <f t="shared" si="1"/>
        <v>I</v>
      </c>
      <c r="C41" s="20">
        <f t="shared" si="2"/>
        <v>45764.559000000001</v>
      </c>
      <c r="D41" s="28" t="str">
        <f t="shared" si="3"/>
        <v>vis</v>
      </c>
      <c r="E41" s="58">
        <f>VLOOKUP(C41,Active!C$21:E$971,3,FALSE)</f>
        <v>2489.9990748758773</v>
      </c>
      <c r="F41" s="3" t="s">
        <v>79</v>
      </c>
      <c r="G41" s="28" t="str">
        <f t="shared" si="4"/>
        <v>45764.559</v>
      </c>
      <c r="H41" s="20">
        <f t="shared" si="5"/>
        <v>-5614</v>
      </c>
      <c r="I41" s="59" t="s">
        <v>102</v>
      </c>
      <c r="J41" s="60" t="s">
        <v>103</v>
      </c>
      <c r="K41" s="59">
        <v>-5614</v>
      </c>
      <c r="L41" s="59" t="s">
        <v>104</v>
      </c>
      <c r="M41" s="60" t="s">
        <v>91</v>
      </c>
      <c r="N41" s="60"/>
      <c r="O41" s="61" t="s">
        <v>97</v>
      </c>
      <c r="P41" s="61" t="s">
        <v>93</v>
      </c>
    </row>
    <row r="42" spans="1:16" ht="12.75" customHeight="1" thickBot="1" x14ac:dyDescent="0.25">
      <c r="A42" s="20" t="str">
        <f t="shared" si="0"/>
        <v> GEOS EB 16 </v>
      </c>
      <c r="B42" s="3" t="str">
        <f t="shared" si="1"/>
        <v>I</v>
      </c>
      <c r="C42" s="20">
        <f t="shared" si="2"/>
        <v>45769.358</v>
      </c>
      <c r="D42" s="28" t="str">
        <f t="shared" si="3"/>
        <v>vis</v>
      </c>
      <c r="E42" s="58">
        <f>VLOOKUP(C42,Active!C$21:E$971,3,FALSE)</f>
        <v>2493.9987781694017</v>
      </c>
      <c r="F42" s="3" t="s">
        <v>79</v>
      </c>
      <c r="G42" s="28" t="str">
        <f t="shared" si="4"/>
        <v>45769.358</v>
      </c>
      <c r="H42" s="20">
        <f t="shared" si="5"/>
        <v>-5610</v>
      </c>
      <c r="I42" s="59" t="s">
        <v>105</v>
      </c>
      <c r="J42" s="60" t="s">
        <v>106</v>
      </c>
      <c r="K42" s="59">
        <v>-5610</v>
      </c>
      <c r="L42" s="59" t="s">
        <v>104</v>
      </c>
      <c r="M42" s="60" t="s">
        <v>91</v>
      </c>
      <c r="N42" s="60"/>
      <c r="O42" s="61" t="s">
        <v>97</v>
      </c>
      <c r="P42" s="61" t="s">
        <v>93</v>
      </c>
    </row>
    <row r="43" spans="1:16" ht="12.75" customHeight="1" thickBot="1" x14ac:dyDescent="0.25">
      <c r="A43" s="20" t="str">
        <f t="shared" ref="A43:A65" si="6">P43</f>
        <v> GEOS EB 16 </v>
      </c>
      <c r="B43" s="3" t="str">
        <f t="shared" ref="B43:B65" si="7">IF(H43=INT(H43),"I","II")</f>
        <v>I</v>
      </c>
      <c r="C43" s="20">
        <f t="shared" ref="C43:C65" si="8">1*G43</f>
        <v>45811.334999999999</v>
      </c>
      <c r="D43" s="28" t="str">
        <f t="shared" ref="D43:D65" si="9">VLOOKUP(F43,I$1:J$5,2,FALSE)</f>
        <v>vis</v>
      </c>
      <c r="E43" s="58">
        <f>VLOOKUP(C43,Active!C$21:E$971,3,FALSE)</f>
        <v>2528.9843053943036</v>
      </c>
      <c r="F43" s="3" t="s">
        <v>79</v>
      </c>
      <c r="G43" s="28" t="str">
        <f t="shared" ref="G43:G65" si="10">MID(I43,3,LEN(I43)-3)</f>
        <v>45811.335</v>
      </c>
      <c r="H43" s="20">
        <f t="shared" ref="H43:H65" si="11">1*K43</f>
        <v>-5575</v>
      </c>
      <c r="I43" s="59" t="s">
        <v>107</v>
      </c>
      <c r="J43" s="60" t="s">
        <v>108</v>
      </c>
      <c r="K43" s="59">
        <v>-5575</v>
      </c>
      <c r="L43" s="59" t="s">
        <v>109</v>
      </c>
      <c r="M43" s="60" t="s">
        <v>91</v>
      </c>
      <c r="N43" s="60"/>
      <c r="O43" s="61" t="s">
        <v>110</v>
      </c>
      <c r="P43" s="61" t="s">
        <v>93</v>
      </c>
    </row>
    <row r="44" spans="1:16" ht="12.75" customHeight="1" thickBot="1" x14ac:dyDescent="0.25">
      <c r="A44" s="20" t="str">
        <f t="shared" si="6"/>
        <v> GEOS EB 16 </v>
      </c>
      <c r="B44" s="3" t="str">
        <f t="shared" si="7"/>
        <v>I</v>
      </c>
      <c r="C44" s="20">
        <f t="shared" si="8"/>
        <v>45817.39</v>
      </c>
      <c r="D44" s="28" t="str">
        <f t="shared" si="9"/>
        <v>vis</v>
      </c>
      <c r="E44" s="58">
        <f>VLOOKUP(C44,Active!C$21:E$971,3,FALSE)</f>
        <v>2534.0308158011167</v>
      </c>
      <c r="F44" s="3" t="s">
        <v>79</v>
      </c>
      <c r="G44" s="28" t="str">
        <f t="shared" si="10"/>
        <v>45817.390</v>
      </c>
      <c r="H44" s="20">
        <f t="shared" si="11"/>
        <v>-5570</v>
      </c>
      <c r="I44" s="59" t="s">
        <v>111</v>
      </c>
      <c r="J44" s="60" t="s">
        <v>112</v>
      </c>
      <c r="K44" s="59">
        <v>-5570</v>
      </c>
      <c r="L44" s="59" t="s">
        <v>113</v>
      </c>
      <c r="M44" s="60" t="s">
        <v>91</v>
      </c>
      <c r="N44" s="60"/>
      <c r="O44" s="61" t="s">
        <v>92</v>
      </c>
      <c r="P44" s="61" t="s">
        <v>93</v>
      </c>
    </row>
    <row r="45" spans="1:16" ht="12.75" customHeight="1" thickBot="1" x14ac:dyDescent="0.25">
      <c r="A45" s="20" t="str">
        <f t="shared" si="6"/>
        <v> GEOS EB 16 </v>
      </c>
      <c r="B45" s="3" t="str">
        <f t="shared" si="7"/>
        <v>I</v>
      </c>
      <c r="C45" s="20">
        <f t="shared" si="8"/>
        <v>45818.552000000003</v>
      </c>
      <c r="D45" s="28" t="str">
        <f t="shared" si="9"/>
        <v>vis</v>
      </c>
      <c r="E45" s="58">
        <f>VLOOKUP(C45,Active!C$21:E$971,3,FALSE)</f>
        <v>2534.9992790699421</v>
      </c>
      <c r="F45" s="3" t="s">
        <v>79</v>
      </c>
      <c r="G45" s="28" t="str">
        <f t="shared" si="10"/>
        <v>45818.552</v>
      </c>
      <c r="H45" s="20">
        <f t="shared" si="11"/>
        <v>-5569</v>
      </c>
      <c r="I45" s="59" t="s">
        <v>114</v>
      </c>
      <c r="J45" s="60" t="s">
        <v>115</v>
      </c>
      <c r="K45" s="59">
        <v>-5569</v>
      </c>
      <c r="L45" s="59" t="s">
        <v>116</v>
      </c>
      <c r="M45" s="60" t="s">
        <v>91</v>
      </c>
      <c r="N45" s="60"/>
      <c r="O45" s="61" t="s">
        <v>92</v>
      </c>
      <c r="P45" s="61" t="s">
        <v>93</v>
      </c>
    </row>
    <row r="46" spans="1:16" ht="12.75" customHeight="1" thickBot="1" x14ac:dyDescent="0.25">
      <c r="A46" s="20" t="str">
        <f t="shared" si="6"/>
        <v> GEOS EB 16 </v>
      </c>
      <c r="B46" s="3" t="str">
        <f t="shared" si="7"/>
        <v>I</v>
      </c>
      <c r="C46" s="20">
        <f t="shared" si="8"/>
        <v>46004.504999999997</v>
      </c>
      <c r="D46" s="28" t="str">
        <f t="shared" si="9"/>
        <v>vis</v>
      </c>
      <c r="E46" s="58">
        <f>VLOOKUP(C46,Active!C$21:E$971,3,FALSE)</f>
        <v>2689.9809057715192</v>
      </c>
      <c r="F46" s="3" t="s">
        <v>79</v>
      </c>
      <c r="G46" s="28" t="str">
        <f t="shared" si="10"/>
        <v>46004.505</v>
      </c>
      <c r="H46" s="20">
        <f t="shared" si="11"/>
        <v>-5414</v>
      </c>
      <c r="I46" s="59" t="s">
        <v>117</v>
      </c>
      <c r="J46" s="60" t="s">
        <v>118</v>
      </c>
      <c r="K46" s="59">
        <v>-5414</v>
      </c>
      <c r="L46" s="59" t="s">
        <v>119</v>
      </c>
      <c r="M46" s="60" t="s">
        <v>91</v>
      </c>
      <c r="N46" s="60"/>
      <c r="O46" s="61" t="s">
        <v>92</v>
      </c>
      <c r="P46" s="61" t="s">
        <v>93</v>
      </c>
    </row>
    <row r="47" spans="1:16" ht="12.75" customHeight="1" thickBot="1" x14ac:dyDescent="0.25">
      <c r="A47" s="20" t="str">
        <f t="shared" si="6"/>
        <v> GEOS EB 16 </v>
      </c>
      <c r="B47" s="3" t="str">
        <f t="shared" si="7"/>
        <v>I</v>
      </c>
      <c r="C47" s="20">
        <f t="shared" si="8"/>
        <v>46111.317000000003</v>
      </c>
      <c r="D47" s="28" t="str">
        <f t="shared" si="9"/>
        <v>vis</v>
      </c>
      <c r="E47" s="58">
        <f>VLOOKUP(C47,Active!C$21:E$971,3,FALSE)</f>
        <v>2779.0028495489805</v>
      </c>
      <c r="F47" s="3" t="s">
        <v>79</v>
      </c>
      <c r="G47" s="28" t="str">
        <f t="shared" si="10"/>
        <v>46111.317</v>
      </c>
      <c r="H47" s="20">
        <f t="shared" si="11"/>
        <v>-5325</v>
      </c>
      <c r="I47" s="59" t="s">
        <v>120</v>
      </c>
      <c r="J47" s="60" t="s">
        <v>121</v>
      </c>
      <c r="K47" s="59">
        <v>-5325</v>
      </c>
      <c r="L47" s="59" t="s">
        <v>122</v>
      </c>
      <c r="M47" s="60" t="s">
        <v>91</v>
      </c>
      <c r="N47" s="60"/>
      <c r="O47" s="61" t="s">
        <v>123</v>
      </c>
      <c r="P47" s="61" t="s">
        <v>93</v>
      </c>
    </row>
    <row r="48" spans="1:16" ht="12.75" customHeight="1" thickBot="1" x14ac:dyDescent="0.25">
      <c r="A48" s="20" t="str">
        <f t="shared" si="6"/>
        <v> GEOS EB 16 </v>
      </c>
      <c r="B48" s="3" t="str">
        <f t="shared" si="7"/>
        <v>I</v>
      </c>
      <c r="C48" s="20">
        <f t="shared" si="8"/>
        <v>46112.52</v>
      </c>
      <c r="D48" s="28" t="str">
        <f t="shared" si="9"/>
        <v>vis</v>
      </c>
      <c r="E48" s="58">
        <f>VLOOKUP(C48,Active!C$21:E$971,3,FALSE)</f>
        <v>2780.0054840691073</v>
      </c>
      <c r="F48" s="3" t="s">
        <v>79</v>
      </c>
      <c r="G48" s="28" t="str">
        <f t="shared" si="10"/>
        <v>46112.520</v>
      </c>
      <c r="H48" s="20">
        <f t="shared" si="11"/>
        <v>-5324</v>
      </c>
      <c r="I48" s="59" t="s">
        <v>124</v>
      </c>
      <c r="J48" s="60" t="s">
        <v>125</v>
      </c>
      <c r="K48" s="59">
        <v>-5324</v>
      </c>
      <c r="L48" s="59" t="s">
        <v>126</v>
      </c>
      <c r="M48" s="60" t="s">
        <v>91</v>
      </c>
      <c r="N48" s="60"/>
      <c r="O48" s="61" t="s">
        <v>92</v>
      </c>
      <c r="P48" s="61" t="s">
        <v>93</v>
      </c>
    </row>
    <row r="49" spans="1:16" ht="12.75" customHeight="1" thickBot="1" x14ac:dyDescent="0.25">
      <c r="A49" s="20" t="str">
        <f t="shared" si="6"/>
        <v> GEOS EB 16 </v>
      </c>
      <c r="B49" s="3" t="str">
        <f t="shared" si="7"/>
        <v>I</v>
      </c>
      <c r="C49" s="20">
        <f t="shared" si="8"/>
        <v>46119.692000000003</v>
      </c>
      <c r="D49" s="28" t="str">
        <f t="shared" si="9"/>
        <v>vis</v>
      </c>
      <c r="E49" s="58">
        <f>VLOOKUP(C49,Active!C$21:E$971,3,FALSE)</f>
        <v>2785.9829527128218</v>
      </c>
      <c r="F49" s="3" t="s">
        <v>79</v>
      </c>
      <c r="G49" s="28" t="str">
        <f t="shared" si="10"/>
        <v>46119.692</v>
      </c>
      <c r="H49" s="20">
        <f t="shared" si="11"/>
        <v>-5318</v>
      </c>
      <c r="I49" s="59" t="s">
        <v>127</v>
      </c>
      <c r="J49" s="60" t="s">
        <v>128</v>
      </c>
      <c r="K49" s="59">
        <v>-5318</v>
      </c>
      <c r="L49" s="59" t="s">
        <v>129</v>
      </c>
      <c r="M49" s="60" t="s">
        <v>91</v>
      </c>
      <c r="N49" s="60"/>
      <c r="O49" s="61" t="s">
        <v>92</v>
      </c>
      <c r="P49" s="61" t="s">
        <v>93</v>
      </c>
    </row>
    <row r="50" spans="1:16" ht="12.75" customHeight="1" thickBot="1" x14ac:dyDescent="0.25">
      <c r="A50" s="20" t="str">
        <f t="shared" si="6"/>
        <v> GEOS EB 16 </v>
      </c>
      <c r="B50" s="3" t="str">
        <f t="shared" si="7"/>
        <v>I</v>
      </c>
      <c r="C50" s="20">
        <f t="shared" si="8"/>
        <v>46473.659</v>
      </c>
      <c r="D50" s="28" t="str">
        <f t="shared" si="9"/>
        <v>vis</v>
      </c>
      <c r="E50" s="58">
        <f>VLOOKUP(C50,Active!C$21:E$971,3,FALSE)</f>
        <v>3080.995033500325</v>
      </c>
      <c r="F50" s="3" t="s">
        <v>79</v>
      </c>
      <c r="G50" s="28" t="str">
        <f t="shared" si="10"/>
        <v>46473.659</v>
      </c>
      <c r="H50" s="20">
        <f t="shared" si="11"/>
        <v>-5023</v>
      </c>
      <c r="I50" s="59" t="s">
        <v>130</v>
      </c>
      <c r="J50" s="60" t="s">
        <v>131</v>
      </c>
      <c r="K50" s="59">
        <v>-5023</v>
      </c>
      <c r="L50" s="59" t="s">
        <v>132</v>
      </c>
      <c r="M50" s="60" t="s">
        <v>91</v>
      </c>
      <c r="N50" s="60"/>
      <c r="O50" s="61" t="s">
        <v>92</v>
      </c>
      <c r="P50" s="61" t="s">
        <v>93</v>
      </c>
    </row>
    <row r="51" spans="1:16" ht="12.75" customHeight="1" thickBot="1" x14ac:dyDescent="0.25">
      <c r="A51" s="20" t="str">
        <f t="shared" si="6"/>
        <v> GEOS EB 16 </v>
      </c>
      <c r="B51" s="3" t="str">
        <f t="shared" si="7"/>
        <v>I</v>
      </c>
      <c r="C51" s="20">
        <f t="shared" si="8"/>
        <v>46473.688000000002</v>
      </c>
      <c r="D51" s="28" t="str">
        <f t="shared" si="9"/>
        <v>vis</v>
      </c>
      <c r="E51" s="58">
        <f>VLOOKUP(C51,Active!C$21:E$971,3,FALSE)</f>
        <v>3081.0192034097895</v>
      </c>
      <c r="F51" s="3" t="s">
        <v>79</v>
      </c>
      <c r="G51" s="28" t="str">
        <f t="shared" si="10"/>
        <v>46473.688</v>
      </c>
      <c r="H51" s="20">
        <f t="shared" si="11"/>
        <v>-5023</v>
      </c>
      <c r="I51" s="59" t="s">
        <v>133</v>
      </c>
      <c r="J51" s="60" t="s">
        <v>134</v>
      </c>
      <c r="K51" s="59">
        <v>-5023</v>
      </c>
      <c r="L51" s="59" t="s">
        <v>135</v>
      </c>
      <c r="M51" s="60" t="s">
        <v>91</v>
      </c>
      <c r="N51" s="60"/>
      <c r="O51" s="61" t="s">
        <v>136</v>
      </c>
      <c r="P51" s="61" t="s">
        <v>93</v>
      </c>
    </row>
    <row r="52" spans="1:16" ht="12.75" customHeight="1" thickBot="1" x14ac:dyDescent="0.25">
      <c r="A52" s="20" t="str">
        <f t="shared" si="6"/>
        <v> GEOS EB 16 </v>
      </c>
      <c r="B52" s="3" t="str">
        <f t="shared" si="7"/>
        <v>I</v>
      </c>
      <c r="C52" s="20">
        <f t="shared" si="8"/>
        <v>46827.601999999999</v>
      </c>
      <c r="D52" s="28" t="str">
        <f t="shared" si="9"/>
        <v>vis</v>
      </c>
      <c r="E52" s="58">
        <f>VLOOKUP(C52,Active!C$21:E$971,3,FALSE)</f>
        <v>3375.9871116041368</v>
      </c>
      <c r="F52" s="3" t="s">
        <v>79</v>
      </c>
      <c r="G52" s="28" t="str">
        <f t="shared" si="10"/>
        <v>46827.602</v>
      </c>
      <c r="H52" s="20">
        <f t="shared" si="11"/>
        <v>-4728</v>
      </c>
      <c r="I52" s="59" t="s">
        <v>137</v>
      </c>
      <c r="J52" s="60" t="s">
        <v>138</v>
      </c>
      <c r="K52" s="59">
        <v>-4728</v>
      </c>
      <c r="L52" s="59" t="s">
        <v>139</v>
      </c>
      <c r="M52" s="60" t="s">
        <v>91</v>
      </c>
      <c r="N52" s="60"/>
      <c r="O52" s="61" t="s">
        <v>92</v>
      </c>
      <c r="P52" s="61" t="s">
        <v>93</v>
      </c>
    </row>
    <row r="53" spans="1:16" ht="12.75" customHeight="1" thickBot="1" x14ac:dyDescent="0.25">
      <c r="A53" s="20" t="str">
        <f t="shared" si="6"/>
        <v> GEOS EB 16 </v>
      </c>
      <c r="B53" s="3" t="str">
        <f t="shared" si="7"/>
        <v>I</v>
      </c>
      <c r="C53" s="20">
        <f t="shared" si="8"/>
        <v>46827.627</v>
      </c>
      <c r="D53" s="28" t="str">
        <f t="shared" si="9"/>
        <v>vis</v>
      </c>
      <c r="E53" s="58">
        <f>VLOOKUP(C53,Active!C$21:E$971,3,FALSE)</f>
        <v>3376.007947732985</v>
      </c>
      <c r="F53" s="3" t="s">
        <v>79</v>
      </c>
      <c r="G53" s="28" t="str">
        <f t="shared" si="10"/>
        <v>46827.627</v>
      </c>
      <c r="H53" s="20">
        <f t="shared" si="11"/>
        <v>-4728</v>
      </c>
      <c r="I53" s="59" t="s">
        <v>140</v>
      </c>
      <c r="J53" s="60" t="s">
        <v>141</v>
      </c>
      <c r="K53" s="59">
        <v>-4728</v>
      </c>
      <c r="L53" s="59" t="s">
        <v>142</v>
      </c>
      <c r="M53" s="60" t="s">
        <v>91</v>
      </c>
      <c r="N53" s="60"/>
      <c r="O53" s="61" t="s">
        <v>136</v>
      </c>
      <c r="P53" s="61" t="s">
        <v>93</v>
      </c>
    </row>
    <row r="54" spans="1:16" ht="12.75" customHeight="1" thickBot="1" x14ac:dyDescent="0.25">
      <c r="A54" s="20" t="str">
        <f t="shared" si="6"/>
        <v> GEOS EB 16 </v>
      </c>
      <c r="B54" s="3" t="str">
        <f t="shared" si="7"/>
        <v>I</v>
      </c>
      <c r="C54" s="20">
        <f t="shared" si="8"/>
        <v>46850.411999999997</v>
      </c>
      <c r="D54" s="28" t="str">
        <f t="shared" si="9"/>
        <v>vis</v>
      </c>
      <c r="E54" s="58">
        <f>VLOOKUP(C54,Active!C$21:E$971,3,FALSE)</f>
        <v>3394.9979955643994</v>
      </c>
      <c r="F54" s="3" t="s">
        <v>79</v>
      </c>
      <c r="G54" s="28" t="str">
        <f t="shared" si="10"/>
        <v>46850.412</v>
      </c>
      <c r="H54" s="20">
        <f t="shared" si="11"/>
        <v>-4709</v>
      </c>
      <c r="I54" s="59" t="s">
        <v>143</v>
      </c>
      <c r="J54" s="60" t="s">
        <v>144</v>
      </c>
      <c r="K54" s="59">
        <v>-4709</v>
      </c>
      <c r="L54" s="59" t="s">
        <v>104</v>
      </c>
      <c r="M54" s="60" t="s">
        <v>91</v>
      </c>
      <c r="N54" s="60"/>
      <c r="O54" s="61" t="s">
        <v>136</v>
      </c>
      <c r="P54" s="61" t="s">
        <v>93</v>
      </c>
    </row>
    <row r="55" spans="1:16" ht="12.75" customHeight="1" thickBot="1" x14ac:dyDescent="0.25">
      <c r="A55" s="20" t="str">
        <f t="shared" si="6"/>
        <v> GEOS EB 16 </v>
      </c>
      <c r="B55" s="3" t="str">
        <f t="shared" si="7"/>
        <v>I</v>
      </c>
      <c r="C55" s="20">
        <f t="shared" si="8"/>
        <v>47151.571000000004</v>
      </c>
      <c r="D55" s="28" t="str">
        <f t="shared" si="9"/>
        <v>vis</v>
      </c>
      <c r="E55" s="58">
        <f>VLOOKUP(C55,Active!C$21:E$971,3,FALSE)</f>
        <v>3645.9975046652094</v>
      </c>
      <c r="F55" s="3" t="s">
        <v>79</v>
      </c>
      <c r="G55" s="28" t="str">
        <f t="shared" si="10"/>
        <v>47151.571</v>
      </c>
      <c r="H55" s="20">
        <f t="shared" si="11"/>
        <v>-4458</v>
      </c>
      <c r="I55" s="59" t="s">
        <v>145</v>
      </c>
      <c r="J55" s="60" t="s">
        <v>146</v>
      </c>
      <c r="K55" s="59">
        <v>-4458</v>
      </c>
      <c r="L55" s="59" t="s">
        <v>104</v>
      </c>
      <c r="M55" s="60" t="s">
        <v>147</v>
      </c>
      <c r="N55" s="60" t="s">
        <v>148</v>
      </c>
      <c r="O55" s="61" t="s">
        <v>149</v>
      </c>
      <c r="P55" s="61" t="s">
        <v>93</v>
      </c>
    </row>
    <row r="56" spans="1:16" ht="12.75" customHeight="1" thickBot="1" x14ac:dyDescent="0.25">
      <c r="A56" s="20" t="str">
        <f t="shared" si="6"/>
        <v>BAVM 62 </v>
      </c>
      <c r="B56" s="3" t="str">
        <f t="shared" si="7"/>
        <v>I</v>
      </c>
      <c r="C56" s="20">
        <f t="shared" si="8"/>
        <v>48982.525000000001</v>
      </c>
      <c r="D56" s="28" t="str">
        <f t="shared" si="9"/>
        <v>vis</v>
      </c>
      <c r="E56" s="58">
        <f>VLOOKUP(C56,Active!C$21:E$971,3,FALSE)</f>
        <v>5171.997242963429</v>
      </c>
      <c r="F56" s="3" t="s">
        <v>79</v>
      </c>
      <c r="G56" s="28" t="str">
        <f t="shared" si="10"/>
        <v>48982.5250</v>
      </c>
      <c r="H56" s="20">
        <f t="shared" si="11"/>
        <v>-2932</v>
      </c>
      <c r="I56" s="59" t="s">
        <v>164</v>
      </c>
      <c r="J56" s="60" t="s">
        <v>165</v>
      </c>
      <c r="K56" s="59">
        <v>-2932</v>
      </c>
      <c r="L56" s="59" t="s">
        <v>166</v>
      </c>
      <c r="M56" s="60" t="s">
        <v>147</v>
      </c>
      <c r="N56" s="60" t="s">
        <v>167</v>
      </c>
      <c r="O56" s="61" t="s">
        <v>168</v>
      </c>
      <c r="P56" s="62" t="s">
        <v>169</v>
      </c>
    </row>
    <row r="57" spans="1:16" ht="12.75" customHeight="1" thickBot="1" x14ac:dyDescent="0.25">
      <c r="A57" s="20" t="str">
        <f t="shared" si="6"/>
        <v>BAVM 62 </v>
      </c>
      <c r="B57" s="3" t="str">
        <f t="shared" si="7"/>
        <v>I</v>
      </c>
      <c r="C57" s="20">
        <f t="shared" si="8"/>
        <v>48982.525099999999</v>
      </c>
      <c r="D57" s="28" t="str">
        <f t="shared" si="9"/>
        <v>vis</v>
      </c>
      <c r="E57" s="58">
        <f>VLOOKUP(C57,Active!C$21:E$971,3,FALSE)</f>
        <v>5171.9973263079428</v>
      </c>
      <c r="F57" s="3" t="s">
        <v>79</v>
      </c>
      <c r="G57" s="28" t="str">
        <f t="shared" si="10"/>
        <v>48982.5251</v>
      </c>
      <c r="H57" s="20">
        <f t="shared" si="11"/>
        <v>-2932</v>
      </c>
      <c r="I57" s="59" t="s">
        <v>170</v>
      </c>
      <c r="J57" s="60" t="s">
        <v>165</v>
      </c>
      <c r="K57" s="59">
        <v>-2932</v>
      </c>
      <c r="L57" s="59" t="s">
        <v>171</v>
      </c>
      <c r="M57" s="60" t="s">
        <v>147</v>
      </c>
      <c r="N57" s="60" t="s">
        <v>172</v>
      </c>
      <c r="O57" s="61" t="s">
        <v>168</v>
      </c>
      <c r="P57" s="62" t="s">
        <v>169</v>
      </c>
    </row>
    <row r="58" spans="1:16" ht="12.75" customHeight="1" thickBot="1" x14ac:dyDescent="0.25">
      <c r="A58" s="20" t="str">
        <f t="shared" si="6"/>
        <v>BAVM 68 </v>
      </c>
      <c r="B58" s="3" t="str">
        <f t="shared" si="7"/>
        <v>I</v>
      </c>
      <c r="C58" s="20">
        <f t="shared" si="8"/>
        <v>49372.473899999997</v>
      </c>
      <c r="D58" s="28" t="str">
        <f t="shared" si="9"/>
        <v>vis</v>
      </c>
      <c r="E58" s="58">
        <f>VLOOKUP(C58,Active!C$21:E$971,3,FALSE)</f>
        <v>5496.9982639337395</v>
      </c>
      <c r="F58" s="3" t="s">
        <v>79</v>
      </c>
      <c r="G58" s="28" t="str">
        <f t="shared" si="10"/>
        <v>49372.4739</v>
      </c>
      <c r="H58" s="20">
        <f t="shared" si="11"/>
        <v>-2607</v>
      </c>
      <c r="I58" s="59" t="s">
        <v>180</v>
      </c>
      <c r="J58" s="60" t="s">
        <v>181</v>
      </c>
      <c r="K58" s="59">
        <v>-2607</v>
      </c>
      <c r="L58" s="59" t="s">
        <v>182</v>
      </c>
      <c r="M58" s="60" t="s">
        <v>147</v>
      </c>
      <c r="N58" s="60" t="s">
        <v>30</v>
      </c>
      <c r="O58" s="61" t="s">
        <v>168</v>
      </c>
      <c r="P58" s="62" t="s">
        <v>183</v>
      </c>
    </row>
    <row r="59" spans="1:16" ht="12.75" customHeight="1" thickBot="1" x14ac:dyDescent="0.25">
      <c r="A59" s="20" t="str">
        <f t="shared" si="6"/>
        <v>BAVM 68 </v>
      </c>
      <c r="B59" s="3" t="str">
        <f t="shared" si="7"/>
        <v>I</v>
      </c>
      <c r="C59" s="20">
        <f t="shared" si="8"/>
        <v>49372.474600000001</v>
      </c>
      <c r="D59" s="28" t="str">
        <f t="shared" si="9"/>
        <v>vis</v>
      </c>
      <c r="E59" s="58">
        <f>VLOOKUP(C59,Active!C$21:E$971,3,FALSE)</f>
        <v>5496.9988473453504</v>
      </c>
      <c r="F59" s="3" t="s">
        <v>79</v>
      </c>
      <c r="G59" s="28" t="str">
        <f t="shared" si="10"/>
        <v>49372.4746</v>
      </c>
      <c r="H59" s="20">
        <f t="shared" si="11"/>
        <v>-2607</v>
      </c>
      <c r="I59" s="59" t="s">
        <v>184</v>
      </c>
      <c r="J59" s="60" t="s">
        <v>185</v>
      </c>
      <c r="K59" s="59">
        <v>-2607</v>
      </c>
      <c r="L59" s="59" t="s">
        <v>186</v>
      </c>
      <c r="M59" s="60" t="s">
        <v>147</v>
      </c>
      <c r="N59" s="60" t="s">
        <v>172</v>
      </c>
      <c r="O59" s="61" t="s">
        <v>168</v>
      </c>
      <c r="P59" s="62" t="s">
        <v>183</v>
      </c>
    </row>
    <row r="60" spans="1:16" ht="12.75" customHeight="1" thickBot="1" x14ac:dyDescent="0.25">
      <c r="A60" s="20" t="str">
        <f t="shared" si="6"/>
        <v>VSB 50 </v>
      </c>
      <c r="B60" s="3" t="str">
        <f t="shared" si="7"/>
        <v>I</v>
      </c>
      <c r="C60" s="20">
        <f t="shared" si="8"/>
        <v>54846.137799999997</v>
      </c>
      <c r="D60" s="28" t="str">
        <f t="shared" si="9"/>
        <v>vis</v>
      </c>
      <c r="E60" s="58">
        <f>VLOOKUP(C60,Active!C$21:E$971,3,FALSE)</f>
        <v>10058.996915419479</v>
      </c>
      <c r="F60" s="3" t="s">
        <v>79</v>
      </c>
      <c r="G60" s="28" t="str">
        <f t="shared" si="10"/>
        <v>54846.1378</v>
      </c>
      <c r="H60" s="20">
        <f t="shared" si="11"/>
        <v>1955</v>
      </c>
      <c r="I60" s="59" t="s">
        <v>243</v>
      </c>
      <c r="J60" s="60" t="s">
        <v>244</v>
      </c>
      <c r="K60" s="59" t="s">
        <v>245</v>
      </c>
      <c r="L60" s="59" t="s">
        <v>246</v>
      </c>
      <c r="M60" s="60" t="s">
        <v>236</v>
      </c>
      <c r="N60" s="60" t="s">
        <v>79</v>
      </c>
      <c r="O60" s="61" t="s">
        <v>247</v>
      </c>
      <c r="P60" s="62" t="s">
        <v>248</v>
      </c>
    </row>
    <row r="61" spans="1:16" ht="12.75" customHeight="1" thickBot="1" x14ac:dyDescent="0.25">
      <c r="A61" s="20" t="str">
        <f t="shared" si="6"/>
        <v>VSB 51 </v>
      </c>
      <c r="B61" s="3" t="str">
        <f t="shared" si="7"/>
        <v>I</v>
      </c>
      <c r="C61" s="20">
        <f t="shared" si="8"/>
        <v>55549.242299999998</v>
      </c>
      <c r="D61" s="28" t="str">
        <f t="shared" si="9"/>
        <v>vis</v>
      </c>
      <c r="E61" s="58">
        <f>VLOOKUP(C61,Active!C$21:E$971,3,FALSE)</f>
        <v>10644.995953623773</v>
      </c>
      <c r="F61" s="3" t="s">
        <v>79</v>
      </c>
      <c r="G61" s="28" t="str">
        <f t="shared" si="10"/>
        <v>55549.2423</v>
      </c>
      <c r="H61" s="20">
        <f t="shared" si="11"/>
        <v>2541</v>
      </c>
      <c r="I61" s="59" t="s">
        <v>260</v>
      </c>
      <c r="J61" s="60" t="s">
        <v>261</v>
      </c>
      <c r="K61" s="59" t="s">
        <v>262</v>
      </c>
      <c r="L61" s="59" t="s">
        <v>263</v>
      </c>
      <c r="M61" s="60" t="s">
        <v>236</v>
      </c>
      <c r="N61" s="60" t="s">
        <v>79</v>
      </c>
      <c r="O61" s="61" t="s">
        <v>247</v>
      </c>
      <c r="P61" s="62" t="s">
        <v>264</v>
      </c>
    </row>
    <row r="62" spans="1:16" ht="12.75" customHeight="1" thickBot="1" x14ac:dyDescent="0.25">
      <c r="A62" s="20" t="str">
        <f t="shared" si="6"/>
        <v>VSB 55 </v>
      </c>
      <c r="B62" s="3" t="str">
        <f t="shared" si="7"/>
        <v>I</v>
      </c>
      <c r="C62" s="20">
        <f t="shared" si="8"/>
        <v>55951.187299999998</v>
      </c>
      <c r="D62" s="28" t="str">
        <f t="shared" si="9"/>
        <v>vis</v>
      </c>
      <c r="E62" s="58">
        <f>VLOOKUP(C62,Active!C$21:E$971,3,FALSE)</f>
        <v>10979.995066004683</v>
      </c>
      <c r="F62" s="3" t="s">
        <v>79</v>
      </c>
      <c r="G62" s="28" t="str">
        <f t="shared" si="10"/>
        <v>55951.1873</v>
      </c>
      <c r="H62" s="20">
        <f t="shared" si="11"/>
        <v>2876</v>
      </c>
      <c r="I62" s="59" t="s">
        <v>269</v>
      </c>
      <c r="J62" s="60" t="s">
        <v>270</v>
      </c>
      <c r="K62" s="59" t="s">
        <v>271</v>
      </c>
      <c r="L62" s="59" t="s">
        <v>272</v>
      </c>
      <c r="M62" s="60" t="s">
        <v>236</v>
      </c>
      <c r="N62" s="60" t="s">
        <v>273</v>
      </c>
      <c r="O62" s="61" t="s">
        <v>274</v>
      </c>
      <c r="P62" s="62" t="s">
        <v>275</v>
      </c>
    </row>
    <row r="63" spans="1:16" ht="12.75" customHeight="1" thickBot="1" x14ac:dyDescent="0.25">
      <c r="A63" s="20" t="str">
        <f t="shared" si="6"/>
        <v>VSB 55 </v>
      </c>
      <c r="B63" s="3" t="str">
        <f t="shared" si="7"/>
        <v>I</v>
      </c>
      <c r="C63" s="20">
        <f t="shared" si="8"/>
        <v>55957.186500000003</v>
      </c>
      <c r="D63" s="28" t="str">
        <f t="shared" si="9"/>
        <v>vis</v>
      </c>
      <c r="E63" s="58">
        <f>VLOOKUP(C63,Active!C$21:E$971,3,FALSE)</f>
        <v>10984.995070171914</v>
      </c>
      <c r="F63" s="3" t="s">
        <v>79</v>
      </c>
      <c r="G63" s="28" t="str">
        <f t="shared" si="10"/>
        <v>55957.1865</v>
      </c>
      <c r="H63" s="20">
        <f t="shared" si="11"/>
        <v>2881</v>
      </c>
      <c r="I63" s="59" t="s">
        <v>276</v>
      </c>
      <c r="J63" s="60" t="s">
        <v>277</v>
      </c>
      <c r="K63" s="59" t="s">
        <v>278</v>
      </c>
      <c r="L63" s="59" t="s">
        <v>272</v>
      </c>
      <c r="M63" s="60" t="s">
        <v>236</v>
      </c>
      <c r="N63" s="60" t="s">
        <v>79</v>
      </c>
      <c r="O63" s="61" t="s">
        <v>247</v>
      </c>
      <c r="P63" s="62" t="s">
        <v>275</v>
      </c>
    </row>
    <row r="64" spans="1:16" ht="12.75" customHeight="1" thickBot="1" x14ac:dyDescent="0.25">
      <c r="A64" s="20" t="str">
        <f t="shared" si="6"/>
        <v>VSB 55 </v>
      </c>
      <c r="B64" s="3" t="str">
        <f t="shared" si="7"/>
        <v>I</v>
      </c>
      <c r="C64" s="20">
        <f t="shared" si="8"/>
        <v>56263.1446</v>
      </c>
      <c r="D64" s="28" t="str">
        <f t="shared" si="9"/>
        <v>vis</v>
      </c>
      <c r="E64" s="58">
        <f>VLOOKUP(C64,Active!C$21:E$971,3,FALSE)</f>
        <v>11239.994365910756</v>
      </c>
      <c r="F64" s="3" t="s">
        <v>79</v>
      </c>
      <c r="G64" s="28" t="str">
        <f t="shared" si="10"/>
        <v>56263.1446</v>
      </c>
      <c r="H64" s="20">
        <f t="shared" si="11"/>
        <v>3136</v>
      </c>
      <c r="I64" s="59" t="s">
        <v>289</v>
      </c>
      <c r="J64" s="60" t="s">
        <v>290</v>
      </c>
      <c r="K64" s="59" t="s">
        <v>291</v>
      </c>
      <c r="L64" s="59" t="s">
        <v>292</v>
      </c>
      <c r="M64" s="60" t="s">
        <v>236</v>
      </c>
      <c r="N64" s="60" t="s">
        <v>273</v>
      </c>
      <c r="O64" s="61" t="s">
        <v>274</v>
      </c>
      <c r="P64" s="62" t="s">
        <v>275</v>
      </c>
    </row>
    <row r="65" spans="1:16" ht="12.75" customHeight="1" thickBot="1" x14ac:dyDescent="0.25">
      <c r="A65" s="20" t="str">
        <f t="shared" si="6"/>
        <v>VSB 56 </v>
      </c>
      <c r="B65" s="3" t="str">
        <f t="shared" si="7"/>
        <v>I</v>
      </c>
      <c r="C65" s="20">
        <f t="shared" si="8"/>
        <v>56299.139499999997</v>
      </c>
      <c r="D65" s="28" t="str">
        <f t="shared" si="9"/>
        <v>vis</v>
      </c>
      <c r="E65" s="58">
        <f>VLOOKUP(C65,Active!C$21:E$971,3,FALSE)</f>
        <v>11269.994140880563</v>
      </c>
      <c r="F65" s="3" t="s">
        <v>79</v>
      </c>
      <c r="G65" s="28" t="str">
        <f t="shared" si="10"/>
        <v>56299.1395</v>
      </c>
      <c r="H65" s="20">
        <f t="shared" si="11"/>
        <v>3166</v>
      </c>
      <c r="I65" s="59" t="s">
        <v>293</v>
      </c>
      <c r="J65" s="60" t="s">
        <v>294</v>
      </c>
      <c r="K65" s="59" t="s">
        <v>295</v>
      </c>
      <c r="L65" s="59" t="s">
        <v>296</v>
      </c>
      <c r="M65" s="60" t="s">
        <v>236</v>
      </c>
      <c r="N65" s="60" t="s">
        <v>79</v>
      </c>
      <c r="O65" s="61" t="s">
        <v>247</v>
      </c>
      <c r="P65" s="62" t="s">
        <v>297</v>
      </c>
    </row>
    <row r="66" spans="1:16" x14ac:dyDescent="0.2">
      <c r="B66" s="3"/>
      <c r="E66" s="58"/>
      <c r="F66" s="3"/>
    </row>
    <row r="67" spans="1:16" x14ac:dyDescent="0.2">
      <c r="B67" s="3"/>
      <c r="E67" s="58"/>
      <c r="F67" s="3"/>
    </row>
    <row r="68" spans="1:16" x14ac:dyDescent="0.2">
      <c r="B68" s="3"/>
      <c r="E68" s="58"/>
      <c r="F68" s="3"/>
    </row>
    <row r="69" spans="1:16" x14ac:dyDescent="0.2">
      <c r="B69" s="3"/>
      <c r="E69" s="58"/>
      <c r="F69" s="3"/>
    </row>
    <row r="70" spans="1:16" x14ac:dyDescent="0.2">
      <c r="B70" s="3"/>
      <c r="E70" s="58"/>
      <c r="F70" s="3"/>
    </row>
    <row r="71" spans="1:16" x14ac:dyDescent="0.2">
      <c r="B71" s="3"/>
      <c r="E71" s="58"/>
      <c r="F71" s="3"/>
    </row>
    <row r="72" spans="1:16" x14ac:dyDescent="0.2">
      <c r="B72" s="3"/>
      <c r="E72" s="58"/>
      <c r="F72" s="3"/>
    </row>
    <row r="73" spans="1:16" x14ac:dyDescent="0.2">
      <c r="B73" s="3"/>
      <c r="E73" s="58"/>
      <c r="F73" s="3"/>
    </row>
    <row r="74" spans="1:16" x14ac:dyDescent="0.2">
      <c r="B74" s="3"/>
      <c r="E74" s="58"/>
      <c r="F74" s="3"/>
    </row>
    <row r="75" spans="1:16" x14ac:dyDescent="0.2">
      <c r="B75" s="3"/>
      <c r="E75" s="58"/>
      <c r="F75" s="3"/>
    </row>
    <row r="76" spans="1:16" x14ac:dyDescent="0.2">
      <c r="B76" s="3"/>
      <c r="E76" s="58"/>
      <c r="F76" s="3"/>
    </row>
    <row r="77" spans="1:16" x14ac:dyDescent="0.2">
      <c r="B77" s="3"/>
      <c r="E77" s="58"/>
      <c r="F77" s="3"/>
    </row>
    <row r="78" spans="1:16" x14ac:dyDescent="0.2">
      <c r="B78" s="3"/>
      <c r="E78" s="58"/>
      <c r="F78" s="3"/>
    </row>
    <row r="79" spans="1:16" x14ac:dyDescent="0.2">
      <c r="B79" s="3"/>
      <c r="E79" s="58"/>
      <c r="F79" s="3"/>
    </row>
    <row r="80" spans="1:16" x14ac:dyDescent="0.2">
      <c r="B80" s="3"/>
      <c r="E80" s="58"/>
      <c r="F80" s="3"/>
    </row>
    <row r="81" spans="2:6" x14ac:dyDescent="0.2">
      <c r="B81" s="3"/>
      <c r="E81" s="58"/>
      <c r="F81" s="3"/>
    </row>
    <row r="82" spans="2:6" x14ac:dyDescent="0.2">
      <c r="B82" s="3"/>
      <c r="E82" s="58"/>
      <c r="F82" s="3"/>
    </row>
    <row r="83" spans="2:6" x14ac:dyDescent="0.2">
      <c r="B83" s="3"/>
      <c r="E83" s="58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</sheetData>
  <phoneticPr fontId="7" type="noConversion"/>
  <hyperlinks>
    <hyperlink ref="P56" r:id="rId1" display="http://www.bav-astro.de/sfs/BAVM_link.php?BAVMnr=62"/>
    <hyperlink ref="P57" r:id="rId2" display="http://www.bav-astro.de/sfs/BAVM_link.php?BAVMnr=62"/>
    <hyperlink ref="P58" r:id="rId3" display="http://www.bav-astro.de/sfs/BAVM_link.php?BAVMnr=68"/>
    <hyperlink ref="P59" r:id="rId4" display="http://www.bav-astro.de/sfs/BAVM_link.php?BAVMnr=68"/>
    <hyperlink ref="P19" r:id="rId5" display="http://www.bav-astro.de/sfs/BAVM_link.php?BAVMnr=152"/>
    <hyperlink ref="P20" r:id="rId6" display="http://www.bav-astro.de/sfs/BAVM_link.php?BAVMnr=152"/>
    <hyperlink ref="P23" r:id="rId7" display="http://www.konkoly.hu/cgi-bin/IBVS?5494"/>
    <hyperlink ref="P24" r:id="rId8" display="http://www.konkoly.hu/cgi-bin/IBVS?5494"/>
    <hyperlink ref="P25" r:id="rId9" display="http://www.bav-astro.de/sfs/BAVM_link.php?BAVMnr=172"/>
    <hyperlink ref="P26" r:id="rId10" display="http://www.konkoly.hu/cgi-bin/IBVS?5672"/>
    <hyperlink ref="P27" r:id="rId11" display="http://www.konkoly.hu/cgi-bin/IBVS?5672"/>
    <hyperlink ref="P28" r:id="rId12" display="http://www.konkoly.hu/cgi-bin/IBVS?5875"/>
    <hyperlink ref="P29" r:id="rId13" display="http://www.konkoly.hu/cgi-bin/IBVS?5875"/>
    <hyperlink ref="P60" r:id="rId14" display="http://vsolj.cetus-net.org/vsoljno50.pdf"/>
    <hyperlink ref="P30" r:id="rId15" display="http://www.konkoly.hu/cgi-bin/IBVS?5894"/>
    <hyperlink ref="P31" r:id="rId16" display="http://www.bav-astro.de/sfs/BAVM_link.php?BAVMnr=214"/>
    <hyperlink ref="P61" r:id="rId17" display="http://vsolj.cetus-net.org/vsoljno51.pdf"/>
    <hyperlink ref="P32" r:id="rId18" display="http://www.konkoly.hu/cgi-bin/IBVS?5992"/>
    <hyperlink ref="P62" r:id="rId19" display="http://vsolj.cetus-net.org/vsoljno55.pdf"/>
    <hyperlink ref="P63" r:id="rId20" display="http://vsolj.cetus-net.org/vsoljno55.pdf"/>
    <hyperlink ref="P33" r:id="rId21" display="http://www.bav-astro.de/sfs/BAVM_link.php?BAVMnr=228"/>
    <hyperlink ref="P34" r:id="rId22" display="http://www.bav-astro.de/sfs/BAVM_link.php?BAVMnr=228"/>
    <hyperlink ref="P64" r:id="rId23" display="http://vsolj.cetus-net.org/vsoljno55.pdf"/>
    <hyperlink ref="P65" r:id="rId24" display="http://vsolj.cetus-net.org/vsoljno56.pdf"/>
    <hyperlink ref="P35" r:id="rId25" display="http://www.bav-astro.de/sfs/BAVM_link.php?BAVMnr=232"/>
    <hyperlink ref="P36" r:id="rId26" display="http://www.konkoly.hu/cgi-bin/IBVS?60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2023-01-17T05:57:41Z</dcterms:modified>
</cp:coreProperties>
</file>