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F2898B3-2A5B-4FDD-AFD1-392B03186C7B}" xr6:coauthVersionLast="47" xr6:coauthVersionMax="47" xr10:uidLastSave="{00000000-0000-0000-0000-000000000000}"/>
  <bookViews>
    <workbookView xWindow="14790" yWindow="48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9" i="1" l="1"/>
  <c r="F49" i="1" s="1"/>
  <c r="G49" i="1" s="1"/>
  <c r="K49" i="1" s="1"/>
  <c r="Q49" i="1"/>
  <c r="E43" i="1"/>
  <c r="F43" i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50" i="1"/>
  <c r="F50" i="1" s="1"/>
  <c r="G50" i="1" s="1"/>
  <c r="K50" i="1" s="1"/>
  <c r="Q50" i="1"/>
  <c r="Q42" i="1"/>
  <c r="E42" i="1"/>
  <c r="F42" i="1" s="1"/>
  <c r="G42" i="1" s="1"/>
  <c r="K42" i="1" s="1"/>
  <c r="E33" i="1"/>
  <c r="F33" i="1"/>
  <c r="G33" i="1" s="1"/>
  <c r="J33" i="1" s="1"/>
  <c r="E34" i="1"/>
  <c r="F34" i="1" s="1"/>
  <c r="G34" i="1" s="1"/>
  <c r="J34" i="1" s="1"/>
  <c r="E35" i="1"/>
  <c r="F35" i="1"/>
  <c r="G35" i="1" s="1"/>
  <c r="K35" i="1" s="1"/>
  <c r="E36" i="1"/>
  <c r="F36" i="1" s="1"/>
  <c r="G36" i="1" s="1"/>
  <c r="K36" i="1" s="1"/>
  <c r="E37" i="1"/>
  <c r="F37" i="1"/>
  <c r="G37" i="1" s="1"/>
  <c r="K37" i="1" s="1"/>
  <c r="E38" i="1"/>
  <c r="F38" i="1" s="1"/>
  <c r="G38" i="1" s="1"/>
  <c r="K38" i="1" s="1"/>
  <c r="E39" i="1"/>
  <c r="F39" i="1"/>
  <c r="G39" i="1" s="1"/>
  <c r="K39" i="1" s="1"/>
  <c r="E40" i="1"/>
  <c r="F40" i="1" s="1"/>
  <c r="G40" i="1" s="1"/>
  <c r="K40" i="1" s="1"/>
  <c r="E41" i="1"/>
  <c r="F41" i="1"/>
  <c r="G41" i="1" s="1"/>
  <c r="K41" i="1" s="1"/>
  <c r="E32" i="1"/>
  <c r="F32" i="1" s="1"/>
  <c r="G32" i="1" s="1"/>
  <c r="K32" i="1" s="1"/>
  <c r="E22" i="1"/>
  <c r="F22" i="1"/>
  <c r="G22" i="1" s="1"/>
  <c r="K22" i="1" s="1"/>
  <c r="E23" i="1"/>
  <c r="F23" i="1" s="1"/>
  <c r="G23" i="1" s="1"/>
  <c r="K23" i="1" s="1"/>
  <c r="E24" i="1"/>
  <c r="F24" i="1"/>
  <c r="G24" i="1" s="1"/>
  <c r="K24" i="1" s="1"/>
  <c r="E25" i="1"/>
  <c r="F25" i="1" s="1"/>
  <c r="G25" i="1" s="1"/>
  <c r="K25" i="1" s="1"/>
  <c r="E26" i="1"/>
  <c r="F26" i="1"/>
  <c r="G26" i="1" s="1"/>
  <c r="J26" i="1" s="1"/>
  <c r="E27" i="1"/>
  <c r="F27" i="1" s="1"/>
  <c r="G27" i="1" s="1"/>
  <c r="J27" i="1" s="1"/>
  <c r="E28" i="1"/>
  <c r="F28" i="1"/>
  <c r="G28" i="1" s="1"/>
  <c r="J28" i="1" s="1"/>
  <c r="E29" i="1"/>
  <c r="F29" i="1" s="1"/>
  <c r="G29" i="1" s="1"/>
  <c r="J29" i="1" s="1"/>
  <c r="E30" i="1"/>
  <c r="F30" i="1"/>
  <c r="G30" i="1" s="1"/>
  <c r="J30" i="1" s="1"/>
  <c r="E31" i="1"/>
  <c r="F31" i="1" s="1"/>
  <c r="G31" i="1" s="1"/>
  <c r="K31" i="1" s="1"/>
  <c r="Q32" i="1"/>
  <c r="D9" i="1"/>
  <c r="C9" i="1"/>
  <c r="Q35" i="1"/>
  <c r="Q36" i="1"/>
  <c r="Q37" i="1"/>
  <c r="Q38" i="1"/>
  <c r="Q39" i="1"/>
  <c r="Q40" i="1"/>
  <c r="Q41" i="1"/>
  <c r="Q34" i="1"/>
  <c r="E21" i="1"/>
  <c r="F21" i="1"/>
  <c r="G21" i="1" s="1"/>
  <c r="I21" i="1" s="1"/>
  <c r="Q33" i="1"/>
  <c r="Q30" i="1"/>
  <c r="Q29" i="1"/>
  <c r="Q28" i="1"/>
  <c r="Q31" i="1"/>
  <c r="Q25" i="1"/>
  <c r="Q26" i="1"/>
  <c r="Q27" i="1"/>
  <c r="Q24" i="1"/>
  <c r="Q22" i="1"/>
  <c r="Q23" i="1"/>
  <c r="F16" i="1"/>
  <c r="F17" i="1" s="1"/>
  <c r="C17" i="1"/>
  <c r="Q21" i="1"/>
  <c r="C11" i="1"/>
  <c r="C12" i="1"/>
  <c r="O44" i="1" l="1"/>
  <c r="O48" i="1"/>
  <c r="O43" i="1"/>
  <c r="O47" i="1"/>
  <c r="O49" i="1"/>
  <c r="O46" i="1"/>
  <c r="O45" i="1"/>
  <c r="O50" i="1"/>
  <c r="C16" i="1"/>
  <c r="D18" i="1" s="1"/>
  <c r="O32" i="1"/>
  <c r="O36" i="1"/>
  <c r="O23" i="1"/>
  <c r="C15" i="1"/>
  <c r="O41" i="1"/>
  <c r="O37" i="1"/>
  <c r="O28" i="1"/>
  <c r="O30" i="1"/>
  <c r="O26" i="1"/>
  <c r="O29" i="1"/>
  <c r="O34" i="1"/>
  <c r="O38" i="1"/>
  <c r="O22" i="1"/>
  <c r="O27" i="1"/>
  <c r="O35" i="1"/>
  <c r="O42" i="1"/>
  <c r="O31" i="1"/>
  <c r="O40" i="1"/>
  <c r="O25" i="1"/>
  <c r="O39" i="1"/>
  <c r="O24" i="1"/>
  <c r="O33" i="1"/>
  <c r="O21" i="1"/>
  <c r="C18" i="1" l="1"/>
  <c r="F18" i="1"/>
  <c r="F19" i="1" s="1"/>
</calcChain>
</file>

<file path=xl/sharedStrings.xml><?xml version="1.0" encoding="utf-8"?>
<sst xmlns="http://schemas.openxmlformats.org/spreadsheetml/2006/main" count="107" uniqueCount="69">
  <si>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</si>
  <si>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</si>
  <si>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</si>
  <si>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</si>
  <si>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</si>
  <si>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</si>
  <si>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</si>
  <si>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</si>
  <si>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</si>
  <si>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</si>
  <si>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</si>
  <si>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</si>
  <si>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</si>
  <si>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</si>
  <si>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</si>
  <si>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</si>
  <si>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</si>
  <si>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</si>
  <si>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</si>
  <si>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</si>
  <si>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</si>
  <si>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</si>
  <si>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</si>
  <si>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</si>
  <si>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</si>
  <si>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</si>
  <si>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</si>
  <si>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</si>
  <si>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</si>
  <si>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</si>
  <si>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</si>
  <si>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</si>
  <si>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</si>
  <si>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</si>
  <si>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</si>
  <si>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</si>
  <si>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</si>
  <si>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</si>
  <si>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FI Lyn</t>
  </si>
  <si>
    <t>FI Lyn / GSC 3421-1871</t>
  </si>
  <si>
    <t>G3421-1871</t>
  </si>
  <si>
    <t>EW</t>
  </si>
  <si>
    <t>OEJV 0083</t>
  </si>
  <si>
    <t>IBVS 5992</t>
  </si>
  <si>
    <t>II</t>
  </si>
  <si>
    <t>I</t>
  </si>
  <si>
    <t>IBVS 6029</t>
  </si>
  <si>
    <t>IBVS 6063</t>
  </si>
  <si>
    <t>IBVS 6084</t>
  </si>
  <si>
    <t>IBVS 6118</t>
  </si>
  <si>
    <t>IBVS 6131</t>
  </si>
  <si>
    <t>IBVS 6152</t>
  </si>
  <si>
    <t>IBVS 6196</t>
  </si>
  <si>
    <t>VSB 060</t>
  </si>
  <si>
    <t>OEJV 0179</t>
  </si>
  <si>
    <t>Rc</t>
  </si>
  <si>
    <t>IBVS 6209</t>
  </si>
  <si>
    <t>pg</t>
  </si>
  <si>
    <t>vis</t>
  </si>
  <si>
    <t>PE</t>
  </si>
  <si>
    <t>CCD</t>
  </si>
  <si>
    <t>JAVSO..44..164</t>
  </si>
  <si>
    <t>RHN 2021</t>
  </si>
  <si>
    <t>JAAVSO, 50, 255</t>
  </si>
  <si>
    <t>JBAV, 60</t>
  </si>
  <si>
    <t>VSB, 91</t>
  </si>
  <si>
    <t>JBAV, 55</t>
  </si>
  <si>
    <t>JBAV, 63</t>
  </si>
  <si>
    <t>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</si>
</sst>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28" fillId="0" borderId="0"/>
    <xf numFmtId="0" fontId="17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5" fillId="0" borderId="0" xfId="0" applyFont="1" applyAlignment="1"/>
    <xf numFmtId="0" fontId="5" fillId="0" borderId="0" xfId="0" applyFont="1">
      <alignment vertical="top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5" fillId="0" borderId="0" xfId="41" applyFont="1" applyAlignment="1">
      <alignment horizontal="left"/>
    </xf>
    <xf numFmtId="0" fontId="5" fillId="0" borderId="0" xfId="41" applyFont="1" applyAlignment="1">
      <alignment horizontal="center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72" fontId="34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400556328233657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34631432545202"/>
          <c:y val="0.14035127795846455"/>
          <c:w val="0.8275382475660639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65-4CE1-8866-34A3606D27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65-4CE1-8866-34A3606D27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65-4CE1-8866-34A3606D27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4.4666000081633683E-2</c:v>
                </c:pt>
                <c:pt idx="28">
                  <c:v>1.1396000081731472E-2</c:v>
                </c:pt>
                <c:pt idx="29">
                  <c:v>5.2406000082555693E-2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65-4CE1-8866-34A3606D27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65-4CE1-8866-34A3606D27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65-4CE1-8866-34A3606D27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65-4CE1-8866-34A3606D27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6.1982749115772291E-2</c:v>
                </c:pt>
                <c:pt idx="1">
                  <c:v>5.475159679693721E-2</c:v>
                </c:pt>
                <c:pt idx="2">
                  <c:v>5.4588707073462299E-2</c:v>
                </c:pt>
                <c:pt idx="3">
                  <c:v>5.397710865226546E-2</c:v>
                </c:pt>
                <c:pt idx="4">
                  <c:v>5.3419693922869001E-2</c:v>
                </c:pt>
                <c:pt idx="5">
                  <c:v>5.3315390316153261E-2</c:v>
                </c:pt>
                <c:pt idx="6">
                  <c:v>5.3315051668079511E-2</c:v>
                </c:pt>
                <c:pt idx="7">
                  <c:v>5.2744091015732956E-2</c:v>
                </c:pt>
                <c:pt idx="8">
                  <c:v>5.27437523676592E-2</c:v>
                </c:pt>
                <c:pt idx="9">
                  <c:v>5.2707517023767692E-2</c:v>
                </c:pt>
                <c:pt idx="10">
                  <c:v>5.269261650852259E-2</c:v>
                </c:pt>
                <c:pt idx="11">
                  <c:v>5.2096934546792109E-2</c:v>
                </c:pt>
                <c:pt idx="12">
                  <c:v>5.2081356735399501E-2</c:v>
                </c:pt>
                <c:pt idx="13">
                  <c:v>5.2081018087325751E-2</c:v>
                </c:pt>
                <c:pt idx="14">
                  <c:v>5.202175467441908E-2</c:v>
                </c:pt>
                <c:pt idx="15">
                  <c:v>5.2021416026345323E-2</c:v>
                </c:pt>
                <c:pt idx="16">
                  <c:v>5.1660417179725263E-2</c:v>
                </c:pt>
                <c:pt idx="17">
                  <c:v>5.1452487262441282E-2</c:v>
                </c:pt>
                <c:pt idx="18">
                  <c:v>5.1452148614367532E-2</c:v>
                </c:pt>
                <c:pt idx="19">
                  <c:v>5.1402705995599679E-2</c:v>
                </c:pt>
                <c:pt idx="20">
                  <c:v>5.1332267196259183E-2</c:v>
                </c:pt>
                <c:pt idx="21">
                  <c:v>4.8054492490409662E-2</c:v>
                </c:pt>
                <c:pt idx="22">
                  <c:v>4.8047719528934614E-2</c:v>
                </c:pt>
                <c:pt idx="23">
                  <c:v>4.7958993733611482E-2</c:v>
                </c:pt>
                <c:pt idx="24">
                  <c:v>4.7949850235620171E-2</c:v>
                </c:pt>
                <c:pt idx="25">
                  <c:v>4.7949511587546415E-2</c:v>
                </c:pt>
                <c:pt idx="26">
                  <c:v>4.7948156995251408E-2</c:v>
                </c:pt>
                <c:pt idx="27">
                  <c:v>4.7420204648271409E-2</c:v>
                </c:pt>
                <c:pt idx="28">
                  <c:v>4.7359586643069732E-2</c:v>
                </c:pt>
                <c:pt idx="29">
                  <c:v>4.7287454603360465E-2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65-4CE1-8866-34A3606D27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65-4CE1-8866-34A3606D2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098736"/>
        <c:axId val="1"/>
      </c:scatterChart>
      <c:valAx>
        <c:axId val="85909873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4.4999999999999998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098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3643949930458971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Lyn - O-C Diagr.</a:t>
            </a:r>
          </a:p>
        </c:rich>
      </c:tx>
      <c:layout>
        <c:manualLayout>
          <c:xMode val="edge"/>
          <c:yMode val="edge"/>
          <c:x val="0.3905778267078317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17942716700939"/>
          <c:y val="0.13994189017784567"/>
          <c:w val="0.82370881793551864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E5-4CB8-B6D9-F5DE5CFF06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0">
                  <c:v>3.7326000077882782E-2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EE5-4CB8-B6D9-F5DE5CFF06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5">
                  <c:v>5.4206000080739614E-2</c:v>
                </c:pt>
                <c:pt idx="6">
                  <c:v>5.3876000078162178E-2</c:v>
                </c:pt>
                <c:pt idx="7">
                  <c:v>5.219600008422276E-2</c:v>
                </c:pt>
                <c:pt idx="8">
                  <c:v>5.5366000080539379E-2</c:v>
                </c:pt>
                <c:pt idx="9">
                  <c:v>5.2556000082404353E-2</c:v>
                </c:pt>
                <c:pt idx="12">
                  <c:v>5.1886000081140082E-2</c:v>
                </c:pt>
                <c:pt idx="13">
                  <c:v>5.1256000078865327E-2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EE5-4CB8-B6D9-F5DE5CFF06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1">
                  <c:v>5.0136000078055076E-2</c:v>
                </c:pt>
                <c:pt idx="2">
                  <c:v>5.2306000085081905E-2</c:v>
                </c:pt>
                <c:pt idx="3">
                  <c:v>5.212600008235313E-2</c:v>
                </c:pt>
                <c:pt idx="4">
                  <c:v>5.0146000081440434E-2</c:v>
                </c:pt>
                <c:pt idx="10">
                  <c:v>5.3636000084225088E-2</c:v>
                </c:pt>
                <c:pt idx="11">
                  <c:v>5.1566000081948005E-2</c:v>
                </c:pt>
                <c:pt idx="14">
                  <c:v>5.2146000081847887E-2</c:v>
                </c:pt>
                <c:pt idx="15">
                  <c:v>5.1006000081542879E-2</c:v>
                </c:pt>
                <c:pt idx="16">
                  <c:v>5.20560000804835E-2</c:v>
                </c:pt>
                <c:pt idx="17">
                  <c:v>5.5176000074425247E-2</c:v>
                </c:pt>
                <c:pt idx="18">
                  <c:v>5.3946000080031808E-2</c:v>
                </c:pt>
                <c:pt idx="19">
                  <c:v>5.4066000084276311E-2</c:v>
                </c:pt>
                <c:pt idx="20">
                  <c:v>5.4726000082155224E-2</c:v>
                </c:pt>
                <c:pt idx="21">
                  <c:v>5.3956000083417166E-2</c:v>
                </c:pt>
                <c:pt idx="22">
                  <c:v>5.1256000078865327E-2</c:v>
                </c:pt>
                <c:pt idx="23">
                  <c:v>5.2095999853918329E-2</c:v>
                </c:pt>
                <c:pt idx="24">
                  <c:v>5.4386000010708813E-2</c:v>
                </c:pt>
                <c:pt idx="25">
                  <c:v>5.3756000233988743E-2</c:v>
                </c:pt>
                <c:pt idx="26">
                  <c:v>5.3535999999439809E-2</c:v>
                </c:pt>
                <c:pt idx="27">
                  <c:v>4.4666000081633683E-2</c:v>
                </c:pt>
                <c:pt idx="28">
                  <c:v>1.1396000081731472E-2</c:v>
                </c:pt>
                <c:pt idx="29">
                  <c:v>5.2406000082555693E-2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EE5-4CB8-B6D9-F5DE5CFF06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EE5-4CB8-B6D9-F5DE5CFF06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EE5-4CB8-B6D9-F5DE5CFF06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2.5999999999999999E-3</c:v>
                  </c:pt>
                  <c:pt idx="6">
                    <c:v>1.8E-3</c:v>
                  </c:pt>
                  <c:pt idx="7">
                    <c:v>2.5999999999999999E-3</c:v>
                  </c:pt>
                  <c:pt idx="8">
                    <c:v>5.0000000000000001E-4</c:v>
                  </c:pt>
                  <c:pt idx="9">
                    <c:v>1.1999999999999999E-3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6.9999999999999999E-4</c:v>
                  </c:pt>
                  <c:pt idx="13">
                    <c:v>2.9999999999999997E-4</c:v>
                  </c:pt>
                  <c:pt idx="14">
                    <c:v>2.9999999999999997E-4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2.5999999999999999E-3</c:v>
                  </c:pt>
                  <c:pt idx="20">
                    <c:v>5.0000000000000002E-5</c:v>
                  </c:pt>
                  <c:pt idx="21">
                    <c:v>2.9999999999999997E-4</c:v>
                  </c:pt>
                  <c:pt idx="22">
                    <c:v>2.3999999999999998E-3</c:v>
                  </c:pt>
                  <c:pt idx="23">
                    <c:v>0</c:v>
                  </c:pt>
                  <c:pt idx="24">
                    <c:v>2E-3</c:v>
                  </c:pt>
                  <c:pt idx="25">
                    <c:v>4.0000000000000001E-3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4.0000000000000002E-4</c:v>
                  </c:pt>
                  <c:pt idx="29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EE5-4CB8-B6D9-F5DE5CFF06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6.1982749115772291E-2</c:v>
                </c:pt>
                <c:pt idx="1">
                  <c:v>5.475159679693721E-2</c:v>
                </c:pt>
                <c:pt idx="2">
                  <c:v>5.4588707073462299E-2</c:v>
                </c:pt>
                <c:pt idx="3">
                  <c:v>5.397710865226546E-2</c:v>
                </c:pt>
                <c:pt idx="4">
                  <c:v>5.3419693922869001E-2</c:v>
                </c:pt>
                <c:pt idx="5">
                  <c:v>5.3315390316153261E-2</c:v>
                </c:pt>
                <c:pt idx="6">
                  <c:v>5.3315051668079511E-2</c:v>
                </c:pt>
                <c:pt idx="7">
                  <c:v>5.2744091015732956E-2</c:v>
                </c:pt>
                <c:pt idx="8">
                  <c:v>5.27437523676592E-2</c:v>
                </c:pt>
                <c:pt idx="9">
                  <c:v>5.2707517023767692E-2</c:v>
                </c:pt>
                <c:pt idx="10">
                  <c:v>5.269261650852259E-2</c:v>
                </c:pt>
                <c:pt idx="11">
                  <c:v>5.2096934546792109E-2</c:v>
                </c:pt>
                <c:pt idx="12">
                  <c:v>5.2081356735399501E-2</c:v>
                </c:pt>
                <c:pt idx="13">
                  <c:v>5.2081018087325751E-2</c:v>
                </c:pt>
                <c:pt idx="14">
                  <c:v>5.202175467441908E-2</c:v>
                </c:pt>
                <c:pt idx="15">
                  <c:v>5.2021416026345323E-2</c:v>
                </c:pt>
                <c:pt idx="16">
                  <c:v>5.1660417179725263E-2</c:v>
                </c:pt>
                <c:pt idx="17">
                  <c:v>5.1452487262441282E-2</c:v>
                </c:pt>
                <c:pt idx="18">
                  <c:v>5.1452148614367532E-2</c:v>
                </c:pt>
                <c:pt idx="19">
                  <c:v>5.1402705995599679E-2</c:v>
                </c:pt>
                <c:pt idx="20">
                  <c:v>5.1332267196259183E-2</c:v>
                </c:pt>
                <c:pt idx="21">
                  <c:v>4.8054492490409662E-2</c:v>
                </c:pt>
                <c:pt idx="22">
                  <c:v>4.8047719528934614E-2</c:v>
                </c:pt>
                <c:pt idx="23">
                  <c:v>4.7958993733611482E-2</c:v>
                </c:pt>
                <c:pt idx="24">
                  <c:v>4.7949850235620171E-2</c:v>
                </c:pt>
                <c:pt idx="25">
                  <c:v>4.7949511587546415E-2</c:v>
                </c:pt>
                <c:pt idx="26">
                  <c:v>4.7948156995251408E-2</c:v>
                </c:pt>
                <c:pt idx="27">
                  <c:v>4.7420204648271409E-2</c:v>
                </c:pt>
                <c:pt idx="28">
                  <c:v>4.7359586643069732E-2</c:v>
                </c:pt>
                <c:pt idx="29">
                  <c:v>4.7287454603360465E-2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EE5-4CB8-B6D9-F5DE5CFF06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10676.5</c:v>
                </c:pt>
                <c:pt idx="2">
                  <c:v>10917</c:v>
                </c:pt>
                <c:pt idx="3">
                  <c:v>11820</c:v>
                </c:pt>
                <c:pt idx="4">
                  <c:v>12643</c:v>
                </c:pt>
                <c:pt idx="5">
                  <c:v>12797</c:v>
                </c:pt>
                <c:pt idx="6">
                  <c:v>12797.5</c:v>
                </c:pt>
                <c:pt idx="7">
                  <c:v>13640.5</c:v>
                </c:pt>
                <c:pt idx="8">
                  <c:v>13641</c:v>
                </c:pt>
                <c:pt idx="9">
                  <c:v>13694.5</c:v>
                </c:pt>
                <c:pt idx="10">
                  <c:v>13716.5</c:v>
                </c:pt>
                <c:pt idx="11">
                  <c:v>14596</c:v>
                </c:pt>
                <c:pt idx="12">
                  <c:v>14619</c:v>
                </c:pt>
                <c:pt idx="13">
                  <c:v>14619.5</c:v>
                </c:pt>
                <c:pt idx="14">
                  <c:v>14707</c:v>
                </c:pt>
                <c:pt idx="15">
                  <c:v>14707.5</c:v>
                </c:pt>
                <c:pt idx="16">
                  <c:v>15240.5</c:v>
                </c:pt>
                <c:pt idx="17">
                  <c:v>15547.5</c:v>
                </c:pt>
                <c:pt idx="18">
                  <c:v>15548</c:v>
                </c:pt>
                <c:pt idx="19">
                  <c:v>15621</c:v>
                </c:pt>
                <c:pt idx="20">
                  <c:v>15725</c:v>
                </c:pt>
                <c:pt idx="21">
                  <c:v>20564.5</c:v>
                </c:pt>
                <c:pt idx="22">
                  <c:v>20574.5</c:v>
                </c:pt>
                <c:pt idx="23">
                  <c:v>20705.5</c:v>
                </c:pt>
                <c:pt idx="24">
                  <c:v>20719</c:v>
                </c:pt>
                <c:pt idx="25">
                  <c:v>20719.5</c:v>
                </c:pt>
                <c:pt idx="26">
                  <c:v>20721.5</c:v>
                </c:pt>
                <c:pt idx="27">
                  <c:v>21501</c:v>
                </c:pt>
                <c:pt idx="28">
                  <c:v>21590.5</c:v>
                </c:pt>
                <c:pt idx="29">
                  <c:v>21697</c:v>
                </c:pt>
              </c:numCache>
            </c:numRef>
          </c:xVal>
          <c:yVal>
            <c:numRef>
              <c:f>Active!$U$21:$U$995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EE5-4CB8-B6D9-F5DE5CFF0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112184"/>
        <c:axId val="1"/>
      </c:scatterChart>
      <c:valAx>
        <c:axId val="85911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769148537284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151975683890578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1121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364757596789762"/>
          <c:y val="0.92419947506561673"/>
          <c:w val="0.7218849771438145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18</xdr:col>
      <xdr:colOff>104775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B0AAC85-7E1B-44F8-43D6-9C89105C8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0</xdr:row>
      <xdr:rowOff>0</xdr:rowOff>
    </xdr:from>
    <xdr:to>
      <xdr:col>27</xdr:col>
      <xdr:colOff>333375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3F723A41-086C-1FB8-7713-EA4151BCD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6"/>
  <sheetViews>
    <sheetView tabSelected="1" workbookViewId="0">
      <pane xSplit="13" ySplit="21" topLeftCell="N32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8.8554687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  <c r="E1" s="29" t="s">
        <v>38</v>
      </c>
      <c r="F1" t="s">
        <v>40</v>
      </c>
    </row>
    <row r="2" spans="1:6" x14ac:dyDescent="0.2">
      <c r="A2" t="s">
        <v>23</v>
      </c>
      <c r="B2" t="s">
        <v>41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51578.811999999998</v>
      </c>
      <c r="D4" s="9">
        <v>0.37325999999999998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10">
        <v>51578.77467399992</v>
      </c>
      <c r="D7" s="30" t="s">
        <v>42</v>
      </c>
    </row>
    <row r="8" spans="1:6" x14ac:dyDescent="0.2">
      <c r="A8" t="s">
        <v>3</v>
      </c>
      <c r="C8" s="10">
        <v>0.37325999999999998</v>
      </c>
      <c r="D8" s="30" t="s">
        <v>42</v>
      </c>
    </row>
    <row r="9" spans="1:6" x14ac:dyDescent="0.2">
      <c r="A9" s="26" t="s">
        <v>33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INTERCEPT(INDIRECT($D$9):G988,INDIRECT($C$9):F988)</f>
        <v>6.1982749115772291E-2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SLOPE(INDIRECT($D$9):G988,INDIRECT($C$9):F988)</f>
        <v>-6.7729614750480819E-7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(C7+C11)+(C8+C12)*INT(MAX(F21:F3529))</f>
        <v>59677.444181454528</v>
      </c>
      <c r="E15" s="16" t="s">
        <v>35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0.37325932270385248</v>
      </c>
      <c r="E16" s="16" t="s">
        <v>30</v>
      </c>
      <c r="F16" s="17">
        <f ca="1">NOW()+15018.5+$C$5/24</f>
        <v>59961.797807986106</v>
      </c>
    </row>
    <row r="17" spans="1:21" ht="13.5" thickBot="1" x14ac:dyDescent="0.25">
      <c r="A17" s="16" t="s">
        <v>27</v>
      </c>
      <c r="B17" s="12"/>
      <c r="C17" s="12">
        <f>COUNT(C21:C2187)</f>
        <v>30</v>
      </c>
      <c r="E17" s="16" t="s">
        <v>36</v>
      </c>
      <c r="F17" s="17">
        <f ca="1">ROUND(2*(F16-$C$7)/$C$8,0)/2+F15</f>
        <v>22460</v>
      </c>
    </row>
    <row r="18" spans="1:21" ht="14.25" thickTop="1" thickBot="1" x14ac:dyDescent="0.25">
      <c r="A18" s="18" t="s">
        <v>5</v>
      </c>
      <c r="B18" s="12"/>
      <c r="C18" s="21">
        <f ca="1">+C15</f>
        <v>59677.444181454528</v>
      </c>
      <c r="D18" s="22">
        <f ca="1">+C16</f>
        <v>0.37325932270385248</v>
      </c>
      <c r="E18" s="16" t="s">
        <v>31</v>
      </c>
      <c r="F18" s="25">
        <f ca="1">ROUND(2*(F16-$C$15)/$C$16,0)/2+F15</f>
        <v>763</v>
      </c>
    </row>
    <row r="19" spans="1:21" ht="13.5" thickTop="1" x14ac:dyDescent="0.2">
      <c r="E19" s="16" t="s">
        <v>32</v>
      </c>
      <c r="F19" s="20">
        <f ca="1">+$C$15+$C$16*F18-15018.5-$C$5/24</f>
        <v>44944.136878010904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57</v>
      </c>
      <c r="I20" s="7" t="s">
        <v>58</v>
      </c>
      <c r="J20" s="7" t="s">
        <v>59</v>
      </c>
      <c r="K20" s="7" t="s">
        <v>60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8" t="s">
        <v>34</v>
      </c>
    </row>
    <row r="21" spans="1:21" x14ac:dyDescent="0.2">
      <c r="A21" s="30" t="s">
        <v>37</v>
      </c>
      <c r="C21" s="10">
        <v>51578.811999999998</v>
      </c>
      <c r="D21" s="10" t="s">
        <v>13</v>
      </c>
      <c r="E21">
        <f>+(C21-C$7)/C$8</f>
        <v>0.10000000020865558</v>
      </c>
      <c r="F21">
        <f>ROUND(2*E21,0)/2</f>
        <v>0</v>
      </c>
      <c r="G21">
        <f>+C21-(C$7+F21*C$8)</f>
        <v>3.7326000077882782E-2</v>
      </c>
      <c r="I21">
        <f>+G21</f>
        <v>3.7326000077882782E-2</v>
      </c>
      <c r="O21">
        <f ca="1">+C$11+C$12*$F21</f>
        <v>6.1982749115772291E-2</v>
      </c>
      <c r="Q21" s="2">
        <f>+C21-15018.5</f>
        <v>36560.311999999998</v>
      </c>
    </row>
    <row r="22" spans="1:21" x14ac:dyDescent="0.2">
      <c r="A22" s="31" t="s">
        <v>43</v>
      </c>
      <c r="B22" s="32" t="s">
        <v>44</v>
      </c>
      <c r="C22" s="31">
        <v>55563.9352</v>
      </c>
      <c r="D22" s="31">
        <v>6.9999999999999999E-4</v>
      </c>
      <c r="E22">
        <f>+(C22-C$7)/C$8</f>
        <v>10676.634319241493</v>
      </c>
      <c r="F22">
        <f>ROUND(2*E22,0)/2</f>
        <v>10676.5</v>
      </c>
      <c r="G22">
        <f>+C22-(C$7+F22*C$8)</f>
        <v>5.0136000078055076E-2</v>
      </c>
      <c r="K22">
        <f>+G22</f>
        <v>5.0136000078055076E-2</v>
      </c>
      <c r="O22">
        <f ca="1">+C$11+C$12*$F22</f>
        <v>5.475159679693721E-2</v>
      </c>
      <c r="Q22" s="2">
        <f>+C22-15018.5</f>
        <v>40545.4352</v>
      </c>
    </row>
    <row r="23" spans="1:21" x14ac:dyDescent="0.2">
      <c r="A23" s="31" t="s">
        <v>43</v>
      </c>
      <c r="B23" s="32" t="s">
        <v>45</v>
      </c>
      <c r="C23" s="31">
        <v>55653.706400000003</v>
      </c>
      <c r="D23" s="31">
        <v>5.0000000000000001E-4</v>
      </c>
      <c r="E23">
        <f>+(C23-C$7)/C$8</f>
        <v>10917.140132883467</v>
      </c>
      <c r="F23">
        <f>ROUND(2*E23,0)/2</f>
        <v>10917</v>
      </c>
      <c r="G23">
        <f>+C23-(C$7+F23*C$8)</f>
        <v>5.2306000085081905E-2</v>
      </c>
      <c r="K23">
        <f>+G23</f>
        <v>5.2306000085081905E-2</v>
      </c>
      <c r="O23">
        <f ca="1">+C$11+C$12*$F23</f>
        <v>5.4588707073462299E-2</v>
      </c>
      <c r="Q23" s="2">
        <f>+C23-15018.5</f>
        <v>40635.206400000003</v>
      </c>
    </row>
    <row r="24" spans="1:21" x14ac:dyDescent="0.2">
      <c r="A24" s="33" t="s">
        <v>46</v>
      </c>
      <c r="B24" s="34" t="s">
        <v>45</v>
      </c>
      <c r="C24" s="33">
        <v>55990.76</v>
      </c>
      <c r="D24" s="33">
        <v>5.0000000000000001E-4</v>
      </c>
      <c r="E24">
        <f>+(C24-C$7)/C$8</f>
        <v>11820.139650645882</v>
      </c>
      <c r="F24">
        <f>ROUND(2*E24,0)/2</f>
        <v>11820</v>
      </c>
      <c r="G24">
        <f>+C24-(C$7+F24*C$8)</f>
        <v>5.212600008235313E-2</v>
      </c>
      <c r="K24">
        <f>+G24</f>
        <v>5.212600008235313E-2</v>
      </c>
      <c r="O24">
        <f ca="1">+C$11+C$12*$F24</f>
        <v>5.397710865226546E-2</v>
      </c>
      <c r="Q24" s="2">
        <f>+C24-15018.5</f>
        <v>40972.26</v>
      </c>
    </row>
    <row r="25" spans="1:21" x14ac:dyDescent="0.2">
      <c r="A25" s="36" t="s">
        <v>47</v>
      </c>
      <c r="B25" s="34" t="s">
        <v>45</v>
      </c>
      <c r="C25" s="33">
        <v>56297.951000000001</v>
      </c>
      <c r="D25" s="33">
        <v>5.0000000000000001E-4</v>
      </c>
      <c r="E25">
        <f>+(C25-C$7)/C$8</f>
        <v>12643.134346032473</v>
      </c>
      <c r="F25">
        <f>ROUND(2*E25,0)/2</f>
        <v>12643</v>
      </c>
      <c r="G25">
        <f>+C25-(C$7+F25*C$8)</f>
        <v>5.0146000081440434E-2</v>
      </c>
      <c r="K25">
        <f>+G25</f>
        <v>5.0146000081440434E-2</v>
      </c>
      <c r="O25">
        <f ca="1">+C$11+C$12*$F25</f>
        <v>5.3419693922869001E-2</v>
      </c>
      <c r="Q25" s="2">
        <f>+C25-15018.5</f>
        <v>41279.451000000001</v>
      </c>
    </row>
    <row r="26" spans="1:21" x14ac:dyDescent="0.2">
      <c r="A26" s="33" t="s">
        <v>48</v>
      </c>
      <c r="B26" s="34" t="s">
        <v>45</v>
      </c>
      <c r="C26" s="33">
        <v>56355.437100000003</v>
      </c>
      <c r="D26" s="33">
        <v>2.5999999999999999E-3</v>
      </c>
      <c r="E26">
        <f>+(C26-C$7)/C$8</f>
        <v>12797.145223169058</v>
      </c>
      <c r="F26">
        <f>ROUND(2*E26,0)/2</f>
        <v>12797</v>
      </c>
      <c r="G26">
        <f>+C26-(C$7+F26*C$8)</f>
        <v>5.4206000080739614E-2</v>
      </c>
      <c r="J26">
        <f>+G26</f>
        <v>5.4206000080739614E-2</v>
      </c>
      <c r="O26">
        <f ca="1">+C$11+C$12*$F26</f>
        <v>5.3315390316153261E-2</v>
      </c>
      <c r="Q26" s="2">
        <f>+C26-15018.5</f>
        <v>41336.937100000003</v>
      </c>
    </row>
    <row r="27" spans="1:21" x14ac:dyDescent="0.2">
      <c r="A27" s="33" t="s">
        <v>48</v>
      </c>
      <c r="B27" s="34" t="s">
        <v>45</v>
      </c>
      <c r="C27" s="33">
        <v>56355.623399999997</v>
      </c>
      <c r="D27" s="33">
        <v>1.8E-3</v>
      </c>
      <c r="E27">
        <f>+(C27-C$7)/C$8</f>
        <v>12797.644339066808</v>
      </c>
      <c r="F27">
        <f>ROUND(2*E27,0)/2</f>
        <v>12797.5</v>
      </c>
      <c r="G27">
        <f>+C27-(C$7+F27*C$8)</f>
        <v>5.3876000078162178E-2</v>
      </c>
      <c r="J27">
        <f>+G27</f>
        <v>5.3876000078162178E-2</v>
      </c>
      <c r="O27">
        <f ca="1">+C$11+C$12*$F27</f>
        <v>5.3315051668079511E-2</v>
      </c>
      <c r="Q27" s="2">
        <f>+C27-15018.5</f>
        <v>41337.123399999997</v>
      </c>
    </row>
    <row r="28" spans="1:21" x14ac:dyDescent="0.2">
      <c r="A28" s="38" t="s">
        <v>49</v>
      </c>
      <c r="B28" s="39" t="s">
        <v>45</v>
      </c>
      <c r="C28" s="33">
        <v>56670.279900000001</v>
      </c>
      <c r="D28" s="40">
        <v>2.5999999999999999E-3</v>
      </c>
      <c r="E28">
        <f>+(C28-C$7)/C$8</f>
        <v>13640.639838182718</v>
      </c>
      <c r="F28">
        <f>ROUND(2*E28,0)/2</f>
        <v>13640.5</v>
      </c>
      <c r="G28">
        <f>+C28-(C$7+F28*C$8)</f>
        <v>5.219600008422276E-2</v>
      </c>
      <c r="J28">
        <f>+G28</f>
        <v>5.219600008422276E-2</v>
      </c>
      <c r="O28">
        <f ca="1">+C$11+C$12*$F28</f>
        <v>5.2744091015732956E-2</v>
      </c>
      <c r="Q28" s="2">
        <f>+C28-15018.5</f>
        <v>41651.779900000001</v>
      </c>
    </row>
    <row r="29" spans="1:21" x14ac:dyDescent="0.2">
      <c r="A29" s="38" t="s">
        <v>49</v>
      </c>
      <c r="B29" s="39" t="s">
        <v>45</v>
      </c>
      <c r="C29" s="33">
        <v>56670.469700000001</v>
      </c>
      <c r="D29" s="40">
        <v>5.0000000000000001E-4</v>
      </c>
      <c r="E29">
        <f>+(C29-C$7)/C$8</f>
        <v>13641.148330922364</v>
      </c>
      <c r="F29">
        <f>ROUND(2*E29,0)/2</f>
        <v>13641</v>
      </c>
      <c r="G29">
        <f>+C29-(C$7+F29*C$8)</f>
        <v>5.5366000080539379E-2</v>
      </c>
      <c r="J29">
        <f>+G29</f>
        <v>5.5366000080539379E-2</v>
      </c>
      <c r="O29">
        <f ca="1">+C$11+C$12*$F29</f>
        <v>5.27437523676592E-2</v>
      </c>
      <c r="Q29" s="2">
        <f>+C29-15018.5</f>
        <v>41651.969700000001</v>
      </c>
    </row>
    <row r="30" spans="1:21" x14ac:dyDescent="0.2">
      <c r="A30" s="38" t="s">
        <v>49</v>
      </c>
      <c r="B30" s="39" t="s">
        <v>45</v>
      </c>
      <c r="C30" s="33">
        <v>56690.436300000001</v>
      </c>
      <c r="D30" s="40">
        <v>1.1999999999999999E-3</v>
      </c>
      <c r="E30">
        <f>+(C30-C$7)/C$8</f>
        <v>13694.640802657883</v>
      </c>
      <c r="F30">
        <f>ROUND(2*E30,0)/2</f>
        <v>13694.5</v>
      </c>
      <c r="G30">
        <f>+C30-(C$7+F30*C$8)</f>
        <v>5.2556000082404353E-2</v>
      </c>
      <c r="J30">
        <f>+G30</f>
        <v>5.2556000082404353E-2</v>
      </c>
      <c r="O30">
        <f ca="1">+C$11+C$12*$F30</f>
        <v>5.2707517023767692E-2</v>
      </c>
      <c r="Q30" s="2">
        <f>+C30-15018.5</f>
        <v>41671.936300000001</v>
      </c>
    </row>
    <row r="31" spans="1:21" x14ac:dyDescent="0.2">
      <c r="A31" s="35" t="s">
        <v>50</v>
      </c>
      <c r="B31" s="37"/>
      <c r="C31" s="33">
        <v>56698.649100000002</v>
      </c>
      <c r="D31" s="33">
        <v>2.9999999999999997E-4</v>
      </c>
      <c r="E31">
        <f>+(C31-C$7)/C$8</f>
        <v>13716.64369608338</v>
      </c>
      <c r="F31">
        <f>ROUND(2*E31,0)/2</f>
        <v>13716.5</v>
      </c>
      <c r="G31">
        <f>+C31-(C$7+F31*C$8)</f>
        <v>5.3636000084225088E-2</v>
      </c>
      <c r="K31">
        <f>+G31</f>
        <v>5.3636000084225088E-2</v>
      </c>
      <c r="O31">
        <f ca="1">+C$11+C$12*$F31</f>
        <v>5.269261650852259E-2</v>
      </c>
      <c r="Q31" s="2">
        <f>+C31-15018.5</f>
        <v>41680.149100000002</v>
      </c>
    </row>
    <row r="32" spans="1:21" x14ac:dyDescent="0.2">
      <c r="A32" s="45" t="s">
        <v>61</v>
      </c>
      <c r="B32" s="44" t="s">
        <v>45</v>
      </c>
      <c r="C32" s="43">
        <v>57026.929199999999</v>
      </c>
      <c r="D32" s="43">
        <v>1E-4</v>
      </c>
      <c r="E32">
        <f>+(C32-C$7)/C$8</f>
        <v>14596.138150351173</v>
      </c>
      <c r="F32">
        <f>ROUND(2*E32,0)/2</f>
        <v>14596</v>
      </c>
      <c r="G32">
        <f>+C32-(C$7+F32*C$8)</f>
        <v>5.1566000081948005E-2</v>
      </c>
      <c r="K32">
        <f>+G32</f>
        <v>5.1566000081948005E-2</v>
      </c>
      <c r="O32">
        <f ca="1">+C$11+C$12*$F32</f>
        <v>5.2096934546792109E-2</v>
      </c>
      <c r="Q32" s="2">
        <f>+C32-15018.5</f>
        <v>42008.429199999999</v>
      </c>
    </row>
    <row r="33" spans="1:17" x14ac:dyDescent="0.2">
      <c r="A33" s="41" t="s">
        <v>51</v>
      </c>
      <c r="B33" s="42"/>
      <c r="C33" s="41">
        <v>57035.514499999997</v>
      </c>
      <c r="D33" s="41">
        <v>6.9999999999999999E-4</v>
      </c>
      <c r="E33">
        <f>+(C33-C$7)/C$8</f>
        <v>14619.139007662427</v>
      </c>
      <c r="F33">
        <f>ROUND(2*E33,0)/2</f>
        <v>14619</v>
      </c>
      <c r="G33">
        <f>+C33-(C$7+F33*C$8)</f>
        <v>5.1886000081140082E-2</v>
      </c>
      <c r="J33">
        <f>+G33</f>
        <v>5.1886000081140082E-2</v>
      </c>
      <c r="O33">
        <f ca="1">+C$11+C$12*$F33</f>
        <v>5.2081356735399501E-2</v>
      </c>
      <c r="Q33" s="2">
        <f>+C33-15018.5</f>
        <v>42017.014499999997</v>
      </c>
    </row>
    <row r="34" spans="1:17" x14ac:dyDescent="0.2">
      <c r="A34" s="41" t="s">
        <v>51</v>
      </c>
      <c r="B34" s="42"/>
      <c r="C34" s="41">
        <v>57035.700499999999</v>
      </c>
      <c r="D34" s="41">
        <v>2.9999999999999997E-4</v>
      </c>
      <c r="E34">
        <f>+(C34-C$7)/C$8</f>
        <v>14619.637319830894</v>
      </c>
      <c r="F34">
        <f>ROUND(2*E34,0)/2</f>
        <v>14619.5</v>
      </c>
      <c r="G34">
        <f>+C34-(C$7+F34*C$8)</f>
        <v>5.1256000078865327E-2</v>
      </c>
      <c r="J34">
        <f>+G34</f>
        <v>5.1256000078865327E-2</v>
      </c>
      <c r="O34">
        <f ca="1">+C$11+C$12*$F34</f>
        <v>5.2081018087325751E-2</v>
      </c>
      <c r="Q34" s="2">
        <f>+C34-15018.5</f>
        <v>42017.200499999999</v>
      </c>
    </row>
    <row r="35" spans="1:17" x14ac:dyDescent="0.2">
      <c r="A35" s="46" t="s">
        <v>54</v>
      </c>
      <c r="B35" s="47" t="s">
        <v>45</v>
      </c>
      <c r="C35" s="48">
        <v>57068.361640000003</v>
      </c>
      <c r="D35" s="48">
        <v>2.9999999999999997E-4</v>
      </c>
      <c r="E35">
        <f>+(C35-C$7)/C$8</f>
        <v>14707.139704227839</v>
      </c>
      <c r="F35">
        <f>ROUND(2*E35,0)/2</f>
        <v>14707</v>
      </c>
      <c r="G35">
        <f>+C35-(C$7+F35*C$8)</f>
        <v>5.2146000081847887E-2</v>
      </c>
      <c r="K35">
        <f>+G35</f>
        <v>5.2146000081847887E-2</v>
      </c>
      <c r="O35">
        <f ca="1">+C$11+C$12*$F35</f>
        <v>5.202175467441908E-2</v>
      </c>
      <c r="Q35" s="2">
        <f>+C35-15018.5</f>
        <v>42049.861640000003</v>
      </c>
    </row>
    <row r="36" spans="1:17" x14ac:dyDescent="0.2">
      <c r="A36" s="46" t="s">
        <v>54</v>
      </c>
      <c r="B36" s="47" t="s">
        <v>44</v>
      </c>
      <c r="C36" s="48">
        <v>57068.547129999999</v>
      </c>
      <c r="D36" s="48">
        <v>4.0000000000000002E-4</v>
      </c>
      <c r="E36">
        <f>+(C36-C$7)/C$8</f>
        <v>14707.636650056473</v>
      </c>
      <c r="F36">
        <f>ROUND(2*E36,0)/2</f>
        <v>14707.5</v>
      </c>
      <c r="G36">
        <f>+C36-(C$7+F36*C$8)</f>
        <v>5.1006000081542879E-2</v>
      </c>
      <c r="K36">
        <f>+G36</f>
        <v>5.1006000081542879E-2</v>
      </c>
      <c r="O36">
        <f ca="1">+C$11+C$12*$F36</f>
        <v>5.2021416026345323E-2</v>
      </c>
      <c r="Q36" s="2">
        <f>+C36-15018.5</f>
        <v>42050.047129999999</v>
      </c>
    </row>
    <row r="37" spans="1:17" x14ac:dyDescent="0.2">
      <c r="A37" s="46" t="s">
        <v>54</v>
      </c>
      <c r="B37" s="47" t="s">
        <v>44</v>
      </c>
      <c r="C37" s="48">
        <v>57267.495759999998</v>
      </c>
      <c r="D37" s="48">
        <v>2.0000000000000001E-4</v>
      </c>
      <c r="E37">
        <f>+(C37-C$7)/C$8</f>
        <v>15240.639463109033</v>
      </c>
      <c r="F37">
        <f>ROUND(2*E37,0)/2</f>
        <v>15240.5</v>
      </c>
      <c r="G37">
        <f>+C37-(C$7+F37*C$8)</f>
        <v>5.20560000804835E-2</v>
      </c>
      <c r="K37">
        <f>+G37</f>
        <v>5.20560000804835E-2</v>
      </c>
      <c r="O37">
        <f ca="1">+C$11+C$12*$F37</f>
        <v>5.1660417179725263E-2</v>
      </c>
      <c r="Q37" s="2">
        <f>+C37-15018.5</f>
        <v>42248.995759999998</v>
      </c>
    </row>
    <row r="38" spans="1:17" x14ac:dyDescent="0.2">
      <c r="A38" s="49" t="s">
        <v>53</v>
      </c>
      <c r="B38" s="50" t="s">
        <v>44</v>
      </c>
      <c r="C38" s="49">
        <v>57382.089699999997</v>
      </c>
      <c r="D38" s="49" t="s">
        <v>55</v>
      </c>
      <c r="E38">
        <f>+(C38-C$7)/C$8</f>
        <v>15547.647821893792</v>
      </c>
      <c r="F38">
        <f>ROUND(2*E38,0)/2</f>
        <v>15547.5</v>
      </c>
      <c r="G38">
        <f>+C38-(C$7+F38*C$8)</f>
        <v>5.5176000074425247E-2</v>
      </c>
      <c r="K38">
        <f>+G38</f>
        <v>5.5176000074425247E-2</v>
      </c>
      <c r="O38">
        <f ca="1">+C$11+C$12*$F38</f>
        <v>5.1452487262441282E-2</v>
      </c>
      <c r="Q38" s="2">
        <f>+C38-15018.5</f>
        <v>42363.589699999997</v>
      </c>
    </row>
    <row r="39" spans="1:17" x14ac:dyDescent="0.2">
      <c r="A39" s="49" t="s">
        <v>53</v>
      </c>
      <c r="B39" s="50" t="s">
        <v>45</v>
      </c>
      <c r="C39" s="49">
        <v>57382.275099999999</v>
      </c>
      <c r="D39" s="49" t="s">
        <v>55</v>
      </c>
      <c r="E39">
        <f>+(C39-C$7)/C$8</f>
        <v>15548.144526603652</v>
      </c>
      <c r="F39">
        <f>ROUND(2*E39,0)/2</f>
        <v>15548</v>
      </c>
      <c r="G39">
        <f>+C39-(C$7+F39*C$8)</f>
        <v>5.3946000080031808E-2</v>
      </c>
      <c r="K39">
        <f>+G39</f>
        <v>5.3946000080031808E-2</v>
      </c>
      <c r="O39">
        <f ca="1">+C$11+C$12*$F39</f>
        <v>5.1452148614367532E-2</v>
      </c>
      <c r="Q39" s="2">
        <f>+C39-15018.5</f>
        <v>42363.775099999999</v>
      </c>
    </row>
    <row r="40" spans="1:17" ht="12" customHeight="1" x14ac:dyDescent="0.2">
      <c r="A40" s="51" t="s">
        <v>52</v>
      </c>
      <c r="B40" s="52" t="s">
        <v>45</v>
      </c>
      <c r="C40" s="53">
        <v>57409.523200000003</v>
      </c>
      <c r="D40" s="53">
        <v>2.5999999999999999E-3</v>
      </c>
      <c r="E40">
        <f>+(C40-C$7)/C$8</f>
        <v>15621.144848095384</v>
      </c>
      <c r="F40">
        <f>ROUND(2*E40,0)/2</f>
        <v>15621</v>
      </c>
      <c r="G40">
        <f>+C40-(C$7+F40*C$8)</f>
        <v>5.4066000084276311E-2</v>
      </c>
      <c r="K40">
        <f>+G40</f>
        <v>5.4066000084276311E-2</v>
      </c>
      <c r="O40">
        <f ca="1">+C$11+C$12*$F40</f>
        <v>5.1402705995599679E-2</v>
      </c>
      <c r="Q40" s="2">
        <f>+C40-15018.5</f>
        <v>42391.023200000003</v>
      </c>
    </row>
    <row r="41" spans="1:17" ht="12" customHeight="1" x14ac:dyDescent="0.2">
      <c r="A41" s="51" t="s">
        <v>56</v>
      </c>
      <c r="B41" s="52" t="s">
        <v>45</v>
      </c>
      <c r="C41" s="53">
        <v>57448.342900000003</v>
      </c>
      <c r="D41" s="53">
        <v>5.0000000000000002E-5</v>
      </c>
      <c r="E41">
        <f>+(C41-C$7)/C$8</f>
        <v>15725.146616299853</v>
      </c>
      <c r="F41">
        <f>ROUND(2*E41,0)/2</f>
        <v>15725</v>
      </c>
      <c r="G41">
        <f>+C41-(C$7+F41*C$8)</f>
        <v>5.4726000082155224E-2</v>
      </c>
      <c r="K41">
        <f>+G41</f>
        <v>5.4726000082155224E-2</v>
      </c>
      <c r="O41">
        <f ca="1">+C$11+C$12*$F41</f>
        <v>5.1332267196259183E-2</v>
      </c>
      <c r="Q41" s="2">
        <f>+C41-15018.5</f>
        <v>42429.842900000003</v>
      </c>
    </row>
    <row r="42" spans="1:17" ht="12" customHeight="1" x14ac:dyDescent="0.2">
      <c r="A42" s="35" t="s">
        <v>62</v>
      </c>
      <c r="B42" s="37"/>
      <c r="C42" s="33">
        <v>59254.733899999999</v>
      </c>
      <c r="D42" s="33">
        <v>2.9999999999999997E-4</v>
      </c>
      <c r="E42">
        <f>+(C42-C$7)/C$8</f>
        <v>20564.644553394628</v>
      </c>
      <c r="F42">
        <f>ROUND(2*E42,0)/2</f>
        <v>20564.5</v>
      </c>
      <c r="G42">
        <f>+C42-(C$7+F42*C$8)</f>
        <v>5.3956000083417166E-2</v>
      </c>
      <c r="K42">
        <f>+G42</f>
        <v>5.3956000083417166E-2</v>
      </c>
      <c r="O42">
        <f ca="1">+C$11+C$12*$F42</f>
        <v>4.8054492490409662E-2</v>
      </c>
      <c r="Q42" s="2">
        <f>+C42-15018.5</f>
        <v>44236.233899999999</v>
      </c>
    </row>
    <row r="43" spans="1:17" ht="12" customHeight="1" x14ac:dyDescent="0.2">
      <c r="A43" s="54" t="s">
        <v>64</v>
      </c>
      <c r="B43" s="55" t="s">
        <v>45</v>
      </c>
      <c r="C43" s="56">
        <v>59258.463799999998</v>
      </c>
      <c r="D43" s="54">
        <v>2.3999999999999998E-3</v>
      </c>
      <c r="E43">
        <f>+(C43-C$7)/C$8</f>
        <v>20574.63731983089</v>
      </c>
      <c r="F43">
        <f>ROUND(2*E43,0)/2</f>
        <v>20574.5</v>
      </c>
      <c r="G43">
        <f>+C43-(C$7+F43*C$8)</f>
        <v>5.1256000078865327E-2</v>
      </c>
      <c r="K43">
        <f>+G43</f>
        <v>5.1256000078865327E-2</v>
      </c>
      <c r="O43">
        <f ca="1">+C$11+C$12*$F43</f>
        <v>4.8047719528934614E-2</v>
      </c>
      <c r="Q43" s="2">
        <f>+C43-15018.5</f>
        <v>44239.963799999998</v>
      </c>
    </row>
    <row r="44" spans="1:17" ht="12" customHeight="1" x14ac:dyDescent="0.2">
      <c r="A44" s="54" t="s">
        <v>65</v>
      </c>
      <c r="B44" s="55" t="s">
        <v>45</v>
      </c>
      <c r="C44" s="56">
        <v>59307.361699999776</v>
      </c>
      <c r="D44" s="54" t="s">
        <v>68</v>
      </c>
      <c r="E44">
        <f>+(C44-C$7)/C$8</f>
        <v>20705.639570272346</v>
      </c>
      <c r="F44">
        <f>ROUND(2*E44,0)/2</f>
        <v>20705.5</v>
      </c>
      <c r="G44">
        <f>+C44-(C$7+F44*C$8)</f>
        <v>5.2095999853918329E-2</v>
      </c>
      <c r="K44">
        <f>+G44</f>
        <v>5.2095999853918329E-2</v>
      </c>
      <c r="O44">
        <f ca="1">+C$11+C$12*$F44</f>
        <v>4.7958993733611482E-2</v>
      </c>
      <c r="Q44" s="2">
        <f>+C44-15018.5</f>
        <v>44288.861699999776</v>
      </c>
    </row>
    <row r="45" spans="1:17" ht="12" customHeight="1" x14ac:dyDescent="0.2">
      <c r="A45" s="54" t="s">
        <v>66</v>
      </c>
      <c r="B45" s="55" t="s">
        <v>45</v>
      </c>
      <c r="C45" s="56">
        <v>59312.402999999933</v>
      </c>
      <c r="D45" s="54">
        <v>2E-3</v>
      </c>
      <c r="E45">
        <f>+(C45-C$7)/C$8</f>
        <v>20719.145705406456</v>
      </c>
      <c r="F45">
        <f>ROUND(2*E45,0)/2</f>
        <v>20719</v>
      </c>
      <c r="G45">
        <f>+C45-(C$7+F45*C$8)</f>
        <v>5.4386000010708813E-2</v>
      </c>
      <c r="K45">
        <f>+G45</f>
        <v>5.4386000010708813E-2</v>
      </c>
      <c r="O45">
        <f ca="1">+C$11+C$12*$F45</f>
        <v>4.7949850235620171E-2</v>
      </c>
      <c r="Q45" s="2">
        <f>+C45-15018.5</f>
        <v>44293.902999999933</v>
      </c>
    </row>
    <row r="46" spans="1:17" ht="12" customHeight="1" x14ac:dyDescent="0.2">
      <c r="A46" s="54" t="s">
        <v>66</v>
      </c>
      <c r="B46" s="55" t="s">
        <v>44</v>
      </c>
      <c r="C46" s="56">
        <v>59312.589000000153</v>
      </c>
      <c r="D46" s="54">
        <v>4.0000000000000001E-3</v>
      </c>
      <c r="E46">
        <f>+(C46-C$7)/C$8</f>
        <v>20719.644017575505</v>
      </c>
      <c r="F46">
        <f>ROUND(2*E46,0)/2</f>
        <v>20719.5</v>
      </c>
      <c r="G46">
        <f>+C46-(C$7+F46*C$8)</f>
        <v>5.3756000233988743E-2</v>
      </c>
      <c r="K46">
        <f>+G46</f>
        <v>5.3756000233988743E-2</v>
      </c>
      <c r="O46">
        <f ca="1">+C$11+C$12*$F46</f>
        <v>4.7949511587546415E-2</v>
      </c>
      <c r="Q46" s="2">
        <f>+C46-15018.5</f>
        <v>44294.089000000153</v>
      </c>
    </row>
    <row r="47" spans="1:17" ht="12" customHeight="1" x14ac:dyDescent="0.2">
      <c r="A47" s="54" t="s">
        <v>65</v>
      </c>
      <c r="B47" s="55" t="s">
        <v>45</v>
      </c>
      <c r="C47" s="56">
        <v>59313.335299999919</v>
      </c>
      <c r="D47" s="54" t="s">
        <v>68</v>
      </c>
      <c r="E47">
        <f>+(C47-C$7)/C$8</f>
        <v>20721.643428173389</v>
      </c>
      <c r="F47">
        <f>ROUND(2*E47,0)/2</f>
        <v>20721.5</v>
      </c>
      <c r="G47">
        <f>+C47-(C$7+F47*C$8)</f>
        <v>5.3535999999439809E-2</v>
      </c>
      <c r="K47">
        <f>+G47</f>
        <v>5.3535999999439809E-2</v>
      </c>
      <c r="O47">
        <f ca="1">+C$11+C$12*$F47</f>
        <v>4.7948156995251408E-2</v>
      </c>
      <c r="Q47" s="2">
        <f>+C47-15018.5</f>
        <v>44294.835299999919</v>
      </c>
    </row>
    <row r="48" spans="1:17" ht="12" customHeight="1" x14ac:dyDescent="0.2">
      <c r="A48" s="54" t="s">
        <v>67</v>
      </c>
      <c r="B48" s="55" t="s">
        <v>44</v>
      </c>
      <c r="C48" s="56">
        <v>59604.282599999999</v>
      </c>
      <c r="D48" s="54">
        <v>2.0000000000000001E-4</v>
      </c>
      <c r="E48">
        <f>+(C48-C$7)/C$8</f>
        <v>21501.119664577182</v>
      </c>
      <c r="F48">
        <f>ROUND(2*E48,0)/2</f>
        <v>21501</v>
      </c>
      <c r="G48">
        <f>+C48-(C$7+F48*C$8)</f>
        <v>4.4666000081633683E-2</v>
      </c>
      <c r="K48">
        <f>+G48</f>
        <v>4.4666000081633683E-2</v>
      </c>
      <c r="O48">
        <f ca="1">+C$11+C$12*$F48</f>
        <v>4.7420204648271409E-2</v>
      </c>
      <c r="Q48" s="2">
        <f>+C48-15018.5</f>
        <v>44585.782599999999</v>
      </c>
    </row>
    <row r="49" spans="1:17" ht="12" customHeight="1" x14ac:dyDescent="0.2">
      <c r="A49" s="54" t="s">
        <v>63</v>
      </c>
      <c r="B49" s="55" t="s">
        <v>45</v>
      </c>
      <c r="C49" s="56">
        <v>59637.6561</v>
      </c>
      <c r="D49" s="54">
        <v>4.0000000000000002E-4</v>
      </c>
      <c r="E49">
        <f>+(C49-C$7)/C$8</f>
        <v>21590.530530997374</v>
      </c>
      <c r="F49">
        <f>ROUND(2*E49,0)/2</f>
        <v>21590.5</v>
      </c>
      <c r="G49">
        <f>+C49-(C$7+F49*C$8)</f>
        <v>1.1396000081731472E-2</v>
      </c>
      <c r="K49">
        <f>+G49</f>
        <v>1.1396000081731472E-2</v>
      </c>
      <c r="O49">
        <f ca="1">+C$11+C$12*$F49</f>
        <v>4.7359586643069732E-2</v>
      </c>
      <c r="Q49" s="2">
        <f>+C49-15018.5</f>
        <v>44619.1561</v>
      </c>
    </row>
    <row r="50" spans="1:17" ht="12" customHeight="1" x14ac:dyDescent="0.2">
      <c r="A50" s="54" t="s">
        <v>63</v>
      </c>
      <c r="B50" s="55" t="s">
        <v>45</v>
      </c>
      <c r="C50" s="56">
        <v>59677.4493</v>
      </c>
      <c r="D50" s="54">
        <v>1E-4</v>
      </c>
      <c r="E50">
        <f>+(C50-C$7)/C$8</f>
        <v>21697.140400793229</v>
      </c>
      <c r="F50">
        <f>ROUND(2*E50,0)/2</f>
        <v>21697</v>
      </c>
      <c r="G50">
        <f>+C50-(C$7+F50*C$8)</f>
        <v>5.2406000082555693E-2</v>
      </c>
      <c r="K50">
        <f>+G50</f>
        <v>5.2406000082555693E-2</v>
      </c>
      <c r="O50">
        <f ca="1">+C$11+C$12*$F50</f>
        <v>4.7287454603360465E-2</v>
      </c>
      <c r="Q50" s="2">
        <f>+C50-15018.5</f>
        <v>44658.9493</v>
      </c>
    </row>
    <row r="51" spans="1:17" x14ac:dyDescent="0.2">
      <c r="C51" s="10"/>
      <c r="D51" s="10"/>
    </row>
    <row r="52" spans="1:17" x14ac:dyDescent="0.2">
      <c r="C52" s="10"/>
      <c r="D52" s="10"/>
    </row>
    <row r="53" spans="1:17" x14ac:dyDescent="0.2">
      <c r="C53" s="10"/>
      <c r="D53" s="10"/>
    </row>
    <row r="54" spans="1:17" x14ac:dyDescent="0.2">
      <c r="C54" s="10"/>
      <c r="D54" s="10"/>
    </row>
    <row r="55" spans="1:17" x14ac:dyDescent="0.2">
      <c r="C55" s="10"/>
      <c r="D55" s="10"/>
    </row>
    <row r="56" spans="1:17" x14ac:dyDescent="0.2">
      <c r="C56" s="10"/>
      <c r="D56" s="10"/>
    </row>
    <row r="57" spans="1:17" x14ac:dyDescent="0.2">
      <c r="C57" s="10"/>
      <c r="D57" s="10"/>
    </row>
    <row r="58" spans="1:17" x14ac:dyDescent="0.2">
      <c r="C58" s="10"/>
      <c r="D58" s="10"/>
    </row>
    <row r="59" spans="1:17" x14ac:dyDescent="0.2">
      <c r="C59" s="10"/>
      <c r="D59" s="10"/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</sheetData>
  <sortState xmlns:xlrd2="http://schemas.microsoft.com/office/spreadsheetml/2017/richdata2" ref="A21:V50">
    <sortCondition ref="C21:C5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2023-01-17T06:08:50Z</dcterms:modified>
</cp:coreProperties>
</file>