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F73B8F6-A018-4059-AFF6-D10A2C4438A0}" xr6:coauthVersionLast="47" xr6:coauthVersionMax="47" xr10:uidLastSave="{00000000-0000-0000-0000-000000000000}"/>
  <bookViews>
    <workbookView xWindow="12735" yWindow="585" windowWidth="12630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7" i="1"/>
  <c r="F27" i="1" s="1"/>
  <c r="G27" i="1" s="1"/>
  <c r="K27" i="1" s="1"/>
  <c r="Q27" i="1"/>
  <c r="E24" i="1"/>
  <c r="F24" i="1" s="1"/>
  <c r="G24" i="1" s="1"/>
  <c r="K24" i="1" s="1"/>
  <c r="Q24" i="1"/>
  <c r="E25" i="1"/>
  <c r="F25" i="1" s="1"/>
  <c r="G25" i="1" s="1"/>
  <c r="K25" i="1" s="1"/>
  <c r="E26" i="1"/>
  <c r="F26" i="1" s="1"/>
  <c r="G26" i="1" s="1"/>
  <c r="K26" i="1" s="1"/>
  <c r="D9" i="1"/>
  <c r="C9" i="1"/>
  <c r="C21" i="1"/>
  <c r="E21" i="1"/>
  <c r="F21" i="1"/>
  <c r="E22" i="1"/>
  <c r="F22" i="1"/>
  <c r="G22" i="1"/>
  <c r="J22" i="1"/>
  <c r="Q25" i="1"/>
  <c r="Q26" i="1"/>
  <c r="Q22" i="1"/>
  <c r="F16" i="1"/>
  <c r="C17" i="1"/>
  <c r="G21" i="1"/>
  <c r="I21" i="1"/>
  <c r="Q21" i="1"/>
  <c r="C11" i="1"/>
  <c r="C12" i="1"/>
  <c r="O24" i="1" l="1"/>
  <c r="O27" i="1"/>
  <c r="O23" i="1"/>
  <c r="C16" i="1"/>
  <c r="D18" i="1" s="1"/>
  <c r="O21" i="1"/>
  <c r="O26" i="1"/>
  <c r="O22" i="1"/>
  <c r="C15" i="1"/>
  <c r="O25" i="1"/>
  <c r="F17" i="1"/>
  <c r="F18" i="1" l="1"/>
  <c r="F19" i="1" s="1"/>
  <c r="C18" i="1"/>
</calcChain>
</file>

<file path=xl/sharedStrings.xml><?xml version="1.0" encoding="utf-8"?>
<sst xmlns="http://schemas.openxmlformats.org/spreadsheetml/2006/main" count="61" uniqueCount="50">
  <si>
    <t>IBVS 6244</t>
  </si>
  <si>
    <t>PE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</si>
  <si>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</si>
  <si>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</si>
  <si>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</si>
  <si>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</si>
  <si>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</si>
  <si>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</si>
  <si>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</si>
  <si>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</si>
  <si>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</si>
  <si>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</si>
  <si>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</si>
  <si>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</si>
  <si>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</si>
  <si>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</si>
  <si>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</si>
  <si>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</si>
  <si>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</si>
  <si>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</si>
  <si>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</si>
  <si>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</si>
  <si>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</si>
  <si>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</si>
  <si>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</si>
  <si>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</si>
  <si>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</si>
  <si>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</si>
  <si>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</si>
  <si>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</si>
  <si>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</si>
  <si>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</si>
  <si>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</si>
  <si>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</si>
  <si>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</si>
  <si>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</si>
  <si>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</si>
  <si>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</si>
  <si>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</si>
  <si>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</si>
  <si>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</si>
  <si>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</si>
  <si>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</si>
  <si>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</si>
  <si>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BN Lyr / GSC na</t>
  </si>
  <si>
    <t>EA/SD</t>
  </si>
  <si>
    <t>IBVS 6118</t>
  </si>
  <si>
    <t>vis</t>
  </si>
  <si>
    <t>JBAV, 60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</si>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</sst>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31" fillId="0" borderId="0" xfId="41" applyFont="1" applyAlignment="1">
      <alignment horizontal="left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72" fontId="32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Lyr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6.8999999999999999E-3</c:v>
                  </c:pt>
                  <c:pt idx="3">
                    <c:v>6.8999999999999999E-3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6.8999999999999999E-3</c:v>
                  </c:pt>
                  <c:pt idx="3">
                    <c:v>6.8999999999999999E-3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13166</c:v>
                </c:pt>
                <c:pt idx="2">
                  <c:v>13686.5</c:v>
                </c:pt>
                <c:pt idx="3">
                  <c:v>13711</c:v>
                </c:pt>
                <c:pt idx="4">
                  <c:v>14285.5</c:v>
                </c:pt>
                <c:pt idx="5">
                  <c:v>14292</c:v>
                </c:pt>
                <c:pt idx="6">
                  <c:v>14954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72-4FD3-B7B9-99E0D8FE30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6.8999999999999999E-3</c:v>
                  </c:pt>
                  <c:pt idx="3">
                    <c:v>6.8999999999999999E-3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6.8999999999999999E-3</c:v>
                  </c:pt>
                  <c:pt idx="3">
                    <c:v>6.8999999999999999E-3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13166</c:v>
                </c:pt>
                <c:pt idx="2">
                  <c:v>13686.5</c:v>
                </c:pt>
                <c:pt idx="3">
                  <c:v>13711</c:v>
                </c:pt>
                <c:pt idx="4">
                  <c:v>14285.5</c:v>
                </c:pt>
                <c:pt idx="5">
                  <c:v>14292</c:v>
                </c:pt>
                <c:pt idx="6">
                  <c:v>14954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72-4FD3-B7B9-99E0D8FE30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6.8999999999999999E-3</c:v>
                  </c:pt>
                  <c:pt idx="3">
                    <c:v>6.8999999999999999E-3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6.8999999999999999E-3</c:v>
                  </c:pt>
                  <c:pt idx="3">
                    <c:v>6.8999999999999999E-3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13166</c:v>
                </c:pt>
                <c:pt idx="2">
                  <c:v>13686.5</c:v>
                </c:pt>
                <c:pt idx="3">
                  <c:v>13711</c:v>
                </c:pt>
                <c:pt idx="4">
                  <c:v>14285.5</c:v>
                </c:pt>
                <c:pt idx="5">
                  <c:v>14292</c:v>
                </c:pt>
                <c:pt idx="6">
                  <c:v>14954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0.23055799999565352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72-4FD3-B7B9-99E0D8FE30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6.8999999999999999E-3</c:v>
                  </c:pt>
                  <c:pt idx="3">
                    <c:v>6.8999999999999999E-3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6.8999999999999999E-3</c:v>
                  </c:pt>
                  <c:pt idx="3">
                    <c:v>6.8999999999999999E-3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13166</c:v>
                </c:pt>
                <c:pt idx="2">
                  <c:v>13686.5</c:v>
                </c:pt>
                <c:pt idx="3">
                  <c:v>13711</c:v>
                </c:pt>
                <c:pt idx="4">
                  <c:v>14285.5</c:v>
                </c:pt>
                <c:pt idx="5">
                  <c:v>14292</c:v>
                </c:pt>
                <c:pt idx="6">
                  <c:v>14954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0.2969745000009425</c:v>
                </c:pt>
                <c:pt idx="3">
                  <c:v>0.25524299999960931</c:v>
                </c:pt>
                <c:pt idx="4">
                  <c:v>0.29936150000139605</c:v>
                </c:pt>
                <c:pt idx="5">
                  <c:v>0.31419599999935599</c:v>
                </c:pt>
                <c:pt idx="6">
                  <c:v>0.38710199999331962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72-4FD3-B7B9-99E0D8FE30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6.8999999999999999E-3</c:v>
                  </c:pt>
                  <c:pt idx="3">
                    <c:v>6.8999999999999999E-3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6.8999999999999999E-3</c:v>
                  </c:pt>
                  <c:pt idx="3">
                    <c:v>6.8999999999999999E-3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13166</c:v>
                </c:pt>
                <c:pt idx="2">
                  <c:v>13686.5</c:v>
                </c:pt>
                <c:pt idx="3">
                  <c:v>13711</c:v>
                </c:pt>
                <c:pt idx="4">
                  <c:v>14285.5</c:v>
                </c:pt>
                <c:pt idx="5">
                  <c:v>14292</c:v>
                </c:pt>
                <c:pt idx="6">
                  <c:v>14954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72-4FD3-B7B9-99E0D8FE30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6.8999999999999999E-3</c:v>
                  </c:pt>
                  <c:pt idx="3">
                    <c:v>6.8999999999999999E-3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6.8999999999999999E-3</c:v>
                  </c:pt>
                  <c:pt idx="3">
                    <c:v>6.8999999999999999E-3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13166</c:v>
                </c:pt>
                <c:pt idx="2">
                  <c:v>13686.5</c:v>
                </c:pt>
                <c:pt idx="3">
                  <c:v>13711</c:v>
                </c:pt>
                <c:pt idx="4">
                  <c:v>14285.5</c:v>
                </c:pt>
                <c:pt idx="5">
                  <c:v>14292</c:v>
                </c:pt>
                <c:pt idx="6">
                  <c:v>14954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72-4FD3-B7B9-99E0D8FE30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6.8999999999999999E-3</c:v>
                  </c:pt>
                  <c:pt idx="3">
                    <c:v>6.8999999999999999E-3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6.8999999999999999E-3</c:v>
                  </c:pt>
                  <c:pt idx="3">
                    <c:v>6.8999999999999999E-3</c:v>
                  </c:pt>
                  <c:pt idx="4">
                    <c:v>1E-4</c:v>
                  </c:pt>
                  <c:pt idx="5">
                    <c:v>5.0000000000000001E-4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13166</c:v>
                </c:pt>
                <c:pt idx="2">
                  <c:v>13686.5</c:v>
                </c:pt>
                <c:pt idx="3">
                  <c:v>13711</c:v>
                </c:pt>
                <c:pt idx="4">
                  <c:v>14285.5</c:v>
                </c:pt>
                <c:pt idx="5">
                  <c:v>14292</c:v>
                </c:pt>
                <c:pt idx="6">
                  <c:v>14954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72-4FD3-B7B9-99E0D8FE30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13166</c:v>
                </c:pt>
                <c:pt idx="2">
                  <c:v>13686.5</c:v>
                </c:pt>
                <c:pt idx="3">
                  <c:v>13711</c:v>
                </c:pt>
                <c:pt idx="4">
                  <c:v>14285.5</c:v>
                </c:pt>
                <c:pt idx="5">
                  <c:v>14292</c:v>
                </c:pt>
                <c:pt idx="6">
                  <c:v>14954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-0.84483361377069688</c:v>
                </c:pt>
                <c:pt idx="1">
                  <c:v>0.22799094611160231</c:v>
                </c:pt>
                <c:pt idx="2">
                  <c:v>0.27040361384810052</c:v>
                </c:pt>
                <c:pt idx="3">
                  <c:v>0.2723999834149482</c:v>
                </c:pt>
                <c:pt idx="4">
                  <c:v>0.31921281264572299</c:v>
                </c:pt>
                <c:pt idx="5">
                  <c:v>0.31974246171447862</c:v>
                </c:pt>
                <c:pt idx="6">
                  <c:v>0.37368518225542369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72-4FD3-B7B9-99E0D8FE30B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13166</c:v>
                </c:pt>
                <c:pt idx="2">
                  <c:v>13686.5</c:v>
                </c:pt>
                <c:pt idx="3">
                  <c:v>13711</c:v>
                </c:pt>
                <c:pt idx="4">
                  <c:v>14285.5</c:v>
                </c:pt>
                <c:pt idx="5">
                  <c:v>14292</c:v>
                </c:pt>
                <c:pt idx="6">
                  <c:v>14954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72-4FD3-B7B9-99E0D8FE3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708304"/>
        <c:axId val="1"/>
      </c:scatterChart>
      <c:valAx>
        <c:axId val="446708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708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5549CCA-D024-80B8-A29F-453C9A11F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</row>
    <row r="2" spans="1:6" x14ac:dyDescent="0.2">
      <c r="A2" t="s">
        <v>28</v>
      </c>
      <c r="B2" t="s">
        <v>45</v>
      </c>
      <c r="C2" s="3"/>
      <c r="D2" s="3"/>
    </row>
    <row r="3" spans="1:6" ht="13.5" thickBot="1" x14ac:dyDescent="0.25"/>
    <row r="4" spans="1:6" ht="14.25" thickTop="1" thickBot="1" x14ac:dyDescent="0.25">
      <c r="A4" s="5" t="s">
        <v>5</v>
      </c>
      <c r="C4" s="27" t="s">
        <v>42</v>
      </c>
      <c r="D4" s="28" t="s">
        <v>42</v>
      </c>
    </row>
    <row r="5" spans="1:6" ht="13.5" thickTop="1" x14ac:dyDescent="0.2">
      <c r="A5" s="9" t="s">
        <v>33</v>
      </c>
      <c r="B5" s="10"/>
      <c r="C5" s="11">
        <v>-9.5</v>
      </c>
      <c r="D5" s="10" t="s">
        <v>34</v>
      </c>
    </row>
    <row r="6" spans="1:6" x14ac:dyDescent="0.2">
      <c r="A6" s="5" t="s">
        <v>6</v>
      </c>
    </row>
    <row r="7" spans="1:6" x14ac:dyDescent="0.2">
      <c r="A7" t="s">
        <v>7</v>
      </c>
      <c r="C7" s="8">
        <v>25331.657999999999</v>
      </c>
      <c r="D7" s="29" t="s">
        <v>43</v>
      </c>
    </row>
    <row r="8" spans="1:6" x14ac:dyDescent="0.2">
      <c r="A8" t="s">
        <v>8</v>
      </c>
      <c r="C8" s="8">
        <v>2.2822870000000002</v>
      </c>
      <c r="D8" s="29" t="s">
        <v>43</v>
      </c>
    </row>
    <row r="9" spans="1:6" x14ac:dyDescent="0.2">
      <c r="A9" s="24" t="s">
        <v>37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6" x14ac:dyDescent="0.2">
      <c r="A11" s="10" t="s">
        <v>20</v>
      </c>
      <c r="B11" s="10"/>
      <c r="C11" s="21">
        <f ca="1">INTERCEPT(INDIRECT($D$9):G992,INDIRECT($C$9):F992)</f>
        <v>-0.84483361377069688</v>
      </c>
      <c r="D11" s="3"/>
      <c r="E11" s="10"/>
    </row>
    <row r="12" spans="1:6" x14ac:dyDescent="0.2">
      <c r="A12" s="10" t="s">
        <v>21</v>
      </c>
      <c r="B12" s="10"/>
      <c r="C12" s="21">
        <f ca="1">SLOPE(INDIRECT($D$9):G992,INDIRECT($C$9):F992)</f>
        <v>8.1484472116231141E-5</v>
      </c>
      <c r="D12" s="3"/>
      <c r="E12" s="10"/>
    </row>
    <row r="13" spans="1:6" x14ac:dyDescent="0.2">
      <c r="A13" s="10" t="s">
        <v>23</v>
      </c>
      <c r="B13" s="10"/>
      <c r="C13" s="3" t="s">
        <v>18</v>
      </c>
    </row>
    <row r="14" spans="1:6" x14ac:dyDescent="0.2">
      <c r="A14" s="10"/>
      <c r="B14" s="10"/>
      <c r="C14" s="10"/>
    </row>
    <row r="15" spans="1:6" x14ac:dyDescent="0.2">
      <c r="A15" s="12" t="s">
        <v>22</v>
      </c>
      <c r="B15" s="10"/>
      <c r="C15" s="13">
        <f ca="1">(C7+C11)+(C8+C12)*INT(MAX(F21:F3533))</f>
        <v>59461.351483182261</v>
      </c>
      <c r="E15" s="14" t="s">
        <v>39</v>
      </c>
      <c r="F15" s="11">
        <v>1</v>
      </c>
    </row>
    <row r="16" spans="1:6" x14ac:dyDescent="0.2">
      <c r="A16" s="16" t="s">
        <v>9</v>
      </c>
      <c r="B16" s="10"/>
      <c r="C16" s="17">
        <f ca="1">+C8+C12</f>
        <v>2.2823684844721166</v>
      </c>
      <c r="E16" s="14" t="s">
        <v>35</v>
      </c>
      <c r="F16" s="15">
        <f ca="1">NOW()+15018.5+$C$5/24</f>
        <v>59963.69181157407</v>
      </c>
    </row>
    <row r="17" spans="1:21" ht="13.5" thickBot="1" x14ac:dyDescent="0.25">
      <c r="A17" s="14" t="s">
        <v>32</v>
      </c>
      <c r="B17" s="10"/>
      <c r="C17" s="10">
        <f>COUNT(C21:C2191)</f>
        <v>7</v>
      </c>
      <c r="E17" s="14" t="s">
        <v>40</v>
      </c>
      <c r="F17" s="15">
        <f ca="1">ROUND(2*(F16-$C$7)/$C$8,0)/2+F15</f>
        <v>15175.5</v>
      </c>
    </row>
    <row r="18" spans="1:21" ht="14.25" thickTop="1" thickBot="1" x14ac:dyDescent="0.25">
      <c r="A18" s="16" t="s">
        <v>10</v>
      </c>
      <c r="B18" s="10"/>
      <c r="C18" s="19">
        <f ca="1">+C15</f>
        <v>59461.351483182261</v>
      </c>
      <c r="D18" s="20">
        <f ca="1">+C16</f>
        <v>2.2823684844721166</v>
      </c>
      <c r="E18" s="14" t="s">
        <v>41</v>
      </c>
      <c r="F18" s="23">
        <f ca="1">ROUND(2*(F16-$C$15)/$C$16,0)/2+F15</f>
        <v>221</v>
      </c>
    </row>
    <row r="19" spans="1:21" ht="13.5" thickTop="1" x14ac:dyDescent="0.2">
      <c r="E19" s="14" t="s">
        <v>36</v>
      </c>
      <c r="F19" s="18">
        <f ca="1">+$C$15+$C$16*F18-15018.5-$C$5/24</f>
        <v>44947.650751583933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47</v>
      </c>
      <c r="J20" s="7" t="s">
        <v>1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38</v>
      </c>
    </row>
    <row r="21" spans="1:21" x14ac:dyDescent="0.2">
      <c r="A21" t="s">
        <v>43</v>
      </c>
      <c r="C21" s="8">
        <f>C$7</f>
        <v>25331.657999999999</v>
      </c>
      <c r="D21" s="8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-0.84483361377069688</v>
      </c>
      <c r="Q21" s="2">
        <f>+C21-15018.5</f>
        <v>10313.157999999999</v>
      </c>
    </row>
    <row r="22" spans="1:21" x14ac:dyDescent="0.2">
      <c r="A22" s="30" t="s">
        <v>46</v>
      </c>
      <c r="B22" s="31" t="s">
        <v>2</v>
      </c>
      <c r="C22" s="32">
        <v>55380.479200000002</v>
      </c>
      <c r="D22" s="33">
        <v>5.9999999999999995E-4</v>
      </c>
      <c r="E22">
        <f>+(C22-C$7)/C$8</f>
        <v>13166.101020599075</v>
      </c>
      <c r="F22">
        <f>ROUND(2*E22,0)/2</f>
        <v>13166</v>
      </c>
      <c r="G22">
        <f>+C22-(C$7+F22*C$8)</f>
        <v>0.23055799999565352</v>
      </c>
      <c r="J22">
        <f>+G22</f>
        <v>0.23055799999565352</v>
      </c>
      <c r="O22">
        <f ca="1">+C$11+C$12*$F22</f>
        <v>0.22799094611160231</v>
      </c>
      <c r="Q22" s="2">
        <f>+C22-15018.5</f>
        <v>40361.979200000002</v>
      </c>
    </row>
    <row r="23" spans="1:21" x14ac:dyDescent="0.2">
      <c r="A23" s="37" t="s">
        <v>48</v>
      </c>
      <c r="B23" s="38" t="s">
        <v>49</v>
      </c>
      <c r="C23" s="39">
        <v>56568.476000000002</v>
      </c>
      <c r="D23" s="37">
        <v>6.8999999999999999E-3</v>
      </c>
      <c r="E23">
        <f>+(C23-C$7)/C$8</f>
        <v>13686.630121452736</v>
      </c>
      <c r="F23">
        <f>ROUND(2*E23,0)/2</f>
        <v>13686.5</v>
      </c>
      <c r="G23">
        <f>+C23-(C$7+F23*C$8)</f>
        <v>0.2969745000009425</v>
      </c>
      <c r="K23">
        <f>+G23</f>
        <v>0.2969745000009425</v>
      </c>
      <c r="O23">
        <f ca="1">+C$11+C$12*$F23</f>
        <v>0.27040361384810052</v>
      </c>
      <c r="Q23" s="2">
        <f>+C23-15018.5</f>
        <v>41549.976000000002</v>
      </c>
    </row>
    <row r="24" spans="1:21" x14ac:dyDescent="0.2">
      <c r="A24" s="37" t="s">
        <v>48</v>
      </c>
      <c r="B24" s="38" t="s">
        <v>2</v>
      </c>
      <c r="C24" s="39">
        <v>56624.350299999998</v>
      </c>
      <c r="D24" s="37">
        <v>6.8999999999999999E-3</v>
      </c>
      <c r="E24">
        <f>+(C24-C$7)/C$8</f>
        <v>13711.111836504348</v>
      </c>
      <c r="F24">
        <f>ROUND(2*E24,0)/2</f>
        <v>13711</v>
      </c>
      <c r="G24">
        <f>+C24-(C$7+F24*C$8)</f>
        <v>0.25524299999960931</v>
      </c>
      <c r="K24">
        <f>+G24</f>
        <v>0.25524299999960931</v>
      </c>
      <c r="O24">
        <f ca="1">+C$11+C$12*$F24</f>
        <v>0.2723999834149482</v>
      </c>
      <c r="Q24" s="2">
        <f>+C24-15018.5</f>
        <v>41605.850299999998</v>
      </c>
    </row>
    <row r="25" spans="1:21" x14ac:dyDescent="0.2">
      <c r="A25" s="34" t="s">
        <v>0</v>
      </c>
      <c r="B25" s="35" t="s">
        <v>2</v>
      </c>
      <c r="C25" s="36">
        <v>57935.568299999999</v>
      </c>
      <c r="D25" s="36">
        <v>1E-4</v>
      </c>
      <c r="E25">
        <f>+(C25-C$7)/C$8</f>
        <v>14285.631167333468</v>
      </c>
      <c r="F25">
        <f>ROUND(2*E25,0)/2</f>
        <v>14285.5</v>
      </c>
      <c r="G25">
        <f>+C25-(C$7+F25*C$8)</f>
        <v>0.29936150000139605</v>
      </c>
      <c r="K25">
        <f>+G25</f>
        <v>0.29936150000139605</v>
      </c>
      <c r="O25">
        <f ca="1">+C$11+C$12*$F25</f>
        <v>0.31921281264572299</v>
      </c>
      <c r="Q25" s="2">
        <f>+C25-15018.5</f>
        <v>42917.068299999999</v>
      </c>
    </row>
    <row r="26" spans="1:21" x14ac:dyDescent="0.2">
      <c r="A26" s="34" t="s">
        <v>0</v>
      </c>
      <c r="B26" s="35" t="s">
        <v>2</v>
      </c>
      <c r="C26" s="36">
        <v>57950.417999999998</v>
      </c>
      <c r="D26" s="36">
        <v>5.0000000000000001E-4</v>
      </c>
      <c r="E26">
        <f>+(C26-C$7)/C$8</f>
        <v>14292.13766717332</v>
      </c>
      <c r="F26">
        <f>ROUND(2*E26,0)/2</f>
        <v>14292</v>
      </c>
      <c r="G26">
        <f>+C26-(C$7+F26*C$8)</f>
        <v>0.31419599999935599</v>
      </c>
      <c r="K26">
        <f>+G26</f>
        <v>0.31419599999935599</v>
      </c>
      <c r="O26">
        <f ca="1">+C$11+C$12*$F26</f>
        <v>0.31974246171447862</v>
      </c>
      <c r="Q26" s="2">
        <f>+C26-15018.5</f>
        <v>42931.917999999998</v>
      </c>
    </row>
    <row r="27" spans="1:21" x14ac:dyDescent="0.2">
      <c r="A27" s="37" t="s">
        <v>48</v>
      </c>
      <c r="B27" s="38" t="s">
        <v>2</v>
      </c>
      <c r="C27" s="39">
        <v>59461.3649</v>
      </c>
      <c r="D27" s="37">
        <v>4.1999999999999997E-3</v>
      </c>
      <c r="E27">
        <f>+(C27-C$7)/C$8</f>
        <v>14954.169611446765</v>
      </c>
      <c r="F27">
        <f>ROUND(2*E27,0)/2</f>
        <v>14954</v>
      </c>
      <c r="G27">
        <f>+C27-(C$7+F27*C$8)</f>
        <v>0.38710199999331962</v>
      </c>
      <c r="K27">
        <f>+G27</f>
        <v>0.38710199999331962</v>
      </c>
      <c r="O27">
        <f ca="1">+C$11+C$12*$F27</f>
        <v>0.37368518225542369</v>
      </c>
      <c r="Q27" s="2">
        <f>+C27-15018.5</f>
        <v>44442.8649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27">
    <sortCondition ref="C21:C27"/>
  </sortState>
  <phoneticPr fontId="7" type="noConversion"/>
  <hyperlinks>
    <hyperlink ref="H63799" r:id="rId1" display="http://vsolj.cetus-net.org/bulletin.html"/>
    <hyperlink ref="H63792" r:id="rId2" display="https://www.aavso.org/ejaavso"/>
    <hyperlink ref="I63799" r:id="rId3" display="http://vsolj.cetus-net.org/bulletin.html"/>
    <hyperlink ref="AQ57450" r:id="rId4" display="http://cdsbib.u-strasbg.fr/cgi-bin/cdsbib?1990RMxAA..21..381G"/>
    <hyperlink ref="H63796" r:id="rId5" display="https://www.aavso.org/ejaavso"/>
    <hyperlink ref="AP4814" r:id="rId6" display="http://cdsbib.u-strasbg.fr/cgi-bin/cdsbib?1990RMxAA..21..381G"/>
    <hyperlink ref="AP4817" r:id="rId7" display="http://cdsbib.u-strasbg.fr/cgi-bin/cdsbib?1990RMxAA..21..381G"/>
    <hyperlink ref="AP4815" r:id="rId8" display="http://cdsbib.u-strasbg.fr/cgi-bin/cdsbib?1990RMxAA..21..381G"/>
    <hyperlink ref="AP4799" r:id="rId9" display="http://cdsbib.u-strasbg.fr/cgi-bin/cdsbib?1990RMxAA..21..381G"/>
    <hyperlink ref="AQ5028" r:id="rId10" display="http://cdsbib.u-strasbg.fr/cgi-bin/cdsbib?1990RMxAA..21..381G"/>
    <hyperlink ref="AQ5032" r:id="rId11" display="http://cdsbib.u-strasbg.fr/cgi-bin/cdsbib?1990RMxAA..21..381G"/>
    <hyperlink ref="AQ64712" r:id="rId12" display="http://cdsbib.u-strasbg.fr/cgi-bin/cdsbib?1990RMxAA..21..381G"/>
    <hyperlink ref="I1920" r:id="rId13" display="http://vsolj.cetus-net.org/bulletin.html"/>
    <hyperlink ref="H1920" r:id="rId14" display="http://vsolj.cetus-net.org/bulletin.html"/>
    <hyperlink ref="AQ65373" r:id="rId15" display="http://cdsbib.u-strasbg.fr/cgi-bin/cdsbib?1990RMxAA..21..381G"/>
    <hyperlink ref="AQ65372" r:id="rId16" display="http://cdsbib.u-strasbg.fr/cgi-bin/cdsbib?1990RMxAA..21..381G"/>
    <hyperlink ref="AP3090" r:id="rId17" display="http://cdsbib.u-strasbg.fr/cgi-bin/cdsbib?1990RMxAA..21..381G"/>
    <hyperlink ref="AP3108" r:id="rId18" display="http://cdsbib.u-strasbg.fr/cgi-bin/cdsbib?1990RMxAA..21..381G"/>
    <hyperlink ref="AP3109" r:id="rId19" display="http://cdsbib.u-strasbg.fr/cgi-bin/cdsbib?1990RMxAA..21..381G"/>
    <hyperlink ref="AP310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2023-01-19T03:36:12Z</dcterms:modified>
</cp:coreProperties>
</file>