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0F1968FA-3911-4C8F-8A2C-615330723BD0}" xr6:coauthVersionLast="47" xr6:coauthVersionMax="47" xr10:uidLastSave="{00000000-0000-0000-0000-000000000000}"/>
  <bookViews>
    <workbookView xWindow="13305" yWindow="285" windowWidth="12630" windowHeight="146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9" i="1" l="1"/>
  <c r="F29" i="1" s="1"/>
  <c r="G29" i="1" s="1"/>
  <c r="K29" i="1" s="1"/>
  <c r="Q29" i="1"/>
  <c r="E30" i="1"/>
  <c r="F30" i="1"/>
  <c r="G30" i="1"/>
  <c r="K30" i="1" s="1"/>
  <c r="Q30" i="1"/>
  <c r="E31" i="1"/>
  <c r="F31" i="1"/>
  <c r="G31" i="1"/>
  <c r="K31" i="1"/>
  <c r="Q31" i="1"/>
  <c r="E32" i="1"/>
  <c r="F32" i="1"/>
  <c r="G32" i="1" s="1"/>
  <c r="K32" i="1" s="1"/>
  <c r="Q32" i="1"/>
  <c r="E33" i="1"/>
  <c r="F33" i="1" s="1"/>
  <c r="G33" i="1" s="1"/>
  <c r="K33" i="1" s="1"/>
  <c r="Q33" i="1"/>
  <c r="E34" i="1"/>
  <c r="F34" i="1"/>
  <c r="G34" i="1"/>
  <c r="K34" i="1" s="1"/>
  <c r="Q34" i="1"/>
  <c r="E35" i="1"/>
  <c r="F35" i="1"/>
  <c r="G35" i="1"/>
  <c r="K35" i="1"/>
  <c r="Q35" i="1"/>
  <c r="E36" i="1"/>
  <c r="F36" i="1"/>
  <c r="G36" i="1" s="1"/>
  <c r="K36" i="1" s="1"/>
  <c r="Q36" i="1"/>
  <c r="E15" i="1"/>
  <c r="Q26" i="1"/>
  <c r="E26" i="1"/>
  <c r="F26" i="1"/>
  <c r="G11" i="1"/>
  <c r="F11" i="1"/>
  <c r="E25" i="1"/>
  <c r="F25" i="1"/>
  <c r="Q28" i="1"/>
  <c r="Q27" i="1"/>
  <c r="Q24" i="1"/>
  <c r="Q23" i="1"/>
  <c r="Q25" i="1"/>
  <c r="Q22" i="1"/>
  <c r="C7" i="1"/>
  <c r="E27" i="1"/>
  <c r="F27" i="1"/>
  <c r="C8" i="1"/>
  <c r="E21" i="1"/>
  <c r="F21" i="1"/>
  <c r="G21" i="1"/>
  <c r="H21" i="1"/>
  <c r="C17" i="1"/>
  <c r="Q21" i="1"/>
  <c r="G28" i="1"/>
  <c r="I28" i="1"/>
  <c r="E24" i="1"/>
  <c r="F24" i="1"/>
  <c r="R24" i="1"/>
  <c r="E22" i="1"/>
  <c r="F22" i="1"/>
  <c r="G22" i="1"/>
  <c r="E28" i="1"/>
  <c r="F28" i="1"/>
  <c r="G27" i="1"/>
  <c r="I27" i="1"/>
  <c r="E23" i="1"/>
  <c r="F23" i="1"/>
  <c r="R23" i="1"/>
  <c r="G25" i="1"/>
  <c r="I25" i="1"/>
  <c r="G26" i="1"/>
  <c r="J26" i="1"/>
  <c r="I22" i="1"/>
  <c r="C11" i="1"/>
  <c r="C12" i="1" l="1"/>
  <c r="O30" i="1" l="1"/>
  <c r="O34" i="1"/>
  <c r="O35" i="1"/>
  <c r="O29" i="1"/>
  <c r="O33" i="1"/>
  <c r="O32" i="1"/>
  <c r="O36" i="1"/>
  <c r="O31" i="1"/>
  <c r="C16" i="1"/>
  <c r="D18" i="1" s="1"/>
  <c r="O24" i="1"/>
  <c r="O23" i="1"/>
  <c r="O21" i="1"/>
  <c r="O25" i="1"/>
  <c r="O22" i="1"/>
  <c r="O26" i="1"/>
  <c r="O27" i="1"/>
  <c r="C15" i="1"/>
  <c r="O28" i="1"/>
  <c r="C18" i="1" l="1"/>
  <c r="E16" i="1"/>
  <c r="E17" i="1" s="1"/>
</calcChain>
</file>

<file path=xl/sharedStrings.xml><?xml version="1.0" encoding="utf-8"?>
<sst xmlns="http://schemas.openxmlformats.org/spreadsheetml/2006/main" count="73" uniqueCount="51">
  <si>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</si>
  <si>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</si>
  <si>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</si>
  <si>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</si>
  <si>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</si>
  <si>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</si>
  <si>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</si>
  <si>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</si>
  <si>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</si>
  <si>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</si>
  <si>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</si>
  <si>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</si>
  <si>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</si>
  <si>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</si>
  <si>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</si>
  <si>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</si>
  <si>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</si>
  <si>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</si>
  <si>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</si>
  <si>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</si>
  <si>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</si>
  <si>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</si>
  <si>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</si>
  <si>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</si>
  <si>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</si>
  <si>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</si>
  <si>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</si>
  <si>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</si>
  <si>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</si>
  <si>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</si>
  <si>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</si>
  <si>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</si>
  <si>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</si>
  <si>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</si>
  <si>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</si>
  <si>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</si>
  <si>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</si>
  <si>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</si>
  <si>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OT Lyr / G4267-1540</t>
  </si>
  <si>
    <t>EA/DM</t>
  </si>
  <si>
    <t>Lyr_OT.xls</t>
  </si>
  <si>
    <t>IBVS 5802</t>
  </si>
  <si>
    <t>IBVS 6070</t>
  </si>
  <si>
    <t>II</t>
  </si>
  <si>
    <t>BAD?</t>
  </si>
  <si>
    <t>IBVS 6152</t>
  </si>
  <si>
    <t>OEJV 0168</t>
  </si>
  <si>
    <t>I</t>
  </si>
  <si>
    <t>OEJV</t>
  </si>
  <si>
    <t>JBAV, 60</t>
  </si>
  <si>
    <t>JBAV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</si>
</sst>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3" formatCode="0.0000"/>
    <numFmt numFmtId="174" formatCode="0.00000"/>
  </numFmts>
  <fonts count="19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</font>
    <font>
      <sz val="10"/>
      <color indexed="12"/>
      <name val="Arial"/>
    </font>
    <font>
      <sz val="9"/>
      <color indexed="12"/>
      <name val="CourierNewPSMT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7" fillId="0" borderId="2" xfId="0" applyFont="1" applyFill="1" applyBorder="1" applyAlignment="1">
      <alignment horizontal="center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173" fontId="10" fillId="0" borderId="0" xfId="0" applyNumberFormat="1" applyFont="1" applyAlignment="1">
      <alignment horizontal="right" vertical="top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74" fontId="18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OT Lyr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9.2999999999999992E-3</c:v>
                  </c:pt>
                  <c:pt idx="3">
                    <c:v>9.2999999999999992E-3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2.3E-2</c:v>
                  </c:pt>
                  <c:pt idx="7">
                    <c:v>5.0000000000000001E-3</c:v>
                  </c:pt>
                  <c:pt idx="8">
                    <c:v>4.8999999999999998E-3</c:v>
                  </c:pt>
                  <c:pt idx="9">
                    <c:v>4.1999999999999997E-3</c:v>
                  </c:pt>
                  <c:pt idx="10">
                    <c:v>3.5000000000000001E-3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3.5000000000000001E-3</c:v>
                  </c:pt>
                  <c:pt idx="15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9.2999999999999992E-3</c:v>
                  </c:pt>
                  <c:pt idx="3">
                    <c:v>9.2999999999999992E-3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2.3E-2</c:v>
                  </c:pt>
                  <c:pt idx="7">
                    <c:v>5.0000000000000001E-3</c:v>
                  </c:pt>
                  <c:pt idx="8">
                    <c:v>4.8999999999999998E-3</c:v>
                  </c:pt>
                  <c:pt idx="9">
                    <c:v>4.1999999999999997E-3</c:v>
                  </c:pt>
                  <c:pt idx="10">
                    <c:v>3.5000000000000001E-3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3.5000000000000001E-3</c:v>
                  </c:pt>
                  <c:pt idx="1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61386.5</c:v>
                </c:pt>
                <c:pt idx="2">
                  <c:v>65313.5</c:v>
                </c:pt>
                <c:pt idx="3">
                  <c:v>65313.5</c:v>
                </c:pt>
                <c:pt idx="4">
                  <c:v>65485.5</c:v>
                </c:pt>
                <c:pt idx="5">
                  <c:v>66408.5</c:v>
                </c:pt>
                <c:pt idx="6">
                  <c:v>67065</c:v>
                </c:pt>
                <c:pt idx="7">
                  <c:v>67206.5</c:v>
                </c:pt>
                <c:pt idx="8">
                  <c:v>67109</c:v>
                </c:pt>
                <c:pt idx="9">
                  <c:v>67109</c:v>
                </c:pt>
                <c:pt idx="10">
                  <c:v>69497</c:v>
                </c:pt>
                <c:pt idx="11">
                  <c:v>69497</c:v>
                </c:pt>
                <c:pt idx="12">
                  <c:v>71679</c:v>
                </c:pt>
                <c:pt idx="13">
                  <c:v>71679.5</c:v>
                </c:pt>
                <c:pt idx="14">
                  <c:v>72318.5</c:v>
                </c:pt>
                <c:pt idx="15">
                  <c:v>72526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E7-4647-829D-C3487514313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9.2999999999999992E-3</c:v>
                  </c:pt>
                  <c:pt idx="3">
                    <c:v>9.2999999999999992E-3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2.3E-2</c:v>
                  </c:pt>
                  <c:pt idx="7">
                    <c:v>5.0000000000000001E-3</c:v>
                  </c:pt>
                  <c:pt idx="8">
                    <c:v>4.8999999999999998E-3</c:v>
                  </c:pt>
                  <c:pt idx="9">
                    <c:v>4.1999999999999997E-3</c:v>
                  </c:pt>
                  <c:pt idx="10">
                    <c:v>3.5000000000000001E-3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3.5000000000000001E-3</c:v>
                  </c:pt>
                  <c:pt idx="1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9.2999999999999992E-3</c:v>
                  </c:pt>
                  <c:pt idx="3">
                    <c:v>9.2999999999999992E-3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2.3E-2</c:v>
                  </c:pt>
                  <c:pt idx="7">
                    <c:v>5.0000000000000001E-3</c:v>
                  </c:pt>
                  <c:pt idx="8">
                    <c:v>4.8999999999999998E-3</c:v>
                  </c:pt>
                  <c:pt idx="9">
                    <c:v>4.1999999999999997E-3</c:v>
                  </c:pt>
                  <c:pt idx="10">
                    <c:v>3.5000000000000001E-3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3.5000000000000001E-3</c:v>
                  </c:pt>
                  <c:pt idx="1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61386.5</c:v>
                </c:pt>
                <c:pt idx="2">
                  <c:v>65313.5</c:v>
                </c:pt>
                <c:pt idx="3">
                  <c:v>65313.5</c:v>
                </c:pt>
                <c:pt idx="4">
                  <c:v>65485.5</c:v>
                </c:pt>
                <c:pt idx="5">
                  <c:v>66408.5</c:v>
                </c:pt>
                <c:pt idx="6">
                  <c:v>67065</c:v>
                </c:pt>
                <c:pt idx="7">
                  <c:v>67206.5</c:v>
                </c:pt>
                <c:pt idx="8">
                  <c:v>67109</c:v>
                </c:pt>
                <c:pt idx="9">
                  <c:v>67109</c:v>
                </c:pt>
                <c:pt idx="10">
                  <c:v>69497</c:v>
                </c:pt>
                <c:pt idx="11">
                  <c:v>69497</c:v>
                </c:pt>
                <c:pt idx="12">
                  <c:v>71679</c:v>
                </c:pt>
                <c:pt idx="13">
                  <c:v>71679.5</c:v>
                </c:pt>
                <c:pt idx="14">
                  <c:v>72318.5</c:v>
                </c:pt>
                <c:pt idx="15">
                  <c:v>72526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-6.2417499997536652E-2</c:v>
                </c:pt>
                <c:pt idx="4">
                  <c:v>-6.9622499999240972E-2</c:v>
                </c:pt>
                <c:pt idx="6">
                  <c:v>-0.11307500000111759</c:v>
                </c:pt>
                <c:pt idx="7">
                  <c:v>-8.2117500001913868E-2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E7-4647-829D-C3487514313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9.2999999999999992E-3</c:v>
                  </c:pt>
                  <c:pt idx="3">
                    <c:v>9.2999999999999992E-3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2.3E-2</c:v>
                  </c:pt>
                  <c:pt idx="7">
                    <c:v>5.0000000000000001E-3</c:v>
                  </c:pt>
                  <c:pt idx="8">
                    <c:v>4.8999999999999998E-3</c:v>
                  </c:pt>
                  <c:pt idx="9">
                    <c:v>4.1999999999999997E-3</c:v>
                  </c:pt>
                  <c:pt idx="10">
                    <c:v>3.5000000000000001E-3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3.5000000000000001E-3</c:v>
                  </c:pt>
                  <c:pt idx="1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9.2999999999999992E-3</c:v>
                  </c:pt>
                  <c:pt idx="3">
                    <c:v>9.2999999999999992E-3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2.3E-2</c:v>
                  </c:pt>
                  <c:pt idx="7">
                    <c:v>5.0000000000000001E-3</c:v>
                  </c:pt>
                  <c:pt idx="8">
                    <c:v>4.8999999999999998E-3</c:v>
                  </c:pt>
                  <c:pt idx="9">
                    <c:v>4.1999999999999997E-3</c:v>
                  </c:pt>
                  <c:pt idx="10">
                    <c:v>3.5000000000000001E-3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3.5000000000000001E-3</c:v>
                  </c:pt>
                  <c:pt idx="1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61386.5</c:v>
                </c:pt>
                <c:pt idx="2">
                  <c:v>65313.5</c:v>
                </c:pt>
                <c:pt idx="3">
                  <c:v>65313.5</c:v>
                </c:pt>
                <c:pt idx="4">
                  <c:v>65485.5</c:v>
                </c:pt>
                <c:pt idx="5">
                  <c:v>66408.5</c:v>
                </c:pt>
                <c:pt idx="6">
                  <c:v>67065</c:v>
                </c:pt>
                <c:pt idx="7">
                  <c:v>67206.5</c:v>
                </c:pt>
                <c:pt idx="8">
                  <c:v>67109</c:v>
                </c:pt>
                <c:pt idx="9">
                  <c:v>67109</c:v>
                </c:pt>
                <c:pt idx="10">
                  <c:v>69497</c:v>
                </c:pt>
                <c:pt idx="11">
                  <c:v>69497</c:v>
                </c:pt>
                <c:pt idx="12">
                  <c:v>71679</c:v>
                </c:pt>
                <c:pt idx="13">
                  <c:v>71679.5</c:v>
                </c:pt>
                <c:pt idx="14">
                  <c:v>72318.5</c:v>
                </c:pt>
                <c:pt idx="15">
                  <c:v>72526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5">
                  <c:v>-8.105749999958789E-2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E7-4647-829D-C3487514313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JBAV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9.2999999999999992E-3</c:v>
                  </c:pt>
                  <c:pt idx="3">
                    <c:v>9.2999999999999992E-3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2.3E-2</c:v>
                  </c:pt>
                  <c:pt idx="7">
                    <c:v>5.0000000000000001E-3</c:v>
                  </c:pt>
                  <c:pt idx="8">
                    <c:v>4.8999999999999998E-3</c:v>
                  </c:pt>
                  <c:pt idx="9">
                    <c:v>4.1999999999999997E-3</c:v>
                  </c:pt>
                  <c:pt idx="10">
                    <c:v>3.5000000000000001E-3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3.5000000000000001E-3</c:v>
                  </c:pt>
                  <c:pt idx="1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9.2999999999999992E-3</c:v>
                  </c:pt>
                  <c:pt idx="3">
                    <c:v>9.2999999999999992E-3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2.3E-2</c:v>
                  </c:pt>
                  <c:pt idx="7">
                    <c:v>5.0000000000000001E-3</c:v>
                  </c:pt>
                  <c:pt idx="8">
                    <c:v>4.8999999999999998E-3</c:v>
                  </c:pt>
                  <c:pt idx="9">
                    <c:v>4.1999999999999997E-3</c:v>
                  </c:pt>
                  <c:pt idx="10">
                    <c:v>3.5000000000000001E-3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3.5000000000000001E-3</c:v>
                  </c:pt>
                  <c:pt idx="1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61386.5</c:v>
                </c:pt>
                <c:pt idx="2">
                  <c:v>65313.5</c:v>
                </c:pt>
                <c:pt idx="3">
                  <c:v>65313.5</c:v>
                </c:pt>
                <c:pt idx="4">
                  <c:v>65485.5</c:v>
                </c:pt>
                <c:pt idx="5">
                  <c:v>66408.5</c:v>
                </c:pt>
                <c:pt idx="6">
                  <c:v>67065</c:v>
                </c:pt>
                <c:pt idx="7">
                  <c:v>67206.5</c:v>
                </c:pt>
                <c:pt idx="8">
                  <c:v>67109</c:v>
                </c:pt>
                <c:pt idx="9">
                  <c:v>67109</c:v>
                </c:pt>
                <c:pt idx="10">
                  <c:v>69497</c:v>
                </c:pt>
                <c:pt idx="11">
                  <c:v>69497</c:v>
                </c:pt>
                <c:pt idx="12">
                  <c:v>71679</c:v>
                </c:pt>
                <c:pt idx="13">
                  <c:v>71679.5</c:v>
                </c:pt>
                <c:pt idx="14">
                  <c:v>72318.5</c:v>
                </c:pt>
                <c:pt idx="15">
                  <c:v>72526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8">
                  <c:v>-1.8454999997629784E-2</c:v>
                </c:pt>
                <c:pt idx="9">
                  <c:v>6.4845000000786968E-2</c:v>
                </c:pt>
                <c:pt idx="10">
                  <c:v>-4.8114999997778796E-2</c:v>
                </c:pt>
                <c:pt idx="11">
                  <c:v>3.7884999997913837E-2</c:v>
                </c:pt>
                <c:pt idx="12">
                  <c:v>0.10279499999887776</c:v>
                </c:pt>
                <c:pt idx="13">
                  <c:v>-4.5552499999757856E-2</c:v>
                </c:pt>
                <c:pt idx="14">
                  <c:v>0.10034250000171596</c:v>
                </c:pt>
                <c:pt idx="15">
                  <c:v>8.5230000004230533E-2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E7-4647-829D-C3487514313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9.2999999999999992E-3</c:v>
                  </c:pt>
                  <c:pt idx="3">
                    <c:v>9.2999999999999992E-3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2.3E-2</c:v>
                  </c:pt>
                  <c:pt idx="7">
                    <c:v>5.0000000000000001E-3</c:v>
                  </c:pt>
                  <c:pt idx="8">
                    <c:v>4.8999999999999998E-3</c:v>
                  </c:pt>
                  <c:pt idx="9">
                    <c:v>4.1999999999999997E-3</c:v>
                  </c:pt>
                  <c:pt idx="10">
                    <c:v>3.5000000000000001E-3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3.5000000000000001E-3</c:v>
                  </c:pt>
                  <c:pt idx="1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9.2999999999999992E-3</c:v>
                  </c:pt>
                  <c:pt idx="3">
                    <c:v>9.2999999999999992E-3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2.3E-2</c:v>
                  </c:pt>
                  <c:pt idx="7">
                    <c:v>5.0000000000000001E-3</c:v>
                  </c:pt>
                  <c:pt idx="8">
                    <c:v>4.8999999999999998E-3</c:v>
                  </c:pt>
                  <c:pt idx="9">
                    <c:v>4.1999999999999997E-3</c:v>
                  </c:pt>
                  <c:pt idx="10">
                    <c:v>3.5000000000000001E-3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3.5000000000000001E-3</c:v>
                  </c:pt>
                  <c:pt idx="1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61386.5</c:v>
                </c:pt>
                <c:pt idx="2">
                  <c:v>65313.5</c:v>
                </c:pt>
                <c:pt idx="3">
                  <c:v>65313.5</c:v>
                </c:pt>
                <c:pt idx="4">
                  <c:v>65485.5</c:v>
                </c:pt>
                <c:pt idx="5">
                  <c:v>66408.5</c:v>
                </c:pt>
                <c:pt idx="6">
                  <c:v>67065</c:v>
                </c:pt>
                <c:pt idx="7">
                  <c:v>67206.5</c:v>
                </c:pt>
                <c:pt idx="8">
                  <c:v>67109</c:v>
                </c:pt>
                <c:pt idx="9">
                  <c:v>67109</c:v>
                </c:pt>
                <c:pt idx="10">
                  <c:v>69497</c:v>
                </c:pt>
                <c:pt idx="11">
                  <c:v>69497</c:v>
                </c:pt>
                <c:pt idx="12">
                  <c:v>71679</c:v>
                </c:pt>
                <c:pt idx="13">
                  <c:v>71679.5</c:v>
                </c:pt>
                <c:pt idx="14">
                  <c:v>72318.5</c:v>
                </c:pt>
                <c:pt idx="15">
                  <c:v>72526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E7-4647-829D-C3487514313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9.2999999999999992E-3</c:v>
                  </c:pt>
                  <c:pt idx="3">
                    <c:v>9.2999999999999992E-3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2.3E-2</c:v>
                  </c:pt>
                  <c:pt idx="7">
                    <c:v>5.0000000000000001E-3</c:v>
                  </c:pt>
                  <c:pt idx="8">
                    <c:v>4.8999999999999998E-3</c:v>
                  </c:pt>
                  <c:pt idx="9">
                    <c:v>4.1999999999999997E-3</c:v>
                  </c:pt>
                  <c:pt idx="10">
                    <c:v>3.5000000000000001E-3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3.5000000000000001E-3</c:v>
                  </c:pt>
                  <c:pt idx="1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9.2999999999999992E-3</c:v>
                  </c:pt>
                  <c:pt idx="3">
                    <c:v>9.2999999999999992E-3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2.3E-2</c:v>
                  </c:pt>
                  <c:pt idx="7">
                    <c:v>5.0000000000000001E-3</c:v>
                  </c:pt>
                  <c:pt idx="8">
                    <c:v>4.8999999999999998E-3</c:v>
                  </c:pt>
                  <c:pt idx="9">
                    <c:v>4.1999999999999997E-3</c:v>
                  </c:pt>
                  <c:pt idx="10">
                    <c:v>3.5000000000000001E-3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3.5000000000000001E-3</c:v>
                  </c:pt>
                  <c:pt idx="1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61386.5</c:v>
                </c:pt>
                <c:pt idx="2">
                  <c:v>65313.5</c:v>
                </c:pt>
                <c:pt idx="3">
                  <c:v>65313.5</c:v>
                </c:pt>
                <c:pt idx="4">
                  <c:v>65485.5</c:v>
                </c:pt>
                <c:pt idx="5">
                  <c:v>66408.5</c:v>
                </c:pt>
                <c:pt idx="6">
                  <c:v>67065</c:v>
                </c:pt>
                <c:pt idx="7">
                  <c:v>67206.5</c:v>
                </c:pt>
                <c:pt idx="8">
                  <c:v>67109</c:v>
                </c:pt>
                <c:pt idx="9">
                  <c:v>67109</c:v>
                </c:pt>
                <c:pt idx="10">
                  <c:v>69497</c:v>
                </c:pt>
                <c:pt idx="11">
                  <c:v>69497</c:v>
                </c:pt>
                <c:pt idx="12">
                  <c:v>71679</c:v>
                </c:pt>
                <c:pt idx="13">
                  <c:v>71679.5</c:v>
                </c:pt>
                <c:pt idx="14">
                  <c:v>72318.5</c:v>
                </c:pt>
                <c:pt idx="15">
                  <c:v>72526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E7-4647-829D-C3487514313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9.2999999999999992E-3</c:v>
                  </c:pt>
                  <c:pt idx="3">
                    <c:v>9.2999999999999992E-3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2.3E-2</c:v>
                  </c:pt>
                  <c:pt idx="7">
                    <c:v>5.0000000000000001E-3</c:v>
                  </c:pt>
                  <c:pt idx="8">
                    <c:v>4.8999999999999998E-3</c:v>
                  </c:pt>
                  <c:pt idx="9">
                    <c:v>4.1999999999999997E-3</c:v>
                  </c:pt>
                  <c:pt idx="10">
                    <c:v>3.5000000000000001E-3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3.5000000000000001E-3</c:v>
                  </c:pt>
                  <c:pt idx="1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9.2999999999999992E-3</c:v>
                  </c:pt>
                  <c:pt idx="3">
                    <c:v>9.2999999999999992E-3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2.3E-2</c:v>
                  </c:pt>
                  <c:pt idx="7">
                    <c:v>5.0000000000000001E-3</c:v>
                  </c:pt>
                  <c:pt idx="8">
                    <c:v>4.8999999999999998E-3</c:v>
                  </c:pt>
                  <c:pt idx="9">
                    <c:v>4.1999999999999997E-3</c:v>
                  </c:pt>
                  <c:pt idx="10">
                    <c:v>3.5000000000000001E-3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3.5000000000000001E-3</c:v>
                  </c:pt>
                  <c:pt idx="1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61386.5</c:v>
                </c:pt>
                <c:pt idx="2">
                  <c:v>65313.5</c:v>
                </c:pt>
                <c:pt idx="3">
                  <c:v>65313.5</c:v>
                </c:pt>
                <c:pt idx="4">
                  <c:v>65485.5</c:v>
                </c:pt>
                <c:pt idx="5">
                  <c:v>66408.5</c:v>
                </c:pt>
                <c:pt idx="6">
                  <c:v>67065</c:v>
                </c:pt>
                <c:pt idx="7">
                  <c:v>67206.5</c:v>
                </c:pt>
                <c:pt idx="8">
                  <c:v>67109</c:v>
                </c:pt>
                <c:pt idx="9">
                  <c:v>67109</c:v>
                </c:pt>
                <c:pt idx="10">
                  <c:v>69497</c:v>
                </c:pt>
                <c:pt idx="11">
                  <c:v>69497</c:v>
                </c:pt>
                <c:pt idx="12">
                  <c:v>71679</c:v>
                </c:pt>
                <c:pt idx="13">
                  <c:v>71679.5</c:v>
                </c:pt>
                <c:pt idx="14">
                  <c:v>72318.5</c:v>
                </c:pt>
                <c:pt idx="15">
                  <c:v>72526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3E7-4647-829D-C3487514313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61386.5</c:v>
                </c:pt>
                <c:pt idx="2">
                  <c:v>65313.5</c:v>
                </c:pt>
                <c:pt idx="3">
                  <c:v>65313.5</c:v>
                </c:pt>
                <c:pt idx="4">
                  <c:v>65485.5</c:v>
                </c:pt>
                <c:pt idx="5">
                  <c:v>66408.5</c:v>
                </c:pt>
                <c:pt idx="6">
                  <c:v>67065</c:v>
                </c:pt>
                <c:pt idx="7">
                  <c:v>67206.5</c:v>
                </c:pt>
                <c:pt idx="8">
                  <c:v>67109</c:v>
                </c:pt>
                <c:pt idx="9">
                  <c:v>67109</c:v>
                </c:pt>
                <c:pt idx="10">
                  <c:v>69497</c:v>
                </c:pt>
                <c:pt idx="11">
                  <c:v>69497</c:v>
                </c:pt>
                <c:pt idx="12">
                  <c:v>71679</c:v>
                </c:pt>
                <c:pt idx="13">
                  <c:v>71679.5</c:v>
                </c:pt>
                <c:pt idx="14">
                  <c:v>72318.5</c:v>
                </c:pt>
                <c:pt idx="15">
                  <c:v>72526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-1.0593003093029176</c:v>
                </c:pt>
                <c:pt idx="1">
                  <c:v>-0.11729750781044801</c:v>
                </c:pt>
                <c:pt idx="2">
                  <c:v>-5.7035968197325815E-2</c:v>
                </c:pt>
                <c:pt idx="3">
                  <c:v>-5.7035968197325815E-2</c:v>
                </c:pt>
                <c:pt idx="4">
                  <c:v>-5.4396552660412878E-2</c:v>
                </c:pt>
                <c:pt idx="5">
                  <c:v>-4.0232712308257979E-2</c:v>
                </c:pt>
                <c:pt idx="6">
                  <c:v>-3.015843149440145E-2</c:v>
                </c:pt>
                <c:pt idx="7">
                  <c:v>-2.7987051852115474E-2</c:v>
                </c:pt>
                <c:pt idx="8">
                  <c:v>-2.9483232171005236E-2</c:v>
                </c:pt>
                <c:pt idx="9">
                  <c:v>-2.9483232171005236E-2</c:v>
                </c:pt>
                <c:pt idx="10">
                  <c:v>7.1616765624136214E-3</c:v>
                </c:pt>
                <c:pt idx="11">
                  <c:v>7.1616765624136214E-3</c:v>
                </c:pt>
                <c:pt idx="12">
                  <c:v>4.0645424827204346E-2</c:v>
                </c:pt>
                <c:pt idx="13">
                  <c:v>4.0653097546788253E-2</c:v>
                </c:pt>
                <c:pt idx="14">
                  <c:v>5.0458833175203166E-2</c:v>
                </c:pt>
                <c:pt idx="15">
                  <c:v>5.3643011802583684E-2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3E7-4647-829D-C3487514313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61386.5</c:v>
                </c:pt>
                <c:pt idx="2">
                  <c:v>65313.5</c:v>
                </c:pt>
                <c:pt idx="3">
                  <c:v>65313.5</c:v>
                </c:pt>
                <c:pt idx="4">
                  <c:v>65485.5</c:v>
                </c:pt>
                <c:pt idx="5">
                  <c:v>66408.5</c:v>
                </c:pt>
                <c:pt idx="6">
                  <c:v>67065</c:v>
                </c:pt>
                <c:pt idx="7">
                  <c:v>67206.5</c:v>
                </c:pt>
                <c:pt idx="8">
                  <c:v>67109</c:v>
                </c:pt>
                <c:pt idx="9">
                  <c:v>67109</c:v>
                </c:pt>
                <c:pt idx="10">
                  <c:v>69497</c:v>
                </c:pt>
                <c:pt idx="11">
                  <c:v>69497</c:v>
                </c:pt>
                <c:pt idx="12">
                  <c:v>71679</c:v>
                </c:pt>
                <c:pt idx="13">
                  <c:v>71679.5</c:v>
                </c:pt>
                <c:pt idx="14">
                  <c:v>72318.5</c:v>
                </c:pt>
                <c:pt idx="15">
                  <c:v>72526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2">
                  <c:v>-6.9825000027776696E-3</c:v>
                </c:pt>
                <c:pt idx="3">
                  <c:v>-6.9825000027776696E-3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3E7-4647-829D-C34875143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7481128"/>
        <c:axId val="1"/>
      </c:scatterChart>
      <c:valAx>
        <c:axId val="747481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74811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4436090225564"/>
          <c:y val="0.92375366568914952"/>
          <c:w val="0.7759398496240601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17</xdr:col>
      <xdr:colOff>219075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1916326-6DFB-094C-11AB-82BE274011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12" sqref="E12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ht="20.25">
      <c r="A1" s="1" t="s">
        <v>38</v>
      </c>
      <c r="F1">
        <v>25303.646000000001</v>
      </c>
      <c r="G1">
        <v>0.47109499999999999</v>
      </c>
      <c r="H1" t="s">
        <v>39</v>
      </c>
      <c r="I1" t="s">
        <v>40</v>
      </c>
    </row>
    <row r="2" spans="1:9">
      <c r="A2" t="s">
        <v>24</v>
      </c>
      <c r="B2" t="s">
        <v>39</v>
      </c>
      <c r="C2" s="3"/>
      <c r="D2" s="3"/>
      <c r="E2" t="s">
        <v>40</v>
      </c>
    </row>
    <row r="3" spans="1:9" ht="13.5" thickBot="1"/>
    <row r="4" spans="1:9" ht="14.25" thickTop="1" thickBot="1">
      <c r="A4" s="5" t="s">
        <v>0</v>
      </c>
      <c r="C4" s="8">
        <v>25303.646000000001</v>
      </c>
      <c r="D4" s="9">
        <v>0.47109499999999999</v>
      </c>
    </row>
    <row r="6" spans="1:9">
      <c r="A6" s="5" t="s">
        <v>1</v>
      </c>
    </row>
    <row r="7" spans="1:9">
      <c r="A7" t="s">
        <v>2</v>
      </c>
      <c r="C7">
        <f>+C4</f>
        <v>25303.646000000001</v>
      </c>
    </row>
    <row r="8" spans="1:9">
      <c r="A8" t="s">
        <v>3</v>
      </c>
      <c r="C8">
        <f>+D4</f>
        <v>0.47109499999999999</v>
      </c>
    </row>
    <row r="9" spans="1:9">
      <c r="A9" s="11" t="s">
        <v>30</v>
      </c>
      <c r="B9" s="12"/>
      <c r="C9" s="13">
        <v>-9.5</v>
      </c>
      <c r="D9" s="12" t="s">
        <v>31</v>
      </c>
      <c r="E9" s="12"/>
    </row>
    <row r="10" spans="1:9" ht="13.5" thickBot="1">
      <c r="A10" s="12"/>
      <c r="B10" s="12"/>
      <c r="C10" s="4" t="s">
        <v>20</v>
      </c>
      <c r="D10" s="4" t="s">
        <v>21</v>
      </c>
      <c r="E10" s="12"/>
    </row>
    <row r="11" spans="1:9">
      <c r="A11" s="12" t="s">
        <v>16</v>
      </c>
      <c r="B11" s="12"/>
      <c r="C11" s="24">
        <f ca="1">INTERCEPT(INDIRECT($G$11):G992,INDIRECT($F$11):F992)</f>
        <v>-1.0593003093029176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9">
      <c r="A12" s="12" t="s">
        <v>17</v>
      </c>
      <c r="B12" s="12"/>
      <c r="C12" s="24">
        <f ca="1">SLOPE(INDIRECT($G$11):G992,INDIRECT($F$11):F992)</f>
        <v>1.5345439168098354E-5</v>
      </c>
      <c r="D12" s="3"/>
      <c r="E12" s="12"/>
    </row>
    <row r="13" spans="1:9">
      <c r="A13" s="12" t="s">
        <v>19</v>
      </c>
      <c r="B13" s="12"/>
      <c r="C13" s="3" t="s">
        <v>14</v>
      </c>
      <c r="D13" s="3"/>
      <c r="E13" s="12"/>
    </row>
    <row r="14" spans="1:9">
      <c r="A14" s="12"/>
      <c r="B14" s="12"/>
      <c r="C14" s="12"/>
      <c r="D14" s="12"/>
      <c r="E14" s="12"/>
    </row>
    <row r="15" spans="1:9">
      <c r="A15" s="14" t="s">
        <v>18</v>
      </c>
      <c r="B15" s="12"/>
      <c r="C15" s="15">
        <f ca="1">(C7+C11)+(C8+C12)*INT(MAX(F21:F3533))</f>
        <v>59470.335613011805</v>
      </c>
      <c r="D15" s="16" t="s">
        <v>32</v>
      </c>
      <c r="E15" s="39">
        <f ca="1">TODAY()+15018.5-$C$9/24</f>
        <v>59963.895833333336</v>
      </c>
    </row>
    <row r="16" spans="1:9">
      <c r="A16" s="18" t="s">
        <v>4</v>
      </c>
      <c r="B16" s="12"/>
      <c r="C16" s="19">
        <f ca="1">+C8+C12</f>
        <v>0.47111034543916808</v>
      </c>
      <c r="D16" s="16" t="s">
        <v>33</v>
      </c>
      <c r="E16" s="17">
        <f ca="1">ROUND(2*(E15-C15)/C16,0)/2+1</f>
        <v>1048.5</v>
      </c>
    </row>
    <row r="17" spans="1:18" ht="13.5" thickBot="1">
      <c r="A17" s="16" t="s">
        <v>29</v>
      </c>
      <c r="B17" s="12"/>
      <c r="C17" s="12">
        <f>COUNT(C21:C2191)</f>
        <v>16</v>
      </c>
      <c r="D17" s="16" t="s">
        <v>34</v>
      </c>
      <c r="E17" s="20">
        <f ca="1">+C15+C16*E16-15018.5-$C$9/24</f>
        <v>44946.19064353811</v>
      </c>
    </row>
    <row r="18" spans="1:18" ht="14.25" thickTop="1" thickBot="1">
      <c r="A18" s="18" t="s">
        <v>5</v>
      </c>
      <c r="B18" s="12"/>
      <c r="C18" s="21">
        <f ca="1">+C15</f>
        <v>59470.335613011805</v>
      </c>
      <c r="D18" s="22">
        <f ca="1">+C16</f>
        <v>0.47111034543916808</v>
      </c>
      <c r="E18" s="23" t="s">
        <v>35</v>
      </c>
    </row>
    <row r="19" spans="1:18" ht="13.5" thickTop="1">
      <c r="A19" s="27" t="s">
        <v>36</v>
      </c>
      <c r="E19" s="28">
        <v>22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28</v>
      </c>
      <c r="J20" s="7" t="s">
        <v>48</v>
      </c>
      <c r="K20" s="7" t="s">
        <v>50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R20" s="34" t="s">
        <v>44</v>
      </c>
    </row>
    <row r="21" spans="1:18">
      <c r="A21" t="s">
        <v>12</v>
      </c>
      <c r="C21" s="10">
        <v>25303.646000000001</v>
      </c>
      <c r="D21" s="10" t="s">
        <v>14</v>
      </c>
      <c r="E21">
        <f t="shared" ref="E21:E28" si="0">+(C21-C$7)/C$8</f>
        <v>0</v>
      </c>
      <c r="F21">
        <f t="shared" ref="F21:F28" si="1">ROUND(2*E21,0)/2</f>
        <v>0</v>
      </c>
      <c r="G21">
        <f>+C21-(C$7+F21*C$8)</f>
        <v>0</v>
      </c>
      <c r="H21">
        <f>+G21</f>
        <v>0</v>
      </c>
      <c r="O21">
        <f t="shared" ref="O21:O28" ca="1" si="2">+C$11+C$12*$F21</f>
        <v>-1.0593003093029176</v>
      </c>
      <c r="Q21" s="2">
        <f t="shared" ref="Q21:Q28" si="3">+C21-15018.5</f>
        <v>10285.146000000001</v>
      </c>
    </row>
    <row r="22" spans="1:18">
      <c r="A22" s="29" t="s">
        <v>41</v>
      </c>
      <c r="B22" s="30"/>
      <c r="C22" s="29">
        <v>54222.4568</v>
      </c>
      <c r="D22" s="29">
        <v>5.0000000000000001E-4</v>
      </c>
      <c r="E22">
        <f t="shared" si="0"/>
        <v>61386.367505492526</v>
      </c>
      <c r="F22">
        <f t="shared" si="1"/>
        <v>61386.5</v>
      </c>
      <c r="G22">
        <f>+C22-(C$7+F22*C$8)</f>
        <v>-6.2417499997536652E-2</v>
      </c>
      <c r="I22">
        <f>+G22</f>
        <v>-6.2417499997536652E-2</v>
      </c>
      <c r="O22">
        <f t="shared" ca="1" si="2"/>
        <v>-0.11729750781044801</v>
      </c>
      <c r="Q22" s="2">
        <f t="shared" si="3"/>
        <v>39203.9568</v>
      </c>
    </row>
    <row r="23" spans="1:18">
      <c r="A23" s="31" t="s">
        <v>42</v>
      </c>
      <c r="B23" s="32" t="s">
        <v>43</v>
      </c>
      <c r="C23" s="33">
        <v>56072.5023</v>
      </c>
      <c r="D23" s="33">
        <v>9.2999999999999992E-3</v>
      </c>
      <c r="E23">
        <f t="shared" si="0"/>
        <v>65313.485178148781</v>
      </c>
      <c r="F23">
        <f t="shared" si="1"/>
        <v>65313.5</v>
      </c>
      <c r="O23">
        <f t="shared" ca="1" si="2"/>
        <v>-5.7035968197325815E-2</v>
      </c>
      <c r="Q23" s="2">
        <f t="shared" si="3"/>
        <v>41054.0023</v>
      </c>
      <c r="R23">
        <f>+C23-(C$7+F23*C$8)</f>
        <v>-6.9825000027776696E-3</v>
      </c>
    </row>
    <row r="24" spans="1:18">
      <c r="A24" s="35" t="s">
        <v>45</v>
      </c>
      <c r="B24" s="36"/>
      <c r="C24" s="35">
        <v>56072.5023</v>
      </c>
      <c r="D24" s="35">
        <v>9.2999999999999992E-3</v>
      </c>
      <c r="E24">
        <f t="shared" si="0"/>
        <v>65313.485178148781</v>
      </c>
      <c r="F24">
        <f t="shared" si="1"/>
        <v>65313.5</v>
      </c>
      <c r="O24">
        <f t="shared" ca="1" si="2"/>
        <v>-5.7035968197325815E-2</v>
      </c>
      <c r="Q24" s="2">
        <f t="shared" si="3"/>
        <v>41054.0023</v>
      </c>
      <c r="R24">
        <f>+C24-(C$7+F24*C$8)</f>
        <v>-6.9825000027776696E-3</v>
      </c>
    </row>
    <row r="25" spans="1:18">
      <c r="A25" s="31" t="s">
        <v>42</v>
      </c>
      <c r="B25" s="32" t="s">
        <v>43</v>
      </c>
      <c r="C25" s="33">
        <v>56153.468000000001</v>
      </c>
      <c r="D25" s="33">
        <v>5.9999999999999995E-4</v>
      </c>
      <c r="E25">
        <f t="shared" si="0"/>
        <v>65485.35221133742</v>
      </c>
      <c r="F25">
        <f t="shared" si="1"/>
        <v>65485.5</v>
      </c>
      <c r="G25">
        <f>+C25-(C$7+F25*C$8)</f>
        <v>-6.9622499999240972E-2</v>
      </c>
      <c r="I25">
        <f>+G25</f>
        <v>-6.9622499999240972E-2</v>
      </c>
      <c r="O25">
        <f t="shared" ca="1" si="2"/>
        <v>-5.4396552660412878E-2</v>
      </c>
      <c r="Q25" s="2">
        <f t="shared" si="3"/>
        <v>41134.968000000001</v>
      </c>
    </row>
    <row r="26" spans="1:18">
      <c r="A26" s="37" t="s">
        <v>46</v>
      </c>
      <c r="B26" s="36" t="s">
        <v>47</v>
      </c>
      <c r="C26" s="38">
        <v>56588.277249999999</v>
      </c>
      <c r="D26" s="37">
        <v>8.9999999999999998E-4</v>
      </c>
      <c r="E26">
        <f t="shared" si="0"/>
        <v>66408.327938101662</v>
      </c>
      <c r="F26">
        <f t="shared" si="1"/>
        <v>66408.5</v>
      </c>
      <c r="G26">
        <f>+C26-(C$7+F26*C$8)</f>
        <v>-8.105749999958789E-2</v>
      </c>
      <c r="J26">
        <f>+G26</f>
        <v>-8.105749999958789E-2</v>
      </c>
      <c r="O26">
        <f t="shared" ca="1" si="2"/>
        <v>-4.0232712308257979E-2</v>
      </c>
      <c r="Q26" s="2">
        <f t="shared" si="3"/>
        <v>41569.777249999999</v>
      </c>
    </row>
    <row r="27" spans="1:18">
      <c r="A27" s="35" t="s">
        <v>45</v>
      </c>
      <c r="B27" s="36"/>
      <c r="C27" s="35">
        <v>56897.519099999998</v>
      </c>
      <c r="D27" s="35">
        <v>2.3E-2</v>
      </c>
      <c r="E27">
        <f t="shared" si="0"/>
        <v>67064.759974102883</v>
      </c>
      <c r="F27">
        <f t="shared" si="1"/>
        <v>67065</v>
      </c>
      <c r="G27">
        <f>+C27-(C$7+F27*C$8)</f>
        <v>-0.11307500000111759</v>
      </c>
      <c r="I27">
        <f>+G27</f>
        <v>-0.11307500000111759</v>
      </c>
      <c r="O27">
        <f t="shared" ca="1" si="2"/>
        <v>-3.015843149440145E-2</v>
      </c>
      <c r="Q27" s="2">
        <f t="shared" si="3"/>
        <v>41879.019099999998</v>
      </c>
    </row>
    <row r="28" spans="1:18">
      <c r="A28" s="35" t="s">
        <v>45</v>
      </c>
      <c r="B28" s="36"/>
      <c r="C28" s="35">
        <v>56964.21</v>
      </c>
      <c r="D28" s="35">
        <v>5.0000000000000001E-3</v>
      </c>
      <c r="E28">
        <f t="shared" si="0"/>
        <v>67206.325688024706</v>
      </c>
      <c r="F28">
        <f t="shared" si="1"/>
        <v>67206.5</v>
      </c>
      <c r="G28">
        <f>+C28-(C$7+F28*C$8)</f>
        <v>-8.2117500001913868E-2</v>
      </c>
      <c r="I28">
        <f>+G28</f>
        <v>-8.2117500001913868E-2</v>
      </c>
      <c r="O28">
        <f t="shared" ca="1" si="2"/>
        <v>-2.7987051852115474E-2</v>
      </c>
      <c r="Q28" s="2">
        <f t="shared" si="3"/>
        <v>41945.71</v>
      </c>
    </row>
    <row r="29" spans="1:18">
      <c r="A29" s="40" t="s">
        <v>49</v>
      </c>
      <c r="B29" s="41" t="s">
        <v>47</v>
      </c>
      <c r="C29" s="42">
        <v>56918.341899999999</v>
      </c>
      <c r="D29" s="40">
        <v>4.8999999999999998E-3</v>
      </c>
      <c r="E29">
        <f t="shared" ref="E29:E36" si="4">+(C29-C$7)/C$8</f>
        <v>67108.960825311238</v>
      </c>
      <c r="F29">
        <f t="shared" ref="F29:F36" si="5">ROUND(2*E29,0)/2</f>
        <v>67109</v>
      </c>
      <c r="G29">
        <f t="shared" ref="G29:G36" si="6">+C29-(C$7+F29*C$8)</f>
        <v>-1.8454999997629784E-2</v>
      </c>
      <c r="K29">
        <f>+G29</f>
        <v>-1.8454999997629784E-2</v>
      </c>
      <c r="O29">
        <f t="shared" ref="O29:O36" ca="1" si="7">+C$11+C$12*$F29</f>
        <v>-2.9483232171005236E-2</v>
      </c>
      <c r="Q29" s="2">
        <f t="shared" ref="Q29:Q36" si="8">+C29-15018.5</f>
        <v>41899.841899999999</v>
      </c>
    </row>
    <row r="30" spans="1:18">
      <c r="A30" s="40" t="s">
        <v>49</v>
      </c>
      <c r="B30" s="41" t="s">
        <v>47</v>
      </c>
      <c r="C30" s="42">
        <v>56918.425199999998</v>
      </c>
      <c r="D30" s="40">
        <v>4.1999999999999997E-3</v>
      </c>
      <c r="E30">
        <f t="shared" si="4"/>
        <v>67109.137647395954</v>
      </c>
      <c r="F30">
        <f t="shared" si="5"/>
        <v>67109</v>
      </c>
      <c r="G30">
        <f t="shared" si="6"/>
        <v>6.4845000000786968E-2</v>
      </c>
      <c r="K30">
        <f>+G30</f>
        <v>6.4845000000786968E-2</v>
      </c>
      <c r="O30">
        <f t="shared" ca="1" si="7"/>
        <v>-2.9483232171005236E-2</v>
      </c>
      <c r="Q30" s="2">
        <f t="shared" si="8"/>
        <v>41899.925199999998</v>
      </c>
    </row>
    <row r="31" spans="1:18">
      <c r="A31" s="40" t="s">
        <v>49</v>
      </c>
      <c r="B31" s="41" t="s">
        <v>47</v>
      </c>
      <c r="C31" s="42">
        <v>58043.287100000001</v>
      </c>
      <c r="D31" s="40">
        <v>3.5000000000000001E-3</v>
      </c>
      <c r="E31">
        <f t="shared" si="4"/>
        <v>69496.897865610968</v>
      </c>
      <c r="F31">
        <f t="shared" si="5"/>
        <v>69497</v>
      </c>
      <c r="G31">
        <f t="shared" si="6"/>
        <v>-4.8114999997778796E-2</v>
      </c>
      <c r="K31">
        <f>+G31</f>
        <v>-4.8114999997778796E-2</v>
      </c>
      <c r="O31">
        <f t="shared" ca="1" si="7"/>
        <v>7.1616765624136214E-3</v>
      </c>
      <c r="Q31" s="2">
        <f t="shared" si="8"/>
        <v>43024.787100000001</v>
      </c>
    </row>
    <row r="32" spans="1:18">
      <c r="A32" s="40" t="s">
        <v>49</v>
      </c>
      <c r="B32" s="41" t="s">
        <v>47</v>
      </c>
      <c r="C32" s="42">
        <v>58043.373099999997</v>
      </c>
      <c r="D32" s="40">
        <v>4.1999999999999997E-3</v>
      </c>
      <c r="E32">
        <f t="shared" si="4"/>
        <v>69497.080419023754</v>
      </c>
      <c r="F32">
        <f t="shared" si="5"/>
        <v>69497</v>
      </c>
      <c r="G32">
        <f t="shared" si="6"/>
        <v>3.7884999997913837E-2</v>
      </c>
      <c r="K32">
        <f>+G32</f>
        <v>3.7884999997913837E-2</v>
      </c>
      <c r="O32">
        <f t="shared" ca="1" si="7"/>
        <v>7.1616765624136214E-3</v>
      </c>
      <c r="Q32" s="2">
        <f t="shared" si="8"/>
        <v>43024.873099999997</v>
      </c>
    </row>
    <row r="33" spans="1:17">
      <c r="A33" s="40" t="s">
        <v>49</v>
      </c>
      <c r="B33" s="41" t="s">
        <v>47</v>
      </c>
      <c r="C33" s="42">
        <v>59071.367299999998</v>
      </c>
      <c r="D33" s="40">
        <v>4.1999999999999997E-3</v>
      </c>
      <c r="E33">
        <f t="shared" si="4"/>
        <v>71679.218204396137</v>
      </c>
      <c r="F33">
        <f t="shared" si="5"/>
        <v>71679</v>
      </c>
      <c r="G33">
        <f t="shared" si="6"/>
        <v>0.10279499999887776</v>
      </c>
      <c r="K33">
        <f>+G33</f>
        <v>0.10279499999887776</v>
      </c>
      <c r="O33">
        <f t="shared" ca="1" si="7"/>
        <v>4.0645424827204346E-2</v>
      </c>
      <c r="Q33" s="2">
        <f t="shared" si="8"/>
        <v>44052.867299999998</v>
      </c>
    </row>
    <row r="34" spans="1:17">
      <c r="A34" s="40" t="s">
        <v>49</v>
      </c>
      <c r="B34" s="41" t="s">
        <v>47</v>
      </c>
      <c r="C34" s="42">
        <v>59071.4545</v>
      </c>
      <c r="D34" s="40">
        <v>4.1999999999999997E-3</v>
      </c>
      <c r="E34">
        <f t="shared" si="4"/>
        <v>71679.403305065862</v>
      </c>
      <c r="F34">
        <f t="shared" si="5"/>
        <v>71679.5</v>
      </c>
      <c r="G34">
        <f t="shared" si="6"/>
        <v>-4.5552499999757856E-2</v>
      </c>
      <c r="K34">
        <f>+G34</f>
        <v>-4.5552499999757856E-2</v>
      </c>
      <c r="O34">
        <f t="shared" ca="1" si="7"/>
        <v>4.0653097546788253E-2</v>
      </c>
      <c r="Q34" s="2">
        <f t="shared" si="8"/>
        <v>44052.9545</v>
      </c>
    </row>
    <row r="35" spans="1:17">
      <c r="A35" s="40" t="s">
        <v>49</v>
      </c>
      <c r="B35" s="41" t="s">
        <v>47</v>
      </c>
      <c r="C35" s="42">
        <v>59372.630100000002</v>
      </c>
      <c r="D35" s="40">
        <v>3.5000000000000001E-3</v>
      </c>
      <c r="E35">
        <f t="shared" si="4"/>
        <v>72318.712998439805</v>
      </c>
      <c r="F35">
        <f t="shared" si="5"/>
        <v>72318.5</v>
      </c>
      <c r="G35">
        <f t="shared" si="6"/>
        <v>0.10034250000171596</v>
      </c>
      <c r="K35">
        <f>+G35</f>
        <v>0.10034250000171596</v>
      </c>
      <c r="O35">
        <f t="shared" ca="1" si="7"/>
        <v>5.0458833175203166E-2</v>
      </c>
      <c r="Q35" s="2">
        <f t="shared" si="8"/>
        <v>44354.130100000002</v>
      </c>
    </row>
    <row r="36" spans="1:17">
      <c r="A36" s="40" t="s">
        <v>49</v>
      </c>
      <c r="B36" s="41" t="s">
        <v>47</v>
      </c>
      <c r="C36" s="42">
        <v>59470.367200000001</v>
      </c>
      <c r="D36" s="40">
        <v>3.5000000000000001E-3</v>
      </c>
      <c r="E36">
        <f t="shared" si="4"/>
        <v>72526.180918922939</v>
      </c>
      <c r="F36">
        <f t="shared" si="5"/>
        <v>72526</v>
      </c>
      <c r="G36">
        <f t="shared" si="6"/>
        <v>8.5230000004230533E-2</v>
      </c>
      <c r="K36">
        <f>+G36</f>
        <v>8.5230000004230533E-2</v>
      </c>
      <c r="O36">
        <f t="shared" ca="1" si="7"/>
        <v>5.3643011802583684E-2</v>
      </c>
      <c r="Q36" s="2">
        <f t="shared" si="8"/>
        <v>44451.867200000001</v>
      </c>
    </row>
    <row r="37" spans="1:17">
      <c r="C37" s="10"/>
      <c r="D37" s="10"/>
    </row>
    <row r="38" spans="1:17">
      <c r="C38" s="10"/>
      <c r="D38" s="10"/>
    </row>
    <row r="39" spans="1:17">
      <c r="C39" s="10"/>
      <c r="D39" s="10"/>
    </row>
    <row r="40" spans="1:17">
      <c r="C40" s="10"/>
      <c r="D40" s="10"/>
    </row>
    <row r="41" spans="1:17">
      <c r="C41" s="10"/>
      <c r="D41" s="10"/>
    </row>
    <row r="42" spans="1:17">
      <c r="C42" s="10"/>
      <c r="D42" s="10"/>
    </row>
    <row r="43" spans="1:17">
      <c r="C43" s="10"/>
      <c r="D43" s="10"/>
    </row>
    <row r="44" spans="1:17">
      <c r="C44" s="10"/>
      <c r="D44" s="10"/>
    </row>
    <row r="45" spans="1:17">
      <c r="C45" s="10"/>
      <c r="D45" s="10"/>
    </row>
    <row r="46" spans="1:17">
      <c r="C46" s="10"/>
      <c r="D46" s="10"/>
    </row>
    <row r="47" spans="1:17">
      <c r="C47" s="10"/>
      <c r="D47" s="10"/>
    </row>
    <row r="48" spans="1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2023-01-19T03:57:24Z</dcterms:modified>
</cp:coreProperties>
</file>