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D6B87EC9-C818-45B7-BEDB-E02D895C84D2}" xr6:coauthVersionLast="47" xr6:coauthVersionMax="47" xr10:uidLastSave="{00000000-0000-0000-0000-000000000000}"/>
  <bookViews>
    <workbookView xWindow="13740" yWindow="570" windowWidth="12630" windowHeight="14595"/>
  </bookViews>
  <sheets>
    <sheet name="Active" sheetId="1" r:id="rId1"/>
    <sheet name="Q_fit" sheetId="2" r:id="rId2"/>
  </sheets>
  <definedNames>
    <definedName name="solver_adj" localSheetId="0" hidden="1">Active!$E$11:$E$13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Active!$E$14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U27" i="1" l="1"/>
  <c r="U26" i="1"/>
  <c r="U25" i="1"/>
  <c r="U24" i="1"/>
  <c r="U23" i="1"/>
  <c r="U22" i="1"/>
  <c r="Q224" i="1"/>
  <c r="Q227" i="1"/>
  <c r="Q228" i="1"/>
  <c r="Q220" i="1"/>
  <c r="Q221" i="1"/>
  <c r="Q223" i="1"/>
  <c r="Q225" i="1"/>
  <c r="D11" i="1"/>
  <c r="D12" i="1"/>
  <c r="Q226" i="1"/>
  <c r="Q222" i="1"/>
  <c r="Q218" i="1"/>
  <c r="D9" i="1"/>
  <c r="C9" i="1"/>
  <c r="Q214" i="1"/>
  <c r="Q215" i="1"/>
  <c r="Q217" i="1"/>
  <c r="Q219" i="1"/>
  <c r="Q205" i="1"/>
  <c r="K188" i="1"/>
  <c r="C7" i="1"/>
  <c r="E224" i="1" s="1"/>
  <c r="F224" i="1" s="1"/>
  <c r="C8" i="1"/>
  <c r="Q216" i="1"/>
  <c r="D13" i="1"/>
  <c r="E39" i="1"/>
  <c r="F39" i="1"/>
  <c r="G39" i="1" s="1"/>
  <c r="I39" i="1" s="1"/>
  <c r="F188" i="1"/>
  <c r="F16" i="1"/>
  <c r="F17" i="1" s="1"/>
  <c r="Q213" i="1"/>
  <c r="Q210" i="1"/>
  <c r="Q211" i="1"/>
  <c r="Q212" i="1"/>
  <c r="Q207" i="1"/>
  <c r="Q208" i="1"/>
  <c r="Q209" i="1"/>
  <c r="Q206" i="1"/>
  <c r="Q204" i="1"/>
  <c r="Q202" i="1"/>
  <c r="Q198" i="1"/>
  <c r="Q199" i="1"/>
  <c r="Q203" i="1"/>
  <c r="Q186" i="1"/>
  <c r="Q200" i="1"/>
  <c r="Q201" i="1"/>
  <c r="Q193" i="1"/>
  <c r="Q195" i="1"/>
  <c r="Q196" i="1"/>
  <c r="Q21" i="1"/>
  <c r="Q188" i="1"/>
  <c r="D21" i="2"/>
  <c r="F21" i="2" s="1"/>
  <c r="D22" i="2"/>
  <c r="F22" i="2"/>
  <c r="H22" i="2"/>
  <c r="D23" i="2"/>
  <c r="D24" i="2"/>
  <c r="F24" i="2"/>
  <c r="D25" i="2"/>
  <c r="D26" i="2"/>
  <c r="D27" i="2"/>
  <c r="I27" i="2" s="1"/>
  <c r="J27" i="2" s="1"/>
  <c r="D28" i="2"/>
  <c r="D29" i="2"/>
  <c r="F29" i="2"/>
  <c r="G29" i="2"/>
  <c r="D30" i="2"/>
  <c r="F30" i="2" s="1"/>
  <c r="D31" i="2"/>
  <c r="I31" i="2" s="1"/>
  <c r="J31" i="2" s="1"/>
  <c r="D32" i="2"/>
  <c r="D33" i="2"/>
  <c r="D34" i="2"/>
  <c r="D35" i="2"/>
  <c r="D36" i="2"/>
  <c r="D37" i="2"/>
  <c r="I37" i="2" s="1"/>
  <c r="J37" i="2" s="1"/>
  <c r="D38" i="2"/>
  <c r="D39" i="2"/>
  <c r="D40" i="2"/>
  <c r="F40" i="2"/>
  <c r="D41" i="2"/>
  <c r="D42" i="2"/>
  <c r="D43" i="2"/>
  <c r="F43" i="2" s="1"/>
  <c r="D44" i="2"/>
  <c r="D45" i="2"/>
  <c r="F45" i="2" s="1"/>
  <c r="H45" i="2" s="1"/>
  <c r="D46" i="2"/>
  <c r="F46" i="2"/>
  <c r="H46" i="2" s="1"/>
  <c r="D47" i="2"/>
  <c r="D48" i="2"/>
  <c r="D49" i="2"/>
  <c r="D50" i="2"/>
  <c r="F50" i="2"/>
  <c r="H50" i="2"/>
  <c r="D51" i="2"/>
  <c r="D52" i="2"/>
  <c r="F26" i="2"/>
  <c r="G26" i="2"/>
  <c r="F27" i="2"/>
  <c r="H27" i="2" s="1"/>
  <c r="F33" i="2"/>
  <c r="G33" i="2"/>
  <c r="F34" i="2"/>
  <c r="H34" i="2" s="1"/>
  <c r="G34" i="2"/>
  <c r="F42" i="2"/>
  <c r="H42" i="2" s="1"/>
  <c r="F47" i="2"/>
  <c r="H47" i="2" s="1"/>
  <c r="G47" i="2"/>
  <c r="F49" i="2"/>
  <c r="H49" i="2" s="1"/>
  <c r="G49" i="2"/>
  <c r="H29" i="2"/>
  <c r="H33" i="2"/>
  <c r="E342" i="2"/>
  <c r="E16" i="2"/>
  <c r="E15" i="2"/>
  <c r="E21" i="2"/>
  <c r="I21" i="2"/>
  <c r="J21" i="2"/>
  <c r="E22" i="2"/>
  <c r="I22" i="2"/>
  <c r="J22" i="2"/>
  <c r="E23" i="2"/>
  <c r="E24" i="2"/>
  <c r="I24" i="2"/>
  <c r="J24" i="2" s="1"/>
  <c r="E25" i="2"/>
  <c r="E26" i="2"/>
  <c r="I26" i="2"/>
  <c r="J26" i="2"/>
  <c r="E27" i="2"/>
  <c r="E28" i="2"/>
  <c r="E29" i="2"/>
  <c r="I29" i="2"/>
  <c r="J29" i="2" s="1"/>
  <c r="E30" i="2"/>
  <c r="I30" i="2"/>
  <c r="J30" i="2" s="1"/>
  <c r="E31" i="2"/>
  <c r="E32" i="2"/>
  <c r="E33" i="2"/>
  <c r="I33" i="2"/>
  <c r="J33" i="2" s="1"/>
  <c r="E34" i="2"/>
  <c r="I34" i="2"/>
  <c r="J34" i="2"/>
  <c r="E35" i="2"/>
  <c r="E36" i="2"/>
  <c r="E37" i="2"/>
  <c r="E38" i="2"/>
  <c r="E39" i="2"/>
  <c r="E40" i="2"/>
  <c r="I40" i="2"/>
  <c r="J40" i="2"/>
  <c r="E41" i="2"/>
  <c r="E42" i="2"/>
  <c r="I42" i="2"/>
  <c r="J42" i="2"/>
  <c r="E43" i="2"/>
  <c r="I43" i="2"/>
  <c r="J43" i="2" s="1"/>
  <c r="E44" i="2"/>
  <c r="E45" i="2"/>
  <c r="I45" i="2"/>
  <c r="J45" i="2" s="1"/>
  <c r="E46" i="2"/>
  <c r="I46" i="2"/>
  <c r="J46" i="2"/>
  <c r="E47" i="2"/>
  <c r="I47" i="2"/>
  <c r="J47" i="2"/>
  <c r="E48" i="2"/>
  <c r="E49" i="2"/>
  <c r="I49" i="2"/>
  <c r="J49" i="2" s="1"/>
  <c r="E50" i="2"/>
  <c r="I50" i="2"/>
  <c r="J50" i="2" s="1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F16" i="2"/>
  <c r="F15" i="2"/>
  <c r="D53" i="2"/>
  <c r="F53" i="2"/>
  <c r="D54" i="2"/>
  <c r="F54" i="2"/>
  <c r="D55" i="2"/>
  <c r="F55" i="2"/>
  <c r="H55" i="2"/>
  <c r="D56" i="2"/>
  <c r="F56" i="2"/>
  <c r="H56" i="2"/>
  <c r="D57" i="2"/>
  <c r="F57" i="2"/>
  <c r="D58" i="2"/>
  <c r="F58" i="2"/>
  <c r="D59" i="2"/>
  <c r="F59" i="2"/>
  <c r="D60" i="2"/>
  <c r="F60" i="2"/>
  <c r="D61" i="2"/>
  <c r="F61" i="2"/>
  <c r="D62" i="2"/>
  <c r="F62" i="2"/>
  <c r="D63" i="2"/>
  <c r="F63" i="2"/>
  <c r="D64" i="2"/>
  <c r="F64" i="2"/>
  <c r="D65" i="2"/>
  <c r="F65" i="2"/>
  <c r="D66" i="2"/>
  <c r="F66" i="2"/>
  <c r="D67" i="2"/>
  <c r="F67" i="2"/>
  <c r="D68" i="2"/>
  <c r="F68" i="2"/>
  <c r="D69" i="2"/>
  <c r="F69" i="2"/>
  <c r="D70" i="2"/>
  <c r="F70" i="2"/>
  <c r="H70" i="2"/>
  <c r="D71" i="2"/>
  <c r="F71" i="2"/>
  <c r="D72" i="2"/>
  <c r="F72" i="2"/>
  <c r="D73" i="2"/>
  <c r="F73" i="2"/>
  <c r="G73" i="2"/>
  <c r="D74" i="2"/>
  <c r="F74" i="2"/>
  <c r="D75" i="2"/>
  <c r="F75" i="2"/>
  <c r="D76" i="2"/>
  <c r="F76" i="2"/>
  <c r="D77" i="2"/>
  <c r="F77" i="2"/>
  <c r="H77" i="2"/>
  <c r="D78" i="2"/>
  <c r="F78" i="2"/>
  <c r="H78" i="2"/>
  <c r="D79" i="2"/>
  <c r="F79" i="2"/>
  <c r="D80" i="2"/>
  <c r="F80" i="2"/>
  <c r="D81" i="2"/>
  <c r="F81" i="2"/>
  <c r="H81" i="2"/>
  <c r="D82" i="2"/>
  <c r="F82" i="2"/>
  <c r="D83" i="2"/>
  <c r="F83" i="2"/>
  <c r="H83" i="2"/>
  <c r="D84" i="2"/>
  <c r="F84" i="2"/>
  <c r="H84" i="2"/>
  <c r="D85" i="2"/>
  <c r="F85" i="2"/>
  <c r="H85" i="2"/>
  <c r="D86" i="2"/>
  <c r="F86" i="2"/>
  <c r="D87" i="2"/>
  <c r="F87" i="2"/>
  <c r="D88" i="2"/>
  <c r="F88" i="2"/>
  <c r="D89" i="2"/>
  <c r="F89" i="2"/>
  <c r="D90" i="2"/>
  <c r="F90" i="2"/>
  <c r="D91" i="2"/>
  <c r="F91" i="2"/>
  <c r="D92" i="2"/>
  <c r="F92" i="2"/>
  <c r="D93" i="2"/>
  <c r="F93" i="2"/>
  <c r="H93" i="2"/>
  <c r="D94" i="2"/>
  <c r="F94" i="2"/>
  <c r="H94" i="2"/>
  <c r="D95" i="2"/>
  <c r="F95" i="2"/>
  <c r="D96" i="2"/>
  <c r="G96" i="2"/>
  <c r="F96" i="2"/>
  <c r="D97" i="2"/>
  <c r="F97" i="2"/>
  <c r="H97" i="2"/>
  <c r="D98" i="2"/>
  <c r="F98" i="2"/>
  <c r="D99" i="2"/>
  <c r="F99" i="2"/>
  <c r="H99" i="2"/>
  <c r="D100" i="2"/>
  <c r="F100" i="2"/>
  <c r="H100" i="2"/>
  <c r="D101" i="2"/>
  <c r="F101" i="2"/>
  <c r="D102" i="2"/>
  <c r="F102" i="2"/>
  <c r="D103" i="2"/>
  <c r="F103" i="2"/>
  <c r="D104" i="2"/>
  <c r="F104" i="2"/>
  <c r="D105" i="2"/>
  <c r="F105" i="2"/>
  <c r="D106" i="2"/>
  <c r="F106" i="2"/>
  <c r="H106" i="2"/>
  <c r="D107" i="2"/>
  <c r="F107" i="2"/>
  <c r="D108" i="2"/>
  <c r="F108" i="2"/>
  <c r="D109" i="2"/>
  <c r="F109" i="2"/>
  <c r="H109" i="2"/>
  <c r="D110" i="2"/>
  <c r="F110" i="2"/>
  <c r="H110" i="2"/>
  <c r="D111" i="2"/>
  <c r="F111" i="2"/>
  <c r="H111" i="2"/>
  <c r="D112" i="2"/>
  <c r="F112" i="2"/>
  <c r="H112" i="2"/>
  <c r="D113" i="2"/>
  <c r="F113" i="2"/>
  <c r="H113" i="2"/>
  <c r="D114" i="2"/>
  <c r="F114" i="2"/>
  <c r="D115" i="2"/>
  <c r="F115" i="2"/>
  <c r="H115" i="2"/>
  <c r="D116" i="2"/>
  <c r="F116" i="2"/>
  <c r="H116" i="2"/>
  <c r="D117" i="2"/>
  <c r="F117" i="2"/>
  <c r="H117" i="2"/>
  <c r="D118" i="2"/>
  <c r="F118" i="2"/>
  <c r="D119" i="2"/>
  <c r="F119" i="2"/>
  <c r="H119" i="2"/>
  <c r="D120" i="2"/>
  <c r="F120" i="2"/>
  <c r="D121" i="2"/>
  <c r="F121" i="2"/>
  <c r="H121" i="2"/>
  <c r="D122" i="2"/>
  <c r="F122" i="2"/>
  <c r="D123" i="2"/>
  <c r="F123" i="2"/>
  <c r="D124" i="2"/>
  <c r="F124" i="2"/>
  <c r="H124" i="2"/>
  <c r="D125" i="2"/>
  <c r="F125" i="2"/>
  <c r="D126" i="2"/>
  <c r="F126" i="2"/>
  <c r="H126" i="2"/>
  <c r="D127" i="2"/>
  <c r="F127" i="2"/>
  <c r="D128" i="2"/>
  <c r="F128" i="2"/>
  <c r="D129" i="2"/>
  <c r="F129" i="2"/>
  <c r="H129" i="2"/>
  <c r="D130" i="2"/>
  <c r="F130" i="2"/>
  <c r="D131" i="2"/>
  <c r="F131" i="2"/>
  <c r="H131" i="2"/>
  <c r="D132" i="2"/>
  <c r="F132" i="2"/>
  <c r="H132" i="2"/>
  <c r="D133" i="2"/>
  <c r="F133" i="2"/>
  <c r="D134" i="2"/>
  <c r="F134" i="2"/>
  <c r="D135" i="2"/>
  <c r="F135" i="2"/>
  <c r="H135" i="2"/>
  <c r="D136" i="2"/>
  <c r="F136" i="2"/>
  <c r="H136" i="2"/>
  <c r="D137" i="2"/>
  <c r="F137" i="2"/>
  <c r="H137" i="2"/>
  <c r="D138" i="2"/>
  <c r="F138" i="2"/>
  <c r="D139" i="2"/>
  <c r="F139" i="2"/>
  <c r="D140" i="2"/>
  <c r="F140" i="2"/>
  <c r="H140" i="2"/>
  <c r="D141" i="2"/>
  <c r="F141" i="2"/>
  <c r="D142" i="2"/>
  <c r="F142" i="2"/>
  <c r="H142" i="2"/>
  <c r="D143" i="2"/>
  <c r="F143" i="2"/>
  <c r="D144" i="2"/>
  <c r="F144" i="2"/>
  <c r="D145" i="2"/>
  <c r="F145" i="2"/>
  <c r="G145" i="2"/>
  <c r="D146" i="2"/>
  <c r="F146" i="2"/>
  <c r="D147" i="2"/>
  <c r="F147" i="2"/>
  <c r="H147" i="2"/>
  <c r="H16" i="2"/>
  <c r="H15" i="2"/>
  <c r="H58" i="2"/>
  <c r="H62" i="2"/>
  <c r="H73" i="2"/>
  <c r="H89" i="2"/>
  <c r="H96" i="2"/>
  <c r="H105" i="2"/>
  <c r="H122" i="2"/>
  <c r="H138" i="2"/>
  <c r="G16" i="2"/>
  <c r="G15" i="2"/>
  <c r="G12" i="2"/>
  <c r="G55" i="2"/>
  <c r="G58" i="2"/>
  <c r="G62" i="2"/>
  <c r="G70" i="2"/>
  <c r="G77" i="2"/>
  <c r="G78" i="2"/>
  <c r="G84" i="2"/>
  <c r="G85" i="2"/>
  <c r="G89" i="2"/>
  <c r="G93" i="2"/>
  <c r="G94" i="2"/>
  <c r="G99" i="2"/>
  <c r="G100" i="2"/>
  <c r="G105" i="2"/>
  <c r="G106" i="2"/>
  <c r="G110" i="2"/>
  <c r="G111" i="2"/>
  <c r="G116" i="2"/>
  <c r="G117" i="2"/>
  <c r="G119" i="2"/>
  <c r="G121" i="2"/>
  <c r="G122" i="2"/>
  <c r="G126" i="2"/>
  <c r="G132" i="2"/>
  <c r="G137" i="2"/>
  <c r="G138" i="2"/>
  <c r="I16" i="2"/>
  <c r="I15" i="2"/>
  <c r="I12" i="2"/>
  <c r="I53" i="2"/>
  <c r="I54" i="2"/>
  <c r="I55" i="2"/>
  <c r="I56" i="2"/>
  <c r="J56" i="2"/>
  <c r="I57" i="2"/>
  <c r="J57" i="2"/>
  <c r="I58" i="2"/>
  <c r="J58" i="2"/>
  <c r="I59" i="2"/>
  <c r="I60" i="2"/>
  <c r="J60" i="2"/>
  <c r="I61" i="2"/>
  <c r="I62" i="2"/>
  <c r="I63" i="2"/>
  <c r="J63" i="2"/>
  <c r="I64" i="2"/>
  <c r="J64" i="2"/>
  <c r="I65" i="2"/>
  <c r="I66" i="2"/>
  <c r="J66" i="2"/>
  <c r="I67" i="2"/>
  <c r="I68" i="2"/>
  <c r="J68" i="2"/>
  <c r="I69" i="2"/>
  <c r="I70" i="2"/>
  <c r="I71" i="2"/>
  <c r="I72" i="2"/>
  <c r="J72" i="2"/>
  <c r="I73" i="2"/>
  <c r="I74" i="2"/>
  <c r="J74" i="2"/>
  <c r="I75" i="2"/>
  <c r="I76" i="2"/>
  <c r="J76" i="2"/>
  <c r="I77" i="2"/>
  <c r="I78" i="2"/>
  <c r="I79" i="2"/>
  <c r="I80" i="2"/>
  <c r="J80" i="2"/>
  <c r="I81" i="2"/>
  <c r="I82" i="2"/>
  <c r="J82" i="2"/>
  <c r="I83" i="2"/>
  <c r="I84" i="2"/>
  <c r="J84" i="2"/>
  <c r="I85" i="2"/>
  <c r="I86" i="2"/>
  <c r="I87" i="2"/>
  <c r="I88" i="2"/>
  <c r="J88" i="2"/>
  <c r="I89" i="2"/>
  <c r="I90" i="2"/>
  <c r="J90" i="2"/>
  <c r="I91" i="2"/>
  <c r="I92" i="2"/>
  <c r="J92" i="2"/>
  <c r="I93" i="2"/>
  <c r="I94" i="2"/>
  <c r="I95" i="2"/>
  <c r="I96" i="2"/>
  <c r="J96" i="2"/>
  <c r="I97" i="2"/>
  <c r="I98" i="2"/>
  <c r="J98" i="2"/>
  <c r="I99" i="2"/>
  <c r="I100" i="2"/>
  <c r="J100" i="2"/>
  <c r="I101" i="2"/>
  <c r="I102" i="2"/>
  <c r="I103" i="2"/>
  <c r="I104" i="2"/>
  <c r="J104" i="2"/>
  <c r="I105" i="2"/>
  <c r="I106" i="2"/>
  <c r="J106" i="2"/>
  <c r="I107" i="2"/>
  <c r="I108" i="2"/>
  <c r="J108" i="2"/>
  <c r="I109" i="2"/>
  <c r="J109" i="2"/>
  <c r="I110" i="2"/>
  <c r="I111" i="2"/>
  <c r="I112" i="2"/>
  <c r="J112" i="2"/>
  <c r="I113" i="2"/>
  <c r="I114" i="2"/>
  <c r="J114" i="2"/>
  <c r="I115" i="2"/>
  <c r="J115" i="2"/>
  <c r="I116" i="2"/>
  <c r="J116" i="2"/>
  <c r="I117" i="2"/>
  <c r="I118" i="2"/>
  <c r="I119" i="2"/>
  <c r="I120" i="2"/>
  <c r="J120" i="2"/>
  <c r="I121" i="2"/>
  <c r="J121" i="2"/>
  <c r="I122" i="2"/>
  <c r="J122" i="2"/>
  <c r="I123" i="2"/>
  <c r="I124" i="2"/>
  <c r="J124" i="2"/>
  <c r="I125" i="2"/>
  <c r="I126" i="2"/>
  <c r="I127" i="2"/>
  <c r="J127" i="2"/>
  <c r="I128" i="2"/>
  <c r="J128" i="2"/>
  <c r="I129" i="2"/>
  <c r="I130" i="2"/>
  <c r="J130" i="2"/>
  <c r="I131" i="2"/>
  <c r="I132" i="2"/>
  <c r="J132" i="2"/>
  <c r="I133" i="2"/>
  <c r="I134" i="2"/>
  <c r="I135" i="2"/>
  <c r="I136" i="2"/>
  <c r="J136" i="2"/>
  <c r="I137" i="2"/>
  <c r="I138" i="2"/>
  <c r="J138" i="2"/>
  <c r="I139" i="2"/>
  <c r="I140" i="2"/>
  <c r="J140" i="2"/>
  <c r="I141" i="2"/>
  <c r="I142" i="2"/>
  <c r="I143" i="2"/>
  <c r="I144" i="2"/>
  <c r="J144" i="2"/>
  <c r="I145" i="2"/>
  <c r="I146" i="2"/>
  <c r="J146" i="2"/>
  <c r="I147" i="2"/>
  <c r="D16" i="2"/>
  <c r="D15" i="2"/>
  <c r="J16" i="2"/>
  <c r="J15" i="2"/>
  <c r="J13" i="2"/>
  <c r="J53" i="2"/>
  <c r="J54" i="2"/>
  <c r="J55" i="2"/>
  <c r="J59" i="2"/>
  <c r="J61" i="2"/>
  <c r="J62" i="2"/>
  <c r="J65" i="2"/>
  <c r="J67" i="2"/>
  <c r="J69" i="2"/>
  <c r="J70" i="2"/>
  <c r="J71" i="2"/>
  <c r="J73" i="2"/>
  <c r="J75" i="2"/>
  <c r="J77" i="2"/>
  <c r="J78" i="2"/>
  <c r="J79" i="2"/>
  <c r="J81" i="2"/>
  <c r="J83" i="2"/>
  <c r="J85" i="2"/>
  <c r="J86" i="2"/>
  <c r="J87" i="2"/>
  <c r="J89" i="2"/>
  <c r="J91" i="2"/>
  <c r="J93" i="2"/>
  <c r="J94" i="2"/>
  <c r="J95" i="2"/>
  <c r="J97" i="2"/>
  <c r="J99" i="2"/>
  <c r="J101" i="2"/>
  <c r="J102" i="2"/>
  <c r="J103" i="2"/>
  <c r="J105" i="2"/>
  <c r="J107" i="2"/>
  <c r="J110" i="2"/>
  <c r="J111" i="2"/>
  <c r="J113" i="2"/>
  <c r="J117" i="2"/>
  <c r="J118" i="2"/>
  <c r="J119" i="2"/>
  <c r="J123" i="2"/>
  <c r="J125" i="2"/>
  <c r="J126" i="2"/>
  <c r="J129" i="2"/>
  <c r="J131" i="2"/>
  <c r="J133" i="2"/>
  <c r="J134" i="2"/>
  <c r="J135" i="2"/>
  <c r="J137" i="2"/>
  <c r="J139" i="2"/>
  <c r="J141" i="2"/>
  <c r="J142" i="2"/>
  <c r="J143" i="2"/>
  <c r="J145" i="2"/>
  <c r="J147" i="2"/>
  <c r="D17" i="2"/>
  <c r="D342" i="2"/>
  <c r="I342" i="2"/>
  <c r="J342" i="2"/>
  <c r="E341" i="2"/>
  <c r="I341" i="2"/>
  <c r="J341" i="2"/>
  <c r="D341" i="2"/>
  <c r="F341" i="2"/>
  <c r="E340" i="2"/>
  <c r="I340" i="2"/>
  <c r="J340" i="2"/>
  <c r="D340" i="2"/>
  <c r="F340" i="2"/>
  <c r="E339" i="2"/>
  <c r="D339" i="2"/>
  <c r="F339" i="2"/>
  <c r="H339" i="2"/>
  <c r="E338" i="2"/>
  <c r="D338" i="2"/>
  <c r="F338" i="2"/>
  <c r="H338" i="2"/>
  <c r="E337" i="2"/>
  <c r="D337" i="2"/>
  <c r="F337" i="2"/>
  <c r="H337" i="2"/>
  <c r="E336" i="2"/>
  <c r="D336" i="2"/>
  <c r="I336" i="2"/>
  <c r="J336" i="2"/>
  <c r="E335" i="2"/>
  <c r="I335" i="2"/>
  <c r="J335" i="2"/>
  <c r="D335" i="2"/>
  <c r="F335" i="2"/>
  <c r="H335" i="2"/>
  <c r="G335" i="2"/>
  <c r="E334" i="2"/>
  <c r="I334" i="2"/>
  <c r="J334" i="2"/>
  <c r="D334" i="2"/>
  <c r="E333" i="2"/>
  <c r="D333" i="2"/>
  <c r="I333" i="2"/>
  <c r="J333" i="2"/>
  <c r="E332" i="2"/>
  <c r="I332" i="2"/>
  <c r="J332" i="2"/>
  <c r="D332" i="2"/>
  <c r="F332" i="2"/>
  <c r="H332" i="2"/>
  <c r="E331" i="2"/>
  <c r="D331" i="2"/>
  <c r="F331" i="2"/>
  <c r="H331" i="2"/>
  <c r="E330" i="2"/>
  <c r="I330" i="2"/>
  <c r="J330" i="2"/>
  <c r="D330" i="2"/>
  <c r="F330" i="2"/>
  <c r="H330" i="2"/>
  <c r="E329" i="2"/>
  <c r="D329" i="2"/>
  <c r="F329" i="2"/>
  <c r="H329" i="2"/>
  <c r="E328" i="2"/>
  <c r="I328" i="2"/>
  <c r="J328" i="2"/>
  <c r="D328" i="2"/>
  <c r="E327" i="2"/>
  <c r="D327" i="2"/>
  <c r="F327" i="2"/>
  <c r="G327" i="2"/>
  <c r="I327" i="2"/>
  <c r="J327" i="2"/>
  <c r="E326" i="2"/>
  <c r="I326" i="2"/>
  <c r="J326" i="2"/>
  <c r="D326" i="2"/>
  <c r="E325" i="2"/>
  <c r="I325" i="2"/>
  <c r="J325" i="2"/>
  <c r="D325" i="2"/>
  <c r="F325" i="2"/>
  <c r="H325" i="2"/>
  <c r="E324" i="2"/>
  <c r="D324" i="2"/>
  <c r="F324" i="2"/>
  <c r="H324" i="2"/>
  <c r="E323" i="2"/>
  <c r="D323" i="2"/>
  <c r="F323" i="2"/>
  <c r="H323" i="2"/>
  <c r="E322" i="2"/>
  <c r="I322" i="2"/>
  <c r="J322" i="2"/>
  <c r="D322" i="2"/>
  <c r="F322" i="2"/>
  <c r="H322" i="2"/>
  <c r="G322" i="2"/>
  <c r="E321" i="2"/>
  <c r="D321" i="2"/>
  <c r="F321" i="2"/>
  <c r="H321" i="2"/>
  <c r="E320" i="2"/>
  <c r="D320" i="2"/>
  <c r="I320" i="2"/>
  <c r="J320" i="2"/>
  <c r="E319" i="2"/>
  <c r="I319" i="2"/>
  <c r="J319" i="2"/>
  <c r="D319" i="2"/>
  <c r="F319" i="2"/>
  <c r="H319" i="2"/>
  <c r="G319" i="2"/>
  <c r="E318" i="2"/>
  <c r="I318" i="2"/>
  <c r="J318" i="2"/>
  <c r="D318" i="2"/>
  <c r="E317" i="2"/>
  <c r="D317" i="2"/>
  <c r="I317" i="2"/>
  <c r="J317" i="2"/>
  <c r="E316" i="2"/>
  <c r="I316" i="2"/>
  <c r="J316" i="2"/>
  <c r="D316" i="2"/>
  <c r="F316" i="2"/>
  <c r="H316" i="2"/>
  <c r="E315" i="2"/>
  <c r="D315" i="2"/>
  <c r="F315" i="2"/>
  <c r="H315" i="2"/>
  <c r="E314" i="2"/>
  <c r="I314" i="2"/>
  <c r="D314" i="2"/>
  <c r="F314" i="2"/>
  <c r="H314" i="2"/>
  <c r="J314" i="2"/>
  <c r="E313" i="2"/>
  <c r="D313" i="2"/>
  <c r="F313" i="2"/>
  <c r="H313" i="2"/>
  <c r="E312" i="2"/>
  <c r="I312" i="2"/>
  <c r="J312" i="2"/>
  <c r="D312" i="2"/>
  <c r="E311" i="2"/>
  <c r="D311" i="2"/>
  <c r="F311" i="2"/>
  <c r="H311" i="2"/>
  <c r="I311" i="2"/>
  <c r="J311" i="2"/>
  <c r="E310" i="2"/>
  <c r="I310" i="2"/>
  <c r="J310" i="2"/>
  <c r="D310" i="2"/>
  <c r="E309" i="2"/>
  <c r="D309" i="2"/>
  <c r="F309" i="2"/>
  <c r="E308" i="2"/>
  <c r="D308" i="2"/>
  <c r="E307" i="2"/>
  <c r="I307" i="2"/>
  <c r="J307" i="2"/>
  <c r="D307" i="2"/>
  <c r="E306" i="2"/>
  <c r="I306" i="2"/>
  <c r="J306" i="2"/>
  <c r="D306" i="2"/>
  <c r="F306" i="2"/>
  <c r="H306" i="2"/>
  <c r="E305" i="2"/>
  <c r="D305" i="2"/>
  <c r="F305" i="2"/>
  <c r="H305" i="2"/>
  <c r="E304" i="2"/>
  <c r="I304" i="2"/>
  <c r="J304" i="2"/>
  <c r="D304" i="2"/>
  <c r="E303" i="2"/>
  <c r="D303" i="2"/>
  <c r="F303" i="2"/>
  <c r="G303" i="2"/>
  <c r="I303" i="2"/>
  <c r="J303" i="2"/>
  <c r="E302" i="2"/>
  <c r="I302" i="2"/>
  <c r="J302" i="2"/>
  <c r="D302" i="2"/>
  <c r="E301" i="2"/>
  <c r="I301" i="2"/>
  <c r="J301" i="2"/>
  <c r="D301" i="2"/>
  <c r="G301" i="2"/>
  <c r="F301" i="2"/>
  <c r="H301" i="2"/>
  <c r="E300" i="2"/>
  <c r="D300" i="2"/>
  <c r="E299" i="2"/>
  <c r="D299" i="2"/>
  <c r="E298" i="2"/>
  <c r="D298" i="2"/>
  <c r="E297" i="2"/>
  <c r="I297" i="2"/>
  <c r="D297" i="2"/>
  <c r="F297" i="2"/>
  <c r="J297" i="2"/>
  <c r="E296" i="2"/>
  <c r="D296" i="2"/>
  <c r="I296" i="2"/>
  <c r="J296" i="2"/>
  <c r="E295" i="2"/>
  <c r="D295" i="2"/>
  <c r="I295" i="2"/>
  <c r="J295" i="2"/>
  <c r="E294" i="2"/>
  <c r="I294" i="2"/>
  <c r="J294" i="2"/>
  <c r="D294" i="2"/>
  <c r="F294" i="2"/>
  <c r="H294" i="2"/>
  <c r="E293" i="2"/>
  <c r="D293" i="2"/>
  <c r="F293" i="2"/>
  <c r="H293" i="2"/>
  <c r="G293" i="2"/>
  <c r="E292" i="2"/>
  <c r="D292" i="2"/>
  <c r="E291" i="2"/>
  <c r="D291" i="2"/>
  <c r="I291" i="2"/>
  <c r="J291" i="2"/>
  <c r="E290" i="2"/>
  <c r="D290" i="2"/>
  <c r="E289" i="2"/>
  <c r="I289" i="2"/>
  <c r="D289" i="2"/>
  <c r="F289" i="2"/>
  <c r="G289" i="2"/>
  <c r="J289" i="2"/>
  <c r="E288" i="2"/>
  <c r="D288" i="2"/>
  <c r="F288" i="2"/>
  <c r="H288" i="2"/>
  <c r="I288" i="2"/>
  <c r="J288" i="2"/>
  <c r="E287" i="2"/>
  <c r="D287" i="2"/>
  <c r="F287" i="2"/>
  <c r="H287" i="2"/>
  <c r="E286" i="2"/>
  <c r="D286" i="2"/>
  <c r="E285" i="2"/>
  <c r="D285" i="2"/>
  <c r="F285" i="2"/>
  <c r="H285" i="2"/>
  <c r="E284" i="2"/>
  <c r="I284" i="2"/>
  <c r="J284" i="2"/>
  <c r="D284" i="2"/>
  <c r="E283" i="2"/>
  <c r="I283" i="2"/>
  <c r="J283" i="2"/>
  <c r="D283" i="2"/>
  <c r="F283" i="2"/>
  <c r="H283" i="2"/>
  <c r="E282" i="2"/>
  <c r="I282" i="2"/>
  <c r="J282" i="2"/>
  <c r="D282" i="2"/>
  <c r="E281" i="2"/>
  <c r="I281" i="2"/>
  <c r="J281" i="2"/>
  <c r="D281" i="2"/>
  <c r="F281" i="2"/>
  <c r="H281" i="2"/>
  <c r="E280" i="2"/>
  <c r="D280" i="2"/>
  <c r="E279" i="2"/>
  <c r="D279" i="2"/>
  <c r="F279" i="2"/>
  <c r="H279" i="2"/>
  <c r="E278" i="2"/>
  <c r="I278" i="2"/>
  <c r="J278" i="2"/>
  <c r="D278" i="2"/>
  <c r="F278" i="2"/>
  <c r="H278" i="2"/>
  <c r="E277" i="2"/>
  <c r="D277" i="2"/>
  <c r="F277" i="2"/>
  <c r="H277" i="2"/>
  <c r="G277" i="2"/>
  <c r="E276" i="2"/>
  <c r="I276" i="2"/>
  <c r="J276" i="2"/>
  <c r="D276" i="2"/>
  <c r="E275" i="2"/>
  <c r="D275" i="2"/>
  <c r="F275" i="2"/>
  <c r="H275" i="2"/>
  <c r="E274" i="2"/>
  <c r="D274" i="2"/>
  <c r="E273" i="2"/>
  <c r="I273" i="2"/>
  <c r="D273" i="2"/>
  <c r="G273" i="2"/>
  <c r="F273" i="2"/>
  <c r="H273" i="2"/>
  <c r="J273" i="2"/>
  <c r="E272" i="2"/>
  <c r="D272" i="2"/>
  <c r="F272" i="2"/>
  <c r="H272" i="2"/>
  <c r="I272" i="2"/>
  <c r="J272" i="2"/>
  <c r="E271" i="2"/>
  <c r="D271" i="2"/>
  <c r="F271" i="2"/>
  <c r="H271" i="2"/>
  <c r="G271" i="2"/>
  <c r="E270" i="2"/>
  <c r="D270" i="2"/>
  <c r="F270" i="2"/>
  <c r="H270" i="2"/>
  <c r="E269" i="2"/>
  <c r="D269" i="2"/>
  <c r="E268" i="2"/>
  <c r="D268" i="2"/>
  <c r="I268" i="2"/>
  <c r="J268" i="2"/>
  <c r="E267" i="2"/>
  <c r="I267" i="2"/>
  <c r="J267" i="2"/>
  <c r="D267" i="2"/>
  <c r="F267" i="2"/>
  <c r="H267" i="2"/>
  <c r="E266" i="2"/>
  <c r="D266" i="2"/>
  <c r="I266" i="2"/>
  <c r="J266" i="2"/>
  <c r="E265" i="2"/>
  <c r="I265" i="2"/>
  <c r="J265" i="2"/>
  <c r="D265" i="2"/>
  <c r="F265" i="2"/>
  <c r="H265" i="2"/>
  <c r="G265" i="2"/>
  <c r="E264" i="2"/>
  <c r="D264" i="2"/>
  <c r="F264" i="2"/>
  <c r="H264" i="2"/>
  <c r="E263" i="2"/>
  <c r="D263" i="2"/>
  <c r="F263" i="2"/>
  <c r="H263" i="2"/>
  <c r="G263" i="2"/>
  <c r="E262" i="2"/>
  <c r="D262" i="2"/>
  <c r="F262" i="2"/>
  <c r="H262" i="2"/>
  <c r="I262" i="2"/>
  <c r="J262" i="2"/>
  <c r="E261" i="2"/>
  <c r="D261" i="2"/>
  <c r="F261" i="2"/>
  <c r="H261" i="2"/>
  <c r="E260" i="2"/>
  <c r="D260" i="2"/>
  <c r="E259" i="2"/>
  <c r="I259" i="2"/>
  <c r="J259" i="2"/>
  <c r="D259" i="2"/>
  <c r="F259" i="2"/>
  <c r="E258" i="2"/>
  <c r="D258" i="2"/>
  <c r="E257" i="2"/>
  <c r="I257" i="2"/>
  <c r="J257" i="2"/>
  <c r="D257" i="2"/>
  <c r="F257" i="2"/>
  <c r="G257" i="2"/>
  <c r="E256" i="2"/>
  <c r="I256" i="2"/>
  <c r="J256" i="2"/>
  <c r="D256" i="2"/>
  <c r="E255" i="2"/>
  <c r="I255" i="2"/>
  <c r="J255" i="2"/>
  <c r="D255" i="2"/>
  <c r="F255" i="2"/>
  <c r="E254" i="2"/>
  <c r="D254" i="2"/>
  <c r="F254" i="2"/>
  <c r="I254" i="2"/>
  <c r="J254" i="2"/>
  <c r="H254" i="2"/>
  <c r="E253" i="2"/>
  <c r="D253" i="2"/>
  <c r="F253" i="2"/>
  <c r="H253" i="2"/>
  <c r="E252" i="2"/>
  <c r="D252" i="2"/>
  <c r="I252" i="2"/>
  <c r="J252" i="2"/>
  <c r="E251" i="2"/>
  <c r="D251" i="2"/>
  <c r="F251" i="2"/>
  <c r="H251" i="2"/>
  <c r="G251" i="2"/>
  <c r="E250" i="2"/>
  <c r="D250" i="2"/>
  <c r="E249" i="2"/>
  <c r="I249" i="2"/>
  <c r="J249" i="2"/>
  <c r="D249" i="2"/>
  <c r="F249" i="2"/>
  <c r="E248" i="2"/>
  <c r="D248" i="2"/>
  <c r="I248" i="2"/>
  <c r="J248" i="2"/>
  <c r="E247" i="2"/>
  <c r="D247" i="2"/>
  <c r="F247" i="2"/>
  <c r="H247" i="2"/>
  <c r="E246" i="2"/>
  <c r="I246" i="2"/>
  <c r="J246" i="2"/>
  <c r="D246" i="2"/>
  <c r="F246" i="2"/>
  <c r="E245" i="2"/>
  <c r="D245" i="2"/>
  <c r="F245" i="2"/>
  <c r="H245" i="2"/>
  <c r="G245" i="2"/>
  <c r="E244" i="2"/>
  <c r="D244" i="2"/>
  <c r="E243" i="2"/>
  <c r="D243" i="2"/>
  <c r="F243" i="2"/>
  <c r="E242" i="2"/>
  <c r="D242" i="2"/>
  <c r="E241" i="2"/>
  <c r="I241" i="2"/>
  <c r="D241" i="2"/>
  <c r="F241" i="2"/>
  <c r="H241" i="2"/>
  <c r="E240" i="2"/>
  <c r="D240" i="2"/>
  <c r="E239" i="2"/>
  <c r="D239" i="2"/>
  <c r="E238" i="2"/>
  <c r="D238" i="2"/>
  <c r="E237" i="2"/>
  <c r="I237" i="2"/>
  <c r="J237" i="2"/>
  <c r="D237" i="2"/>
  <c r="E236" i="2"/>
  <c r="I236" i="2"/>
  <c r="J236" i="2"/>
  <c r="D236" i="2"/>
  <c r="E235" i="2"/>
  <c r="D235" i="2"/>
  <c r="E234" i="2"/>
  <c r="I234" i="2"/>
  <c r="J234" i="2"/>
  <c r="D234" i="2"/>
  <c r="E233" i="2"/>
  <c r="D233" i="2"/>
  <c r="F233" i="2"/>
  <c r="E232" i="2"/>
  <c r="D232" i="2"/>
  <c r="F232" i="2"/>
  <c r="E231" i="2"/>
  <c r="D231" i="2"/>
  <c r="G231" i="2"/>
  <c r="F231" i="2"/>
  <c r="H231" i="2"/>
  <c r="E230" i="2"/>
  <c r="D230" i="2"/>
  <c r="E229" i="2"/>
  <c r="D229" i="2"/>
  <c r="I229" i="2"/>
  <c r="J229" i="2"/>
  <c r="E228" i="2"/>
  <c r="D228" i="2"/>
  <c r="F228" i="2"/>
  <c r="H228" i="2"/>
  <c r="I228" i="2"/>
  <c r="J228" i="2"/>
  <c r="E227" i="2"/>
  <c r="D227" i="2"/>
  <c r="F227" i="2"/>
  <c r="H227" i="2"/>
  <c r="E226" i="2"/>
  <c r="I226" i="2"/>
  <c r="J226" i="2"/>
  <c r="D226" i="2"/>
  <c r="F226" i="2"/>
  <c r="H226" i="2"/>
  <c r="G226" i="2"/>
  <c r="E225" i="2"/>
  <c r="D225" i="2"/>
  <c r="F225" i="2"/>
  <c r="H225" i="2"/>
  <c r="G225" i="2"/>
  <c r="E224" i="2"/>
  <c r="I224" i="2"/>
  <c r="J224" i="2"/>
  <c r="D224" i="2"/>
  <c r="E223" i="2"/>
  <c r="I223" i="2"/>
  <c r="J223" i="2"/>
  <c r="D223" i="2"/>
  <c r="F223" i="2"/>
  <c r="G223" i="2"/>
  <c r="H223" i="2"/>
  <c r="E222" i="2"/>
  <c r="D222" i="2"/>
  <c r="I222" i="2"/>
  <c r="J222" i="2"/>
  <c r="E221" i="2"/>
  <c r="I221" i="2"/>
  <c r="J221" i="2"/>
  <c r="D221" i="2"/>
  <c r="F221" i="2"/>
  <c r="H221" i="2"/>
  <c r="E220" i="2"/>
  <c r="D220" i="2"/>
  <c r="F220" i="2"/>
  <c r="H220" i="2"/>
  <c r="I220" i="2"/>
  <c r="J220" i="2"/>
  <c r="E219" i="2"/>
  <c r="D219" i="2"/>
  <c r="F219" i="2"/>
  <c r="H219" i="2"/>
  <c r="E218" i="2"/>
  <c r="I218" i="2"/>
  <c r="J218" i="2"/>
  <c r="D218" i="2"/>
  <c r="F218" i="2"/>
  <c r="H218" i="2"/>
  <c r="E217" i="2"/>
  <c r="D217" i="2"/>
  <c r="F217" i="2"/>
  <c r="E216" i="2"/>
  <c r="D216" i="2"/>
  <c r="I216" i="2"/>
  <c r="J216" i="2"/>
  <c r="E215" i="2"/>
  <c r="I215" i="2"/>
  <c r="J215" i="2"/>
  <c r="D215" i="2"/>
  <c r="E214" i="2"/>
  <c r="D214" i="2"/>
  <c r="I214" i="2"/>
  <c r="J214" i="2"/>
  <c r="E213" i="2"/>
  <c r="I213" i="2"/>
  <c r="J213" i="2"/>
  <c r="D213" i="2"/>
  <c r="F213" i="2"/>
  <c r="H213" i="2"/>
  <c r="E212" i="2"/>
  <c r="I212" i="2"/>
  <c r="J212" i="2"/>
  <c r="D212" i="2"/>
  <c r="F212" i="2"/>
  <c r="H212" i="2"/>
  <c r="E211" i="2"/>
  <c r="D211" i="2"/>
  <c r="F211" i="2"/>
  <c r="E210" i="2"/>
  <c r="I210" i="2"/>
  <c r="J210" i="2"/>
  <c r="D210" i="2"/>
  <c r="F210" i="2"/>
  <c r="H210" i="2"/>
  <c r="E209" i="2"/>
  <c r="I209" i="2"/>
  <c r="J209" i="2"/>
  <c r="D209" i="2"/>
  <c r="F209" i="2"/>
  <c r="H209" i="2"/>
  <c r="E208" i="2"/>
  <c r="I208" i="2"/>
  <c r="D208" i="2"/>
  <c r="J208" i="2"/>
  <c r="E207" i="2"/>
  <c r="D207" i="2"/>
  <c r="F207" i="2"/>
  <c r="E206" i="2"/>
  <c r="D206" i="2"/>
  <c r="E205" i="2"/>
  <c r="I205" i="2"/>
  <c r="J205" i="2"/>
  <c r="D205" i="2"/>
  <c r="F205" i="2"/>
  <c r="G205" i="2"/>
  <c r="H205" i="2"/>
  <c r="E204" i="2"/>
  <c r="I204" i="2"/>
  <c r="J204" i="2"/>
  <c r="D204" i="2"/>
  <c r="F204" i="2"/>
  <c r="H204" i="2"/>
  <c r="E203" i="2"/>
  <c r="D203" i="2"/>
  <c r="F203" i="2"/>
  <c r="H203" i="2"/>
  <c r="E202" i="2"/>
  <c r="I202" i="2"/>
  <c r="J202" i="2"/>
  <c r="D202" i="2"/>
  <c r="F202" i="2"/>
  <c r="H202" i="2"/>
  <c r="E201" i="2"/>
  <c r="I201" i="2"/>
  <c r="J201" i="2"/>
  <c r="D201" i="2"/>
  <c r="F201" i="2"/>
  <c r="H201" i="2"/>
  <c r="E200" i="2"/>
  <c r="D200" i="2"/>
  <c r="E199" i="2"/>
  <c r="I199" i="2"/>
  <c r="J199" i="2"/>
  <c r="D199" i="2"/>
  <c r="E198" i="2"/>
  <c r="I198" i="2"/>
  <c r="J198" i="2"/>
  <c r="D198" i="2"/>
  <c r="E197" i="2"/>
  <c r="I197" i="2"/>
  <c r="J197" i="2"/>
  <c r="D197" i="2"/>
  <c r="F197" i="2"/>
  <c r="H197" i="2"/>
  <c r="E196" i="2"/>
  <c r="I196" i="2"/>
  <c r="J196" i="2"/>
  <c r="D196" i="2"/>
  <c r="E195" i="2"/>
  <c r="D195" i="2"/>
  <c r="F195" i="2"/>
  <c r="G195" i="2"/>
  <c r="E194" i="2"/>
  <c r="D194" i="2"/>
  <c r="F194" i="2"/>
  <c r="E193" i="2"/>
  <c r="D193" i="2"/>
  <c r="E192" i="2"/>
  <c r="D192" i="2"/>
  <c r="I192" i="2"/>
  <c r="J192" i="2"/>
  <c r="E191" i="2"/>
  <c r="I191" i="2"/>
  <c r="J191" i="2"/>
  <c r="D191" i="2"/>
  <c r="F191" i="2"/>
  <c r="H191" i="2"/>
  <c r="E190" i="2"/>
  <c r="D190" i="2"/>
  <c r="I190" i="2"/>
  <c r="J190" i="2"/>
  <c r="E189" i="2"/>
  <c r="I189" i="2"/>
  <c r="J189" i="2"/>
  <c r="D189" i="2"/>
  <c r="F189" i="2"/>
  <c r="G189" i="2"/>
  <c r="E188" i="2"/>
  <c r="I188" i="2"/>
  <c r="J188" i="2"/>
  <c r="D188" i="2"/>
  <c r="F188" i="2"/>
  <c r="G188" i="2"/>
  <c r="E187" i="2"/>
  <c r="D187" i="2"/>
  <c r="F187" i="2"/>
  <c r="H187" i="2"/>
  <c r="I187" i="2"/>
  <c r="J187" i="2"/>
  <c r="E186" i="2"/>
  <c r="D186" i="2"/>
  <c r="F186" i="2"/>
  <c r="I186" i="2"/>
  <c r="J186" i="2"/>
  <c r="E185" i="2"/>
  <c r="I185" i="2"/>
  <c r="J185" i="2"/>
  <c r="D185" i="2"/>
  <c r="F185" i="2"/>
  <c r="G185" i="2"/>
  <c r="E184" i="2"/>
  <c r="D184" i="2"/>
  <c r="E183" i="2"/>
  <c r="D183" i="2"/>
  <c r="I183" i="2"/>
  <c r="J183" i="2"/>
  <c r="E182" i="2"/>
  <c r="I182" i="2"/>
  <c r="J182" i="2"/>
  <c r="D182" i="2"/>
  <c r="F182" i="2"/>
  <c r="E181" i="2"/>
  <c r="I181" i="2"/>
  <c r="J181" i="2"/>
  <c r="D181" i="2"/>
  <c r="F181" i="2"/>
  <c r="E180" i="2"/>
  <c r="I180" i="2"/>
  <c r="J180" i="2"/>
  <c r="D180" i="2"/>
  <c r="F180" i="2"/>
  <c r="E179" i="2"/>
  <c r="D179" i="2"/>
  <c r="F179" i="2"/>
  <c r="G179" i="2"/>
  <c r="E178" i="2"/>
  <c r="I178" i="2"/>
  <c r="J178" i="2"/>
  <c r="D178" i="2"/>
  <c r="F178" i="2"/>
  <c r="E177" i="2"/>
  <c r="D177" i="2"/>
  <c r="F177" i="2"/>
  <c r="H177" i="2"/>
  <c r="E176" i="2"/>
  <c r="D176" i="2"/>
  <c r="F176" i="2"/>
  <c r="H176" i="2"/>
  <c r="E175" i="2"/>
  <c r="D175" i="2"/>
  <c r="G175" i="2"/>
  <c r="F175" i="2"/>
  <c r="H175" i="2"/>
  <c r="I175" i="2"/>
  <c r="J175" i="2"/>
  <c r="E174" i="2"/>
  <c r="D174" i="2"/>
  <c r="F174" i="2"/>
  <c r="I174" i="2"/>
  <c r="J174" i="2"/>
  <c r="E173" i="2"/>
  <c r="I173" i="2"/>
  <c r="J173" i="2"/>
  <c r="D173" i="2"/>
  <c r="F173" i="2"/>
  <c r="G173" i="2"/>
  <c r="E172" i="2"/>
  <c r="D172" i="2"/>
  <c r="E171" i="2"/>
  <c r="I171" i="2"/>
  <c r="J171" i="2"/>
  <c r="D171" i="2"/>
  <c r="F171" i="2"/>
  <c r="H171" i="2"/>
  <c r="E170" i="2"/>
  <c r="D170" i="2"/>
  <c r="F170" i="2"/>
  <c r="I170" i="2"/>
  <c r="J170" i="2"/>
  <c r="E169" i="2"/>
  <c r="I169" i="2"/>
  <c r="J169" i="2"/>
  <c r="D169" i="2"/>
  <c r="F169" i="2"/>
  <c r="G169" i="2"/>
  <c r="E168" i="2"/>
  <c r="D168" i="2"/>
  <c r="F168" i="2"/>
  <c r="E167" i="2"/>
  <c r="D167" i="2"/>
  <c r="F167" i="2"/>
  <c r="G167" i="2"/>
  <c r="E166" i="2"/>
  <c r="I166" i="2"/>
  <c r="J166" i="2"/>
  <c r="D166" i="2"/>
  <c r="F166" i="2"/>
  <c r="E165" i="2"/>
  <c r="D165" i="2"/>
  <c r="E164" i="2"/>
  <c r="D164" i="2"/>
  <c r="G164" i="2"/>
  <c r="F164" i="2"/>
  <c r="I164" i="2"/>
  <c r="J164" i="2"/>
  <c r="H164" i="2"/>
  <c r="E163" i="2"/>
  <c r="I163" i="2"/>
  <c r="J163" i="2"/>
  <c r="D163" i="2"/>
  <c r="F163" i="2"/>
  <c r="H163" i="2"/>
  <c r="E162" i="2"/>
  <c r="D162" i="2"/>
  <c r="F162" i="2"/>
  <c r="H162" i="2"/>
  <c r="E161" i="2"/>
  <c r="I161" i="2"/>
  <c r="J161" i="2"/>
  <c r="D161" i="2"/>
  <c r="G161" i="2"/>
  <c r="F161" i="2"/>
  <c r="H161" i="2"/>
  <c r="E160" i="2"/>
  <c r="D160" i="2"/>
  <c r="F160" i="2"/>
  <c r="H160" i="2"/>
  <c r="E159" i="2"/>
  <c r="D159" i="2"/>
  <c r="F159" i="2"/>
  <c r="G159" i="2"/>
  <c r="I159" i="2"/>
  <c r="J159" i="2"/>
  <c r="E158" i="2"/>
  <c r="D158" i="2"/>
  <c r="F158" i="2"/>
  <c r="E157" i="2"/>
  <c r="I157" i="2"/>
  <c r="J157" i="2"/>
  <c r="D157" i="2"/>
  <c r="G157" i="2"/>
  <c r="F157" i="2"/>
  <c r="E156" i="2"/>
  <c r="D156" i="2"/>
  <c r="I156" i="2"/>
  <c r="J156" i="2"/>
  <c r="E155" i="2"/>
  <c r="I155" i="2"/>
  <c r="J155" i="2"/>
  <c r="D155" i="2"/>
  <c r="F155" i="2"/>
  <c r="H155" i="2"/>
  <c r="E154" i="2"/>
  <c r="D154" i="2"/>
  <c r="G154" i="2"/>
  <c r="F154" i="2"/>
  <c r="H154" i="2"/>
  <c r="E153" i="2"/>
  <c r="I153" i="2"/>
  <c r="J153" i="2"/>
  <c r="D153" i="2"/>
  <c r="F153" i="2"/>
  <c r="G153" i="2"/>
  <c r="H153" i="2"/>
  <c r="E152" i="2"/>
  <c r="I152" i="2"/>
  <c r="J152" i="2"/>
  <c r="D152" i="2"/>
  <c r="F152" i="2"/>
  <c r="E151" i="2"/>
  <c r="I151" i="2"/>
  <c r="J151" i="2"/>
  <c r="D151" i="2"/>
  <c r="F151" i="2"/>
  <c r="H151" i="2"/>
  <c r="E150" i="2"/>
  <c r="D150" i="2"/>
  <c r="F150" i="2"/>
  <c r="H150" i="2"/>
  <c r="I150" i="2"/>
  <c r="J150" i="2"/>
  <c r="E149" i="2"/>
  <c r="I149" i="2"/>
  <c r="J149" i="2"/>
  <c r="D149" i="2"/>
  <c r="F149" i="2"/>
  <c r="E148" i="2"/>
  <c r="D148" i="2"/>
  <c r="O16" i="2"/>
  <c r="O15" i="2"/>
  <c r="N16" i="2"/>
  <c r="N15" i="2"/>
  <c r="M16" i="2"/>
  <c r="M15" i="2"/>
  <c r="L16" i="2"/>
  <c r="L15" i="2"/>
  <c r="L13" i="2"/>
  <c r="K16" i="2"/>
  <c r="K15" i="2"/>
  <c r="A13" i="2"/>
  <c r="G7" i="2"/>
  <c r="G6" i="2"/>
  <c r="G5" i="2"/>
  <c r="G4" i="2"/>
  <c r="Q197" i="1"/>
  <c r="Q191" i="1"/>
  <c r="Q190" i="1"/>
  <c r="C17" i="1"/>
  <c r="Q194" i="1"/>
  <c r="Q22" i="1"/>
  <c r="Q30" i="1"/>
  <c r="Q41" i="1"/>
  <c r="Q157" i="1"/>
  <c r="Q187" i="1"/>
  <c r="Q192" i="1"/>
  <c r="Q185" i="1"/>
  <c r="Q176" i="1"/>
  <c r="Q28" i="1"/>
  <c r="Q43" i="1"/>
  <c r="Q50" i="1"/>
  <c r="Q54" i="1"/>
  <c r="Q55" i="1"/>
  <c r="Q62" i="1"/>
  <c r="Q84" i="1"/>
  <c r="Q87" i="1"/>
  <c r="Q98" i="1"/>
  <c r="Q180" i="1"/>
  <c r="Q123" i="1"/>
  <c r="Q181" i="1"/>
  <c r="Q184" i="1"/>
  <c r="Q56" i="1"/>
  <c r="Q65" i="1"/>
  <c r="Q71" i="1"/>
  <c r="Q23" i="1"/>
  <c r="Q24" i="1"/>
  <c r="Q29" i="1"/>
  <c r="Q31" i="1"/>
  <c r="Q33" i="1"/>
  <c r="Q35" i="1"/>
  <c r="Q37" i="1"/>
  <c r="Q39" i="1"/>
  <c r="Q44" i="1"/>
  <c r="Q154" i="1"/>
  <c r="Q155" i="1"/>
  <c r="Q156" i="1"/>
  <c r="Q159" i="1"/>
  <c r="Q160" i="1"/>
  <c r="Q161" i="1"/>
  <c r="Q163" i="1"/>
  <c r="Q164" i="1"/>
  <c r="Q165" i="1"/>
  <c r="Q166" i="1"/>
  <c r="Q167" i="1"/>
  <c r="Q168" i="1"/>
  <c r="Q169" i="1"/>
  <c r="Q170" i="1"/>
  <c r="Q172" i="1"/>
  <c r="Q171" i="1"/>
  <c r="Q173" i="1"/>
  <c r="Q174" i="1"/>
  <c r="Q175" i="1"/>
  <c r="Q177" i="1"/>
  <c r="Q178" i="1"/>
  <c r="Q179" i="1"/>
  <c r="Q182" i="1"/>
  <c r="Q45" i="1"/>
  <c r="Q46" i="1"/>
  <c r="Q47" i="1"/>
  <c r="Q48" i="1"/>
  <c r="Q49" i="1"/>
  <c r="Q51" i="1"/>
  <c r="Q52" i="1"/>
  <c r="Q53" i="1"/>
  <c r="Q57" i="1"/>
  <c r="Q58" i="1"/>
  <c r="Q60" i="1"/>
  <c r="Q40" i="1"/>
  <c r="Q61" i="1"/>
  <c r="Q63" i="1"/>
  <c r="Q64" i="1"/>
  <c r="Q66" i="1"/>
  <c r="Q69" i="1"/>
  <c r="Q72" i="1"/>
  <c r="Q73" i="1"/>
  <c r="Q74" i="1"/>
  <c r="Q75" i="1"/>
  <c r="Q76" i="1"/>
  <c r="Q77" i="1"/>
  <c r="Q78" i="1"/>
  <c r="Q79" i="1"/>
  <c r="Q80" i="1"/>
  <c r="Q81" i="1"/>
  <c r="Q82" i="1"/>
  <c r="Q83" i="1"/>
  <c r="Q86" i="1"/>
  <c r="Q88" i="1"/>
  <c r="Q89" i="1"/>
  <c r="Q90" i="1"/>
  <c r="Q91" i="1"/>
  <c r="Q92" i="1"/>
  <c r="Q100" i="1"/>
  <c r="Q101" i="1"/>
  <c r="Q103" i="1"/>
  <c r="Q105" i="1"/>
  <c r="Q106" i="1"/>
  <c r="Q102" i="1"/>
  <c r="Q104" i="1"/>
  <c r="Q114" i="1"/>
  <c r="Q115" i="1"/>
  <c r="Q116" i="1"/>
  <c r="Q117" i="1"/>
  <c r="Q122" i="1"/>
  <c r="Q125" i="1"/>
  <c r="Q127" i="1"/>
  <c r="Q126" i="1"/>
  <c r="Q132" i="1"/>
  <c r="Q133" i="1"/>
  <c r="Q135" i="1"/>
  <c r="Q136" i="1"/>
  <c r="Q137" i="1"/>
  <c r="Q138" i="1"/>
  <c r="Q139" i="1"/>
  <c r="Q42" i="1"/>
  <c r="Q140" i="1"/>
  <c r="Q141" i="1"/>
  <c r="Q142" i="1"/>
  <c r="Q143" i="1"/>
  <c r="Q144" i="1"/>
  <c r="Q145" i="1"/>
  <c r="Q147" i="1"/>
  <c r="Q148" i="1"/>
  <c r="Q149" i="1"/>
  <c r="Q150" i="1"/>
  <c r="Q152" i="1"/>
  <c r="Q153" i="1"/>
  <c r="Q25" i="1"/>
  <c r="Q26" i="1"/>
  <c r="Q27" i="1"/>
  <c r="Q67" i="1"/>
  <c r="Q68" i="1"/>
  <c r="Q70" i="1"/>
  <c r="Q85" i="1"/>
  <c r="Q93" i="1"/>
  <c r="Q94" i="1"/>
  <c r="Q95" i="1"/>
  <c r="Q96" i="1"/>
  <c r="Q97" i="1"/>
  <c r="Q99" i="1"/>
  <c r="Q107" i="1"/>
  <c r="Q108" i="1"/>
  <c r="Q109" i="1"/>
  <c r="Q110" i="1"/>
  <c r="Q111" i="1"/>
  <c r="Q112" i="1"/>
  <c r="Q113" i="1"/>
  <c r="Q118" i="1"/>
  <c r="Q119" i="1"/>
  <c r="Q120" i="1"/>
  <c r="Q121" i="1"/>
  <c r="Q124" i="1"/>
  <c r="Q128" i="1"/>
  <c r="Q129" i="1"/>
  <c r="Q130" i="1"/>
  <c r="Q131" i="1"/>
  <c r="Q134" i="1"/>
  <c r="Q146" i="1"/>
  <c r="Q151" i="1"/>
  <c r="Q158" i="1"/>
  <c r="Q162" i="1"/>
  <c r="Q183" i="1"/>
  <c r="Q32" i="1"/>
  <c r="Q34" i="1"/>
  <c r="Q36" i="1"/>
  <c r="Q38" i="1"/>
  <c r="E57" i="1"/>
  <c r="Q189" i="1"/>
  <c r="Q59" i="1"/>
  <c r="K13" i="2"/>
  <c r="K12" i="2"/>
  <c r="M12" i="2"/>
  <c r="M13" i="2"/>
  <c r="F190" i="2"/>
  <c r="H190" i="2"/>
  <c r="F200" i="2"/>
  <c r="G200" i="2"/>
  <c r="H200" i="2"/>
  <c r="F238" i="2"/>
  <c r="G238" i="2"/>
  <c r="H238" i="2"/>
  <c r="H297" i="2"/>
  <c r="G297" i="2"/>
  <c r="I176" i="2"/>
  <c r="J176" i="2"/>
  <c r="I217" i="2"/>
  <c r="J217" i="2"/>
  <c r="I227" i="2"/>
  <c r="J227" i="2"/>
  <c r="F242" i="2"/>
  <c r="G242" i="2"/>
  <c r="H242" i="2"/>
  <c r="I242" i="2"/>
  <c r="J242" i="2"/>
  <c r="H249" i="2"/>
  <c r="G249" i="2"/>
  <c r="H255" i="2"/>
  <c r="G255" i="2"/>
  <c r="I277" i="2"/>
  <c r="J277" i="2"/>
  <c r="H178" i="2"/>
  <c r="G178" i="2"/>
  <c r="I154" i="2"/>
  <c r="J154" i="2"/>
  <c r="I162" i="2"/>
  <c r="J162" i="2"/>
  <c r="I168" i="2"/>
  <c r="J168" i="2"/>
  <c r="G177" i="2"/>
  <c r="F192" i="2"/>
  <c r="H192" i="2"/>
  <c r="F222" i="2"/>
  <c r="H222" i="2"/>
  <c r="H243" i="2"/>
  <c r="G243" i="2"/>
  <c r="F230" i="2"/>
  <c r="H230" i="2"/>
  <c r="I203" i="2"/>
  <c r="J203" i="2"/>
  <c r="G160" i="2"/>
  <c r="I167" i="2"/>
  <c r="J167" i="2"/>
  <c r="H188" i="2"/>
  <c r="G197" i="2"/>
  <c r="F198" i="2"/>
  <c r="H198" i="2"/>
  <c r="I219" i="2"/>
  <c r="J219" i="2"/>
  <c r="H232" i="2"/>
  <c r="H166" i="2"/>
  <c r="G166" i="2"/>
  <c r="H170" i="2"/>
  <c r="G170" i="2"/>
  <c r="F216" i="2"/>
  <c r="H216" i="2"/>
  <c r="G216" i="2"/>
  <c r="I261" i="2"/>
  <c r="J261" i="2"/>
  <c r="H159" i="2"/>
  <c r="G176" i="2"/>
  <c r="H185" i="2"/>
  <c r="I195" i="2"/>
  <c r="J195" i="2"/>
  <c r="F208" i="2"/>
  <c r="H208" i="2"/>
  <c r="F299" i="2"/>
  <c r="G299" i="2"/>
  <c r="H299" i="2"/>
  <c r="I299" i="2"/>
  <c r="J299" i="2"/>
  <c r="G150" i="2"/>
  <c r="H173" i="2"/>
  <c r="I179" i="2"/>
  <c r="J179" i="2"/>
  <c r="I200" i="2"/>
  <c r="J200" i="2"/>
  <c r="G213" i="2"/>
  <c r="F214" i="2"/>
  <c r="G214" i="2"/>
  <c r="I225" i="2"/>
  <c r="J225" i="2"/>
  <c r="I230" i="2"/>
  <c r="J230" i="2"/>
  <c r="F244" i="2"/>
  <c r="I244" i="2"/>
  <c r="J244" i="2"/>
  <c r="F240" i="2"/>
  <c r="H240" i="2"/>
  <c r="I240" i="2"/>
  <c r="J240" i="2"/>
  <c r="H157" i="2"/>
  <c r="H169" i="2"/>
  <c r="H182" i="2"/>
  <c r="G182" i="2"/>
  <c r="I211" i="2"/>
  <c r="J211" i="2"/>
  <c r="F224" i="2"/>
  <c r="H224" i="2"/>
  <c r="G224" i="2"/>
  <c r="H233" i="2"/>
  <c r="G233" i="2"/>
  <c r="G202" i="2"/>
  <c r="G210" i="2"/>
  <c r="G218" i="2"/>
  <c r="I245" i="2"/>
  <c r="J245" i="2"/>
  <c r="G247" i="2"/>
  <c r="F258" i="2"/>
  <c r="H258" i="2"/>
  <c r="F274" i="2"/>
  <c r="H274" i="2"/>
  <c r="F290" i="2"/>
  <c r="H290" i="2"/>
  <c r="I309" i="2"/>
  <c r="J309" i="2"/>
  <c r="G120" i="2"/>
  <c r="H120" i="2"/>
  <c r="H103" i="2"/>
  <c r="G103" i="2"/>
  <c r="H98" i="2"/>
  <c r="G98" i="2"/>
  <c r="H92" i="2"/>
  <c r="G92" i="2"/>
  <c r="H87" i="2"/>
  <c r="G87" i="2"/>
  <c r="H82" i="2"/>
  <c r="G82" i="2"/>
  <c r="H71" i="2"/>
  <c r="G71" i="2"/>
  <c r="G57" i="2"/>
  <c r="H57" i="2"/>
  <c r="G204" i="2"/>
  <c r="G212" i="2"/>
  <c r="G220" i="2"/>
  <c r="G228" i="2"/>
  <c r="F234" i="2"/>
  <c r="G234" i="2"/>
  <c r="H234" i="2"/>
  <c r="I238" i="2"/>
  <c r="J238" i="2"/>
  <c r="I243" i="2"/>
  <c r="J243" i="2"/>
  <c r="F248" i="2"/>
  <c r="G248" i="2"/>
  <c r="F260" i="2"/>
  <c r="H260" i="2"/>
  <c r="I271" i="2"/>
  <c r="J271" i="2"/>
  <c r="G275" i="2"/>
  <c r="F276" i="2"/>
  <c r="H276" i="2"/>
  <c r="I287" i="2"/>
  <c r="J287" i="2"/>
  <c r="F292" i="2"/>
  <c r="H292" i="2"/>
  <c r="I293" i="2"/>
  <c r="J293" i="2"/>
  <c r="I298" i="2"/>
  <c r="J298" i="2"/>
  <c r="J241" i="2"/>
  <c r="F252" i="2"/>
  <c r="G296" i="2"/>
  <c r="I253" i="2"/>
  <c r="J253" i="2"/>
  <c r="F266" i="2"/>
  <c r="H266" i="2"/>
  <c r="G266" i="2"/>
  <c r="F282" i="2"/>
  <c r="H282" i="2"/>
  <c r="G282" i="2"/>
  <c r="G203" i="2"/>
  <c r="G219" i="2"/>
  <c r="G227" i="2"/>
  <c r="I233" i="2"/>
  <c r="J233" i="2"/>
  <c r="F236" i="2"/>
  <c r="H236" i="2"/>
  <c r="I269" i="2"/>
  <c r="J269" i="2"/>
  <c r="I247" i="2"/>
  <c r="J247" i="2"/>
  <c r="I251" i="2"/>
  <c r="J251" i="2"/>
  <c r="F256" i="2"/>
  <c r="H256" i="2"/>
  <c r="I258" i="2"/>
  <c r="J258" i="2"/>
  <c r="I263" i="2"/>
  <c r="J263" i="2"/>
  <c r="G267" i="2"/>
  <c r="F268" i="2"/>
  <c r="H268" i="2"/>
  <c r="I274" i="2"/>
  <c r="J274" i="2"/>
  <c r="I279" i="2"/>
  <c r="J279" i="2"/>
  <c r="G283" i="2"/>
  <c r="F284" i="2"/>
  <c r="H284" i="2"/>
  <c r="I285" i="2"/>
  <c r="J285" i="2"/>
  <c r="I290" i="2"/>
  <c r="J290" i="2"/>
  <c r="G306" i="2"/>
  <c r="H341" i="2"/>
  <c r="G341" i="2"/>
  <c r="G254" i="2"/>
  <c r="G262" i="2"/>
  <c r="G270" i="2"/>
  <c r="G278" i="2"/>
  <c r="G294" i="2"/>
  <c r="F296" i="2"/>
  <c r="H296" i="2"/>
  <c r="G305" i="2"/>
  <c r="I339" i="2"/>
  <c r="J339" i="2"/>
  <c r="G104" i="2"/>
  <c r="H104" i="2"/>
  <c r="G264" i="2"/>
  <c r="G272" i="2"/>
  <c r="G288" i="2"/>
  <c r="I315" i="2"/>
  <c r="J315" i="2"/>
  <c r="F318" i="2"/>
  <c r="G318" i="2"/>
  <c r="I323" i="2"/>
  <c r="J323" i="2"/>
  <c r="G325" i="2"/>
  <c r="F326" i="2"/>
  <c r="H326" i="2"/>
  <c r="I331" i="2"/>
  <c r="J331" i="2"/>
  <c r="F334" i="2"/>
  <c r="H334" i="2"/>
  <c r="I337" i="2"/>
  <c r="J337" i="2"/>
  <c r="H340" i="2"/>
  <c r="G340" i="2"/>
  <c r="H130" i="2"/>
  <c r="G130" i="2"/>
  <c r="H102" i="2"/>
  <c r="G102" i="2"/>
  <c r="G91" i="2"/>
  <c r="H91" i="2"/>
  <c r="H86" i="2"/>
  <c r="G86" i="2"/>
  <c r="H75" i="2"/>
  <c r="G75" i="2"/>
  <c r="G65" i="2"/>
  <c r="H65" i="2"/>
  <c r="H60" i="2"/>
  <c r="G60" i="2"/>
  <c r="F307" i="2"/>
  <c r="H307" i="2"/>
  <c r="F310" i="2"/>
  <c r="H310" i="2"/>
  <c r="G146" i="2"/>
  <c r="H146" i="2"/>
  <c r="G124" i="2"/>
  <c r="H118" i="2"/>
  <c r="G118" i="2"/>
  <c r="G107" i="2"/>
  <c r="H107" i="2"/>
  <c r="F302" i="2"/>
  <c r="H302" i="2"/>
  <c r="G302" i="2"/>
  <c r="F312" i="2"/>
  <c r="H312" i="2"/>
  <c r="G312" i="2"/>
  <c r="I313" i="2"/>
  <c r="J313" i="2"/>
  <c r="I321" i="2"/>
  <c r="J321" i="2"/>
  <c r="I329" i="2"/>
  <c r="J329" i="2"/>
  <c r="F342" i="2"/>
  <c r="H342" i="2"/>
  <c r="D12" i="2"/>
  <c r="D13" i="2"/>
  <c r="I13" i="2"/>
  <c r="G140" i="2"/>
  <c r="H134" i="2"/>
  <c r="G134" i="2"/>
  <c r="H128" i="2"/>
  <c r="G128" i="2"/>
  <c r="G123" i="2"/>
  <c r="H123" i="2"/>
  <c r="F36" i="2"/>
  <c r="F304" i="2"/>
  <c r="H304" i="2"/>
  <c r="G304" i="2"/>
  <c r="I305" i="2"/>
  <c r="J305" i="2"/>
  <c r="G311" i="2"/>
  <c r="F320" i="2"/>
  <c r="H320" i="2"/>
  <c r="G320" i="2"/>
  <c r="F328" i="2"/>
  <c r="H328" i="2"/>
  <c r="G328" i="2"/>
  <c r="F336" i="2"/>
  <c r="H336" i="2"/>
  <c r="G336" i="2"/>
  <c r="G135" i="2"/>
  <c r="H80" i="2"/>
  <c r="G144" i="2"/>
  <c r="H144" i="2"/>
  <c r="H139" i="2"/>
  <c r="G139" i="2"/>
  <c r="H40" i="2"/>
  <c r="G40" i="2"/>
  <c r="G337" i="2"/>
  <c r="H145" i="2"/>
  <c r="H12" i="2"/>
  <c r="H13" i="2"/>
  <c r="G315" i="2"/>
  <c r="G323" i="2"/>
  <c r="G331" i="2"/>
  <c r="G339" i="2"/>
  <c r="G129" i="2"/>
  <c r="G113" i="2"/>
  <c r="G97" i="2"/>
  <c r="G81" i="2"/>
  <c r="I36" i="2"/>
  <c r="J36" i="2" s="1"/>
  <c r="H24" i="2"/>
  <c r="G24" i="2"/>
  <c r="E218" i="1"/>
  <c r="F218" i="1" s="1"/>
  <c r="G218" i="1" s="1"/>
  <c r="K218" i="1" s="1"/>
  <c r="E217" i="1"/>
  <c r="F217" i="1" s="1"/>
  <c r="G217" i="1" s="1"/>
  <c r="K217" i="1" s="1"/>
  <c r="E199" i="1"/>
  <c r="F199" i="1" s="1"/>
  <c r="G199" i="1" s="1"/>
  <c r="K199" i="1" s="1"/>
  <c r="E208" i="1"/>
  <c r="F208" i="1" s="1"/>
  <c r="E214" i="1"/>
  <c r="F214" i="1" s="1"/>
  <c r="G214" i="1" s="1"/>
  <c r="K214" i="1" s="1"/>
  <c r="E194" i="1"/>
  <c r="F194" i="1" s="1"/>
  <c r="G194" i="1" s="1"/>
  <c r="J194" i="1" s="1"/>
  <c r="E202" i="1"/>
  <c r="F202" i="1" s="1"/>
  <c r="G202" i="1" s="1"/>
  <c r="E211" i="1"/>
  <c r="F211" i="1" s="1"/>
  <c r="G211" i="1" s="1"/>
  <c r="E22" i="1"/>
  <c r="F22" i="1" s="1"/>
  <c r="G22" i="1" s="1"/>
  <c r="I22" i="1" s="1"/>
  <c r="E157" i="1"/>
  <c r="F157" i="1"/>
  <c r="E193" i="1"/>
  <c r="F193" i="1" s="1"/>
  <c r="G193" i="1" s="1"/>
  <c r="I193" i="1" s="1"/>
  <c r="E84" i="1"/>
  <c r="F84" i="1" s="1"/>
  <c r="G84" i="1" s="1"/>
  <c r="I84" i="1" s="1"/>
  <c r="E98" i="1"/>
  <c r="F98" i="1" s="1"/>
  <c r="G98" i="1" s="1"/>
  <c r="I98" i="1" s="1"/>
  <c r="E123" i="1"/>
  <c r="F123" i="1" s="1"/>
  <c r="G123" i="1" s="1"/>
  <c r="I123" i="1" s="1"/>
  <c r="E21" i="1"/>
  <c r="F21" i="1" s="1"/>
  <c r="G21" i="1" s="1"/>
  <c r="I21" i="1" s="1"/>
  <c r="E54" i="1"/>
  <c r="F54" i="1"/>
  <c r="G54" i="1" s="1"/>
  <c r="I54" i="1" s="1"/>
  <c r="E56" i="1"/>
  <c r="F56" i="1"/>
  <c r="G56" i="1" s="1"/>
  <c r="E24" i="1"/>
  <c r="F24" i="1" s="1"/>
  <c r="E35" i="1"/>
  <c r="F35" i="1" s="1"/>
  <c r="E154" i="1"/>
  <c r="F154" i="1"/>
  <c r="E160" i="1"/>
  <c r="F160" i="1"/>
  <c r="G160" i="1" s="1"/>
  <c r="I160" i="1" s="1"/>
  <c r="E165" i="1"/>
  <c r="F165" i="1" s="1"/>
  <c r="G165" i="1" s="1"/>
  <c r="I165" i="1" s="1"/>
  <c r="E169" i="1"/>
  <c r="F169" i="1" s="1"/>
  <c r="G169" i="1" s="1"/>
  <c r="E173" i="1"/>
  <c r="F173" i="1" s="1"/>
  <c r="G173" i="1" s="1"/>
  <c r="I173" i="1" s="1"/>
  <c r="E178" i="1"/>
  <c r="F178" i="1"/>
  <c r="E46" i="1"/>
  <c r="F46" i="1" s="1"/>
  <c r="E51" i="1"/>
  <c r="F51" i="1" s="1"/>
  <c r="G51" i="1" s="1"/>
  <c r="I51" i="1" s="1"/>
  <c r="E60" i="1"/>
  <c r="F60" i="1"/>
  <c r="G60" i="1" s="1"/>
  <c r="I60" i="1" s="1"/>
  <c r="E64" i="1"/>
  <c r="F64" i="1" s="1"/>
  <c r="G64" i="1" s="1"/>
  <c r="I64" i="1" s="1"/>
  <c r="E73" i="1"/>
  <c r="F73" i="1" s="1"/>
  <c r="E77" i="1"/>
  <c r="F77" i="1" s="1"/>
  <c r="E81" i="1"/>
  <c r="F81" i="1"/>
  <c r="E88" i="1"/>
  <c r="F88" i="1"/>
  <c r="G88" i="1" s="1"/>
  <c r="E92" i="1"/>
  <c r="F92" i="1" s="1"/>
  <c r="G92" i="1" s="1"/>
  <c r="I92" i="1" s="1"/>
  <c r="E105" i="1"/>
  <c r="F105" i="1" s="1"/>
  <c r="E114" i="1"/>
  <c r="F114" i="1"/>
  <c r="E122" i="1"/>
  <c r="F122" i="1"/>
  <c r="G122" i="1" s="1"/>
  <c r="I122" i="1" s="1"/>
  <c r="E132" i="1"/>
  <c r="F132" i="1" s="1"/>
  <c r="G132" i="1" s="1"/>
  <c r="E137" i="1"/>
  <c r="F137" i="1" s="1"/>
  <c r="G137" i="1" s="1"/>
  <c r="I137" i="1" s="1"/>
  <c r="E140" i="1"/>
  <c r="F140" i="1" s="1"/>
  <c r="G140" i="1" s="1"/>
  <c r="I140" i="1" s="1"/>
  <c r="E144" i="1"/>
  <c r="F144" i="1" s="1"/>
  <c r="E149" i="1"/>
  <c r="F149" i="1" s="1"/>
  <c r="G149" i="1" s="1"/>
  <c r="I149" i="1" s="1"/>
  <c r="E25" i="1"/>
  <c r="F25" i="1" s="1"/>
  <c r="G25" i="1" s="1"/>
  <c r="J25" i="1" s="1"/>
  <c r="E68" i="1"/>
  <c r="F68" i="1" s="1"/>
  <c r="G68" i="1" s="1"/>
  <c r="J68" i="1" s="1"/>
  <c r="E94" i="1"/>
  <c r="F94" i="1" s="1"/>
  <c r="G94" i="1" s="1"/>
  <c r="E99" i="1"/>
  <c r="F99" i="1" s="1"/>
  <c r="E110" i="1"/>
  <c r="F110" i="1"/>
  <c r="E118" i="1"/>
  <c r="F118" i="1" s="1"/>
  <c r="G118" i="1" s="1"/>
  <c r="J118" i="1" s="1"/>
  <c r="E124" i="1"/>
  <c r="F124" i="1" s="1"/>
  <c r="G124" i="1" s="1"/>
  <c r="E131" i="1"/>
  <c r="F131" i="1" s="1"/>
  <c r="E197" i="1"/>
  <c r="F197" i="1" s="1"/>
  <c r="G197" i="1" s="1"/>
  <c r="J197" i="1" s="1"/>
  <c r="E206" i="1"/>
  <c r="F206" i="1" s="1"/>
  <c r="E216" i="1"/>
  <c r="F216" i="1"/>
  <c r="G216" i="1" s="1"/>
  <c r="K216" i="1" s="1"/>
  <c r="E219" i="1"/>
  <c r="F219" i="1"/>
  <c r="G219" i="1" s="1"/>
  <c r="K219" i="1" s="1"/>
  <c r="E200" i="1"/>
  <c r="F200" i="1" s="1"/>
  <c r="E209" i="1"/>
  <c r="F209" i="1" s="1"/>
  <c r="G209" i="1" s="1"/>
  <c r="K209" i="1" s="1"/>
  <c r="J211" i="1"/>
  <c r="E176" i="1"/>
  <c r="F176" i="1"/>
  <c r="G176" i="1" s="1"/>
  <c r="J176" i="1" s="1"/>
  <c r="E187" i="1"/>
  <c r="F187" i="1" s="1"/>
  <c r="G187" i="1" s="1"/>
  <c r="E34" i="1"/>
  <c r="F34" i="1" s="1"/>
  <c r="G34" i="1" s="1"/>
  <c r="I34" i="1" s="1"/>
  <c r="E38" i="1"/>
  <c r="F38" i="1"/>
  <c r="G38" i="1" s="1"/>
  <c r="I38" i="1" s="1"/>
  <c r="E41" i="1"/>
  <c r="F41" i="1" s="1"/>
  <c r="G41" i="1" s="1"/>
  <c r="I41" i="1" s="1"/>
  <c r="E28" i="1"/>
  <c r="F28" i="1" s="1"/>
  <c r="E55" i="1"/>
  <c r="F55" i="1"/>
  <c r="E65" i="1"/>
  <c r="F65" i="1"/>
  <c r="G65" i="1" s="1"/>
  <c r="I65" i="1" s="1"/>
  <c r="E29" i="1"/>
  <c r="F29" i="1"/>
  <c r="G29" i="1" s="1"/>
  <c r="I29" i="1" s="1"/>
  <c r="E37" i="1"/>
  <c r="F37" i="1" s="1"/>
  <c r="G37" i="1" s="1"/>
  <c r="E155" i="1"/>
  <c r="F155" i="1" s="1"/>
  <c r="G155" i="1" s="1"/>
  <c r="I155" i="1" s="1"/>
  <c r="E161" i="1"/>
  <c r="F161" i="1"/>
  <c r="G161" i="1" s="1"/>
  <c r="I161" i="1" s="1"/>
  <c r="E166" i="1"/>
  <c r="F166" i="1" s="1"/>
  <c r="G166" i="1" s="1"/>
  <c r="I166" i="1" s="1"/>
  <c r="E170" i="1"/>
  <c r="F170" i="1"/>
  <c r="E174" i="1"/>
  <c r="F174" i="1" s="1"/>
  <c r="E179" i="1"/>
  <c r="F179" i="1" s="1"/>
  <c r="G179" i="1" s="1"/>
  <c r="I179" i="1" s="1"/>
  <c r="E47" i="1"/>
  <c r="F47" i="1" s="1"/>
  <c r="G47" i="1" s="1"/>
  <c r="E52" i="1"/>
  <c r="F52" i="1"/>
  <c r="G52" i="1" s="1"/>
  <c r="I52" i="1" s="1"/>
  <c r="E195" i="1"/>
  <c r="F195" i="1" s="1"/>
  <c r="G195" i="1" s="1"/>
  <c r="I195" i="1" s="1"/>
  <c r="E203" i="1"/>
  <c r="F203" i="1" s="1"/>
  <c r="E212" i="1"/>
  <c r="F212" i="1" s="1"/>
  <c r="G212" i="1" s="1"/>
  <c r="K212" i="1" s="1"/>
  <c r="E205" i="1"/>
  <c r="F205" i="1" s="1"/>
  <c r="E201" i="1"/>
  <c r="F201" i="1" s="1"/>
  <c r="E210" i="1"/>
  <c r="F210" i="1" s="1"/>
  <c r="G210" i="1" s="1"/>
  <c r="J210" i="1" s="1"/>
  <c r="E191" i="1"/>
  <c r="F191" i="1" s="1"/>
  <c r="G35" i="1"/>
  <c r="I35" i="1" s="1"/>
  <c r="E196" i="1"/>
  <c r="F196" i="1" s="1"/>
  <c r="G196" i="1" s="1"/>
  <c r="I196" i="1" s="1"/>
  <c r="E204" i="1"/>
  <c r="F204" i="1" s="1"/>
  <c r="G204" i="1" s="1"/>
  <c r="E213" i="1"/>
  <c r="F213" i="1" s="1"/>
  <c r="G213" i="1" s="1"/>
  <c r="J213" i="1" s="1"/>
  <c r="E183" i="1"/>
  <c r="F183" i="1" s="1"/>
  <c r="G183" i="1" s="1"/>
  <c r="J183" i="1" s="1"/>
  <c r="E185" i="1"/>
  <c r="F185" i="1"/>
  <c r="E32" i="1"/>
  <c r="F32" i="1" s="1"/>
  <c r="E36" i="1"/>
  <c r="F36" i="1" s="1"/>
  <c r="G36" i="1" s="1"/>
  <c r="E190" i="1"/>
  <c r="F190" i="1" s="1"/>
  <c r="E189" i="1"/>
  <c r="F189" i="1"/>
  <c r="G189" i="1" s="1"/>
  <c r="K189" i="1" s="1"/>
  <c r="P189" i="1"/>
  <c r="E50" i="1"/>
  <c r="F50" i="1"/>
  <c r="E184" i="1"/>
  <c r="F184" i="1" s="1"/>
  <c r="G184" i="1" s="1"/>
  <c r="I184" i="1" s="1"/>
  <c r="E23" i="1"/>
  <c r="F23" i="1" s="1"/>
  <c r="E33" i="1"/>
  <c r="F33" i="1"/>
  <c r="E207" i="1"/>
  <c r="F207" i="1" s="1"/>
  <c r="G207" i="1" s="1"/>
  <c r="J207" i="1" s="1"/>
  <c r="E44" i="1"/>
  <c r="F44" i="1" s="1"/>
  <c r="E167" i="1"/>
  <c r="F167" i="1" s="1"/>
  <c r="G167" i="1" s="1"/>
  <c r="I167" i="1" s="1"/>
  <c r="E58" i="1"/>
  <c r="F58" i="1"/>
  <c r="G58" i="1" s="1"/>
  <c r="I58" i="1" s="1"/>
  <c r="E72" i="1"/>
  <c r="F72" i="1" s="1"/>
  <c r="G72" i="1" s="1"/>
  <c r="I72" i="1" s="1"/>
  <c r="E80" i="1"/>
  <c r="F80" i="1" s="1"/>
  <c r="G80" i="1" s="1"/>
  <c r="I80" i="1" s="1"/>
  <c r="E91" i="1"/>
  <c r="F91" i="1" s="1"/>
  <c r="G91" i="1" s="1"/>
  <c r="I91" i="1" s="1"/>
  <c r="E104" i="1"/>
  <c r="F104" i="1"/>
  <c r="G104" i="1" s="1"/>
  <c r="I104" i="1" s="1"/>
  <c r="E126" i="1"/>
  <c r="F126" i="1" s="1"/>
  <c r="G126" i="1" s="1"/>
  <c r="I126" i="1" s="1"/>
  <c r="E42" i="1"/>
  <c r="F42" i="1"/>
  <c r="E148" i="1"/>
  <c r="F148" i="1" s="1"/>
  <c r="G148" i="1" s="1"/>
  <c r="I148" i="1" s="1"/>
  <c r="E67" i="1"/>
  <c r="F67" i="1"/>
  <c r="E97" i="1"/>
  <c r="F97" i="1" s="1"/>
  <c r="G97" i="1" s="1"/>
  <c r="J97" i="1" s="1"/>
  <c r="E113" i="1"/>
  <c r="F113" i="1" s="1"/>
  <c r="G113" i="1" s="1"/>
  <c r="J113" i="1" s="1"/>
  <c r="E130" i="1"/>
  <c r="F130" i="1" s="1"/>
  <c r="G130" i="1" s="1"/>
  <c r="J130" i="1" s="1"/>
  <c r="E59" i="1"/>
  <c r="F59" i="1" s="1"/>
  <c r="G59" i="1" s="1"/>
  <c r="H59" i="1" s="1"/>
  <c r="E87" i="1"/>
  <c r="F87" i="1" s="1"/>
  <c r="G87" i="1" s="1"/>
  <c r="I87" i="1" s="1"/>
  <c r="E62" i="1"/>
  <c r="F62" i="1" s="1"/>
  <c r="E168" i="1"/>
  <c r="F168" i="1" s="1"/>
  <c r="G168" i="1" s="1"/>
  <c r="I168" i="1" s="1"/>
  <c r="E182" i="1"/>
  <c r="F182" i="1"/>
  <c r="E40" i="1"/>
  <c r="F40" i="1"/>
  <c r="G40" i="1" s="1"/>
  <c r="I40" i="1" s="1"/>
  <c r="E74" i="1"/>
  <c r="F74" i="1" s="1"/>
  <c r="G74" i="1" s="1"/>
  <c r="E82" i="1"/>
  <c r="F82" i="1" s="1"/>
  <c r="G82" i="1" s="1"/>
  <c r="I82" i="1" s="1"/>
  <c r="E100" i="1"/>
  <c r="F100" i="1" s="1"/>
  <c r="G100" i="1" s="1"/>
  <c r="I100" i="1" s="1"/>
  <c r="E115" i="1"/>
  <c r="F115" i="1"/>
  <c r="G115" i="1" s="1"/>
  <c r="I115" i="1" s="1"/>
  <c r="E133" i="1"/>
  <c r="F133" i="1" s="1"/>
  <c r="G133" i="1" s="1"/>
  <c r="I133" i="1" s="1"/>
  <c r="E141" i="1"/>
  <c r="F141" i="1"/>
  <c r="G141" i="1" s="1"/>
  <c r="I141" i="1" s="1"/>
  <c r="E150" i="1"/>
  <c r="F150" i="1" s="1"/>
  <c r="G150" i="1" s="1"/>
  <c r="I150" i="1" s="1"/>
  <c r="E70" i="1"/>
  <c r="F70" i="1"/>
  <c r="E107" i="1"/>
  <c r="F107" i="1" s="1"/>
  <c r="G107" i="1" s="1"/>
  <c r="J107" i="1" s="1"/>
  <c r="E119" i="1"/>
  <c r="F119" i="1" s="1"/>
  <c r="G119" i="1" s="1"/>
  <c r="J119" i="1" s="1"/>
  <c r="E134" i="1"/>
  <c r="F134" i="1" s="1"/>
  <c r="G134" i="1" s="1"/>
  <c r="J134" i="1" s="1"/>
  <c r="E192" i="1"/>
  <c r="F192" i="1" s="1"/>
  <c r="G192" i="1" s="1"/>
  <c r="K192" i="1" s="1"/>
  <c r="G154" i="1"/>
  <c r="I154" i="1" s="1"/>
  <c r="E215" i="1"/>
  <c r="F215" i="1" s="1"/>
  <c r="G215" i="1" s="1"/>
  <c r="K215" i="1" s="1"/>
  <c r="E30" i="1"/>
  <c r="F30" i="1" s="1"/>
  <c r="E156" i="1"/>
  <c r="F156" i="1" s="1"/>
  <c r="G156" i="1" s="1"/>
  <c r="I156" i="1" s="1"/>
  <c r="E45" i="1"/>
  <c r="F45" i="1" s="1"/>
  <c r="G45" i="1" s="1"/>
  <c r="I45" i="1" s="1"/>
  <c r="E180" i="1"/>
  <c r="F180" i="1" s="1"/>
  <c r="G180" i="1" s="1"/>
  <c r="E71" i="1"/>
  <c r="F71" i="1" s="1"/>
  <c r="G71" i="1" s="1"/>
  <c r="I71" i="1" s="1"/>
  <c r="E159" i="1"/>
  <c r="F159" i="1" s="1"/>
  <c r="G159" i="1" s="1"/>
  <c r="I159" i="1" s="1"/>
  <c r="E172" i="1"/>
  <c r="F172" i="1" s="1"/>
  <c r="G172" i="1" s="1"/>
  <c r="I172" i="1" s="1"/>
  <c r="E61" i="1"/>
  <c r="F61" i="1" s="1"/>
  <c r="E75" i="1"/>
  <c r="F75" i="1" s="1"/>
  <c r="G75" i="1" s="1"/>
  <c r="E83" i="1"/>
  <c r="F83" i="1"/>
  <c r="G83" i="1" s="1"/>
  <c r="I83" i="1" s="1"/>
  <c r="E101" i="1"/>
  <c r="F101" i="1" s="1"/>
  <c r="G101" i="1" s="1"/>
  <c r="I101" i="1" s="1"/>
  <c r="E116" i="1"/>
  <c r="F116" i="1" s="1"/>
  <c r="G116" i="1" s="1"/>
  <c r="I116" i="1" s="1"/>
  <c r="E135" i="1"/>
  <c r="F135" i="1" s="1"/>
  <c r="G135" i="1" s="1"/>
  <c r="I135" i="1" s="1"/>
  <c r="E142" i="1"/>
  <c r="F142" i="1" s="1"/>
  <c r="E152" i="1"/>
  <c r="F152" i="1"/>
  <c r="G152" i="1" s="1"/>
  <c r="I152" i="1" s="1"/>
  <c r="E85" i="1"/>
  <c r="F85" i="1"/>
  <c r="G85" i="1" s="1"/>
  <c r="J85" i="1" s="1"/>
  <c r="E108" i="1"/>
  <c r="F108" i="1" s="1"/>
  <c r="G108" i="1" s="1"/>
  <c r="J108" i="1" s="1"/>
  <c r="E120" i="1"/>
  <c r="F120" i="1"/>
  <c r="G120" i="1" s="1"/>
  <c r="E146" i="1"/>
  <c r="F146" i="1"/>
  <c r="G146" i="1" s="1"/>
  <c r="J146" i="1" s="1"/>
  <c r="E186" i="1"/>
  <c r="F186" i="1" s="1"/>
  <c r="G186" i="1" s="1"/>
  <c r="I186" i="1" s="1"/>
  <c r="E171" i="1"/>
  <c r="F171" i="1"/>
  <c r="G171" i="1" s="1"/>
  <c r="I171" i="1" s="1"/>
  <c r="E48" i="1"/>
  <c r="F48" i="1" s="1"/>
  <c r="G48" i="1" s="1"/>
  <c r="I48" i="1" s="1"/>
  <c r="E63" i="1"/>
  <c r="F63" i="1" s="1"/>
  <c r="G63" i="1" s="1"/>
  <c r="E76" i="1"/>
  <c r="F76" i="1" s="1"/>
  <c r="G76" i="1" s="1"/>
  <c r="I76" i="1" s="1"/>
  <c r="E86" i="1"/>
  <c r="F86" i="1"/>
  <c r="E103" i="1"/>
  <c r="F103" i="1"/>
  <c r="G103" i="1" s="1"/>
  <c r="I103" i="1" s="1"/>
  <c r="E117" i="1"/>
  <c r="F117" i="1" s="1"/>
  <c r="G117" i="1" s="1"/>
  <c r="E136" i="1"/>
  <c r="F136" i="1" s="1"/>
  <c r="G136" i="1" s="1"/>
  <c r="I136" i="1" s="1"/>
  <c r="E143" i="1"/>
  <c r="F143" i="1" s="1"/>
  <c r="G143" i="1" s="1"/>
  <c r="I143" i="1" s="1"/>
  <c r="E153" i="1"/>
  <c r="F153" i="1" s="1"/>
  <c r="E93" i="1"/>
  <c r="F93" i="1"/>
  <c r="G93" i="1" s="1"/>
  <c r="J93" i="1" s="1"/>
  <c r="E109" i="1"/>
  <c r="F109" i="1"/>
  <c r="G109" i="1" s="1"/>
  <c r="J109" i="1" s="1"/>
  <c r="E121" i="1"/>
  <c r="F121" i="1" s="1"/>
  <c r="G121" i="1" s="1"/>
  <c r="J121" i="1" s="1"/>
  <c r="E151" i="1"/>
  <c r="F151" i="1" s="1"/>
  <c r="G151" i="1" s="1"/>
  <c r="J151" i="1" s="1"/>
  <c r="E198" i="1"/>
  <c r="F198" i="1" s="1"/>
  <c r="G198" i="1" s="1"/>
  <c r="K198" i="1" s="1"/>
  <c r="E181" i="1"/>
  <c r="F181" i="1" s="1"/>
  <c r="G181" i="1" s="1"/>
  <c r="I181" i="1" s="1"/>
  <c r="E31" i="1"/>
  <c r="F31" i="1" s="1"/>
  <c r="E163" i="1"/>
  <c r="F163" i="1" s="1"/>
  <c r="E49" i="1"/>
  <c r="F49" i="1" s="1"/>
  <c r="G49" i="1" s="1"/>
  <c r="I49" i="1" s="1"/>
  <c r="E66" i="1"/>
  <c r="F66" i="1"/>
  <c r="G66" i="1" s="1"/>
  <c r="I66" i="1" s="1"/>
  <c r="E78" i="1"/>
  <c r="F78" i="1" s="1"/>
  <c r="G78" i="1" s="1"/>
  <c r="I78" i="1" s="1"/>
  <c r="E89" i="1"/>
  <c r="F89" i="1" s="1"/>
  <c r="G89" i="1" s="1"/>
  <c r="I89" i="1" s="1"/>
  <c r="E106" i="1"/>
  <c r="F106" i="1" s="1"/>
  <c r="E125" i="1"/>
  <c r="F125" i="1" s="1"/>
  <c r="G125" i="1" s="1"/>
  <c r="I125" i="1" s="1"/>
  <c r="E138" i="1"/>
  <c r="F138" i="1" s="1"/>
  <c r="G138" i="1" s="1"/>
  <c r="I138" i="1" s="1"/>
  <c r="E145" i="1"/>
  <c r="F145" i="1" s="1"/>
  <c r="G145" i="1" s="1"/>
  <c r="I145" i="1" s="1"/>
  <c r="E26" i="1"/>
  <c r="F26" i="1" s="1"/>
  <c r="G26" i="1" s="1"/>
  <c r="J26" i="1" s="1"/>
  <c r="E95" i="1"/>
  <c r="F95" i="1" s="1"/>
  <c r="G95" i="1" s="1"/>
  <c r="J95" i="1" s="1"/>
  <c r="E111" i="1"/>
  <c r="F111" i="1"/>
  <c r="G111" i="1" s="1"/>
  <c r="J111" i="1" s="1"/>
  <c r="E128" i="1"/>
  <c r="F128" i="1"/>
  <c r="G128" i="1" s="1"/>
  <c r="J128" i="1" s="1"/>
  <c r="E158" i="1"/>
  <c r="F158" i="1" s="1"/>
  <c r="G158" i="1" s="1"/>
  <c r="J158" i="1" s="1"/>
  <c r="G174" i="1"/>
  <c r="I174" i="1" s="1"/>
  <c r="I88" i="1"/>
  <c r="G99" i="1"/>
  <c r="J99" i="1" s="1"/>
  <c r="G200" i="1"/>
  <c r="E164" i="1"/>
  <c r="F164" i="1" s="1"/>
  <c r="E175" i="1"/>
  <c r="F175" i="1" s="1"/>
  <c r="E162" i="1"/>
  <c r="F162" i="1"/>
  <c r="G162" i="1" s="1"/>
  <c r="J162" i="1" s="1"/>
  <c r="G110" i="1"/>
  <c r="J110" i="1"/>
  <c r="E102" i="1"/>
  <c r="F102" i="1" s="1"/>
  <c r="E43" i="1"/>
  <c r="F43" i="1" s="1"/>
  <c r="G46" i="2"/>
  <c r="G22" i="2"/>
  <c r="E129" i="1"/>
  <c r="F129" i="1"/>
  <c r="G129" i="1"/>
  <c r="J129" i="1" s="1"/>
  <c r="E90" i="1"/>
  <c r="F90" i="1" s="1"/>
  <c r="E112" i="1"/>
  <c r="F112" i="1" s="1"/>
  <c r="G112" i="1" s="1"/>
  <c r="J112" i="1" s="1"/>
  <c r="E79" i="1"/>
  <c r="F79" i="1" s="1"/>
  <c r="E96" i="1"/>
  <c r="F96" i="1"/>
  <c r="G96" i="1" s="1"/>
  <c r="J96" i="1" s="1"/>
  <c r="E69" i="1"/>
  <c r="F69" i="1"/>
  <c r="G69" i="1" s="1"/>
  <c r="I69" i="1" s="1"/>
  <c r="G268" i="2"/>
  <c r="G236" i="2"/>
  <c r="G292" i="2"/>
  <c r="G274" i="2"/>
  <c r="G230" i="2"/>
  <c r="I132" i="1"/>
  <c r="G77" i="1"/>
  <c r="I77" i="1" s="1"/>
  <c r="G62" i="1"/>
  <c r="I62" i="1" s="1"/>
  <c r="I75" i="1"/>
  <c r="G114" i="1"/>
  <c r="I114" i="1" s="1"/>
  <c r="G185" i="1"/>
  <c r="J185" i="1" s="1"/>
  <c r="G284" i="2"/>
  <c r="G260" i="2"/>
  <c r="G258" i="2"/>
  <c r="G232" i="2"/>
  <c r="G198" i="2"/>
  <c r="G190" i="2"/>
  <c r="J187" i="1"/>
  <c r="J120" i="1"/>
  <c r="G106" i="1"/>
  <c r="I106" i="1" s="1"/>
  <c r="G131" i="1"/>
  <c r="J131" i="1" s="1"/>
  <c r="G46" i="1"/>
  <c r="I46" i="1" s="1"/>
  <c r="I169" i="1"/>
  <c r="G310" i="2"/>
  <c r="G142" i="1"/>
  <c r="I142" i="1" s="1"/>
  <c r="G105" i="1"/>
  <c r="I105" i="1" s="1"/>
  <c r="G43" i="1"/>
  <c r="I43" i="1"/>
  <c r="K202" i="1"/>
  <c r="J124" i="1"/>
  <c r="G144" i="1"/>
  <c r="I144" i="1" s="1"/>
  <c r="G178" i="1"/>
  <c r="I178" i="1" s="1"/>
  <c r="I36" i="1"/>
  <c r="G153" i="1"/>
  <c r="I153" i="1" s="1"/>
  <c r="G28" i="1"/>
  <c r="I28" i="1" s="1"/>
  <c r="G203" i="1"/>
  <c r="K203" i="1" s="1"/>
  <c r="J94" i="1"/>
  <c r="G42" i="1"/>
  <c r="I42" i="1" s="1"/>
  <c r="I63" i="1"/>
  <c r="G208" i="1"/>
  <c r="J208" i="1" s="1"/>
  <c r="G32" i="1"/>
  <c r="I32" i="1" s="1"/>
  <c r="G307" i="2"/>
  <c r="G326" i="2"/>
  <c r="G256" i="2"/>
  <c r="G290" i="2"/>
  <c r="G208" i="2"/>
  <c r="G222" i="2"/>
  <c r="H127" i="2"/>
  <c r="G127" i="2"/>
  <c r="G114" i="2"/>
  <c r="H114" i="2"/>
  <c r="H59" i="2"/>
  <c r="G59" i="2"/>
  <c r="E12" i="2"/>
  <c r="E13" i="2"/>
  <c r="G101" i="2"/>
  <c r="H101" i="2"/>
  <c r="H76" i="2"/>
  <c r="G76" i="2"/>
  <c r="H54" i="2"/>
  <c r="G54" i="2"/>
  <c r="G81" i="1"/>
  <c r="I81" i="1" s="1"/>
  <c r="G24" i="1"/>
  <c r="I24" i="1" s="1"/>
  <c r="K204" i="1"/>
  <c r="G201" i="1"/>
  <c r="J201" i="1" s="1"/>
  <c r="G170" i="1"/>
  <c r="I170" i="1" s="1"/>
  <c r="G55" i="1"/>
  <c r="I55" i="1"/>
  <c r="G86" i="1"/>
  <c r="I86" i="1" s="1"/>
  <c r="I56" i="1"/>
  <c r="J200" i="1"/>
  <c r="I74" i="1"/>
  <c r="G44" i="1"/>
  <c r="I44" i="1"/>
  <c r="G205" i="1"/>
  <c r="G73" i="1"/>
  <c r="I73" i="1"/>
  <c r="G67" i="1"/>
  <c r="J67" i="1"/>
  <c r="G163" i="1"/>
  <c r="I163" i="1"/>
  <c r="G31" i="1"/>
  <c r="I31" i="1" s="1"/>
  <c r="G182" i="1"/>
  <c r="I182" i="1" s="1"/>
  <c r="F184" i="2"/>
  <c r="H184" i="2"/>
  <c r="I184" i="2"/>
  <c r="J184" i="2"/>
  <c r="G30" i="1"/>
  <c r="I30" i="1" s="1"/>
  <c r="G79" i="1"/>
  <c r="I180" i="1"/>
  <c r="G33" i="1"/>
  <c r="I33" i="1" s="1"/>
  <c r="G206" i="1"/>
  <c r="J206" i="1"/>
  <c r="G102" i="1"/>
  <c r="I102" i="1"/>
  <c r="G175" i="1"/>
  <c r="I175" i="1"/>
  <c r="I117" i="1"/>
  <c r="G61" i="1"/>
  <c r="I61" i="1" s="1"/>
  <c r="G23" i="1"/>
  <c r="I23" i="1" s="1"/>
  <c r="G190" i="1"/>
  <c r="I190" i="1" s="1"/>
  <c r="I37" i="1"/>
  <c r="G164" i="1"/>
  <c r="I164" i="1" s="1"/>
  <c r="G70" i="1"/>
  <c r="J70" i="1"/>
  <c r="H152" i="2"/>
  <c r="G152" i="2"/>
  <c r="G240" i="2"/>
  <c r="H214" i="2"/>
  <c r="N12" i="2"/>
  <c r="N13" i="2"/>
  <c r="G171" i="2"/>
  <c r="H174" i="2"/>
  <c r="G174" i="2"/>
  <c r="G187" i="2"/>
  <c r="F196" i="2"/>
  <c r="H196" i="2"/>
  <c r="H207" i="2"/>
  <c r="G207" i="2"/>
  <c r="F215" i="2"/>
  <c r="H215" i="2"/>
  <c r="G215" i="2"/>
  <c r="F237" i="2"/>
  <c r="H237" i="2"/>
  <c r="H259" i="2"/>
  <c r="G259" i="2"/>
  <c r="O12" i="2"/>
  <c r="O13" i="2"/>
  <c r="F193" i="2"/>
  <c r="H193" i="2"/>
  <c r="G193" i="2"/>
  <c r="I193" i="2"/>
  <c r="J193" i="2"/>
  <c r="F199" i="2"/>
  <c r="H199" i="2"/>
  <c r="F148" i="2"/>
  <c r="H148" i="2"/>
  <c r="I148" i="2"/>
  <c r="H180" i="2"/>
  <c r="G180" i="2"/>
  <c r="G50" i="1"/>
  <c r="H248" i="2"/>
  <c r="H244" i="2"/>
  <c r="G244" i="2"/>
  <c r="G155" i="2"/>
  <c r="F172" i="2"/>
  <c r="H172" i="2"/>
  <c r="I172" i="2"/>
  <c r="J172" i="2"/>
  <c r="I177" i="2"/>
  <c r="J177" i="2"/>
  <c r="H194" i="2"/>
  <c r="G194" i="2"/>
  <c r="G235" i="2"/>
  <c r="G157" i="1"/>
  <c r="I157" i="1" s="1"/>
  <c r="H318" i="2"/>
  <c r="L12" i="2"/>
  <c r="G149" i="2"/>
  <c r="H149" i="2"/>
  <c r="G151" i="2"/>
  <c r="F165" i="2"/>
  <c r="H165" i="2"/>
  <c r="H168" i="2"/>
  <c r="G168" i="2"/>
  <c r="H186" i="2"/>
  <c r="G186" i="2"/>
  <c r="H211" i="2"/>
  <c r="G211" i="2"/>
  <c r="F239" i="2"/>
  <c r="H239" i="2"/>
  <c r="I239" i="2"/>
  <c r="J239" i="2"/>
  <c r="F250" i="2"/>
  <c r="H250" i="2"/>
  <c r="G250" i="2"/>
  <c r="I250" i="2"/>
  <c r="J250" i="2"/>
  <c r="H158" i="2"/>
  <c r="G158" i="2"/>
  <c r="I160" i="2"/>
  <c r="J160" i="2"/>
  <c r="I165" i="2"/>
  <c r="J165" i="2"/>
  <c r="H195" i="2"/>
  <c r="H217" i="2"/>
  <c r="G217" i="2"/>
  <c r="I232" i="2"/>
  <c r="J232" i="2"/>
  <c r="H252" i="2"/>
  <c r="G252" i="2"/>
  <c r="H181" i="2"/>
  <c r="G181" i="2"/>
  <c r="F206" i="2"/>
  <c r="I206" i="2"/>
  <c r="J206" i="2"/>
  <c r="H246" i="2"/>
  <c r="G246" i="2"/>
  <c r="G342" i="2"/>
  <c r="G334" i="2"/>
  <c r="G276" i="2"/>
  <c r="F156" i="2"/>
  <c r="H156" i="2"/>
  <c r="G163" i="2"/>
  <c r="H167" i="2"/>
  <c r="H179" i="2"/>
  <c r="F183" i="2"/>
  <c r="H189" i="2"/>
  <c r="F229" i="2"/>
  <c r="I231" i="2"/>
  <c r="J231" i="2"/>
  <c r="I270" i="2"/>
  <c r="J270" i="2"/>
  <c r="I292" i="2"/>
  <c r="J292" i="2"/>
  <c r="H141" i="2"/>
  <c r="G141" i="2"/>
  <c r="G53" i="2"/>
  <c r="H53" i="2"/>
  <c r="G191" i="2"/>
  <c r="I235" i="2"/>
  <c r="J235" i="2"/>
  <c r="F298" i="2"/>
  <c r="H298" i="2"/>
  <c r="G298" i="2"/>
  <c r="G88" i="2"/>
  <c r="H88" i="2"/>
  <c r="G79" i="2"/>
  <c r="H79" i="2"/>
  <c r="G64" i="2"/>
  <c r="H64" i="2"/>
  <c r="F12" i="2"/>
  <c r="F13" i="2"/>
  <c r="G192" i="2"/>
  <c r="I158" i="2"/>
  <c r="J158" i="2"/>
  <c r="G162" i="2"/>
  <c r="I194" i="2"/>
  <c r="J194" i="2"/>
  <c r="I207" i="2"/>
  <c r="J207" i="2"/>
  <c r="G221" i="2"/>
  <c r="G253" i="2"/>
  <c r="I260" i="2"/>
  <c r="J260" i="2"/>
  <c r="H125" i="2"/>
  <c r="G125" i="2"/>
  <c r="G108" i="2"/>
  <c r="H108" i="2"/>
  <c r="G74" i="2"/>
  <c r="H74" i="2"/>
  <c r="G63" i="2"/>
  <c r="H63" i="2"/>
  <c r="G201" i="2"/>
  <c r="G209" i="2"/>
  <c r="F235" i="2"/>
  <c r="H235" i="2"/>
  <c r="G241" i="2"/>
  <c r="G261" i="2"/>
  <c r="I264" i="2"/>
  <c r="J264" i="2"/>
  <c r="H69" i="2"/>
  <c r="G69" i="2"/>
  <c r="H257" i="2"/>
  <c r="I275" i="2"/>
  <c r="J275" i="2"/>
  <c r="I280" i="2"/>
  <c r="J280" i="2"/>
  <c r="F280" i="2"/>
  <c r="F286" i="2"/>
  <c r="I286" i="2"/>
  <c r="J286" i="2"/>
  <c r="G95" i="2"/>
  <c r="H95" i="2"/>
  <c r="H68" i="2"/>
  <c r="G68" i="2"/>
  <c r="F269" i="2"/>
  <c r="H269" i="2"/>
  <c r="G269" i="2"/>
  <c r="F300" i="2"/>
  <c r="H300" i="2"/>
  <c r="G300" i="2"/>
  <c r="H143" i="2"/>
  <c r="G143" i="2"/>
  <c r="H67" i="2"/>
  <c r="G67" i="2"/>
  <c r="H61" i="2"/>
  <c r="G61" i="2"/>
  <c r="I300" i="2"/>
  <c r="J300" i="2"/>
  <c r="H309" i="2"/>
  <c r="G309" i="2"/>
  <c r="G133" i="2"/>
  <c r="H133" i="2"/>
  <c r="G90" i="2"/>
  <c r="H90" i="2"/>
  <c r="G72" i="2"/>
  <c r="H72" i="2"/>
  <c r="H66" i="2"/>
  <c r="G66" i="2"/>
  <c r="G279" i="2"/>
  <c r="G285" i="2"/>
  <c r="H289" i="2"/>
  <c r="F291" i="2"/>
  <c r="F295" i="2"/>
  <c r="H295" i="2"/>
  <c r="H303" i="2"/>
  <c r="F308" i="2"/>
  <c r="H308" i="2"/>
  <c r="G313" i="2"/>
  <c r="G316" i="2"/>
  <c r="F317" i="2"/>
  <c r="H327" i="2"/>
  <c r="G329" i="2"/>
  <c r="G332" i="2"/>
  <c r="F333" i="2"/>
  <c r="G338" i="2"/>
  <c r="G147" i="2"/>
  <c r="G131" i="2"/>
  <c r="G56" i="2"/>
  <c r="G50" i="2"/>
  <c r="F37" i="2"/>
  <c r="H37" i="2"/>
  <c r="I324" i="2"/>
  <c r="J324" i="2"/>
  <c r="G115" i="2"/>
  <c r="G136" i="2"/>
  <c r="H26" i="2"/>
  <c r="G42" i="2"/>
  <c r="E226" i="1"/>
  <c r="F226" i="1"/>
  <c r="G226" i="1" s="1"/>
  <c r="K226" i="1" s="1"/>
  <c r="E223" i="1"/>
  <c r="F223" i="1" s="1"/>
  <c r="G223" i="1" s="1"/>
  <c r="K223" i="1" s="1"/>
  <c r="G142" i="2"/>
  <c r="G83" i="2"/>
  <c r="G281" i="2"/>
  <c r="G287" i="2"/>
  <c r="I308" i="2"/>
  <c r="J308" i="2"/>
  <c r="I338" i="2"/>
  <c r="J338" i="2"/>
  <c r="G45" i="2"/>
  <c r="E222" i="1"/>
  <c r="F222" i="1" s="1"/>
  <c r="G222" i="1" s="1"/>
  <c r="K222" i="1" s="1"/>
  <c r="G321" i="2"/>
  <c r="G324" i="2"/>
  <c r="G109" i="2"/>
  <c r="E225" i="1"/>
  <c r="F225" i="1" s="1"/>
  <c r="G225" i="1" s="1"/>
  <c r="K225" i="1" s="1"/>
  <c r="E221" i="1"/>
  <c r="F221" i="1" s="1"/>
  <c r="G314" i="2"/>
  <c r="G330" i="2"/>
  <c r="J12" i="2"/>
  <c r="G13" i="2"/>
  <c r="G112" i="2"/>
  <c r="G80" i="2"/>
  <c r="E177" i="1"/>
  <c r="F177" i="1" s="1"/>
  <c r="G177" i="1" s="1"/>
  <c r="I177" i="1" s="1"/>
  <c r="E139" i="1"/>
  <c r="F139" i="1"/>
  <c r="G139" i="1" s="1"/>
  <c r="I139" i="1" s="1"/>
  <c r="G229" i="2"/>
  <c r="H229" i="2"/>
  <c r="G295" i="2"/>
  <c r="H183" i="2"/>
  <c r="G183" i="2"/>
  <c r="I50" i="1"/>
  <c r="G199" i="2"/>
  <c r="G184" i="2"/>
  <c r="G37" i="2"/>
  <c r="G308" i="2"/>
  <c r="G221" i="1"/>
  <c r="K221" i="1" s="1"/>
  <c r="H333" i="2"/>
  <c r="G333" i="2"/>
  <c r="G172" i="2"/>
  <c r="G196" i="2"/>
  <c r="H206" i="2"/>
  <c r="G206" i="2"/>
  <c r="G239" i="2"/>
  <c r="I47" i="1"/>
  <c r="K205" i="1"/>
  <c r="H286" i="2"/>
  <c r="G286" i="2"/>
  <c r="H291" i="2"/>
  <c r="G291" i="2"/>
  <c r="H280" i="2"/>
  <c r="G280" i="2"/>
  <c r="G165" i="2"/>
  <c r="G148" i="2"/>
  <c r="G237" i="2"/>
  <c r="G156" i="2"/>
  <c r="I79" i="1"/>
  <c r="G317" i="2"/>
  <c r="H317" i="2"/>
  <c r="J148" i="2"/>
  <c r="E18" i="2"/>
  <c r="D18" i="2"/>
  <c r="G90" i="1" l="1"/>
  <c r="I90" i="1" s="1"/>
  <c r="D16" i="1"/>
  <c r="D19" i="1" s="1"/>
  <c r="E228" i="1"/>
  <c r="F228" i="1" s="1"/>
  <c r="P228" i="1" s="1"/>
  <c r="E27" i="1"/>
  <c r="F27" i="1" s="1"/>
  <c r="G27" i="1" s="1"/>
  <c r="J27" i="1" s="1"/>
  <c r="U5" i="1"/>
  <c r="E147" i="1"/>
  <c r="F147" i="1" s="1"/>
  <c r="G147" i="1" s="1"/>
  <c r="I147" i="1" s="1"/>
  <c r="E127" i="1"/>
  <c r="F127" i="1" s="1"/>
  <c r="G127" i="1" s="1"/>
  <c r="I127" i="1" s="1"/>
  <c r="E220" i="1"/>
  <c r="F220" i="1" s="1"/>
  <c r="G220" i="1" s="1"/>
  <c r="K220" i="1" s="1"/>
  <c r="E227" i="1"/>
  <c r="F227" i="1" s="1"/>
  <c r="P227" i="1" s="1"/>
  <c r="E53" i="1"/>
  <c r="F53" i="1" s="1"/>
  <c r="G53" i="1" s="1"/>
  <c r="I53" i="1" s="1"/>
  <c r="R189" i="1"/>
  <c r="G224" i="1"/>
  <c r="P224" i="1"/>
  <c r="P188" i="1"/>
  <c r="R188" i="1" s="1"/>
  <c r="U11" i="1"/>
  <c r="U19" i="1"/>
  <c r="P208" i="1"/>
  <c r="R208" i="1" s="1"/>
  <c r="P22" i="1"/>
  <c r="R22" i="1" s="1"/>
  <c r="P185" i="1"/>
  <c r="R185" i="1" s="1"/>
  <c r="P97" i="1"/>
  <c r="R97" i="1" s="1"/>
  <c r="P62" i="1"/>
  <c r="R62" i="1" s="1"/>
  <c r="P40" i="1"/>
  <c r="R40" i="1" s="1"/>
  <c r="P31" i="1"/>
  <c r="R31" i="1" s="1"/>
  <c r="P111" i="1"/>
  <c r="R111" i="1" s="1"/>
  <c r="P217" i="1"/>
  <c r="R217" i="1" s="1"/>
  <c r="P129" i="1"/>
  <c r="R129" i="1" s="1"/>
  <c r="P145" i="1"/>
  <c r="R145" i="1" s="1"/>
  <c r="P122" i="1"/>
  <c r="R122" i="1" s="1"/>
  <c r="P94" i="1"/>
  <c r="R94" i="1" s="1"/>
  <c r="P80" i="1"/>
  <c r="R80" i="1" s="1"/>
  <c r="P121" i="1"/>
  <c r="R121" i="1" s="1"/>
  <c r="P146" i="1"/>
  <c r="R146" i="1" s="1"/>
  <c r="P25" i="1"/>
  <c r="R25" i="1" s="1"/>
  <c r="P55" i="1"/>
  <c r="R55" i="1" s="1"/>
  <c r="P176" i="1"/>
  <c r="R176" i="1" s="1"/>
  <c r="P163" i="1"/>
  <c r="R163" i="1" s="1"/>
  <c r="P182" i="1"/>
  <c r="R182" i="1" s="1"/>
  <c r="P33" i="1"/>
  <c r="R33" i="1" s="1"/>
  <c r="P23" i="1"/>
  <c r="R23" i="1" s="1"/>
  <c r="P183" i="1"/>
  <c r="R183" i="1" s="1"/>
  <c r="P127" i="1"/>
  <c r="R127" i="1" s="1"/>
  <c r="U12" i="1"/>
  <c r="U20" i="1"/>
  <c r="P84" i="1"/>
  <c r="R84" i="1" s="1"/>
  <c r="P56" i="1"/>
  <c r="R56" i="1" s="1"/>
  <c r="P154" i="1"/>
  <c r="R154" i="1" s="1"/>
  <c r="P64" i="1"/>
  <c r="R64" i="1" s="1"/>
  <c r="P34" i="1"/>
  <c r="R34" i="1" s="1"/>
  <c r="P47" i="1"/>
  <c r="R47" i="1" s="1"/>
  <c r="P42" i="1"/>
  <c r="R42" i="1" s="1"/>
  <c r="P45" i="1"/>
  <c r="R45" i="1" s="1"/>
  <c r="P63" i="1"/>
  <c r="R63" i="1" s="1"/>
  <c r="P103" i="1"/>
  <c r="R103" i="1" s="1"/>
  <c r="P96" i="1"/>
  <c r="R96" i="1" s="1"/>
  <c r="P156" i="1"/>
  <c r="R156" i="1" s="1"/>
  <c r="P72" i="1"/>
  <c r="R72" i="1" s="1"/>
  <c r="P105" i="1"/>
  <c r="R105" i="1" s="1"/>
  <c r="P178" i="1"/>
  <c r="R178" i="1" s="1"/>
  <c r="P128" i="1"/>
  <c r="R128" i="1" s="1"/>
  <c r="P118" i="1"/>
  <c r="R118" i="1" s="1"/>
  <c r="P81" i="1"/>
  <c r="R81" i="1" s="1"/>
  <c r="P109" i="1"/>
  <c r="R109" i="1" s="1"/>
  <c r="P39" i="1"/>
  <c r="R39" i="1" s="1"/>
  <c r="U3" i="1"/>
  <c r="U13" i="1"/>
  <c r="U21" i="1"/>
  <c r="P220" i="1"/>
  <c r="R220" i="1" s="1"/>
  <c r="P202" i="1"/>
  <c r="R202" i="1" s="1"/>
  <c r="P169" i="1"/>
  <c r="R169" i="1" s="1"/>
  <c r="P197" i="1"/>
  <c r="R197" i="1" s="1"/>
  <c r="P216" i="1"/>
  <c r="R216" i="1" s="1"/>
  <c r="P200" i="1"/>
  <c r="R200" i="1" s="1"/>
  <c r="P184" i="1"/>
  <c r="R184" i="1" s="1"/>
  <c r="P207" i="1"/>
  <c r="R207" i="1" s="1"/>
  <c r="P59" i="1"/>
  <c r="R59" i="1" s="1"/>
  <c r="P70" i="1"/>
  <c r="R70" i="1" s="1"/>
  <c r="P30" i="1"/>
  <c r="R30" i="1" s="1"/>
  <c r="P66" i="1"/>
  <c r="R66" i="1" s="1"/>
  <c r="P112" i="1"/>
  <c r="R112" i="1" s="1"/>
  <c r="P132" i="1"/>
  <c r="R132" i="1" s="1"/>
  <c r="P160" i="1"/>
  <c r="R160" i="1" s="1"/>
  <c r="P114" i="1"/>
  <c r="R114" i="1" s="1"/>
  <c r="P126" i="1"/>
  <c r="R126" i="1" s="1"/>
  <c r="P101" i="1"/>
  <c r="R101" i="1" s="1"/>
  <c r="P125" i="1"/>
  <c r="R125" i="1" s="1"/>
  <c r="P46" i="1"/>
  <c r="R46" i="1" s="1"/>
  <c r="P137" i="1"/>
  <c r="R137" i="1" s="1"/>
  <c r="P153" i="1"/>
  <c r="R153" i="1" s="1"/>
  <c r="P83" i="1"/>
  <c r="R83" i="1" s="1"/>
  <c r="P167" i="1"/>
  <c r="R167" i="1" s="1"/>
  <c r="P91" i="1"/>
  <c r="R91" i="1" s="1"/>
  <c r="P222" i="1"/>
  <c r="R222" i="1" s="1"/>
  <c r="U4" i="1"/>
  <c r="U14" i="1"/>
  <c r="U2" i="1"/>
  <c r="P157" i="1"/>
  <c r="R157" i="1" s="1"/>
  <c r="P88" i="1"/>
  <c r="R88" i="1" s="1"/>
  <c r="P99" i="1"/>
  <c r="R99" i="1" s="1"/>
  <c r="P124" i="1"/>
  <c r="R124" i="1" s="1"/>
  <c r="P174" i="1"/>
  <c r="R174" i="1" s="1"/>
  <c r="P32" i="1"/>
  <c r="R32" i="1" s="1"/>
  <c r="P168" i="1"/>
  <c r="R168" i="1" s="1"/>
  <c r="P135" i="1"/>
  <c r="R135" i="1" s="1"/>
  <c r="P89" i="1"/>
  <c r="R89" i="1" s="1"/>
  <c r="P93" i="1"/>
  <c r="R93" i="1" s="1"/>
  <c r="P152" i="1"/>
  <c r="R152" i="1" s="1"/>
  <c r="P21" i="1"/>
  <c r="R21" i="1" s="1"/>
  <c r="P161" i="1"/>
  <c r="R161" i="1" s="1"/>
  <c r="P136" i="1"/>
  <c r="R136" i="1" s="1"/>
  <c r="P58" i="1"/>
  <c r="R58" i="1" s="1"/>
  <c r="D15" i="1"/>
  <c r="C19" i="1" s="1"/>
  <c r="P86" i="1"/>
  <c r="R86" i="1" s="1"/>
  <c r="P74" i="1"/>
  <c r="R74" i="1" s="1"/>
  <c r="P38" i="1"/>
  <c r="R38" i="1" s="1"/>
  <c r="P115" i="1"/>
  <c r="R115" i="1" s="1"/>
  <c r="P150" i="1"/>
  <c r="R150" i="1" s="1"/>
  <c r="P147" i="1"/>
  <c r="R147" i="1" s="1"/>
  <c r="U8" i="1"/>
  <c r="U16" i="1"/>
  <c r="P199" i="1"/>
  <c r="R199" i="1" s="1"/>
  <c r="P211" i="1"/>
  <c r="R211" i="1" s="1"/>
  <c r="P173" i="1"/>
  <c r="R173" i="1" s="1"/>
  <c r="P219" i="1"/>
  <c r="R219" i="1" s="1"/>
  <c r="P209" i="1"/>
  <c r="R209" i="1" s="1"/>
  <c r="P29" i="1"/>
  <c r="R29" i="1" s="1"/>
  <c r="P87" i="1"/>
  <c r="R87" i="1" s="1"/>
  <c r="P192" i="1"/>
  <c r="R192" i="1" s="1"/>
  <c r="P181" i="1"/>
  <c r="R181" i="1" s="1"/>
  <c r="P49" i="1"/>
  <c r="R49" i="1" s="1"/>
  <c r="P138" i="1"/>
  <c r="R138" i="1" s="1"/>
  <c r="P95" i="1"/>
  <c r="R95" i="1" s="1"/>
  <c r="P69" i="1"/>
  <c r="R69" i="1" s="1"/>
  <c r="P104" i="1"/>
  <c r="R104" i="1" s="1"/>
  <c r="P142" i="1"/>
  <c r="R142" i="1" s="1"/>
  <c r="P172" i="1"/>
  <c r="R172" i="1" s="1"/>
  <c r="P65" i="1"/>
  <c r="R65" i="1" s="1"/>
  <c r="P170" i="1"/>
  <c r="R170" i="1" s="1"/>
  <c r="P82" i="1"/>
  <c r="R82" i="1" s="1"/>
  <c r="P107" i="1"/>
  <c r="R107" i="1" s="1"/>
  <c r="P90" i="1"/>
  <c r="R90" i="1" s="1"/>
  <c r="P175" i="1"/>
  <c r="R175" i="1" s="1"/>
  <c r="P61" i="1"/>
  <c r="R61" i="1" s="1"/>
  <c r="P57" i="1"/>
  <c r="R57" i="1" s="1"/>
  <c r="U9" i="1"/>
  <c r="U17" i="1"/>
  <c r="P218" i="1"/>
  <c r="R218" i="1" s="1"/>
  <c r="P193" i="1"/>
  <c r="R193" i="1" s="1"/>
  <c r="P54" i="1"/>
  <c r="R54" i="1" s="1"/>
  <c r="P35" i="1"/>
  <c r="R35" i="1" s="1"/>
  <c r="P60" i="1"/>
  <c r="R60" i="1" s="1"/>
  <c r="P77" i="1"/>
  <c r="R77" i="1" s="1"/>
  <c r="P92" i="1"/>
  <c r="R92" i="1" s="1"/>
  <c r="P68" i="1"/>
  <c r="R68" i="1" s="1"/>
  <c r="P110" i="1"/>
  <c r="R110" i="1" s="1"/>
  <c r="P28" i="1"/>
  <c r="R28" i="1" s="1"/>
  <c r="P179" i="1"/>
  <c r="R179" i="1" s="1"/>
  <c r="P36" i="1"/>
  <c r="R36" i="1" s="1"/>
  <c r="P78" i="1"/>
  <c r="R78" i="1" s="1"/>
  <c r="P106" i="1"/>
  <c r="R106" i="1" s="1"/>
  <c r="P162" i="1"/>
  <c r="R162" i="1" s="1"/>
  <c r="P43" i="1"/>
  <c r="R43" i="1" s="1"/>
  <c r="P79" i="1"/>
  <c r="R79" i="1" s="1"/>
  <c r="P71" i="1"/>
  <c r="R71" i="1" s="1"/>
  <c r="P155" i="1"/>
  <c r="R155" i="1" s="1"/>
  <c r="P159" i="1"/>
  <c r="R159" i="1" s="1"/>
  <c r="P120" i="1"/>
  <c r="R120" i="1" s="1"/>
  <c r="P131" i="1"/>
  <c r="R131" i="1" s="1"/>
  <c r="P133" i="1"/>
  <c r="R133" i="1" s="1"/>
  <c r="P198" i="1"/>
  <c r="R198" i="1" s="1"/>
  <c r="P26" i="1"/>
  <c r="R26" i="1" s="1"/>
  <c r="P205" i="1"/>
  <c r="P151" i="1"/>
  <c r="R151" i="1" s="1"/>
  <c r="P67" i="1"/>
  <c r="R67" i="1" s="1"/>
  <c r="P223" i="1"/>
  <c r="R223" i="1" s="1"/>
  <c r="U7" i="1"/>
  <c r="P123" i="1"/>
  <c r="R123" i="1" s="1"/>
  <c r="P113" i="1"/>
  <c r="R113" i="1" s="1"/>
  <c r="P158" i="1"/>
  <c r="R158" i="1" s="1"/>
  <c r="P201" i="1"/>
  <c r="R201" i="1" s="1"/>
  <c r="P41" i="1"/>
  <c r="R41" i="1" s="1"/>
  <c r="P166" i="1"/>
  <c r="R166" i="1" s="1"/>
  <c r="P139" i="1"/>
  <c r="R139" i="1" s="1"/>
  <c r="P177" i="1"/>
  <c r="R177" i="1" s="1"/>
  <c r="U10" i="1"/>
  <c r="P52" i="1"/>
  <c r="R52" i="1" s="1"/>
  <c r="P203" i="1"/>
  <c r="R203" i="1" s="1"/>
  <c r="P50" i="1"/>
  <c r="R50" i="1" s="1"/>
  <c r="P75" i="1"/>
  <c r="R75" i="1" s="1"/>
  <c r="P116" i="1"/>
  <c r="R116" i="1" s="1"/>
  <c r="P144" i="1"/>
  <c r="R144" i="1" s="1"/>
  <c r="P44" i="1"/>
  <c r="R44" i="1" s="1"/>
  <c r="P180" i="1"/>
  <c r="R180" i="1" s="1"/>
  <c r="P206" i="1"/>
  <c r="R206" i="1" s="1"/>
  <c r="P102" i="1"/>
  <c r="R102" i="1" s="1"/>
  <c r="P37" i="1"/>
  <c r="R37" i="1" s="1"/>
  <c r="U15" i="1"/>
  <c r="P141" i="1"/>
  <c r="R141" i="1" s="1"/>
  <c r="P210" i="1"/>
  <c r="R210" i="1" s="1"/>
  <c r="P195" i="1"/>
  <c r="R195" i="1" s="1"/>
  <c r="P191" i="1"/>
  <c r="P215" i="1"/>
  <c r="R215" i="1" s="1"/>
  <c r="P85" i="1"/>
  <c r="R85" i="1" s="1"/>
  <c r="P171" i="1"/>
  <c r="R171" i="1" s="1"/>
  <c r="P140" i="1"/>
  <c r="R140" i="1" s="1"/>
  <c r="P212" i="1"/>
  <c r="R212" i="1" s="1"/>
  <c r="P51" i="1"/>
  <c r="R51" i="1" s="1"/>
  <c r="P98" i="1"/>
  <c r="R98" i="1" s="1"/>
  <c r="P73" i="1"/>
  <c r="R73" i="1" s="1"/>
  <c r="P164" i="1"/>
  <c r="R164" i="1" s="1"/>
  <c r="P221" i="1"/>
  <c r="R221" i="1" s="1"/>
  <c r="U18" i="1"/>
  <c r="P214" i="1"/>
  <c r="R214" i="1" s="1"/>
  <c r="U6" i="1"/>
  <c r="P108" i="1"/>
  <c r="R108" i="1" s="1"/>
  <c r="P149" i="1"/>
  <c r="R149" i="1" s="1"/>
  <c r="P186" i="1"/>
  <c r="R186" i="1" s="1"/>
  <c r="P196" i="1"/>
  <c r="R196" i="1" s="1"/>
  <c r="P187" i="1"/>
  <c r="R187" i="1" s="1"/>
  <c r="P143" i="1"/>
  <c r="R143" i="1" s="1"/>
  <c r="P204" i="1"/>
  <c r="R204" i="1" s="1"/>
  <c r="P48" i="1"/>
  <c r="R48" i="1" s="1"/>
  <c r="P165" i="1"/>
  <c r="R165" i="1" s="1"/>
  <c r="P100" i="1"/>
  <c r="R100" i="1" s="1"/>
  <c r="P134" i="1"/>
  <c r="R134" i="1" s="1"/>
  <c r="P119" i="1"/>
  <c r="R119" i="1" s="1"/>
  <c r="P117" i="1"/>
  <c r="R117" i="1" s="1"/>
  <c r="P190" i="1"/>
  <c r="R190" i="1" s="1"/>
  <c r="P213" i="1"/>
  <c r="R213" i="1" s="1"/>
  <c r="P225" i="1"/>
  <c r="R225" i="1" s="1"/>
  <c r="P194" i="1"/>
  <c r="R194" i="1" s="1"/>
  <c r="P24" i="1"/>
  <c r="R24" i="1" s="1"/>
  <c r="P76" i="1"/>
  <c r="R76" i="1" s="1"/>
  <c r="P130" i="1"/>
  <c r="R130" i="1" s="1"/>
  <c r="P148" i="1"/>
  <c r="R148" i="1" s="1"/>
  <c r="P226" i="1"/>
  <c r="R226" i="1" s="1"/>
  <c r="G43" i="2"/>
  <c r="H43" i="2"/>
  <c r="F23" i="2"/>
  <c r="G23" i="2"/>
  <c r="I23" i="2"/>
  <c r="H36" i="2"/>
  <c r="G36" i="2"/>
  <c r="I51" i="2"/>
  <c r="J51" i="2" s="1"/>
  <c r="G51" i="2"/>
  <c r="F51" i="2"/>
  <c r="H51" i="2" s="1"/>
  <c r="F39" i="2"/>
  <c r="H39" i="2" s="1"/>
  <c r="I39" i="2"/>
  <c r="J39" i="2" s="1"/>
  <c r="F25" i="2"/>
  <c r="H25" i="2" s="1"/>
  <c r="I25" i="2"/>
  <c r="J25" i="2" s="1"/>
  <c r="H21" i="2"/>
  <c r="G21" i="2"/>
  <c r="F38" i="2"/>
  <c r="H38" i="2" s="1"/>
  <c r="I38" i="2"/>
  <c r="J38" i="2" s="1"/>
  <c r="G30" i="2"/>
  <c r="H30" i="2"/>
  <c r="I44" i="2"/>
  <c r="J44" i="2" s="1"/>
  <c r="F44" i="2"/>
  <c r="F35" i="2"/>
  <c r="I35" i="2"/>
  <c r="J35" i="2" s="1"/>
  <c r="I48" i="2"/>
  <c r="J48" i="2" s="1"/>
  <c r="F48" i="2"/>
  <c r="H48" i="2" s="1"/>
  <c r="F41" i="2"/>
  <c r="H41" i="2" s="1"/>
  <c r="I41" i="2"/>
  <c r="J41" i="2" s="1"/>
  <c r="F28" i="2"/>
  <c r="H28" i="2" s="1"/>
  <c r="G28" i="2"/>
  <c r="I28" i="2"/>
  <c r="J28" i="2" s="1"/>
  <c r="I52" i="2"/>
  <c r="J52" i="2" s="1"/>
  <c r="F52" i="2"/>
  <c r="H52" i="2" s="1"/>
  <c r="G52" i="2"/>
  <c r="F32" i="2"/>
  <c r="H32" i="2" s="1"/>
  <c r="G32" i="2"/>
  <c r="I32" i="2"/>
  <c r="J32" i="2" s="1"/>
  <c r="F31" i="2"/>
  <c r="G27" i="2"/>
  <c r="F18" i="2"/>
  <c r="I18" i="2"/>
  <c r="P53" i="1" l="1"/>
  <c r="R53" i="1" s="1"/>
  <c r="P27" i="1"/>
  <c r="R27" i="1" s="1"/>
  <c r="G227" i="1"/>
  <c r="R227" i="1" s="1"/>
  <c r="G228" i="1"/>
  <c r="K228" i="1" s="1"/>
  <c r="R224" i="1"/>
  <c r="R228" i="1"/>
  <c r="K224" i="1"/>
  <c r="M6" i="2"/>
  <c r="G25" i="2"/>
  <c r="G48" i="2"/>
  <c r="G39" i="2"/>
  <c r="J23" i="2"/>
  <c r="H31" i="2"/>
  <c r="G31" i="2"/>
  <c r="G38" i="2"/>
  <c r="H23" i="2"/>
  <c r="H35" i="2"/>
  <c r="G35" i="2"/>
  <c r="H44" i="2"/>
  <c r="G44" i="2"/>
  <c r="G41" i="2"/>
  <c r="C11" i="1"/>
  <c r="C12" i="1"/>
  <c r="H18" i="2"/>
  <c r="G18" i="2"/>
  <c r="J18" i="2"/>
  <c r="C16" i="1" l="1"/>
  <c r="D18" i="1" s="1"/>
  <c r="O227" i="1"/>
  <c r="O207" i="1"/>
  <c r="O196" i="1"/>
  <c r="O188" i="1"/>
  <c r="O176" i="1"/>
  <c r="O211" i="1"/>
  <c r="C15" i="1"/>
  <c r="C18" i="1" s="1"/>
  <c r="O215" i="1"/>
  <c r="O224" i="1"/>
  <c r="O206" i="1"/>
  <c r="O194" i="1"/>
  <c r="O219" i="1"/>
  <c r="O210" i="1"/>
  <c r="O202" i="1"/>
  <c r="O191" i="1"/>
  <c r="O217" i="1"/>
  <c r="O226" i="1"/>
  <c r="O208" i="1"/>
  <c r="O181" i="1"/>
  <c r="O192" i="1"/>
  <c r="O198" i="1"/>
  <c r="O185" i="1"/>
  <c r="O212" i="1"/>
  <c r="O222" i="1"/>
  <c r="O178" i="1"/>
  <c r="O221" i="1"/>
  <c r="O186" i="1"/>
  <c r="O197" i="1"/>
  <c r="O214" i="1"/>
  <c r="O201" i="1"/>
  <c r="O223" i="1"/>
  <c r="O199" i="1"/>
  <c r="O184" i="1"/>
  <c r="O203" i="1"/>
  <c r="O213" i="1"/>
  <c r="O220" i="1"/>
  <c r="O182" i="1"/>
  <c r="O190" i="1"/>
  <c r="O195" i="1"/>
  <c r="O180" i="1"/>
  <c r="O204" i="1"/>
  <c r="O218" i="1"/>
  <c r="O183" i="1"/>
  <c r="O177" i="1"/>
  <c r="O189" i="1"/>
  <c r="O209" i="1"/>
  <c r="O228" i="1"/>
  <c r="O200" i="1"/>
  <c r="O193" i="1"/>
  <c r="O187" i="1"/>
  <c r="O179" i="1"/>
  <c r="O225" i="1"/>
  <c r="O216" i="1"/>
  <c r="O205" i="1"/>
  <c r="E14" i="1"/>
  <c r="K227" i="1"/>
  <c r="M5" i="2"/>
  <c r="M3" i="2"/>
  <c r="M4" i="2"/>
  <c r="M2" i="2"/>
  <c r="M1" i="2"/>
  <c r="F18" i="1" l="1"/>
  <c r="F19" i="1" s="1"/>
  <c r="M235" i="2"/>
  <c r="M312" i="2"/>
  <c r="M288" i="2"/>
  <c r="M220" i="2"/>
  <c r="M315" i="2"/>
  <c r="M231" i="2"/>
  <c r="M200" i="2"/>
  <c r="M55" i="2"/>
  <c r="M196" i="2"/>
  <c r="M336" i="2"/>
  <c r="M303" i="2"/>
  <c r="M289" i="2"/>
  <c r="M197" i="2"/>
  <c r="M254" i="2"/>
  <c r="M107" i="2"/>
  <c r="M322" i="2"/>
  <c r="M207" i="2"/>
  <c r="M171" i="2"/>
  <c r="M60" i="2"/>
  <c r="M144" i="2"/>
  <c r="M239" i="2"/>
  <c r="M246" i="2"/>
  <c r="M23" i="2"/>
  <c r="M128" i="2"/>
  <c r="M292" i="2"/>
  <c r="M256" i="2"/>
  <c r="M42" i="2"/>
  <c r="M89" i="2"/>
  <c r="M279" i="2"/>
  <c r="M168" i="2"/>
  <c r="M291" i="2"/>
  <c r="M126" i="2"/>
  <c r="M66" i="2"/>
  <c r="M29" i="2"/>
  <c r="M275" i="2"/>
  <c r="M56" i="2"/>
  <c r="M332" i="2"/>
  <c r="M61" i="2"/>
  <c r="M316" i="2"/>
  <c r="M214" i="2"/>
  <c r="M287" i="2"/>
  <c r="M71" i="2"/>
  <c r="M185" i="2"/>
  <c r="M49" i="2"/>
  <c r="M139" i="2"/>
  <c r="M198" i="2"/>
  <c r="M216" i="2"/>
  <c r="M30" i="2"/>
  <c r="M142" i="2"/>
  <c r="M84" i="2"/>
  <c r="M333" i="2"/>
  <c r="M301" i="2"/>
  <c r="M326" i="2"/>
  <c r="M108" i="2"/>
  <c r="M38" i="2"/>
  <c r="M339" i="2"/>
  <c r="M165" i="2"/>
  <c r="M122" i="2"/>
  <c r="M51" i="2"/>
  <c r="M40" i="2"/>
  <c r="M237" i="2"/>
  <c r="M219" i="2"/>
  <c r="M125" i="2"/>
  <c r="M54" i="2"/>
  <c r="M305" i="2"/>
  <c r="M180" i="2"/>
  <c r="M87" i="2"/>
  <c r="M313" i="2"/>
  <c r="M277" i="2"/>
  <c r="M208" i="2"/>
  <c r="M286" i="2"/>
  <c r="M240" i="2"/>
  <c r="M201" i="2"/>
  <c r="M104" i="2"/>
  <c r="M276" i="2"/>
  <c r="M28" i="2"/>
  <c r="M252" i="2"/>
  <c r="M222" i="2"/>
  <c r="M295" i="2"/>
  <c r="M145" i="2"/>
  <c r="M189" i="2"/>
  <c r="M97" i="2"/>
  <c r="M147" i="2"/>
  <c r="M274" i="2"/>
  <c r="M224" i="2"/>
  <c r="M46" i="2"/>
  <c r="M90" i="2"/>
  <c r="M48" i="2"/>
  <c r="M119" i="2"/>
  <c r="M331" i="2"/>
  <c r="M255" i="2"/>
  <c r="M187" i="2"/>
  <c r="M36" i="2"/>
  <c r="M127" i="2"/>
  <c r="M259" i="2"/>
  <c r="M110" i="2"/>
  <c r="M280" i="2"/>
  <c r="M228" i="2"/>
  <c r="M306" i="2"/>
  <c r="M199" i="2"/>
  <c r="M167" i="2"/>
  <c r="M52" i="2"/>
  <c r="M140" i="2"/>
  <c r="M308" i="2"/>
  <c r="M232" i="2"/>
  <c r="M212" i="2"/>
  <c r="M319" i="2"/>
  <c r="M241" i="2"/>
  <c r="M183" i="2"/>
  <c r="M257" i="2"/>
  <c r="M123" i="2"/>
  <c r="M91" i="2"/>
  <c r="M25" i="2"/>
  <c r="M297" i="2"/>
  <c r="M129" i="2"/>
  <c r="M242" i="2"/>
  <c r="M120" i="2"/>
  <c r="M215" i="2"/>
  <c r="M116" i="2"/>
  <c r="M226" i="2"/>
  <c r="M81" i="2"/>
  <c r="M282" i="2"/>
  <c r="M68" i="2"/>
  <c r="M130" i="2"/>
  <c r="M67" i="2"/>
  <c r="M109" i="2"/>
  <c r="M329" i="2"/>
  <c r="M238" i="2"/>
  <c r="M330" i="2"/>
  <c r="M181" i="2"/>
  <c r="M98" i="2"/>
  <c r="M162" i="2"/>
  <c r="M335" i="2"/>
  <c r="M304" i="2"/>
  <c r="M300" i="2"/>
  <c r="M58" i="2"/>
  <c r="M103" i="2"/>
  <c r="M251" i="2"/>
  <c r="M102" i="2"/>
  <c r="M264" i="2"/>
  <c r="M154" i="2"/>
  <c r="M298" i="2"/>
  <c r="M191" i="2"/>
  <c r="M163" i="2"/>
  <c r="M44" i="2"/>
  <c r="M321" i="2"/>
  <c r="M134" i="2"/>
  <c r="M74" i="2"/>
  <c r="M271" i="2"/>
  <c r="M164" i="2"/>
  <c r="M47" i="2"/>
  <c r="M148" i="2"/>
  <c r="M229" i="2"/>
  <c r="M124" i="2"/>
  <c r="M205" i="2"/>
  <c r="M111" i="2"/>
  <c r="M176" i="2"/>
  <c r="M100" i="2"/>
  <c r="M159" i="2"/>
  <c r="M92" i="2"/>
  <c r="M152" i="2"/>
  <c r="M320" i="2"/>
  <c r="M73" i="2"/>
  <c r="M249" i="2"/>
  <c r="M83" i="2"/>
  <c r="M284" i="2"/>
  <c r="M340" i="2"/>
  <c r="M317" i="2"/>
  <c r="M149" i="2"/>
  <c r="M248" i="2"/>
  <c r="M79" i="2"/>
  <c r="M314" i="2"/>
  <c r="M244" i="2"/>
  <c r="M188" i="2"/>
  <c r="M113" i="2"/>
  <c r="M45" i="2"/>
  <c r="M262" i="2"/>
  <c r="M210" i="2"/>
  <c r="M190" i="2"/>
  <c r="M65" i="2"/>
  <c r="M307" i="2"/>
  <c r="M157" i="2"/>
  <c r="M106" i="2"/>
  <c r="M135" i="2"/>
  <c r="M294" i="2"/>
  <c r="M250" i="2"/>
  <c r="M209" i="2"/>
  <c r="M269" i="2"/>
  <c r="M192" i="2"/>
  <c r="M202" i="2"/>
  <c r="M299" i="2"/>
  <c r="M230" i="2"/>
  <c r="M310" i="2"/>
  <c r="M96" i="2"/>
  <c r="M211" i="2"/>
  <c r="M268" i="2"/>
  <c r="M223" i="2"/>
  <c r="M132" i="2"/>
  <c r="M34" i="2"/>
  <c r="M26" i="2"/>
  <c r="M236" i="2"/>
  <c r="M182" i="2"/>
  <c r="M95" i="2"/>
  <c r="M41" i="2"/>
  <c r="M156" i="2"/>
  <c r="M206" i="2"/>
  <c r="M155" i="2"/>
  <c r="M267" i="2"/>
  <c r="M31" i="2"/>
  <c r="M161" i="2"/>
  <c r="M21" i="2"/>
  <c r="M234" i="2"/>
  <c r="M177" i="2"/>
  <c r="M173" i="2"/>
  <c r="M178" i="2"/>
  <c r="M59" i="2"/>
  <c r="M43" i="2"/>
  <c r="M27" i="2"/>
  <c r="M93" i="2"/>
  <c r="M85" i="2"/>
  <c r="M337" i="2"/>
  <c r="M39" i="2"/>
  <c r="M324" i="2"/>
  <c r="M136" i="2"/>
  <c r="M218" i="2"/>
  <c r="M62" i="2"/>
  <c r="M50" i="2"/>
  <c r="M318" i="2"/>
  <c r="M57" i="2"/>
  <c r="M311" i="2"/>
  <c r="M233" i="2"/>
  <c r="M118" i="2"/>
  <c r="M78" i="2"/>
  <c r="M70" i="2"/>
  <c r="M172" i="2"/>
  <c r="M151" i="2"/>
  <c r="M143" i="2"/>
  <c r="M63" i="2"/>
  <c r="M141" i="2"/>
  <c r="M261" i="2"/>
  <c r="M174" i="2"/>
  <c r="M266" i="2"/>
  <c r="M323" i="2"/>
  <c r="M105" i="2"/>
  <c r="M94" i="2"/>
  <c r="M309" i="2"/>
  <c r="M328" i="2"/>
  <c r="M204" i="2"/>
  <c r="M203" i="2"/>
  <c r="M195" i="2"/>
  <c r="M175" i="2"/>
  <c r="M193" i="2"/>
  <c r="M80" i="2"/>
  <c r="M101" i="2"/>
  <c r="M53" i="2"/>
  <c r="M22" i="2"/>
  <c r="M170" i="2"/>
  <c r="M72" i="2"/>
  <c r="M243" i="2"/>
  <c r="M221" i="2"/>
  <c r="M37" i="2"/>
  <c r="M7" i="2"/>
  <c r="E4" i="2" s="1"/>
  <c r="M281" i="2"/>
  <c r="M153" i="2"/>
  <c r="M158" i="2"/>
  <c r="M137" i="2"/>
  <c r="M342" i="2"/>
  <c r="M146" i="2"/>
  <c r="M64" i="2"/>
  <c r="M338" i="2"/>
  <c r="M263" i="2"/>
  <c r="M115" i="2"/>
  <c r="M32" i="2"/>
  <c r="M302" i="2"/>
  <c r="M194" i="2"/>
  <c r="M260" i="2"/>
  <c r="M334" i="2"/>
  <c r="M217" i="2"/>
  <c r="M112" i="2"/>
  <c r="M33" i="2"/>
  <c r="M270" i="2"/>
  <c r="M272" i="2"/>
  <c r="M160" i="2"/>
  <c r="M213" i="2"/>
  <c r="M186" i="2"/>
  <c r="M99" i="2"/>
  <c r="M273" i="2"/>
  <c r="M69" i="2"/>
  <c r="M283" i="2"/>
  <c r="M245" i="2"/>
  <c r="M114" i="2"/>
  <c r="M133" i="2"/>
  <c r="M138" i="2"/>
  <c r="M327" i="2"/>
  <c r="M278" i="2"/>
  <c r="M169" i="2"/>
  <c r="M258" i="2"/>
  <c r="M86" i="2"/>
  <c r="M227" i="2"/>
  <c r="M35" i="2"/>
  <c r="M265" i="2"/>
  <c r="M76" i="2"/>
  <c r="M225" i="2"/>
  <c r="M117" i="2"/>
  <c r="M88" i="2"/>
  <c r="M82" i="2"/>
  <c r="M24" i="2"/>
  <c r="M325" i="2"/>
  <c r="M121" i="2"/>
  <c r="M293" i="2"/>
  <c r="M131" i="2"/>
  <c r="M285" i="2"/>
  <c r="M296" i="2"/>
  <c r="M179" i="2"/>
  <c r="M253" i="2"/>
  <c r="M247" i="2"/>
  <c r="M150" i="2"/>
  <c r="M166" i="2"/>
  <c r="M290" i="2"/>
  <c r="M77" i="2"/>
  <c r="M184" i="2"/>
  <c r="M75" i="2"/>
  <c r="M341" i="2"/>
  <c r="O91" i="2"/>
  <c r="O88" i="2"/>
  <c r="O35" i="2"/>
  <c r="O32" i="2"/>
  <c r="O304" i="2"/>
  <c r="O306" i="2"/>
  <c r="O178" i="2"/>
  <c r="O181" i="2"/>
  <c r="O328" i="2"/>
  <c r="O340" i="2"/>
  <c r="O108" i="2"/>
  <c r="O320" i="2"/>
  <c r="O229" i="2"/>
  <c r="O234" i="2"/>
  <c r="O157" i="2"/>
  <c r="O39" i="2"/>
  <c r="O107" i="2"/>
  <c r="O70" i="2"/>
  <c r="O293" i="2"/>
  <c r="O199" i="2"/>
  <c r="O44" i="2"/>
  <c r="O325" i="2"/>
  <c r="O267" i="2"/>
  <c r="O155" i="2"/>
  <c r="O152" i="2"/>
  <c r="O99" i="2"/>
  <c r="O96" i="2"/>
  <c r="O111" i="2"/>
  <c r="O237" i="2"/>
  <c r="O75" i="2"/>
  <c r="O72" i="2"/>
  <c r="O323" i="2"/>
  <c r="O261" i="2"/>
  <c r="O37" i="2"/>
  <c r="O342" i="2"/>
  <c r="O256" i="2"/>
  <c r="O121" i="2"/>
  <c r="O80" i="2"/>
  <c r="O281" i="2"/>
  <c r="O28" i="2"/>
  <c r="O333" i="2"/>
  <c r="O41" i="2"/>
  <c r="O52" i="2"/>
  <c r="O118" i="2"/>
  <c r="O163" i="2"/>
  <c r="O160" i="2"/>
  <c r="O321" i="2"/>
  <c r="O235" i="2"/>
  <c r="O139" i="2"/>
  <c r="O136" i="2"/>
  <c r="O135" i="2"/>
  <c r="O259" i="2"/>
  <c r="O149" i="2"/>
  <c r="O297" i="2"/>
  <c r="O200" i="2"/>
  <c r="O42" i="2"/>
  <c r="O184" i="2"/>
  <c r="O268" i="2"/>
  <c r="O140" i="2"/>
  <c r="O296" i="2"/>
  <c r="O213" i="2"/>
  <c r="O226" i="2"/>
  <c r="O85" i="2"/>
  <c r="O318" i="2"/>
  <c r="O238" i="2"/>
  <c r="O169" i="2"/>
  <c r="O180" i="2"/>
  <c r="O113" i="2"/>
  <c r="O124" i="2"/>
  <c r="O30" i="2"/>
  <c r="O273" i="2"/>
  <c r="O89" i="2"/>
  <c r="O100" i="2"/>
  <c r="O119" i="2"/>
  <c r="O299" i="2"/>
  <c r="O34" i="2"/>
  <c r="O176" i="2"/>
  <c r="O276" i="2"/>
  <c r="O214" i="2"/>
  <c r="O83" i="2"/>
  <c r="O38" i="2"/>
  <c r="O308" i="2"/>
  <c r="O165" i="2"/>
  <c r="O335" i="2"/>
  <c r="O24" i="2"/>
  <c r="O141" i="2"/>
  <c r="O282" i="2"/>
  <c r="O117" i="2"/>
  <c r="O310" i="2"/>
  <c r="O174" i="2"/>
  <c r="O248" i="2"/>
  <c r="O334" i="2"/>
  <c r="O62" i="2"/>
  <c r="O195" i="2"/>
  <c r="O115" i="2"/>
  <c r="O327" i="2"/>
  <c r="O190" i="2"/>
  <c r="O186" i="2"/>
  <c r="O126" i="2"/>
  <c r="O274" i="2"/>
  <c r="O270" i="2"/>
  <c r="O76" i="2"/>
  <c r="O301" i="2"/>
  <c r="O243" i="2"/>
  <c r="O242" i="2"/>
  <c r="O109" i="2"/>
  <c r="O313" i="2"/>
  <c r="O216" i="2"/>
  <c r="O168" i="2"/>
  <c r="O223" i="2"/>
  <c r="O245" i="2"/>
  <c r="O29" i="2"/>
  <c r="O206" i="2"/>
  <c r="O105" i="2"/>
  <c r="O49" i="2"/>
  <c r="O150" i="2"/>
  <c r="O25" i="2"/>
  <c r="O54" i="2"/>
  <c r="O97" i="2"/>
  <c r="O289" i="2"/>
  <c r="O154" i="2"/>
  <c r="O247" i="2"/>
  <c r="O326" i="2"/>
  <c r="O198" i="2"/>
  <c r="O148" i="2"/>
  <c r="O257" i="2"/>
  <c r="O286" i="2"/>
  <c r="O123" i="2"/>
  <c r="O166" i="2"/>
  <c r="O277" i="2"/>
  <c r="O210" i="2"/>
  <c r="O172" i="2"/>
  <c r="O331" i="2"/>
  <c r="O300" i="2"/>
  <c r="O73" i="2"/>
  <c r="O48" i="2"/>
  <c r="O324" i="2"/>
  <c r="O227" i="2"/>
  <c r="O292" i="2"/>
  <c r="O59" i="2"/>
  <c r="O219" i="2"/>
  <c r="O307" i="2"/>
  <c r="O212" i="2"/>
  <c r="O116" i="2"/>
  <c r="O60" i="2"/>
  <c r="O319" i="2"/>
  <c r="O36" i="2"/>
  <c r="O167" i="2"/>
  <c r="O64" i="2"/>
  <c r="O211" i="2"/>
  <c r="O183" i="2"/>
  <c r="O61" i="2"/>
  <c r="O275" i="2"/>
  <c r="O137" i="2"/>
  <c r="O94" i="2"/>
  <c r="O205" i="2"/>
  <c r="O57" i="2"/>
  <c r="O189" i="2"/>
  <c r="O143" i="2"/>
  <c r="O262" i="2"/>
  <c r="O98" i="2"/>
  <c r="O23" i="2"/>
  <c r="O287" i="2"/>
  <c r="O217" i="2"/>
  <c r="O147" i="2"/>
  <c r="O110" i="2"/>
  <c r="O253" i="2"/>
  <c r="O69" i="2"/>
  <c r="O188" i="2"/>
  <c r="O284" i="2"/>
  <c r="O164" i="2"/>
  <c r="O233" i="2"/>
  <c r="O151" i="2"/>
  <c r="O193" i="2"/>
  <c r="O71" i="2"/>
  <c r="O104" i="2"/>
  <c r="O239" i="2"/>
  <c r="O82" i="2"/>
  <c r="O102" i="2"/>
  <c r="O278" i="2"/>
  <c r="O145" i="2"/>
  <c r="O120" i="2"/>
  <c r="O249" i="2"/>
  <c r="O322" i="2"/>
  <c r="O43" i="2"/>
  <c r="O158" i="2"/>
  <c r="O266" i="2"/>
  <c r="O254" i="2"/>
  <c r="O84" i="2"/>
  <c r="O79" i="2"/>
  <c r="O314" i="2"/>
  <c r="O280" i="2"/>
  <c r="O263" i="2"/>
  <c r="O171" i="2"/>
  <c r="O203" i="2"/>
  <c r="O305" i="2"/>
  <c r="O272" i="2"/>
  <c r="O130" i="2"/>
  <c r="O78" i="2"/>
  <c r="O134" i="2"/>
  <c r="O311" i="2"/>
  <c r="O58" i="2"/>
  <c r="O194" i="2"/>
  <c r="O290" i="2"/>
  <c r="O156" i="2"/>
  <c r="O197" i="2"/>
  <c r="O40" i="2"/>
  <c r="O246" i="2"/>
  <c r="O55" i="2"/>
  <c r="O209" i="2"/>
  <c r="O208" i="2"/>
  <c r="O336" i="2"/>
  <c r="O81" i="2"/>
  <c r="O27" i="2"/>
  <c r="O317" i="2"/>
  <c r="O341" i="2"/>
  <c r="O291" i="2"/>
  <c r="O162" i="2"/>
  <c r="O33" i="2"/>
  <c r="O285" i="2"/>
  <c r="O93" i="2"/>
  <c r="O232" i="2"/>
  <c r="O128" i="2"/>
  <c r="O236" i="2"/>
  <c r="O63" i="2"/>
  <c r="O231" i="2"/>
  <c r="O95" i="2"/>
  <c r="O283" i="2"/>
  <c r="O56" i="2"/>
  <c r="O133" i="2"/>
  <c r="O279" i="2"/>
  <c r="O298" i="2"/>
  <c r="O215" i="2"/>
  <c r="O22" i="2"/>
  <c r="O170" i="2"/>
  <c r="O338" i="2"/>
  <c r="O182" i="2"/>
  <c r="O225" i="2"/>
  <c r="O46" i="2"/>
  <c r="O220" i="2"/>
  <c r="O315" i="2"/>
  <c r="O204" i="2"/>
  <c r="O250" i="2"/>
  <c r="O228" i="2"/>
  <c r="O316" i="2"/>
  <c r="O177" i="2"/>
  <c r="O153" i="2"/>
  <c r="O146" i="2"/>
  <c r="O187" i="2"/>
  <c r="O265" i="2"/>
  <c r="O173" i="2"/>
  <c r="O191" i="2"/>
  <c r="O309" i="2"/>
  <c r="O218" i="2"/>
  <c r="O329" i="2"/>
  <c r="O185" i="2"/>
  <c r="O175" i="2"/>
  <c r="O26" i="2"/>
  <c r="O192" i="2"/>
  <c r="O240" i="2"/>
  <c r="O201" i="2"/>
  <c r="O138" i="2"/>
  <c r="O114" i="2"/>
  <c r="O179" i="2"/>
  <c r="O45" i="2"/>
  <c r="O303" i="2"/>
  <c r="O86" i="2"/>
  <c r="O196" i="2"/>
  <c r="O337" i="2"/>
  <c r="O161" i="2"/>
  <c r="O241" i="2"/>
  <c r="O51" i="2"/>
  <c r="O258" i="2"/>
  <c r="O47" i="2"/>
  <c r="O142" i="2"/>
  <c r="O252" i="2"/>
  <c r="O77" i="2"/>
  <c r="O53" i="2"/>
  <c r="O159" i="2"/>
  <c r="O31" i="2"/>
  <c r="O330" i="2"/>
  <c r="O295" i="2"/>
  <c r="O106" i="2"/>
  <c r="O87" i="2"/>
  <c r="O67" i="2"/>
  <c r="O112" i="2"/>
  <c r="O251" i="2"/>
  <c r="O21" i="2"/>
  <c r="O207" i="2"/>
  <c r="O255" i="2"/>
  <c r="O103" i="2"/>
  <c r="O65" i="2"/>
  <c r="O144" i="2"/>
  <c r="O202" i="2"/>
  <c r="O132" i="2"/>
  <c r="O302" i="2"/>
  <c r="O131" i="2"/>
  <c r="O271" i="2"/>
  <c r="O92" i="2"/>
  <c r="O74" i="2"/>
  <c r="O129" i="2"/>
  <c r="O90" i="2"/>
  <c r="O332" i="2"/>
  <c r="O230" i="2"/>
  <c r="O125" i="2"/>
  <c r="O127" i="2"/>
  <c r="O260" i="2"/>
  <c r="O68" i="2"/>
  <c r="O269" i="2"/>
  <c r="O244" i="2"/>
  <c r="O221" i="2"/>
  <c r="O312" i="2"/>
  <c r="O222" i="2"/>
  <c r="O294" i="2"/>
  <c r="O101" i="2"/>
  <c r="O264" i="2"/>
  <c r="O339" i="2"/>
  <c r="O224" i="2"/>
  <c r="O122" i="2"/>
  <c r="O66" i="2"/>
  <c r="O288" i="2"/>
  <c r="O50" i="2"/>
  <c r="E6" i="2"/>
  <c r="E9" i="2" s="1"/>
  <c r="N313" i="2"/>
  <c r="N319" i="2"/>
  <c r="N66" i="2"/>
  <c r="N118" i="2"/>
  <c r="N29" i="2"/>
  <c r="N271" i="2"/>
  <c r="N148" i="2"/>
  <c r="N117" i="2"/>
  <c r="N56" i="2"/>
  <c r="N106" i="2"/>
  <c r="N244" i="2"/>
  <c r="N172" i="2"/>
  <c r="N193" i="2"/>
  <c r="N33" i="2"/>
  <c r="N158" i="2"/>
  <c r="N261" i="2"/>
  <c r="N80" i="2"/>
  <c r="N145" i="2"/>
  <c r="N288" i="2"/>
  <c r="N196" i="2"/>
  <c r="N48" i="2"/>
  <c r="N307" i="2"/>
  <c r="N103" i="2"/>
  <c r="N333" i="2"/>
  <c r="N258" i="2"/>
  <c r="N192" i="2"/>
  <c r="N293" i="2"/>
  <c r="N174" i="2"/>
  <c r="N338" i="2"/>
  <c r="N303" i="2"/>
  <c r="N239" i="2"/>
  <c r="N55" i="2"/>
  <c r="N58" i="2"/>
  <c r="N109" i="2"/>
  <c r="N255" i="2"/>
  <c r="N136" i="2"/>
  <c r="N105" i="2"/>
  <c r="N24" i="2"/>
  <c r="N81" i="2"/>
  <c r="N99" i="2"/>
  <c r="N207" i="2"/>
  <c r="N199" i="2"/>
  <c r="N243" i="2"/>
  <c r="N73" i="2"/>
  <c r="N132" i="2"/>
  <c r="N280" i="2"/>
  <c r="N181" i="2"/>
  <c r="N169" i="2"/>
  <c r="N298" i="2"/>
  <c r="N222" i="2"/>
  <c r="N256" i="2"/>
  <c r="N165" i="2"/>
  <c r="N279" i="2"/>
  <c r="N206" i="2"/>
  <c r="N276" i="2"/>
  <c r="N188" i="2"/>
  <c r="N220" i="2"/>
  <c r="N65" i="2"/>
  <c r="N209" i="2"/>
  <c r="N281" i="2"/>
  <c r="N337" i="2"/>
  <c r="N79" i="2"/>
  <c r="N129" i="2"/>
  <c r="N59" i="2"/>
  <c r="N262" i="2"/>
  <c r="N107" i="2"/>
  <c r="N127" i="2"/>
  <c r="N161" i="2"/>
  <c r="N186" i="2"/>
  <c r="N329" i="2"/>
  <c r="N119" i="2"/>
  <c r="N141" i="2"/>
  <c r="N252" i="2"/>
  <c r="N269" i="2"/>
  <c r="N151" i="2"/>
  <c r="N238" i="2"/>
  <c r="N237" i="2"/>
  <c r="N25" i="2"/>
  <c r="N320" i="2"/>
  <c r="N164" i="2"/>
  <c r="N273" i="2"/>
  <c r="N211" i="2"/>
  <c r="N331" i="2"/>
  <c r="N152" i="2"/>
  <c r="N299" i="2"/>
  <c r="N171" i="2"/>
  <c r="N85" i="2"/>
  <c r="N310" i="2"/>
  <c r="N285" i="2"/>
  <c r="N167" i="2"/>
  <c r="N301" i="2"/>
  <c r="N221" i="2"/>
  <c r="N94" i="2"/>
  <c r="N309" i="2"/>
  <c r="N175" i="2"/>
  <c r="N336" i="2"/>
  <c r="N111" i="2"/>
  <c r="N328" i="2"/>
  <c r="N63" i="2"/>
  <c r="N21" i="2"/>
  <c r="N232" i="2"/>
  <c r="N194" i="2"/>
  <c r="N84" i="2"/>
  <c r="N208" i="2"/>
  <c r="N78" i="2"/>
  <c r="N286" i="2"/>
  <c r="N200" i="2"/>
  <c r="N90" i="2"/>
  <c r="N179" i="2"/>
  <c r="N34" i="2"/>
  <c r="N170" i="2"/>
  <c r="N53" i="2"/>
  <c r="N128" i="2"/>
  <c r="N92" i="2"/>
  <c r="N287" i="2"/>
  <c r="N198" i="2"/>
  <c r="N86" i="2"/>
  <c r="N278" i="2"/>
  <c r="N203" i="2"/>
  <c r="N49" i="2"/>
  <c r="N323" i="2"/>
  <c r="N224" i="2"/>
  <c r="N177" i="2"/>
  <c r="N334" i="2"/>
  <c r="N212" i="2"/>
  <c r="N318" i="2"/>
  <c r="N166" i="2"/>
  <c r="N302" i="2"/>
  <c r="N138" i="2"/>
  <c r="N330" i="2"/>
  <c r="N227" i="2"/>
  <c r="N229" i="2"/>
  <c r="N306" i="2"/>
  <c r="N195" i="2"/>
  <c r="N191" i="2"/>
  <c r="N292" i="2"/>
  <c r="N183" i="2"/>
  <c r="N40" i="2"/>
  <c r="N69" i="2"/>
  <c r="N215" i="2"/>
  <c r="N133" i="2"/>
  <c r="N325" i="2"/>
  <c r="N267" i="2"/>
  <c r="N122" i="2"/>
  <c r="N264" i="2"/>
  <c r="N95" i="2"/>
  <c r="N64" i="2"/>
  <c r="N260" i="2"/>
  <c r="N236" i="2"/>
  <c r="N155" i="2"/>
  <c r="N340" i="2"/>
  <c r="N259" i="2"/>
  <c r="N104" i="2"/>
  <c r="N254" i="2"/>
  <c r="N60" i="2"/>
  <c r="N246" i="2"/>
  <c r="N44" i="2"/>
  <c r="N305" i="2"/>
  <c r="N28" i="2"/>
  <c r="N332" i="2"/>
  <c r="N87" i="2"/>
  <c r="N160" i="2"/>
  <c r="N316" i="2"/>
  <c r="N253" i="2"/>
  <c r="N54" i="2"/>
  <c r="N263" i="2"/>
  <c r="N190" i="2"/>
  <c r="N185" i="2"/>
  <c r="N61" i="2"/>
  <c r="N250" i="2"/>
  <c r="N163" i="2"/>
  <c r="N197" i="2"/>
  <c r="N140" i="2"/>
  <c r="N74" i="2"/>
  <c r="N249" i="2"/>
  <c r="N130" i="2"/>
  <c r="N26" i="2"/>
  <c r="N242" i="2"/>
  <c r="N143" i="2"/>
  <c r="N62" i="2"/>
  <c r="N265" i="2"/>
  <c r="N187" i="2"/>
  <c r="N296" i="2"/>
  <c r="N268" i="2"/>
  <c r="N154" i="2"/>
  <c r="N321" i="2"/>
  <c r="N153" i="2"/>
  <c r="N218" i="2"/>
  <c r="N146" i="2"/>
  <c r="N289" i="2"/>
  <c r="N314" i="2"/>
  <c r="N216" i="2"/>
  <c r="N257" i="2"/>
  <c r="N126" i="2"/>
  <c r="N50" i="2"/>
  <c r="N266" i="2"/>
  <c r="N233" i="2"/>
  <c r="N38" i="2"/>
  <c r="N70" i="2"/>
  <c r="N228" i="2"/>
  <c r="N51" i="2"/>
  <c r="N47" i="2"/>
  <c r="N30" i="2"/>
  <c r="N312" i="2"/>
  <c r="N75" i="2"/>
  <c r="N52" i="2"/>
  <c r="N114" i="2"/>
  <c r="N226" i="2"/>
  <c r="N217" i="2"/>
  <c r="N225" i="2"/>
  <c r="N300" i="2"/>
  <c r="N308" i="2"/>
  <c r="N46" i="2"/>
  <c r="N184" i="2"/>
  <c r="N223" i="2"/>
  <c r="N176" i="2"/>
  <c r="N124" i="2"/>
  <c r="N168" i="2"/>
  <c r="N100" i="2"/>
  <c r="N272" i="2"/>
  <c r="N324" i="2"/>
  <c r="N71" i="2"/>
  <c r="N240" i="2"/>
  <c r="N101" i="2"/>
  <c r="N110" i="2"/>
  <c r="N131" i="2"/>
  <c r="N327" i="2"/>
  <c r="N27" i="2"/>
  <c r="N247" i="2"/>
  <c r="N201" i="2"/>
  <c r="N98" i="2"/>
  <c r="N68" i="2"/>
  <c r="N270" i="2"/>
  <c r="N326" i="2"/>
  <c r="N89" i="2"/>
  <c r="N36" i="2"/>
  <c r="N39" i="2"/>
  <c r="N57" i="2"/>
  <c r="N37" i="2"/>
  <c r="N202" i="2"/>
  <c r="N274" i="2"/>
  <c r="N315" i="2"/>
  <c r="N88" i="2"/>
  <c r="N115" i="2"/>
  <c r="N134" i="2"/>
  <c r="N294" i="2"/>
  <c r="N317" i="2"/>
  <c r="N32" i="2"/>
  <c r="N182" i="2"/>
  <c r="N22" i="2"/>
  <c r="N83" i="2"/>
  <c r="N67" i="2"/>
  <c r="N147" i="2"/>
  <c r="N311" i="2"/>
  <c r="N284" i="2"/>
  <c r="N116" i="2"/>
  <c r="N139" i="2"/>
  <c r="N339" i="2"/>
  <c r="N189" i="2"/>
  <c r="N137" i="2"/>
  <c r="N45" i="2"/>
  <c r="N245" i="2"/>
  <c r="N304" i="2"/>
  <c r="N213" i="2"/>
  <c r="N205" i="2"/>
  <c r="N42" i="2"/>
  <c r="N93" i="2"/>
  <c r="N156" i="2"/>
  <c r="N248" i="2"/>
  <c r="N322" i="2"/>
  <c r="N159" i="2"/>
  <c r="N91" i="2"/>
  <c r="N235" i="2"/>
  <c r="N295" i="2"/>
  <c r="N23" i="2"/>
  <c r="N144" i="2"/>
  <c r="N135" i="2"/>
  <c r="N72" i="2"/>
  <c r="N125" i="2"/>
  <c r="N180" i="2"/>
  <c r="N335" i="2"/>
  <c r="N234" i="2"/>
  <c r="N251" i="2"/>
  <c r="N96" i="2"/>
  <c r="N214" i="2"/>
  <c r="N97" i="2"/>
  <c r="N76" i="2"/>
  <c r="N162" i="2"/>
  <c r="N342" i="2"/>
  <c r="N231" i="2"/>
  <c r="N204" i="2"/>
  <c r="N210" i="2"/>
  <c r="N120" i="2"/>
  <c r="N41" i="2"/>
  <c r="N157" i="2"/>
  <c r="N31" i="2"/>
  <c r="N35" i="2"/>
  <c r="N173" i="2"/>
  <c r="N82" i="2"/>
  <c r="N149" i="2"/>
  <c r="N43" i="2"/>
  <c r="N283" i="2"/>
  <c r="N275" i="2"/>
  <c r="N341" i="2"/>
  <c r="N77" i="2"/>
  <c r="N219" i="2"/>
  <c r="N112" i="2"/>
  <c r="N113" i="2"/>
  <c r="N123" i="2"/>
  <c r="N142" i="2"/>
  <c r="N178" i="2"/>
  <c r="N241" i="2"/>
  <c r="N102" i="2"/>
  <c r="N108" i="2"/>
  <c r="N297" i="2"/>
  <c r="N277" i="2"/>
  <c r="N121" i="2"/>
  <c r="N290" i="2"/>
  <c r="N282" i="2"/>
  <c r="N150" i="2"/>
  <c r="N230" i="2"/>
  <c r="N291" i="2"/>
  <c r="M18" i="2"/>
  <c r="N18" i="2"/>
  <c r="O18" i="2"/>
  <c r="E5" i="2" l="1"/>
  <c r="K162" i="2" s="1"/>
  <c r="K187" i="2"/>
  <c r="K286" i="2"/>
  <c r="K56" i="2"/>
  <c r="K270" i="2"/>
  <c r="K52" i="2"/>
  <c r="K72" i="2"/>
  <c r="K145" i="2"/>
  <c r="K94" i="2"/>
  <c r="K27" i="2"/>
  <c r="K104" i="2"/>
  <c r="K176" i="2"/>
  <c r="K87" i="2"/>
  <c r="K117" i="2"/>
  <c r="K210" i="2"/>
  <c r="K77" i="2"/>
  <c r="K242" i="2"/>
  <c r="K221" i="2"/>
  <c r="K180" i="2"/>
  <c r="K37" i="2"/>
  <c r="K237" i="2"/>
  <c r="K103" i="2"/>
  <c r="K112" i="2"/>
  <c r="K277" i="2"/>
  <c r="K275" i="2"/>
  <c r="K305" i="2"/>
  <c r="K330" i="2"/>
  <c r="K307" i="2"/>
  <c r="K167" i="2"/>
  <c r="K200" i="2"/>
  <c r="K320" i="2"/>
  <c r="K255" i="2"/>
  <c r="K106" i="2"/>
  <c r="K196" i="2"/>
  <c r="K108" i="2"/>
  <c r="K182" i="2"/>
  <c r="K143" i="2"/>
  <c r="K223" i="2"/>
  <c r="K339" i="2"/>
  <c r="K314" i="2"/>
  <c r="K89" i="2"/>
  <c r="K32" i="2"/>
  <c r="K301" i="2"/>
  <c r="K57" i="2"/>
  <c r="K253" i="2"/>
  <c r="K181" i="2"/>
  <c r="K171" i="2"/>
  <c r="K290" i="2"/>
  <c r="K335" i="2"/>
  <c r="K120" i="2"/>
  <c r="K246" i="2"/>
  <c r="K156" i="2"/>
  <c r="K326" i="2"/>
  <c r="K319" i="2"/>
  <c r="K134" i="2"/>
  <c r="K35" i="2"/>
  <c r="K340" i="2"/>
  <c r="K327" i="2"/>
  <c r="K202" i="2"/>
  <c r="K42" i="2"/>
  <c r="K59" i="2"/>
  <c r="K114" i="2"/>
  <c r="K67" i="2"/>
  <c r="K209" i="2"/>
  <c r="K95" i="2"/>
  <c r="K47" i="2"/>
  <c r="K125" i="2"/>
  <c r="K267" i="2"/>
  <c r="K49" i="2"/>
  <c r="K183" i="2"/>
  <c r="K154" i="2"/>
  <c r="K192" i="2"/>
  <c r="K262" i="2"/>
  <c r="K252" i="2"/>
  <c r="K256" i="2"/>
  <c r="K58" i="2"/>
  <c r="K129" i="2"/>
  <c r="K144" i="2"/>
  <c r="K294" i="2"/>
  <c r="K133" i="2"/>
  <c r="K212" i="2"/>
  <c r="K225" i="2"/>
  <c r="K222" i="2"/>
  <c r="K36" i="2"/>
  <c r="K241" i="2"/>
  <c r="K236" i="2"/>
  <c r="K116" i="2"/>
  <c r="K188" i="2"/>
  <c r="K197" i="2"/>
  <c r="K50" i="2"/>
  <c r="K312" i="2"/>
  <c r="K264" i="2"/>
  <c r="K46" i="2"/>
  <c r="K107" i="2"/>
  <c r="K123" i="2"/>
  <c r="K334" i="2"/>
  <c r="K201" i="2"/>
  <c r="K85" i="2"/>
  <c r="K231" i="2"/>
  <c r="K30" i="2"/>
  <c r="K158" i="2"/>
  <c r="K296" i="2"/>
  <c r="K165" i="2"/>
  <c r="K175" i="2"/>
  <c r="K172" i="2"/>
  <c r="K323" i="2"/>
  <c r="K53" i="2"/>
  <c r="K152" i="2"/>
  <c r="K303" i="2"/>
  <c r="K76" i="2"/>
  <c r="K131" i="2"/>
  <c r="K250" i="2"/>
  <c r="K124" i="2" l="1"/>
  <c r="K24" i="2"/>
  <c r="K186" i="2"/>
  <c r="K78" i="2"/>
  <c r="K142" i="2"/>
  <c r="K98" i="2"/>
  <c r="L98" i="2" s="1"/>
  <c r="K239" i="2"/>
  <c r="P239" i="2" s="1"/>
  <c r="K226" i="2"/>
  <c r="P226" i="2" s="1"/>
  <c r="K261" i="2"/>
  <c r="K48" i="2"/>
  <c r="K205" i="2"/>
  <c r="K214" i="2"/>
  <c r="K135" i="2"/>
  <c r="K91" i="2"/>
  <c r="L91" i="2" s="1"/>
  <c r="K235" i="2"/>
  <c r="L235" i="2" s="1"/>
  <c r="K282" i="2"/>
  <c r="P282" i="2" s="1"/>
  <c r="K153" i="2"/>
  <c r="K193" i="2"/>
  <c r="K138" i="2"/>
  <c r="K109" i="2"/>
  <c r="K337" i="2"/>
  <c r="K81" i="2"/>
  <c r="P81" i="2" s="1"/>
  <c r="K318" i="2"/>
  <c r="P318" i="2" s="1"/>
  <c r="K21" i="2"/>
  <c r="P21" i="2" s="1"/>
  <c r="K259" i="2"/>
  <c r="K83" i="2"/>
  <c r="K227" i="2"/>
  <c r="K75" i="2"/>
  <c r="K160" i="2"/>
  <c r="K238" i="2"/>
  <c r="P238" i="2" s="1"/>
  <c r="K97" i="2"/>
  <c r="L97" i="2" s="1"/>
  <c r="K191" i="2"/>
  <c r="L191" i="2" s="1"/>
  <c r="K310" i="2"/>
  <c r="K139" i="2"/>
  <c r="K299" i="2"/>
  <c r="K84" i="2"/>
  <c r="L84" i="2" s="1"/>
  <c r="K280" i="2"/>
  <c r="K93" i="2"/>
  <c r="P93" i="2" s="1"/>
  <c r="K281" i="2"/>
  <c r="L281" i="2" s="1"/>
  <c r="K300" i="2"/>
  <c r="P300" i="2" s="1"/>
  <c r="K292" i="2"/>
  <c r="K31" i="2"/>
  <c r="K82" i="2"/>
  <c r="K111" i="2"/>
  <c r="K333" i="2"/>
  <c r="K272" i="2"/>
  <c r="L272" i="2" s="1"/>
  <c r="K249" i="2"/>
  <c r="L249" i="2" s="1"/>
  <c r="K263" i="2"/>
  <c r="L263" i="2" s="1"/>
  <c r="K136" i="2"/>
  <c r="K317" i="2"/>
  <c r="K51" i="2"/>
  <c r="K101" i="2"/>
  <c r="P101" i="2" s="1"/>
  <c r="K230" i="2"/>
  <c r="K149" i="2"/>
  <c r="L149" i="2" s="1"/>
  <c r="K274" i="2"/>
  <c r="L274" i="2" s="1"/>
  <c r="K257" i="2"/>
  <c r="P257" i="2" s="1"/>
  <c r="K130" i="2"/>
  <c r="K150" i="2"/>
  <c r="K88" i="2"/>
  <c r="K190" i="2"/>
  <c r="L190" i="2" s="1"/>
  <c r="K157" i="2"/>
  <c r="K62" i="2"/>
  <c r="P62" i="2" s="1"/>
  <c r="K229" i="2"/>
  <c r="P229" i="2" s="1"/>
  <c r="K217" i="2"/>
  <c r="P217" i="2" s="1"/>
  <c r="K44" i="2"/>
  <c r="K60" i="2"/>
  <c r="K110" i="2"/>
  <c r="K41" i="2"/>
  <c r="L41" i="2" s="1"/>
  <c r="K33" i="2"/>
  <c r="K105" i="2"/>
  <c r="L105" i="2" s="1"/>
  <c r="K68" i="2"/>
  <c r="P68" i="2" s="1"/>
  <c r="K39" i="2"/>
  <c r="P39" i="2" s="1"/>
  <c r="K155" i="2"/>
  <c r="K273" i="2"/>
  <c r="K338" i="2"/>
  <c r="K159" i="2"/>
  <c r="K26" i="2"/>
  <c r="K43" i="2"/>
  <c r="K164" i="2"/>
  <c r="L164" i="2" s="1"/>
  <c r="K254" i="2"/>
  <c r="P254" i="2" s="1"/>
  <c r="K121" i="2"/>
  <c r="P121" i="2" s="1"/>
  <c r="K297" i="2"/>
  <c r="L297" i="2" s="1"/>
  <c r="K288" i="2"/>
  <c r="P288" i="2" s="1"/>
  <c r="K208" i="2"/>
  <c r="K99" i="2"/>
  <c r="K234" i="2"/>
  <c r="L234" i="2" s="1"/>
  <c r="K268" i="2"/>
  <c r="L268" i="2" s="1"/>
  <c r="K198" i="2"/>
  <c r="L198" i="2" s="1"/>
  <c r="K313" i="2"/>
  <c r="P313" i="2" s="1"/>
  <c r="K220" i="2"/>
  <c r="L220" i="2" s="1"/>
  <c r="K218" i="2"/>
  <c r="L218" i="2" s="1"/>
  <c r="K168" i="2"/>
  <c r="K336" i="2"/>
  <c r="K161" i="2"/>
  <c r="L161" i="2" s="1"/>
  <c r="K179" i="2"/>
  <c r="L179" i="2" s="1"/>
  <c r="K122" i="2"/>
  <c r="L122" i="2" s="1"/>
  <c r="K341" i="2"/>
  <c r="P341" i="2" s="1"/>
  <c r="K232" i="2"/>
  <c r="L232" i="2" s="1"/>
  <c r="K308" i="2"/>
  <c r="P308" i="2" s="1"/>
  <c r="K240" i="2"/>
  <c r="K69" i="2"/>
  <c r="L69" i="2" s="1"/>
  <c r="K64" i="2"/>
  <c r="L64" i="2" s="1"/>
  <c r="K325" i="2"/>
  <c r="L325" i="2" s="1"/>
  <c r="K65" i="2"/>
  <c r="L65" i="2" s="1"/>
  <c r="K74" i="2"/>
  <c r="L74" i="2" s="1"/>
  <c r="K71" i="2"/>
  <c r="P71" i="2" s="1"/>
  <c r="K22" i="2"/>
  <c r="L22" i="2" s="1"/>
  <c r="K126" i="2"/>
  <c r="L126" i="2" s="1"/>
  <c r="K169" i="2"/>
  <c r="L169" i="2" s="1"/>
  <c r="K113" i="2"/>
  <c r="L113" i="2" s="1"/>
  <c r="K233" i="2"/>
  <c r="L233" i="2" s="1"/>
  <c r="K128" i="2"/>
  <c r="P128" i="2" s="1"/>
  <c r="K28" i="2"/>
  <c r="L28" i="2" s="1"/>
  <c r="K287" i="2"/>
  <c r="P287" i="2" s="1"/>
  <c r="K213" i="2"/>
  <c r="L213" i="2" s="1"/>
  <c r="K332" i="2"/>
  <c r="L332" i="2" s="1"/>
  <c r="K96" i="2"/>
  <c r="L96" i="2" s="1"/>
  <c r="K302" i="2"/>
  <c r="L302" i="2" s="1"/>
  <c r="K70" i="2"/>
  <c r="L70" i="2" s="1"/>
  <c r="K204" i="2"/>
  <c r="P204" i="2" s="1"/>
  <c r="K141" i="2"/>
  <c r="P141" i="2" s="1"/>
  <c r="K278" i="2"/>
  <c r="L278" i="2" s="1"/>
  <c r="K283" i="2"/>
  <c r="P283" i="2" s="1"/>
  <c r="K127" i="2"/>
  <c r="L127" i="2" s="1"/>
  <c r="K118" i="2"/>
  <c r="L118" i="2" s="1"/>
  <c r="K207" i="2"/>
  <c r="L207" i="2" s="1"/>
  <c r="K342" i="2"/>
  <c r="P342" i="2" s="1"/>
  <c r="K244" i="2"/>
  <c r="P244" i="2" s="1"/>
  <c r="K293" i="2"/>
  <c r="L293" i="2" s="1"/>
  <c r="K151" i="2"/>
  <c r="P151" i="2" s="1"/>
  <c r="K166" i="2"/>
  <c r="L166" i="2" s="1"/>
  <c r="K34" i="2"/>
  <c r="L34" i="2" s="1"/>
  <c r="K271" i="2"/>
  <c r="P271" i="2" s="1"/>
  <c r="K147" i="2"/>
  <c r="P147" i="2" s="1"/>
  <c r="K29" i="2"/>
  <c r="L29" i="2" s="1"/>
  <c r="K132" i="2"/>
  <c r="L132" i="2" s="1"/>
  <c r="K247" i="2"/>
  <c r="P247" i="2" s="1"/>
  <c r="K80" i="2"/>
  <c r="P80" i="2" s="1"/>
  <c r="K298" i="2"/>
  <c r="L298" i="2" s="1"/>
  <c r="K194" i="2"/>
  <c r="P194" i="2" s="1"/>
  <c r="K258" i="2"/>
  <c r="P258" i="2" s="1"/>
  <c r="K322" i="2"/>
  <c r="L322" i="2" s="1"/>
  <c r="K79" i="2"/>
  <c r="P79" i="2" s="1"/>
  <c r="K38" i="2"/>
  <c r="L38" i="2" s="1"/>
  <c r="K328" i="2"/>
  <c r="L328" i="2" s="1"/>
  <c r="K331" i="2"/>
  <c r="L331" i="2" s="1"/>
  <c r="K195" i="2"/>
  <c r="L195" i="2" s="1"/>
  <c r="K40" i="2"/>
  <c r="P40" i="2" s="1"/>
  <c r="K170" i="2"/>
  <c r="K266" i="2"/>
  <c r="L266" i="2" s="1"/>
  <c r="K177" i="2"/>
  <c r="L177" i="2" s="1"/>
  <c r="K61" i="2"/>
  <c r="L61" i="2" s="1"/>
  <c r="K100" i="2"/>
  <c r="L100" i="2" s="1"/>
  <c r="K184" i="2"/>
  <c r="P184" i="2" s="1"/>
  <c r="K148" i="2"/>
  <c r="P148" i="2" s="1"/>
  <c r="K86" i="2"/>
  <c r="P86" i="2" s="1"/>
  <c r="K306" i="2"/>
  <c r="L306" i="2" s="1"/>
  <c r="K140" i="2"/>
  <c r="L140" i="2" s="1"/>
  <c r="K276" i="2"/>
  <c r="L276" i="2" s="1"/>
  <c r="K219" i="2"/>
  <c r="P219" i="2" s="1"/>
  <c r="K73" i="2"/>
  <c r="L73" i="2" s="1"/>
  <c r="K224" i="2"/>
  <c r="L224" i="2" s="1"/>
  <c r="K260" i="2"/>
  <c r="L260" i="2" s="1"/>
  <c r="K55" i="2"/>
  <c r="P55" i="2" s="1"/>
  <c r="K295" i="2"/>
  <c r="P295" i="2" s="1"/>
  <c r="K63" i="2"/>
  <c r="L63" i="2" s="1"/>
  <c r="K189" i="2"/>
  <c r="P189" i="2" s="1"/>
  <c r="K178" i="2"/>
  <c r="P178" i="2" s="1"/>
  <c r="K215" i="2"/>
  <c r="L215" i="2" s="1"/>
  <c r="K315" i="2"/>
  <c r="P315" i="2" s="1"/>
  <c r="K199" i="2"/>
  <c r="L199" i="2" s="1"/>
  <c r="K324" i="2"/>
  <c r="L324" i="2" s="1"/>
  <c r="K23" i="2"/>
  <c r="K137" i="2"/>
  <c r="P137" i="2" s="1"/>
  <c r="K185" i="2"/>
  <c r="L185" i="2" s="1"/>
  <c r="K90" i="2"/>
  <c r="P90" i="2" s="1"/>
  <c r="K248" i="2"/>
  <c r="P248" i="2" s="1"/>
  <c r="K279" i="2"/>
  <c r="P279" i="2" s="1"/>
  <c r="K289" i="2"/>
  <c r="L289" i="2" s="1"/>
  <c r="K211" i="2"/>
  <c r="L211" i="2" s="1"/>
  <c r="K228" i="2"/>
  <c r="K92" i="2"/>
  <c r="L92" i="2" s="1"/>
  <c r="K102" i="2"/>
  <c r="L102" i="2" s="1"/>
  <c r="K54" i="2"/>
  <c r="P54" i="2" s="1"/>
  <c r="K291" i="2"/>
  <c r="P291" i="2" s="1"/>
  <c r="K251" i="2"/>
  <c r="P251" i="2" s="1"/>
  <c r="K203" i="2"/>
  <c r="L203" i="2" s="1"/>
  <c r="K174" i="2"/>
  <c r="L174" i="2" s="1"/>
  <c r="K243" i="2"/>
  <c r="P243" i="2" s="1"/>
  <c r="K316" i="2"/>
  <c r="L316" i="2" s="1"/>
  <c r="K45" i="2"/>
  <c r="P45" i="2" s="1"/>
  <c r="K163" i="2"/>
  <c r="L163" i="2" s="1"/>
  <c r="K265" i="2"/>
  <c r="P265" i="2" s="1"/>
  <c r="K309" i="2"/>
  <c r="L309" i="2" s="1"/>
  <c r="K173" i="2"/>
  <c r="L173" i="2" s="1"/>
  <c r="K311" i="2"/>
  <c r="L311" i="2" s="1"/>
  <c r="K329" i="2"/>
  <c r="L329" i="2" s="1"/>
  <c r="K216" i="2"/>
  <c r="P216" i="2" s="1"/>
  <c r="K119" i="2"/>
  <c r="P119" i="2" s="1"/>
  <c r="K284" i="2"/>
  <c r="L284" i="2" s="1"/>
  <c r="K245" i="2"/>
  <c r="L245" i="2" s="1"/>
  <c r="K25" i="2"/>
  <c r="L25" i="2" s="1"/>
  <c r="K285" i="2"/>
  <c r="L285" i="2" s="1"/>
  <c r="K269" i="2"/>
  <c r="L269" i="2" s="1"/>
  <c r="K66" i="2"/>
  <c r="K304" i="2"/>
  <c r="P304" i="2" s="1"/>
  <c r="K146" i="2"/>
  <c r="L146" i="2" s="1"/>
  <c r="K206" i="2"/>
  <c r="L206" i="2" s="1"/>
  <c r="K115" i="2"/>
  <c r="L115" i="2" s="1"/>
  <c r="K321" i="2"/>
  <c r="P321" i="2" s="1"/>
  <c r="P199" i="2"/>
  <c r="P126" i="2"/>
  <c r="P324" i="2"/>
  <c r="P69" i="2"/>
  <c r="P169" i="2"/>
  <c r="P96" i="2"/>
  <c r="L283" i="2"/>
  <c r="L271" i="2"/>
  <c r="P298" i="2"/>
  <c r="L296" i="2"/>
  <c r="P296" i="2"/>
  <c r="L142" i="2"/>
  <c r="P142" i="2"/>
  <c r="P222" i="2"/>
  <c r="L222" i="2"/>
  <c r="L226" i="2"/>
  <c r="P267" i="2"/>
  <c r="L267" i="2"/>
  <c r="L205" i="2"/>
  <c r="P205" i="2"/>
  <c r="P340" i="2"/>
  <c r="L340" i="2"/>
  <c r="L299" i="2"/>
  <c r="P299" i="2"/>
  <c r="L156" i="2"/>
  <c r="P156" i="2"/>
  <c r="P84" i="2"/>
  <c r="L171" i="2"/>
  <c r="P171" i="2"/>
  <c r="P280" i="2"/>
  <c r="L280" i="2"/>
  <c r="L32" i="2"/>
  <c r="P32" i="2"/>
  <c r="P143" i="2"/>
  <c r="L143" i="2"/>
  <c r="P320" i="2"/>
  <c r="L320" i="2"/>
  <c r="L167" i="2"/>
  <c r="P167" i="2"/>
  <c r="P305" i="2"/>
  <c r="L305" i="2"/>
  <c r="L277" i="2"/>
  <c r="P277" i="2"/>
  <c r="P237" i="2"/>
  <c r="L237" i="2"/>
  <c r="P180" i="2"/>
  <c r="L180" i="2"/>
  <c r="L242" i="2"/>
  <c r="P242" i="2"/>
  <c r="L210" i="2"/>
  <c r="P210" i="2"/>
  <c r="L87" i="2"/>
  <c r="P87" i="2"/>
  <c r="P104" i="2"/>
  <c r="L104" i="2"/>
  <c r="P94" i="2"/>
  <c r="L94" i="2"/>
  <c r="L228" i="2"/>
  <c r="P228" i="2"/>
  <c r="L287" i="2"/>
  <c r="P332" i="2"/>
  <c r="P34" i="2"/>
  <c r="L147" i="2"/>
  <c r="L21" i="2"/>
  <c r="L24" i="2"/>
  <c r="P24" i="2"/>
  <c r="L85" i="2"/>
  <c r="P85" i="2"/>
  <c r="P227" i="2"/>
  <c r="L227" i="2"/>
  <c r="L116" i="2"/>
  <c r="P116" i="2"/>
  <c r="L238" i="2"/>
  <c r="L192" i="2"/>
  <c r="P192" i="2"/>
  <c r="L310" i="2"/>
  <c r="P310" i="2"/>
  <c r="P303" i="2"/>
  <c r="L303" i="2"/>
  <c r="L172" i="2"/>
  <c r="P172" i="2"/>
  <c r="P158" i="2"/>
  <c r="L158" i="2"/>
  <c r="P149" i="2"/>
  <c r="L107" i="2"/>
  <c r="P107" i="2"/>
  <c r="L50" i="2"/>
  <c r="P50" i="2"/>
  <c r="P236" i="2"/>
  <c r="L236" i="2"/>
  <c r="P130" i="2"/>
  <c r="L130" i="2"/>
  <c r="P294" i="2"/>
  <c r="L294" i="2"/>
  <c r="L256" i="2"/>
  <c r="P256" i="2"/>
  <c r="P154" i="2"/>
  <c r="L154" i="2"/>
  <c r="P190" i="2"/>
  <c r="P209" i="2"/>
  <c r="L209" i="2"/>
  <c r="P42" i="2"/>
  <c r="L42" i="2"/>
  <c r="P170" i="2"/>
  <c r="L170" i="2"/>
  <c r="P266" i="2"/>
  <c r="P196" i="2"/>
  <c r="L196" i="2"/>
  <c r="L86" i="2"/>
  <c r="P140" i="2"/>
  <c r="L55" i="2"/>
  <c r="L295" i="2"/>
  <c r="P23" i="2"/>
  <c r="L23" i="2"/>
  <c r="L279" i="2"/>
  <c r="P173" i="2"/>
  <c r="P329" i="2"/>
  <c r="P259" i="2"/>
  <c r="L259" i="2"/>
  <c r="L46" i="2"/>
  <c r="P46" i="2"/>
  <c r="P225" i="2"/>
  <c r="L225" i="2"/>
  <c r="L261" i="2"/>
  <c r="P261" i="2"/>
  <c r="L139" i="2"/>
  <c r="P139" i="2"/>
  <c r="P246" i="2"/>
  <c r="L246" i="2"/>
  <c r="P57" i="2"/>
  <c r="L57" i="2"/>
  <c r="P182" i="2"/>
  <c r="L182" i="2"/>
  <c r="L307" i="2"/>
  <c r="P307" i="2"/>
  <c r="P138" i="2"/>
  <c r="L138" i="2"/>
  <c r="P263" i="2"/>
  <c r="L136" i="2"/>
  <c r="P136" i="2"/>
  <c r="L52" i="2"/>
  <c r="P52" i="2"/>
  <c r="P56" i="2"/>
  <c r="L56" i="2"/>
  <c r="L101" i="2"/>
  <c r="L30" i="2"/>
  <c r="P30" i="2"/>
  <c r="L334" i="2"/>
  <c r="P334" i="2"/>
  <c r="P197" i="2"/>
  <c r="L197" i="2"/>
  <c r="L241" i="2"/>
  <c r="P241" i="2"/>
  <c r="L212" i="2"/>
  <c r="P212" i="2"/>
  <c r="P150" i="2"/>
  <c r="L150" i="2"/>
  <c r="L252" i="2"/>
  <c r="P252" i="2"/>
  <c r="L183" i="2"/>
  <c r="P183" i="2"/>
  <c r="L47" i="2"/>
  <c r="P47" i="2"/>
  <c r="P157" i="2"/>
  <c r="L157" i="2"/>
  <c r="L202" i="2"/>
  <c r="P202" i="2"/>
  <c r="P214" i="2"/>
  <c r="L214" i="2"/>
  <c r="P326" i="2"/>
  <c r="L326" i="2"/>
  <c r="L135" i="2"/>
  <c r="P135" i="2"/>
  <c r="L290" i="2"/>
  <c r="P290" i="2"/>
  <c r="P91" i="2"/>
  <c r="P301" i="2"/>
  <c r="L301" i="2"/>
  <c r="P223" i="2"/>
  <c r="L223" i="2"/>
  <c r="L110" i="2"/>
  <c r="P110" i="2"/>
  <c r="P200" i="2"/>
  <c r="L200" i="2"/>
  <c r="P275" i="2"/>
  <c r="L275" i="2"/>
  <c r="L33" i="2"/>
  <c r="P33" i="2"/>
  <c r="L37" i="2"/>
  <c r="P37" i="2"/>
  <c r="L77" i="2"/>
  <c r="P77" i="2"/>
  <c r="L68" i="2"/>
  <c r="L176" i="2"/>
  <c r="P176" i="2"/>
  <c r="L39" i="2"/>
  <c r="P145" i="2"/>
  <c r="L145" i="2"/>
  <c r="P317" i="2"/>
  <c r="L317" i="2"/>
  <c r="L270" i="2"/>
  <c r="P270" i="2"/>
  <c r="P272" i="2"/>
  <c r="P273" i="2"/>
  <c r="L273" i="2"/>
  <c r="L162" i="2"/>
  <c r="P162" i="2"/>
  <c r="P211" i="2"/>
  <c r="L243" i="2"/>
  <c r="P269" i="2"/>
  <c r="P152" i="2"/>
  <c r="L152" i="2"/>
  <c r="L201" i="2"/>
  <c r="P201" i="2"/>
  <c r="L67" i="2"/>
  <c r="P67" i="2"/>
  <c r="L319" i="2"/>
  <c r="P319" i="2"/>
  <c r="L181" i="2"/>
  <c r="P181" i="2"/>
  <c r="L339" i="2"/>
  <c r="P339" i="2"/>
  <c r="P153" i="2"/>
  <c r="L153" i="2"/>
  <c r="P112" i="2"/>
  <c r="L112" i="2"/>
  <c r="P337" i="2"/>
  <c r="L337" i="2"/>
  <c r="L72" i="2"/>
  <c r="P72" i="2"/>
  <c r="L51" i="2"/>
  <c r="P51" i="2"/>
  <c r="L131" i="2"/>
  <c r="P131" i="2"/>
  <c r="P53" i="2"/>
  <c r="L53" i="2"/>
  <c r="P78" i="2"/>
  <c r="L78" i="2"/>
  <c r="L188" i="2"/>
  <c r="P188" i="2"/>
  <c r="L262" i="2"/>
  <c r="P262" i="2"/>
  <c r="P48" i="2"/>
  <c r="L48" i="2"/>
  <c r="L114" i="2"/>
  <c r="P114" i="2"/>
  <c r="P327" i="2"/>
  <c r="L327" i="2"/>
  <c r="L134" i="2"/>
  <c r="P134" i="2"/>
  <c r="P120" i="2"/>
  <c r="L120" i="2"/>
  <c r="L253" i="2"/>
  <c r="P253" i="2"/>
  <c r="P44" i="2"/>
  <c r="L44" i="2"/>
  <c r="P314" i="2"/>
  <c r="L314" i="2"/>
  <c r="L60" i="2"/>
  <c r="P60" i="2"/>
  <c r="L108" i="2"/>
  <c r="P108" i="2"/>
  <c r="P255" i="2"/>
  <c r="L255" i="2"/>
  <c r="P330" i="2"/>
  <c r="L330" i="2"/>
  <c r="P292" i="2"/>
  <c r="L292" i="2"/>
  <c r="L103" i="2"/>
  <c r="P103" i="2"/>
  <c r="L31" i="2"/>
  <c r="P31" i="2"/>
  <c r="L221" i="2"/>
  <c r="P221" i="2"/>
  <c r="P82" i="2"/>
  <c r="L82" i="2"/>
  <c r="L117" i="2"/>
  <c r="P117" i="2"/>
  <c r="P111" i="2"/>
  <c r="L111" i="2"/>
  <c r="P27" i="2"/>
  <c r="L27" i="2"/>
  <c r="L333" i="2"/>
  <c r="P333" i="2"/>
  <c r="L155" i="2"/>
  <c r="P155" i="2"/>
  <c r="L286" i="2"/>
  <c r="P286" i="2"/>
  <c r="P187" i="2"/>
  <c r="L187" i="2"/>
  <c r="P289" i="2"/>
  <c r="P316" i="2"/>
  <c r="L265" i="2"/>
  <c r="L66" i="2"/>
  <c r="P66" i="2"/>
  <c r="P250" i="2"/>
  <c r="L250" i="2"/>
  <c r="L186" i="2"/>
  <c r="P186" i="2"/>
  <c r="L75" i="2"/>
  <c r="P75" i="2"/>
  <c r="L144" i="2"/>
  <c r="P144" i="2"/>
  <c r="L125" i="2"/>
  <c r="P125" i="2"/>
  <c r="L35" i="2"/>
  <c r="P35" i="2"/>
  <c r="L335" i="2"/>
  <c r="P335" i="2"/>
  <c r="L89" i="2"/>
  <c r="P89" i="2"/>
  <c r="L106" i="2"/>
  <c r="P106" i="2"/>
  <c r="P193" i="2"/>
  <c r="L193" i="2"/>
  <c r="L109" i="2"/>
  <c r="P109" i="2"/>
  <c r="L81" i="2"/>
  <c r="P338" i="2"/>
  <c r="L338" i="2"/>
  <c r="L175" i="2"/>
  <c r="P175" i="2"/>
  <c r="L124" i="2"/>
  <c r="P124" i="2"/>
  <c r="L165" i="2"/>
  <c r="P165" i="2"/>
  <c r="L83" i="2"/>
  <c r="P83" i="2"/>
  <c r="P264" i="2"/>
  <c r="L264" i="2"/>
  <c r="L160" i="2"/>
  <c r="P160" i="2"/>
  <c r="L129" i="2"/>
  <c r="P129" i="2"/>
  <c r="P76" i="2"/>
  <c r="L76" i="2"/>
  <c r="L323" i="2"/>
  <c r="P323" i="2"/>
  <c r="P230" i="2"/>
  <c r="L230" i="2"/>
  <c r="L231" i="2"/>
  <c r="P231" i="2"/>
  <c r="P123" i="2"/>
  <c r="L123" i="2"/>
  <c r="P312" i="2"/>
  <c r="L312" i="2"/>
  <c r="L36" i="2"/>
  <c r="P36" i="2"/>
  <c r="P133" i="2"/>
  <c r="L133" i="2"/>
  <c r="P58" i="2"/>
  <c r="L58" i="2"/>
  <c r="L88" i="2"/>
  <c r="P88" i="2"/>
  <c r="P49" i="2"/>
  <c r="L49" i="2"/>
  <c r="P95" i="2"/>
  <c r="L95" i="2"/>
  <c r="L59" i="2"/>
  <c r="P59" i="2"/>
  <c r="L159" i="2"/>
  <c r="P159" i="2"/>
  <c r="P26" i="2"/>
  <c r="L26" i="2"/>
  <c r="L43" i="2"/>
  <c r="P43" i="2"/>
  <c r="L288" i="2"/>
  <c r="P208" i="2"/>
  <c r="L208" i="2"/>
  <c r="L99" i="2"/>
  <c r="P99" i="2"/>
  <c r="P234" i="2"/>
  <c r="L313" i="2"/>
  <c r="P218" i="2"/>
  <c r="P168" i="2"/>
  <c r="L168" i="2"/>
  <c r="P336" i="2"/>
  <c r="L336" i="2"/>
  <c r="P161" i="2"/>
  <c r="P179" i="2"/>
  <c r="L308" i="2"/>
  <c r="L240" i="2"/>
  <c r="P240" i="2"/>
  <c r="L194" i="2" l="1"/>
  <c r="L217" i="2"/>
  <c r="L128" i="2"/>
  <c r="L282" i="2"/>
  <c r="P174" i="2"/>
  <c r="P311" i="2"/>
  <c r="L300" i="2"/>
  <c r="P41" i="2"/>
  <c r="P127" i="2"/>
  <c r="P191" i="2"/>
  <c r="L40" i="2"/>
  <c r="P92" i="2"/>
  <c r="L257" i="2"/>
  <c r="L137" i="2"/>
  <c r="P63" i="2"/>
  <c r="P207" i="2"/>
  <c r="P322" i="2"/>
  <c r="L62" i="2"/>
  <c r="L239" i="2"/>
  <c r="L93" i="2"/>
  <c r="P302" i="2"/>
  <c r="L318" i="2"/>
  <c r="P64" i="2"/>
  <c r="P105" i="2"/>
  <c r="L79" i="2"/>
  <c r="P98" i="2"/>
  <c r="L216" i="2"/>
  <c r="L304" i="2"/>
  <c r="P113" i="2"/>
  <c r="P249" i="2"/>
  <c r="P177" i="2"/>
  <c r="P233" i="2"/>
  <c r="L229" i="2"/>
  <c r="P306" i="2"/>
  <c r="P29" i="2"/>
  <c r="L45" i="2"/>
  <c r="P70" i="2"/>
  <c r="P325" i="2"/>
  <c r="P281" i="2"/>
  <c r="P268" i="2"/>
  <c r="P118" i="2"/>
  <c r="P164" i="2"/>
  <c r="L342" i="2"/>
  <c r="P97" i="2"/>
  <c r="P146" i="2"/>
  <c r="P235" i="2"/>
  <c r="P274" i="2"/>
  <c r="P276" i="2"/>
  <c r="P185" i="2"/>
  <c r="L247" i="2"/>
  <c r="L80" i="2"/>
  <c r="P100" i="2"/>
  <c r="P293" i="2"/>
  <c r="P297" i="2"/>
  <c r="P115" i="2"/>
  <c r="L204" i="2"/>
  <c r="L291" i="2"/>
  <c r="L258" i="2"/>
  <c r="L121" i="2"/>
  <c r="L341" i="2"/>
  <c r="P220" i="2"/>
  <c r="L315" i="2"/>
  <c r="P215" i="2"/>
  <c r="P224" i="2"/>
  <c r="P61" i="2"/>
  <c r="P278" i="2"/>
  <c r="P28" i="2"/>
  <c r="P25" i="2"/>
  <c r="P232" i="2"/>
  <c r="P73" i="2"/>
  <c r="P74" i="2"/>
  <c r="P328" i="2"/>
  <c r="P245" i="2"/>
  <c r="L141" i="2"/>
  <c r="P309" i="2"/>
  <c r="L219" i="2"/>
  <c r="L90" i="2"/>
  <c r="P65" i="2"/>
  <c r="P163" i="2"/>
  <c r="P166" i="2"/>
  <c r="P38" i="2"/>
  <c r="P213" i="2"/>
  <c r="P285" i="2"/>
  <c r="L148" i="2"/>
  <c r="P195" i="2"/>
  <c r="L54" i="2"/>
  <c r="P122" i="2"/>
  <c r="P284" i="2"/>
  <c r="P203" i="2"/>
  <c r="L178" i="2"/>
  <c r="P260" i="2"/>
  <c r="P132" i="2"/>
  <c r="L244" i="2"/>
  <c r="P22" i="2"/>
  <c r="P198" i="2"/>
  <c r="L254" i="2"/>
  <c r="P206" i="2"/>
  <c r="L248" i="2"/>
  <c r="F8" i="2"/>
  <c r="G9" i="2" s="1"/>
  <c r="L151" i="2"/>
  <c r="L189" i="2"/>
  <c r="L119" i="2"/>
  <c r="L251" i="2"/>
  <c r="L321" i="2"/>
  <c r="P102" i="2"/>
  <c r="L184" i="2"/>
  <c r="P331" i="2"/>
  <c r="L71" i="2"/>
  <c r="L18" i="2"/>
  <c r="E7" i="2" l="1"/>
  <c r="F4" i="2" s="1"/>
  <c r="H4" i="2" s="1"/>
  <c r="F5" i="2" l="1"/>
  <c r="H5" i="2" s="1"/>
  <c r="F6" i="2"/>
  <c r="H6" i="2" s="1"/>
  <c r="F9" i="2" s="1"/>
</calcChain>
</file>

<file path=xl/sharedStrings.xml><?xml version="1.0" encoding="utf-8"?>
<sst xmlns="http://schemas.openxmlformats.org/spreadsheetml/2006/main" count="791" uniqueCount="261">
  <si>
    <t>IBVS 6244</t>
  </si>
  <si>
    <t>JAVSO..43..238</t>
  </si>
  <si>
    <t>JAVSO..45..121</t>
  </si>
  <si>
    <t>JAVSO..45..215</t>
  </si>
  <si>
    <t>IBVS 6230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</si>
  <si>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</si>
  <si>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</si>
  <si>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</si>
  <si>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</si>
  <si>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</si>
  <si>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</si>
  <si>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</si>
  <si>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</si>
  <si>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</si>
  <si>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</si>
  <si>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</si>
  <si>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</si>
  <si>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</si>
  <si>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</si>
  <si>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</si>
  <si>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</si>
  <si>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</si>
  <si>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</si>
  <si>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</si>
  <si>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</si>
  <si>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</si>
  <si>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</si>
  <si>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</si>
  <si>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</si>
  <si>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</si>
  <si>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Misc</t>
  </si>
  <si>
    <t>Nelson</t>
  </si>
  <si>
    <t>Peter H</t>
  </si>
  <si>
    <t>BBSAG Bull...20</t>
  </si>
  <si>
    <t>B</t>
  </si>
  <si>
    <t>v</t>
  </si>
  <si>
    <t>BRNO 12</t>
  </si>
  <si>
    <t>K</t>
  </si>
  <si>
    <t>AN 294,124</t>
  </si>
  <si>
    <t>Diethelm R</t>
  </si>
  <si>
    <t>BBSAG Bull...30</t>
  </si>
  <si>
    <t>ORION 126</t>
  </si>
  <si>
    <t>BBSAG Bull...31</t>
  </si>
  <si>
    <t>BBSAG Bull.1</t>
  </si>
  <si>
    <t>BBSAG Bull.4</t>
  </si>
  <si>
    <t>Locher K</t>
  </si>
  <si>
    <t>BBSAG Bull.9</t>
  </si>
  <si>
    <t>AN 298,122</t>
  </si>
  <si>
    <t>BBSAG Bull.10</t>
  </si>
  <si>
    <t>BBSAG Bull.12</t>
  </si>
  <si>
    <t>Germann R</t>
  </si>
  <si>
    <t>BBSAG Bull.15</t>
  </si>
  <si>
    <t>BBSAG Bull.17</t>
  </si>
  <si>
    <t>:</t>
  </si>
  <si>
    <t>AN 300,167</t>
  </si>
  <si>
    <t>BBSAG Bull.22</t>
  </si>
  <si>
    <t>BBSAG Bull.24</t>
  </si>
  <si>
    <t>AN 301,327</t>
  </si>
  <si>
    <t>BBSAG 34</t>
  </si>
  <si>
    <t>BBSAG Bull.34</t>
  </si>
  <si>
    <t>BBSAG Bull.37</t>
  </si>
  <si>
    <t>BBSAG Bull.39</t>
  </si>
  <si>
    <t>BBSAG Bull.40</t>
  </si>
  <si>
    <t>BBSAG Bull.44</t>
  </si>
  <si>
    <t>BBSAG Bull.45</t>
  </si>
  <si>
    <t>BBSAG 45</t>
  </si>
  <si>
    <t>BBSAG Bull.48</t>
  </si>
  <si>
    <t>BRNO 23</t>
  </si>
  <si>
    <t>BBSAG Bull.50</t>
  </si>
  <si>
    <t>BRNO 26</t>
  </si>
  <si>
    <t>BBSAG 56</t>
  </si>
  <si>
    <t>BBSAG Bull.56</t>
  </si>
  <si>
    <t>BBSAG Bull.57</t>
  </si>
  <si>
    <t>BBSAG Bull.60</t>
  </si>
  <si>
    <t>Kohl M</t>
  </si>
  <si>
    <t>BBSAG Bull.62</t>
  </si>
  <si>
    <t>Mavrofridis G</t>
  </si>
  <si>
    <t>BBSAG Bull.63</t>
  </si>
  <si>
    <t>BBSAG Bull.67</t>
  </si>
  <si>
    <t>BAAVSS 60,15</t>
  </si>
  <si>
    <t>BBSAG Bull.68</t>
  </si>
  <si>
    <t>BBSAG Bull.69</t>
  </si>
  <si>
    <t>BRNO 27</t>
  </si>
  <si>
    <t>BAAVSS 61,14</t>
  </si>
  <si>
    <t>BBSAG Bull.74</t>
  </si>
  <si>
    <t>Vafiadis C</t>
  </si>
  <si>
    <t>BBSAG Bull.78</t>
  </si>
  <si>
    <t>BBSAG Bull.77</t>
  </si>
  <si>
    <t>Andrakakou M</t>
  </si>
  <si>
    <t>BRNO 28</t>
  </si>
  <si>
    <t>BBSAG Bull.81</t>
  </si>
  <si>
    <t>BAV-M 46</t>
  </si>
  <si>
    <t>BBSAG Bull.82</t>
  </si>
  <si>
    <t>BBSAG Bull.85</t>
  </si>
  <si>
    <t>BBSAG Bull.84</t>
  </si>
  <si>
    <t>BRNO 30</t>
  </si>
  <si>
    <t>BBSAG Bull.89</t>
  </si>
  <si>
    <t>BBSAG Bull.92</t>
  </si>
  <si>
    <t>BBSAG Bull.93</t>
  </si>
  <si>
    <t>BBSAG Bull.96</t>
  </si>
  <si>
    <t>BRNO 31</t>
  </si>
  <si>
    <t>BBSAG Bull.98</t>
  </si>
  <si>
    <t>BBSAG Bull.99</t>
  </si>
  <si>
    <t>BBSAG Bull.101</t>
  </si>
  <si>
    <t>BBSAG Bull.102</t>
  </si>
  <si>
    <t>BBSAG Bull.105</t>
  </si>
  <si>
    <t>S v</t>
  </si>
  <si>
    <t>Paschke A</t>
  </si>
  <si>
    <t>BBSAG Bull.106</t>
  </si>
  <si>
    <t>BBSAG Bull.107</t>
  </si>
  <si>
    <t>BBSAG Bull.108</t>
  </si>
  <si>
    <t>BBSAG Bull.110</t>
  </si>
  <si>
    <t>BBSAG Bull.111</t>
  </si>
  <si>
    <t>BBSAG Bull.112</t>
  </si>
  <si>
    <t>BBSAG Bull.114</t>
  </si>
  <si>
    <t>BBSAG Bull.113</t>
  </si>
  <si>
    <t>BBSAG Bull.115</t>
  </si>
  <si>
    <t>BBSAG Bull.116</t>
  </si>
  <si>
    <t>BAV-M 113</t>
  </si>
  <si>
    <t>BBSAG 116</t>
  </si>
  <si>
    <t>phe  Ir</t>
  </si>
  <si>
    <t>D.Husar</t>
  </si>
  <si>
    <t>IBVS 4711</t>
  </si>
  <si>
    <t>K.Locher</t>
  </si>
  <si>
    <t>BBSAG 120</t>
  </si>
  <si>
    <t>IBVS 5017</t>
  </si>
  <si>
    <t>IBVS 4877</t>
  </si>
  <si>
    <t>IBVS 0328</t>
  </si>
  <si>
    <t>IBVS 0573</t>
  </si>
  <si>
    <t>IBVS 0779</t>
  </si>
  <si>
    <t>IBVS 1255</t>
  </si>
  <si>
    <t>IBVS 5296</t>
  </si>
  <si>
    <t>IBVS 5543</t>
  </si>
  <si>
    <t>I</t>
  </si>
  <si>
    <t>IBVS 5493</t>
  </si>
  <si>
    <t>EA/SD</t>
  </si>
  <si>
    <t>UZ Lyr / GSC 03134-01093</t>
  </si>
  <si>
    <t>IBVS 5657</t>
  </si>
  <si>
    <t># of data points:</t>
  </si>
  <si>
    <t>IBVS 5438</t>
  </si>
  <si>
    <t>Start of linear fit (row #)</t>
  </si>
  <si>
    <t>IBVS 5874</t>
  </si>
  <si>
    <t>OEJV 0074</t>
  </si>
  <si>
    <t>vis</t>
  </si>
  <si>
    <t>OEJV</t>
  </si>
  <si>
    <t>Quad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</si>
  <si>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</si>
  <si>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</si>
  <si>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</si>
  <si>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>A</t>
  </si>
  <si>
    <t xml:space="preserve">ZB = </t>
  </si>
  <si>
    <t>X1.X4-X2.X3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</si>
  <si>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</si>
  <si>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</si>
  <si>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</si>
  <si>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</si>
  <si>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</si>
  <si>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</si>
  <si>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</si>
  <si>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</si>
  <si>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C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</si>
  <si>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</si>
  <si>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</si>
  <si>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</si>
  <si>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</si>
  <si>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</si>
  <si>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</si>
  <si>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</si>
  <si>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</si>
  <si>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</si>
  <si>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</si>
  <si>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>E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</si>
  <si>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</si>
  <si>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</si>
  <si>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</si>
  <si>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</si>
  <si>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</si>
  <si>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</si>
  <si>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</si>
  <si>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>G</t>
  </si>
  <si>
    <t>H</t>
  </si>
  <si>
    <t>J</t>
  </si>
  <si>
    <t>Start Row</t>
  </si>
  <si>
    <t>L</t>
  </si>
  <si>
    <t>End Row</t>
  </si>
  <si>
    <t>M</t>
  </si>
  <si>
    <t>N</t>
  </si>
  <si>
    <t>O</t>
  </si>
  <si>
    <t>P</t>
  </si>
  <si>
    <t>SCALE FACTORS</t>
  </si>
  <si>
    <t xml:space="preserve">N = </t>
  </si>
  <si>
    <t>Q</t>
  </si>
  <si>
    <t>Sum &gt;&gt;&gt;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</si>
  <si>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</si>
  <si>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</si>
  <si>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</si>
  <si>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</si>
  <si>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</si>
  <si>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</si>
  <si>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</si>
  <si>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</si>
  <si>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</si>
  <si>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</si>
  <si>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X</t>
  </si>
  <si>
    <t>Y</t>
  </si>
  <si>
    <r>
      <t>X</t>
    </r>
    <r>
      <rPr>
        <b/>
        <vertAlign val="superscript"/>
        <sz val="10"/>
        <rFont val="Arial"/>
        <family val="2"/>
      </rPr>
      <t>2</t>
    </r>
  </si>
  <si>
    <r>
      <t>X</t>
    </r>
    <r>
      <rPr>
        <b/>
        <vertAlign val="superscript"/>
        <sz val="10"/>
        <rFont val="Arial"/>
        <family val="2"/>
      </rPr>
      <t>3</t>
    </r>
  </si>
  <si>
    <r>
      <t>X</t>
    </r>
    <r>
      <rPr>
        <b/>
        <vertAlign val="superscript"/>
        <sz val="10"/>
        <rFont val="Arial"/>
        <family val="2"/>
      </rPr>
      <t>4</t>
    </r>
  </si>
  <si>
    <t>YX</t>
  </si>
  <si>
    <r>
      <t>YX</t>
    </r>
    <r>
      <rPr>
        <b/>
        <vertAlign val="superscript"/>
        <sz val="10"/>
        <rFont val="Arial"/>
        <family val="2"/>
      </rPr>
      <t>2</t>
    </r>
  </si>
  <si>
    <t>Q.Fit</t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</si>
  <si>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</si>
  <si>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</si>
  <si>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</si>
  <si>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</si>
  <si>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</si>
  <si>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</si>
  <si>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U</t>
  </si>
  <si>
    <t>V</t>
  </si>
  <si>
    <t>W</t>
  </si>
  <si>
    <t>Z</t>
  </si>
  <si>
    <t>Correlation =</t>
  </si>
  <si>
    <t>?</t>
  </si>
  <si>
    <t>IBVS 5931</t>
  </si>
  <si>
    <t>f</t>
  </si>
  <si>
    <t>Q.fit</t>
  </si>
  <si>
    <t>??</t>
  </si>
  <si>
    <t>IBVS 5918</t>
  </si>
  <si>
    <t>OEJV 0001</t>
  </si>
  <si>
    <t>OEJV 0003</t>
  </si>
  <si>
    <t>JAVSO..38...85</t>
  </si>
  <si>
    <t>JAVSO..36..186</t>
  </si>
  <si>
    <t>JAVSO..38..183</t>
  </si>
  <si>
    <t>IBVS 6048</t>
  </si>
  <si>
    <t>AJ.....69..316F</t>
  </si>
  <si>
    <t>JAVSO..41..122</t>
  </si>
  <si>
    <t>IBVS 6114</t>
  </si>
  <si>
    <t>IBVS 6118</t>
  </si>
  <si>
    <t>JAVSO..42..426</t>
  </si>
  <si>
    <t>IBVS 6149</t>
  </si>
  <si>
    <t>IBVS 6157</t>
  </si>
  <si>
    <t>IBVS 6196</t>
  </si>
  <si>
    <t>Linear Ephemeris =</t>
  </si>
  <si>
    <t>Quad. Ephemeris =</t>
  </si>
  <si>
    <t>Add cycle</t>
  </si>
  <si>
    <t>JD today</t>
  </si>
  <si>
    <t>Old Cycle</t>
  </si>
  <si>
    <t>New Cycle</t>
  </si>
  <si>
    <t>Next ToM</t>
  </si>
  <si>
    <t>My time zone &gt;&gt;&gt;&gt;&gt;</t>
  </si>
  <si>
    <t>(PST=8, PDT=MDT=7, MDT=CST=6, etc.)</t>
  </si>
  <si>
    <t>pg</t>
  </si>
  <si>
    <t>PE</t>
  </si>
  <si>
    <t>CCD</t>
  </si>
  <si>
    <t>JAVSO..46..184</t>
  </si>
  <si>
    <t>JAVSO..47..263</t>
  </si>
  <si>
    <t>JAVSO..48..256</t>
  </si>
  <si>
    <t>VSB 067</t>
  </si>
  <si>
    <t>JBAV, 60</t>
  </si>
  <si>
    <t>JAVSO, 50, 133</t>
  </si>
  <si>
    <t>JAAVSO, 50, 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</si>
</sst>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&quot;$&quot;#,##0_);\(&quot;$&quot;#,##0\)"/>
    <numFmt numFmtId="172" formatCode="0.0000"/>
    <numFmt numFmtId="173" formatCode="0.E+00"/>
    <numFmt numFmtId="174" formatCode="0.0%"/>
    <numFmt numFmtId="175" formatCode="0.00000"/>
  </numFmts>
  <fonts count="39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color indexed="8"/>
      <name val="Arial"/>
      <family val="2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</font>
    <font>
      <sz val="10"/>
      <color indexed="17"/>
      <name val="Arial"/>
      <family val="2"/>
    </font>
    <font>
      <sz val="10"/>
      <color indexed="20"/>
      <name val="Arial"/>
      <family val="2"/>
    </font>
    <font>
      <sz val="14"/>
      <name val="Arial"/>
    </font>
    <font>
      <b/>
      <vertAlign val="superscript"/>
      <sz val="10"/>
      <name val="Arial"/>
      <family val="2"/>
    </font>
    <font>
      <sz val="10"/>
      <color indexed="16"/>
      <name val="Arial"/>
    </font>
    <font>
      <b/>
      <sz val="10"/>
      <color indexed="10"/>
      <name val="Arial"/>
      <family val="2"/>
    </font>
    <font>
      <b/>
      <sz val="10"/>
      <color indexed="12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9">
    <xf numFmtId="0" fontId="0" fillId="0" borderId="0">
      <alignment vertical="top"/>
    </xf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9" borderId="0" applyNumberFormat="0" applyBorder="0" applyAlignment="0" applyProtection="0"/>
    <xf numFmtId="0" fontId="26" fillId="3" borderId="0" applyNumberFormat="0" applyBorder="0" applyAlignment="0" applyProtection="0"/>
    <xf numFmtId="0" fontId="27" fillId="20" borderId="1" applyNumberFormat="0" applyAlignment="0" applyProtection="0"/>
    <xf numFmtId="0" fontId="28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9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30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1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32" fillId="7" borderId="1" applyNumberFormat="0" applyAlignment="0" applyProtection="0"/>
    <xf numFmtId="0" fontId="33" fillId="0" borderId="4" applyNumberFormat="0" applyFill="0" applyAlignment="0" applyProtection="0"/>
    <xf numFmtId="0" fontId="34" fillId="22" borderId="0" applyNumberFormat="0" applyBorder="0" applyAlignment="0" applyProtection="0"/>
    <xf numFmtId="0" fontId="24" fillId="0" borderId="0"/>
    <xf numFmtId="0" fontId="6" fillId="0" borderId="0"/>
    <xf numFmtId="0" fontId="10" fillId="0" borderId="0"/>
    <xf numFmtId="0" fontId="24" fillId="23" borderId="5" applyNumberFormat="0" applyFont="0" applyAlignment="0" applyProtection="0"/>
    <xf numFmtId="0" fontId="35" fillId="20" borderId="6" applyNumberFormat="0" applyAlignment="0" applyProtection="0"/>
    <xf numFmtId="0" fontId="36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7" fillId="0" borderId="0" applyNumberFormat="0" applyFill="0" applyBorder="0" applyAlignment="0" applyProtection="0"/>
  </cellStyleXfs>
  <cellXfs count="12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/>
    <xf numFmtId="0" fontId="0" fillId="0" borderId="11" xfId="0" applyBorder="1" applyAlignment="1"/>
    <xf numFmtId="0" fontId="0" fillId="0" borderId="12" xfId="0" applyBorder="1" applyAlignment="1"/>
    <xf numFmtId="0" fontId="0" fillId="0" borderId="13" xfId="0" applyBorder="1" applyAlignment="1"/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/>
    <xf numFmtId="0" fontId="11" fillId="0" borderId="0" xfId="0" applyFont="1" applyAlignment="1"/>
    <xf numFmtId="0" fontId="5" fillId="0" borderId="5" xfId="0" applyFont="1" applyBorder="1" applyAlignment="1">
      <alignment horizontal="left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0" fillId="0" borderId="14" xfId="0" applyBorder="1" applyAlignment="1"/>
    <xf numFmtId="0" fontId="0" fillId="0" borderId="15" xfId="0" applyBorder="1" applyAlignment="1"/>
    <xf numFmtId="0" fontId="13" fillId="0" borderId="0" xfId="0" applyFont="1" applyAlignment="1"/>
    <xf numFmtId="0" fontId="14" fillId="0" borderId="0" xfId="0" applyFont="1" applyAlignment="1"/>
    <xf numFmtId="0" fontId="10" fillId="0" borderId="0" xfId="0" applyFont="1" applyAlignment="1">
      <alignment horizontal="left" vertical="center"/>
    </xf>
    <xf numFmtId="0" fontId="10" fillId="0" borderId="0" xfId="0" applyNumberFormat="1" applyFont="1" applyAlignment="1">
      <alignment horizontal="left" vertical="center"/>
    </xf>
    <xf numFmtId="0" fontId="0" fillId="0" borderId="0" xfId="0" applyAlignment="1">
      <alignment horizontal="left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7" fillId="0" borderId="16" xfId="0" applyFont="1" applyBorder="1" applyAlignment="1"/>
    <xf numFmtId="0" fontId="7" fillId="0" borderId="17" xfId="0" applyFont="1" applyBorder="1" applyAlignment="1"/>
    <xf numFmtId="0" fontId="17" fillId="0" borderId="0" xfId="0" applyFont="1">
      <alignment vertical="top"/>
    </xf>
    <xf numFmtId="0" fontId="0" fillId="0" borderId="0" xfId="0">
      <alignment vertical="top"/>
    </xf>
    <xf numFmtId="0" fontId="7" fillId="0" borderId="0" xfId="0" applyFont="1">
      <alignment vertical="top"/>
    </xf>
    <xf numFmtId="0" fontId="19" fillId="0" borderId="0" xfId="0" applyFont="1">
      <alignment vertical="top"/>
    </xf>
    <xf numFmtId="0" fontId="7" fillId="0" borderId="0" xfId="0" applyFont="1" applyAlignment="1">
      <alignment horizontal="center"/>
    </xf>
    <xf numFmtId="0" fontId="7" fillId="0" borderId="18" xfId="0" applyFont="1" applyBorder="1">
      <alignment vertical="top"/>
    </xf>
    <xf numFmtId="0" fontId="20" fillId="0" borderId="19" xfId="0" applyFont="1" applyBorder="1">
      <alignment vertical="top"/>
    </xf>
    <xf numFmtId="0" fontId="9" fillId="0" borderId="11" xfId="0" applyFont="1" applyBorder="1">
      <alignment vertical="top"/>
    </xf>
    <xf numFmtId="173" fontId="9" fillId="0" borderId="11" xfId="0" applyNumberFormat="1" applyFont="1" applyBorder="1" applyAlignment="1">
      <alignment horizontal="center"/>
    </xf>
    <xf numFmtId="174" fontId="7" fillId="0" borderId="0" xfId="0" applyNumberFormat="1" applyFont="1">
      <alignment vertical="top"/>
    </xf>
    <xf numFmtId="14" fontId="0" fillId="0" borderId="0" xfId="0" applyNumberFormat="1">
      <alignment vertical="top"/>
    </xf>
    <xf numFmtId="0" fontId="7" fillId="0" borderId="20" xfId="0" applyFont="1" applyBorder="1">
      <alignment vertical="top"/>
    </xf>
    <xf numFmtId="0" fontId="20" fillId="0" borderId="21" xfId="0" applyFont="1" applyBorder="1">
      <alignment vertical="top"/>
    </xf>
    <xf numFmtId="0" fontId="9" fillId="0" borderId="12" xfId="0" applyFont="1" applyBorder="1">
      <alignment vertical="top"/>
    </xf>
    <xf numFmtId="173" fontId="9" fillId="0" borderId="12" xfId="0" applyNumberFormat="1" applyFont="1" applyBorder="1" applyAlignment="1">
      <alignment horizontal="center"/>
    </xf>
    <xf numFmtId="0" fontId="7" fillId="0" borderId="22" xfId="0" applyFont="1" applyBorder="1">
      <alignment vertical="top"/>
    </xf>
    <xf numFmtId="0" fontId="20" fillId="0" borderId="23" xfId="0" applyFont="1" applyBorder="1">
      <alignment vertical="top"/>
    </xf>
    <xf numFmtId="0" fontId="9" fillId="0" borderId="13" xfId="0" applyFont="1" applyBorder="1">
      <alignment vertical="top"/>
    </xf>
    <xf numFmtId="173" fontId="9" fillId="0" borderId="13" xfId="0" applyNumberFormat="1" applyFont="1" applyBorder="1" applyAlignment="1">
      <alignment horizontal="center"/>
    </xf>
    <xf numFmtId="0" fontId="19" fillId="0" borderId="10" xfId="0" applyFont="1" applyBorder="1">
      <alignment vertical="top"/>
    </xf>
    <xf numFmtId="0" fontId="0" fillId="0" borderId="10" xfId="0" applyBorder="1">
      <alignment vertical="top"/>
    </xf>
    <xf numFmtId="0" fontId="7" fillId="0" borderId="0" xfId="0" applyFont="1" applyFill="1" applyBorder="1">
      <alignment vertical="top"/>
    </xf>
    <xf numFmtId="0" fontId="20" fillId="0" borderId="0" xfId="0" applyFont="1">
      <alignment vertical="top"/>
    </xf>
    <xf numFmtId="173" fontId="9" fillId="0" borderId="0" xfId="0" applyNumberFormat="1" applyFont="1" applyAlignment="1">
      <alignment horizontal="center"/>
    </xf>
    <xf numFmtId="0" fontId="0" fillId="0" borderId="0" xfId="0" applyFill="1" applyBorder="1">
      <alignment vertical="top"/>
    </xf>
    <xf numFmtId="0" fontId="0" fillId="0" borderId="0" xfId="0" applyFill="1">
      <alignment vertical="top"/>
    </xf>
    <xf numFmtId="0" fontId="9" fillId="0" borderId="0" xfId="0" applyFont="1" applyFill="1">
      <alignment vertical="top"/>
    </xf>
    <xf numFmtId="0" fontId="21" fillId="0" borderId="0" xfId="0" applyFont="1" applyProtection="1">
      <alignment vertical="top"/>
      <protection locked="0"/>
    </xf>
    <xf numFmtId="0" fontId="21" fillId="0" borderId="0" xfId="0" applyFont="1" applyAlignment="1">
      <alignment horizontal="center"/>
    </xf>
    <xf numFmtId="0" fontId="22" fillId="0" borderId="0" xfId="0" applyFont="1">
      <alignment vertical="top"/>
    </xf>
    <xf numFmtId="0" fontId="23" fillId="0" borderId="0" xfId="0" applyFont="1" applyAlignment="1">
      <alignment horizontal="center"/>
    </xf>
    <xf numFmtId="0" fontId="10" fillId="0" borderId="0" xfId="0" applyFont="1">
      <alignment vertical="top"/>
    </xf>
    <xf numFmtId="0" fontId="7" fillId="0" borderId="10" xfId="0" applyFont="1" applyFill="1" applyBorder="1" applyAlignment="1">
      <alignment horizontal="center"/>
    </xf>
    <xf numFmtId="0" fontId="13" fillId="0" borderId="1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1" fillId="24" borderId="5" xfId="0" applyFont="1" applyFill="1" applyBorder="1">
      <alignment vertical="top"/>
    </xf>
    <xf numFmtId="0" fontId="9" fillId="0" borderId="24" xfId="0" applyFont="1" applyFill="1" applyBorder="1">
      <alignment vertical="top"/>
    </xf>
    <xf numFmtId="0" fontId="9" fillId="0" borderId="0" xfId="0" applyFont="1">
      <alignment vertical="top"/>
    </xf>
    <xf numFmtId="0" fontId="7" fillId="0" borderId="5" xfId="0" applyFont="1" applyFill="1" applyBorder="1">
      <alignment vertical="top"/>
    </xf>
    <xf numFmtId="10" fontId="7" fillId="0" borderId="0" xfId="0" applyNumberFormat="1" applyFont="1" applyFill="1" applyBorder="1">
      <alignment vertical="top"/>
    </xf>
    <xf numFmtId="0" fontId="11" fillId="0" borderId="0" xfId="0" applyFont="1">
      <alignment vertical="top"/>
    </xf>
    <xf numFmtId="174" fontId="11" fillId="0" borderId="0" xfId="0" applyNumberFormat="1" applyFont="1">
      <alignment vertical="top"/>
    </xf>
    <xf numFmtId="10" fontId="11" fillId="0" borderId="0" xfId="0" applyNumberFormat="1" applyFont="1" applyFill="1" applyBorder="1">
      <alignment vertical="top"/>
    </xf>
    <xf numFmtId="0" fontId="15" fillId="0" borderId="0" xfId="0" applyFont="1" applyFill="1" applyAlignment="1">
      <alignment horizontal="left" vertical="center"/>
    </xf>
    <xf numFmtId="0" fontId="15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NumberFormat="1" applyFont="1" applyAlignment="1">
      <alignment horizontal="left" vertical="center"/>
    </xf>
    <xf numFmtId="172" fontId="5" fillId="0" borderId="0" xfId="0" applyNumberFormat="1" applyFont="1" applyAlignment="1">
      <alignment horizontal="left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14" fillId="0" borderId="0" xfId="0" applyFont="1">
      <alignment vertical="top"/>
    </xf>
    <xf numFmtId="0" fontId="21" fillId="0" borderId="0" xfId="0" applyFont="1">
      <alignment vertical="top"/>
    </xf>
    <xf numFmtId="0" fontId="12" fillId="0" borderId="0" xfId="0" applyFont="1">
      <alignment vertical="top"/>
    </xf>
    <xf numFmtId="22" fontId="9" fillId="0" borderId="0" xfId="0" applyNumberFormat="1" applyFont="1">
      <alignment vertical="top"/>
    </xf>
    <xf numFmtId="0" fontId="13" fillId="0" borderId="0" xfId="0" applyFont="1">
      <alignment vertical="top"/>
    </xf>
    <xf numFmtId="0" fontId="16" fillId="0" borderId="0" xfId="0" applyFont="1" applyAlignment="1">
      <alignment horizontal="center"/>
    </xf>
    <xf numFmtId="0" fontId="5" fillId="0" borderId="0" xfId="41" applyFont="1" applyAlignment="1">
      <alignment wrapText="1"/>
    </xf>
    <xf numFmtId="0" fontId="5" fillId="0" borderId="0" xfId="41" applyFont="1" applyAlignment="1">
      <alignment horizontal="center" wrapText="1"/>
    </xf>
    <xf numFmtId="0" fontId="5" fillId="0" borderId="0" xfId="41" applyFont="1" applyAlignment="1">
      <alignment horizontal="left" wrapText="1"/>
    </xf>
    <xf numFmtId="0" fontId="5" fillId="0" borderId="0" xfId="43" applyFont="1" applyAlignment="1">
      <alignment horizontal="left" vertical="center" wrapText="1"/>
    </xf>
    <xf numFmtId="0" fontId="5" fillId="0" borderId="0" xfId="43" applyFont="1" applyAlignment="1">
      <alignment horizontal="center" vertical="center" wrapText="1"/>
    </xf>
    <xf numFmtId="0" fontId="5" fillId="0" borderId="0" xfId="43" applyFont="1" applyAlignment="1">
      <alignment horizontal="left" wrapText="1"/>
    </xf>
    <xf numFmtId="0" fontId="5" fillId="0" borderId="0" xfId="42" applyFont="1" applyAlignment="1">
      <alignment horizontal="left" vertical="center"/>
    </xf>
    <xf numFmtId="0" fontId="5" fillId="0" borderId="0" xfId="42" applyFont="1" applyAlignment="1">
      <alignment horizontal="center" vertical="center"/>
    </xf>
    <xf numFmtId="0" fontId="5" fillId="0" borderId="0" xfId="42" applyFont="1" applyAlignment="1">
      <alignment horizontal="left"/>
    </xf>
    <xf numFmtId="0" fontId="5" fillId="0" borderId="0" xfId="43" applyFont="1" applyAlignment="1">
      <alignment horizontal="left" vertical="center"/>
    </xf>
    <xf numFmtId="0" fontId="5" fillId="0" borderId="0" xfId="43" applyFont="1" applyAlignment="1">
      <alignment horizontal="center" vertical="center"/>
    </xf>
    <xf numFmtId="0" fontId="5" fillId="0" borderId="0" xfId="43" applyFont="1" applyAlignment="1">
      <alignment horizontal="left"/>
    </xf>
    <xf numFmtId="0" fontId="15" fillId="0" borderId="0" xfId="43" applyFont="1" applyAlignment="1">
      <alignment horizontal="left"/>
    </xf>
    <xf numFmtId="0" fontId="15" fillId="0" borderId="0" xfId="43" applyFont="1" applyAlignment="1">
      <alignment horizontal="center" wrapText="1"/>
    </xf>
    <xf numFmtId="0" fontId="15" fillId="0" borderId="0" xfId="43" applyFont="1" applyAlignment="1">
      <alignment horizontal="left" wrapText="1"/>
    </xf>
    <xf numFmtId="0" fontId="15" fillId="0" borderId="0" xfId="0" applyFont="1" applyAlignment="1"/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5" fillId="0" borderId="0" xfId="41" applyFont="1"/>
    <xf numFmtId="0" fontId="15" fillId="0" borderId="0" xfId="41" applyFont="1" applyAlignment="1">
      <alignment horizontal="center"/>
    </xf>
    <xf numFmtId="0" fontId="15" fillId="0" borderId="0" xfId="41" applyFont="1" applyAlignment="1">
      <alignment horizontal="left"/>
    </xf>
    <xf numFmtId="0" fontId="38" fillId="0" borderId="0" xfId="0" applyFont="1" applyAlignment="1">
      <alignment vertical="center" wrapText="1"/>
    </xf>
    <xf numFmtId="0" fontId="38" fillId="0" borderId="0" xfId="0" applyFont="1" applyAlignment="1">
      <alignment horizontal="center" vertical="center" wrapText="1"/>
    </xf>
    <xf numFmtId="175" fontId="38" fillId="0" borderId="0" xfId="0" applyNumberFormat="1" applyFont="1" applyAlignment="1">
      <alignment vertical="center" wrapText="1"/>
    </xf>
    <xf numFmtId="0" fontId="38" fillId="0" borderId="0" xfId="0" applyFont="1" applyAlignment="1">
      <alignment horizontal="left"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rmal_A_1" xfId="42"/>
    <cellStyle name="Normal_A_A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UZ Lyr - O-C Diagr.</a:t>
            </a:r>
          </a:p>
        </c:rich>
      </c:tx>
      <c:layout>
        <c:manualLayout>
          <c:xMode val="edge"/>
          <c:yMode val="edge"/>
          <c:x val="0.3910450895130646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83591770341482"/>
          <c:y val="0.14634168126798494"/>
          <c:w val="0.82238865904024239"/>
          <c:h val="0.661586350732348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-4836</c:v>
                </c:pt>
                <c:pt idx="1">
                  <c:v>-1843</c:v>
                </c:pt>
                <c:pt idx="2">
                  <c:v>-1706</c:v>
                </c:pt>
                <c:pt idx="3">
                  <c:v>-1696</c:v>
                </c:pt>
                <c:pt idx="4">
                  <c:v>-1541</c:v>
                </c:pt>
                <c:pt idx="5">
                  <c:v>-1541</c:v>
                </c:pt>
                <c:pt idx="6">
                  <c:v>-1541</c:v>
                </c:pt>
                <c:pt idx="7">
                  <c:v>-1522</c:v>
                </c:pt>
                <c:pt idx="8">
                  <c:v>-1385</c:v>
                </c:pt>
                <c:pt idx="9">
                  <c:v>-1375</c:v>
                </c:pt>
                <c:pt idx="10">
                  <c:v>-1348</c:v>
                </c:pt>
                <c:pt idx="11">
                  <c:v>-1348</c:v>
                </c:pt>
                <c:pt idx="12">
                  <c:v>-1347</c:v>
                </c:pt>
                <c:pt idx="13">
                  <c:v>-1347</c:v>
                </c:pt>
                <c:pt idx="14">
                  <c:v>-1339</c:v>
                </c:pt>
                <c:pt idx="15">
                  <c:v>-1339</c:v>
                </c:pt>
                <c:pt idx="16">
                  <c:v>-1338</c:v>
                </c:pt>
                <c:pt idx="17">
                  <c:v>-1338</c:v>
                </c:pt>
                <c:pt idx="18">
                  <c:v>-1273</c:v>
                </c:pt>
                <c:pt idx="19">
                  <c:v>-1154</c:v>
                </c:pt>
                <c:pt idx="20">
                  <c:v>-1017</c:v>
                </c:pt>
                <c:pt idx="21">
                  <c:v>-989</c:v>
                </c:pt>
                <c:pt idx="22">
                  <c:v>-989</c:v>
                </c:pt>
                <c:pt idx="23">
                  <c:v>-971</c:v>
                </c:pt>
                <c:pt idx="24">
                  <c:v>-914</c:v>
                </c:pt>
                <c:pt idx="25">
                  <c:v>-914</c:v>
                </c:pt>
                <c:pt idx="26">
                  <c:v>-895</c:v>
                </c:pt>
                <c:pt idx="27">
                  <c:v>-816</c:v>
                </c:pt>
                <c:pt idx="28">
                  <c:v>-749</c:v>
                </c:pt>
                <c:pt idx="29">
                  <c:v>-612</c:v>
                </c:pt>
                <c:pt idx="30">
                  <c:v>-603</c:v>
                </c:pt>
                <c:pt idx="31">
                  <c:v>-519</c:v>
                </c:pt>
                <c:pt idx="32">
                  <c:v>-509</c:v>
                </c:pt>
                <c:pt idx="33">
                  <c:v>-509</c:v>
                </c:pt>
                <c:pt idx="34">
                  <c:v>-356</c:v>
                </c:pt>
                <c:pt idx="35">
                  <c:v>-190</c:v>
                </c:pt>
                <c:pt idx="36">
                  <c:v>-185.5</c:v>
                </c:pt>
                <c:pt idx="37">
                  <c:v>-14</c:v>
                </c:pt>
                <c:pt idx="38">
                  <c:v>0</c:v>
                </c:pt>
                <c:pt idx="39">
                  <c:v>42</c:v>
                </c:pt>
                <c:pt idx="40">
                  <c:v>52</c:v>
                </c:pt>
                <c:pt idx="41">
                  <c:v>170</c:v>
                </c:pt>
                <c:pt idx="42">
                  <c:v>226</c:v>
                </c:pt>
                <c:pt idx="43">
                  <c:v>235</c:v>
                </c:pt>
                <c:pt idx="44">
                  <c:v>235</c:v>
                </c:pt>
                <c:pt idx="45">
                  <c:v>373</c:v>
                </c:pt>
                <c:pt idx="46">
                  <c:v>409</c:v>
                </c:pt>
                <c:pt idx="47">
                  <c:v>409</c:v>
                </c:pt>
                <c:pt idx="48">
                  <c:v>428</c:v>
                </c:pt>
                <c:pt idx="49">
                  <c:v>565</c:v>
                </c:pt>
                <c:pt idx="50">
                  <c:v>612</c:v>
                </c:pt>
                <c:pt idx="51">
                  <c:v>612</c:v>
                </c:pt>
                <c:pt idx="52">
                  <c:v>631</c:v>
                </c:pt>
                <c:pt idx="53">
                  <c:v>641</c:v>
                </c:pt>
                <c:pt idx="54">
                  <c:v>649</c:v>
                </c:pt>
                <c:pt idx="55">
                  <c:v>650</c:v>
                </c:pt>
                <c:pt idx="56">
                  <c:v>748</c:v>
                </c:pt>
                <c:pt idx="57">
                  <c:v>795</c:v>
                </c:pt>
                <c:pt idx="58">
                  <c:v>805</c:v>
                </c:pt>
                <c:pt idx="59">
                  <c:v>815</c:v>
                </c:pt>
                <c:pt idx="60">
                  <c:v>815</c:v>
                </c:pt>
                <c:pt idx="61">
                  <c:v>815</c:v>
                </c:pt>
                <c:pt idx="62">
                  <c:v>980</c:v>
                </c:pt>
                <c:pt idx="63">
                  <c:v>998</c:v>
                </c:pt>
                <c:pt idx="64">
                  <c:v>998</c:v>
                </c:pt>
                <c:pt idx="65">
                  <c:v>1008</c:v>
                </c:pt>
                <c:pt idx="66">
                  <c:v>1008</c:v>
                </c:pt>
                <c:pt idx="67">
                  <c:v>1016</c:v>
                </c:pt>
                <c:pt idx="68">
                  <c:v>1017</c:v>
                </c:pt>
                <c:pt idx="69">
                  <c:v>1017</c:v>
                </c:pt>
                <c:pt idx="70">
                  <c:v>1027</c:v>
                </c:pt>
                <c:pt idx="71">
                  <c:v>1036</c:v>
                </c:pt>
                <c:pt idx="72">
                  <c:v>1173</c:v>
                </c:pt>
                <c:pt idx="73">
                  <c:v>1173</c:v>
                </c:pt>
                <c:pt idx="74">
                  <c:v>1173</c:v>
                </c:pt>
                <c:pt idx="75">
                  <c:v>1173</c:v>
                </c:pt>
                <c:pt idx="76">
                  <c:v>1173</c:v>
                </c:pt>
                <c:pt idx="77">
                  <c:v>1182</c:v>
                </c:pt>
                <c:pt idx="78">
                  <c:v>1190</c:v>
                </c:pt>
                <c:pt idx="79">
                  <c:v>1190</c:v>
                </c:pt>
                <c:pt idx="80">
                  <c:v>1239</c:v>
                </c:pt>
                <c:pt idx="81">
                  <c:v>1348</c:v>
                </c:pt>
                <c:pt idx="82">
                  <c:v>1348</c:v>
                </c:pt>
                <c:pt idx="83">
                  <c:v>1348</c:v>
                </c:pt>
                <c:pt idx="84">
                  <c:v>1357</c:v>
                </c:pt>
                <c:pt idx="85">
                  <c:v>1365</c:v>
                </c:pt>
                <c:pt idx="86">
                  <c:v>1375</c:v>
                </c:pt>
                <c:pt idx="87">
                  <c:v>1375</c:v>
                </c:pt>
                <c:pt idx="88">
                  <c:v>1375</c:v>
                </c:pt>
                <c:pt idx="89">
                  <c:v>1375</c:v>
                </c:pt>
                <c:pt idx="90">
                  <c:v>1375</c:v>
                </c:pt>
                <c:pt idx="91">
                  <c:v>1375</c:v>
                </c:pt>
                <c:pt idx="92">
                  <c:v>1375</c:v>
                </c:pt>
                <c:pt idx="93">
                  <c:v>1376</c:v>
                </c:pt>
                <c:pt idx="94">
                  <c:v>1394</c:v>
                </c:pt>
                <c:pt idx="95">
                  <c:v>1394</c:v>
                </c:pt>
                <c:pt idx="96">
                  <c:v>1412</c:v>
                </c:pt>
                <c:pt idx="97">
                  <c:v>1577</c:v>
                </c:pt>
                <c:pt idx="98">
                  <c:v>1577</c:v>
                </c:pt>
                <c:pt idx="99">
                  <c:v>1596</c:v>
                </c:pt>
                <c:pt idx="100">
                  <c:v>1596</c:v>
                </c:pt>
                <c:pt idx="101">
                  <c:v>1596</c:v>
                </c:pt>
                <c:pt idx="102">
                  <c:v>1596</c:v>
                </c:pt>
                <c:pt idx="103">
                  <c:v>1596</c:v>
                </c:pt>
                <c:pt idx="104">
                  <c:v>1606</c:v>
                </c:pt>
                <c:pt idx="105">
                  <c:v>1705</c:v>
                </c:pt>
                <c:pt idx="106">
                  <c:v>1705</c:v>
                </c:pt>
                <c:pt idx="107">
                  <c:v>1752</c:v>
                </c:pt>
                <c:pt idx="108">
                  <c:v>1752</c:v>
                </c:pt>
                <c:pt idx="109">
                  <c:v>1752</c:v>
                </c:pt>
                <c:pt idx="110">
                  <c:v>1752</c:v>
                </c:pt>
                <c:pt idx="111">
                  <c:v>1770</c:v>
                </c:pt>
                <c:pt idx="112">
                  <c:v>1771</c:v>
                </c:pt>
                <c:pt idx="113">
                  <c:v>1771</c:v>
                </c:pt>
                <c:pt idx="114">
                  <c:v>1945</c:v>
                </c:pt>
                <c:pt idx="115">
                  <c:v>1945</c:v>
                </c:pt>
                <c:pt idx="116">
                  <c:v>1955</c:v>
                </c:pt>
                <c:pt idx="117">
                  <c:v>1955</c:v>
                </c:pt>
                <c:pt idx="118">
                  <c:v>1974</c:v>
                </c:pt>
                <c:pt idx="119">
                  <c:v>2119</c:v>
                </c:pt>
                <c:pt idx="120">
                  <c:v>2157</c:v>
                </c:pt>
                <c:pt idx="121">
                  <c:v>2176</c:v>
                </c:pt>
                <c:pt idx="122">
                  <c:v>2185</c:v>
                </c:pt>
                <c:pt idx="123">
                  <c:v>2204</c:v>
                </c:pt>
                <c:pt idx="124">
                  <c:v>2369</c:v>
                </c:pt>
                <c:pt idx="125">
                  <c:v>2378</c:v>
                </c:pt>
                <c:pt idx="126">
                  <c:v>2378</c:v>
                </c:pt>
                <c:pt idx="127">
                  <c:v>2478</c:v>
                </c:pt>
                <c:pt idx="128">
                  <c:v>2506</c:v>
                </c:pt>
                <c:pt idx="129">
                  <c:v>2516</c:v>
                </c:pt>
                <c:pt idx="130">
                  <c:v>2534</c:v>
                </c:pt>
                <c:pt idx="131">
                  <c:v>2543</c:v>
                </c:pt>
                <c:pt idx="132">
                  <c:v>2553</c:v>
                </c:pt>
                <c:pt idx="133">
                  <c:v>2661</c:v>
                </c:pt>
                <c:pt idx="134">
                  <c:v>2718</c:v>
                </c:pt>
                <c:pt idx="135">
                  <c:v>2746</c:v>
                </c:pt>
                <c:pt idx="136">
                  <c:v>2837.5</c:v>
                </c:pt>
                <c:pt idx="137">
                  <c:v>2920</c:v>
                </c:pt>
                <c:pt idx="138">
                  <c:v>2920</c:v>
                </c:pt>
                <c:pt idx="139">
                  <c:v>2929.5</c:v>
                </c:pt>
                <c:pt idx="140">
                  <c:v>3066</c:v>
                </c:pt>
                <c:pt idx="141">
                  <c:v>3095</c:v>
                </c:pt>
                <c:pt idx="142">
                  <c:v>3104</c:v>
                </c:pt>
                <c:pt idx="143">
                  <c:v>3133</c:v>
                </c:pt>
                <c:pt idx="144">
                  <c:v>3142</c:v>
                </c:pt>
                <c:pt idx="145">
                  <c:v>3344</c:v>
                </c:pt>
                <c:pt idx="146">
                  <c:v>3344</c:v>
                </c:pt>
                <c:pt idx="147">
                  <c:v>3354</c:v>
                </c:pt>
                <c:pt idx="148">
                  <c:v>3463</c:v>
                </c:pt>
                <c:pt idx="149">
                  <c:v>3490</c:v>
                </c:pt>
                <c:pt idx="150">
                  <c:v>3518</c:v>
                </c:pt>
                <c:pt idx="151">
                  <c:v>3537</c:v>
                </c:pt>
                <c:pt idx="152">
                  <c:v>3617</c:v>
                </c:pt>
                <c:pt idx="153">
                  <c:v>3646</c:v>
                </c:pt>
                <c:pt idx="154">
                  <c:v>3674</c:v>
                </c:pt>
                <c:pt idx="155">
                  <c:v>3693</c:v>
                </c:pt>
                <c:pt idx="156">
                  <c:v>3712</c:v>
                </c:pt>
                <c:pt idx="157">
                  <c:v>3712</c:v>
                </c:pt>
                <c:pt idx="158">
                  <c:v>3721</c:v>
                </c:pt>
                <c:pt idx="159">
                  <c:v>3721</c:v>
                </c:pt>
                <c:pt idx="160">
                  <c:v>3721</c:v>
                </c:pt>
                <c:pt idx="161">
                  <c:v>3721</c:v>
                </c:pt>
                <c:pt idx="162">
                  <c:v>3840</c:v>
                </c:pt>
                <c:pt idx="163">
                  <c:v>4022</c:v>
                </c:pt>
                <c:pt idx="164">
                  <c:v>4107</c:v>
                </c:pt>
                <c:pt idx="165">
                  <c:v>4423.5</c:v>
                </c:pt>
                <c:pt idx="166">
                  <c:v>4494</c:v>
                </c:pt>
                <c:pt idx="167">
                  <c:v>0</c:v>
                </c:pt>
                <c:pt idx="168">
                  <c:v>4773</c:v>
                </c:pt>
                <c:pt idx="169">
                  <c:v>4776</c:v>
                </c:pt>
                <c:pt idx="170">
                  <c:v>4842</c:v>
                </c:pt>
                <c:pt idx="171">
                  <c:v>4998</c:v>
                </c:pt>
                <c:pt idx="172">
                  <c:v>4998</c:v>
                </c:pt>
                <c:pt idx="173">
                  <c:v>5055</c:v>
                </c:pt>
                <c:pt idx="174">
                  <c:v>5082</c:v>
                </c:pt>
                <c:pt idx="175">
                  <c:v>5083</c:v>
                </c:pt>
                <c:pt idx="176">
                  <c:v>5653</c:v>
                </c:pt>
                <c:pt idx="177">
                  <c:v>5767</c:v>
                </c:pt>
                <c:pt idx="178">
                  <c:v>5786</c:v>
                </c:pt>
                <c:pt idx="179">
                  <c:v>5845</c:v>
                </c:pt>
                <c:pt idx="180">
                  <c:v>5855</c:v>
                </c:pt>
                <c:pt idx="181">
                  <c:v>5971</c:v>
                </c:pt>
                <c:pt idx="182">
                  <c:v>6046</c:v>
                </c:pt>
                <c:pt idx="183">
                  <c:v>6423</c:v>
                </c:pt>
                <c:pt idx="184">
                  <c:v>6434</c:v>
                </c:pt>
                <c:pt idx="185">
                  <c:v>6590</c:v>
                </c:pt>
                <c:pt idx="186">
                  <c:v>6773</c:v>
                </c:pt>
                <c:pt idx="187">
                  <c:v>6792</c:v>
                </c:pt>
                <c:pt idx="188">
                  <c:v>6908</c:v>
                </c:pt>
                <c:pt idx="189">
                  <c:v>6948</c:v>
                </c:pt>
                <c:pt idx="190">
                  <c:v>6948</c:v>
                </c:pt>
                <c:pt idx="191">
                  <c:v>6966</c:v>
                </c:pt>
                <c:pt idx="192">
                  <c:v>7151</c:v>
                </c:pt>
                <c:pt idx="193">
                  <c:v>7158</c:v>
                </c:pt>
                <c:pt idx="194">
                  <c:v>7158</c:v>
                </c:pt>
                <c:pt idx="195">
                  <c:v>7343</c:v>
                </c:pt>
                <c:pt idx="196">
                  <c:v>7360</c:v>
                </c:pt>
                <c:pt idx="197">
                  <c:v>7509</c:v>
                </c:pt>
                <c:pt idx="198">
                  <c:v>7515</c:v>
                </c:pt>
                <c:pt idx="199">
                  <c:v>7737</c:v>
                </c:pt>
                <c:pt idx="200">
                  <c:v>7748</c:v>
                </c:pt>
                <c:pt idx="201">
                  <c:v>7904</c:v>
                </c:pt>
                <c:pt idx="202">
                  <c:v>7923</c:v>
                </c:pt>
                <c:pt idx="203">
                  <c:v>8097</c:v>
                </c:pt>
                <c:pt idx="204">
                  <c:v>8105</c:v>
                </c:pt>
                <c:pt idx="205">
                  <c:v>8125</c:v>
                </c:pt>
                <c:pt idx="206">
                  <c:v>8337</c:v>
                </c:pt>
                <c:pt idx="207">
                  <c:v>8499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  <c:pt idx="3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46F-4CAA-B188-89CBC4F223A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Active!$D$22:$D$44</c:f>
                <c:numCache>
                  <c:formatCode>General</c:formatCode>
                  <c:ptCount val="23"/>
                  <c:pt idx="0">
                    <c:v>8.0000000000000002E-3</c:v>
                  </c:pt>
                  <c:pt idx="19">
                    <c:v>3.0000000000000001E-3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-4836</c:v>
                </c:pt>
                <c:pt idx="1">
                  <c:v>-1843</c:v>
                </c:pt>
                <c:pt idx="2">
                  <c:v>-1706</c:v>
                </c:pt>
                <c:pt idx="3">
                  <c:v>-1696</c:v>
                </c:pt>
                <c:pt idx="4">
                  <c:v>-1541</c:v>
                </c:pt>
                <c:pt idx="5">
                  <c:v>-1541</c:v>
                </c:pt>
                <c:pt idx="6">
                  <c:v>-1541</c:v>
                </c:pt>
                <c:pt idx="7">
                  <c:v>-1522</c:v>
                </c:pt>
                <c:pt idx="8">
                  <c:v>-1385</c:v>
                </c:pt>
                <c:pt idx="9">
                  <c:v>-1375</c:v>
                </c:pt>
                <c:pt idx="10">
                  <c:v>-1348</c:v>
                </c:pt>
                <c:pt idx="11">
                  <c:v>-1348</c:v>
                </c:pt>
                <c:pt idx="12">
                  <c:v>-1347</c:v>
                </c:pt>
                <c:pt idx="13">
                  <c:v>-1347</c:v>
                </c:pt>
                <c:pt idx="14">
                  <c:v>-1339</c:v>
                </c:pt>
                <c:pt idx="15">
                  <c:v>-1339</c:v>
                </c:pt>
                <c:pt idx="16">
                  <c:v>-1338</c:v>
                </c:pt>
                <c:pt idx="17">
                  <c:v>-1338</c:v>
                </c:pt>
                <c:pt idx="18">
                  <c:v>-1273</c:v>
                </c:pt>
                <c:pt idx="19">
                  <c:v>-1154</c:v>
                </c:pt>
                <c:pt idx="20">
                  <c:v>-1017</c:v>
                </c:pt>
                <c:pt idx="21">
                  <c:v>-989</c:v>
                </c:pt>
                <c:pt idx="22">
                  <c:v>-989</c:v>
                </c:pt>
                <c:pt idx="23">
                  <c:v>-971</c:v>
                </c:pt>
                <c:pt idx="24">
                  <c:v>-914</c:v>
                </c:pt>
                <c:pt idx="25">
                  <c:v>-914</c:v>
                </c:pt>
                <c:pt idx="26">
                  <c:v>-895</c:v>
                </c:pt>
                <c:pt idx="27">
                  <c:v>-816</c:v>
                </c:pt>
                <c:pt idx="28">
                  <c:v>-749</c:v>
                </c:pt>
                <c:pt idx="29">
                  <c:v>-612</c:v>
                </c:pt>
                <c:pt idx="30">
                  <c:v>-603</c:v>
                </c:pt>
                <c:pt idx="31">
                  <c:v>-519</c:v>
                </c:pt>
                <c:pt idx="32">
                  <c:v>-509</c:v>
                </c:pt>
                <c:pt idx="33">
                  <c:v>-509</c:v>
                </c:pt>
                <c:pt idx="34">
                  <c:v>-356</c:v>
                </c:pt>
                <c:pt idx="35">
                  <c:v>-190</c:v>
                </c:pt>
                <c:pt idx="36">
                  <c:v>-185.5</c:v>
                </c:pt>
                <c:pt idx="37">
                  <c:v>-14</c:v>
                </c:pt>
                <c:pt idx="38">
                  <c:v>0</c:v>
                </c:pt>
                <c:pt idx="39">
                  <c:v>42</c:v>
                </c:pt>
                <c:pt idx="40">
                  <c:v>52</c:v>
                </c:pt>
                <c:pt idx="41">
                  <c:v>170</c:v>
                </c:pt>
                <c:pt idx="42">
                  <c:v>226</c:v>
                </c:pt>
                <c:pt idx="43">
                  <c:v>235</c:v>
                </c:pt>
                <c:pt idx="44">
                  <c:v>235</c:v>
                </c:pt>
                <c:pt idx="45">
                  <c:v>373</c:v>
                </c:pt>
                <c:pt idx="46">
                  <c:v>409</c:v>
                </c:pt>
                <c:pt idx="47">
                  <c:v>409</c:v>
                </c:pt>
                <c:pt idx="48">
                  <c:v>428</c:v>
                </c:pt>
                <c:pt idx="49">
                  <c:v>565</c:v>
                </c:pt>
                <c:pt idx="50">
                  <c:v>612</c:v>
                </c:pt>
                <c:pt idx="51">
                  <c:v>612</c:v>
                </c:pt>
                <c:pt idx="52">
                  <c:v>631</c:v>
                </c:pt>
                <c:pt idx="53">
                  <c:v>641</c:v>
                </c:pt>
                <c:pt idx="54">
                  <c:v>649</c:v>
                </c:pt>
                <c:pt idx="55">
                  <c:v>650</c:v>
                </c:pt>
                <c:pt idx="56">
                  <c:v>748</c:v>
                </c:pt>
                <c:pt idx="57">
                  <c:v>795</c:v>
                </c:pt>
                <c:pt idx="58">
                  <c:v>805</c:v>
                </c:pt>
                <c:pt idx="59">
                  <c:v>815</c:v>
                </c:pt>
                <c:pt idx="60">
                  <c:v>815</c:v>
                </c:pt>
                <c:pt idx="61">
                  <c:v>815</c:v>
                </c:pt>
                <c:pt idx="62">
                  <c:v>980</c:v>
                </c:pt>
                <c:pt idx="63">
                  <c:v>998</c:v>
                </c:pt>
                <c:pt idx="64">
                  <c:v>998</c:v>
                </c:pt>
                <c:pt idx="65">
                  <c:v>1008</c:v>
                </c:pt>
                <c:pt idx="66">
                  <c:v>1008</c:v>
                </c:pt>
                <c:pt idx="67">
                  <c:v>1016</c:v>
                </c:pt>
                <c:pt idx="68">
                  <c:v>1017</c:v>
                </c:pt>
                <c:pt idx="69">
                  <c:v>1017</c:v>
                </c:pt>
                <c:pt idx="70">
                  <c:v>1027</c:v>
                </c:pt>
                <c:pt idx="71">
                  <c:v>1036</c:v>
                </c:pt>
                <c:pt idx="72">
                  <c:v>1173</c:v>
                </c:pt>
                <c:pt idx="73">
                  <c:v>1173</c:v>
                </c:pt>
                <c:pt idx="74">
                  <c:v>1173</c:v>
                </c:pt>
                <c:pt idx="75">
                  <c:v>1173</c:v>
                </c:pt>
                <c:pt idx="76">
                  <c:v>1173</c:v>
                </c:pt>
                <c:pt idx="77">
                  <c:v>1182</c:v>
                </c:pt>
                <c:pt idx="78">
                  <c:v>1190</c:v>
                </c:pt>
                <c:pt idx="79">
                  <c:v>1190</c:v>
                </c:pt>
                <c:pt idx="80">
                  <c:v>1239</c:v>
                </c:pt>
                <c:pt idx="81">
                  <c:v>1348</c:v>
                </c:pt>
                <c:pt idx="82">
                  <c:v>1348</c:v>
                </c:pt>
                <c:pt idx="83">
                  <c:v>1348</c:v>
                </c:pt>
                <c:pt idx="84">
                  <c:v>1357</c:v>
                </c:pt>
                <c:pt idx="85">
                  <c:v>1365</c:v>
                </c:pt>
                <c:pt idx="86">
                  <c:v>1375</c:v>
                </c:pt>
                <c:pt idx="87">
                  <c:v>1375</c:v>
                </c:pt>
                <c:pt idx="88">
                  <c:v>1375</c:v>
                </c:pt>
                <c:pt idx="89">
                  <c:v>1375</c:v>
                </c:pt>
                <c:pt idx="90">
                  <c:v>1375</c:v>
                </c:pt>
                <c:pt idx="91">
                  <c:v>1375</c:v>
                </c:pt>
                <c:pt idx="92">
                  <c:v>1375</c:v>
                </c:pt>
                <c:pt idx="93">
                  <c:v>1376</c:v>
                </c:pt>
                <c:pt idx="94">
                  <c:v>1394</c:v>
                </c:pt>
                <c:pt idx="95">
                  <c:v>1394</c:v>
                </c:pt>
                <c:pt idx="96">
                  <c:v>1412</c:v>
                </c:pt>
                <c:pt idx="97">
                  <c:v>1577</c:v>
                </c:pt>
                <c:pt idx="98">
                  <c:v>1577</c:v>
                </c:pt>
                <c:pt idx="99">
                  <c:v>1596</c:v>
                </c:pt>
                <c:pt idx="100">
                  <c:v>1596</c:v>
                </c:pt>
                <c:pt idx="101">
                  <c:v>1596</c:v>
                </c:pt>
                <c:pt idx="102">
                  <c:v>1596</c:v>
                </c:pt>
                <c:pt idx="103">
                  <c:v>1596</c:v>
                </c:pt>
                <c:pt idx="104">
                  <c:v>1606</c:v>
                </c:pt>
                <c:pt idx="105">
                  <c:v>1705</c:v>
                </c:pt>
                <c:pt idx="106">
                  <c:v>1705</c:v>
                </c:pt>
                <c:pt idx="107">
                  <c:v>1752</c:v>
                </c:pt>
                <c:pt idx="108">
                  <c:v>1752</c:v>
                </c:pt>
                <c:pt idx="109">
                  <c:v>1752</c:v>
                </c:pt>
                <c:pt idx="110">
                  <c:v>1752</c:v>
                </c:pt>
                <c:pt idx="111">
                  <c:v>1770</c:v>
                </c:pt>
                <c:pt idx="112">
                  <c:v>1771</c:v>
                </c:pt>
                <c:pt idx="113">
                  <c:v>1771</c:v>
                </c:pt>
                <c:pt idx="114">
                  <c:v>1945</c:v>
                </c:pt>
                <c:pt idx="115">
                  <c:v>1945</c:v>
                </c:pt>
                <c:pt idx="116">
                  <c:v>1955</c:v>
                </c:pt>
                <c:pt idx="117">
                  <c:v>1955</c:v>
                </c:pt>
                <c:pt idx="118">
                  <c:v>1974</c:v>
                </c:pt>
                <c:pt idx="119">
                  <c:v>2119</c:v>
                </c:pt>
                <c:pt idx="120">
                  <c:v>2157</c:v>
                </c:pt>
                <c:pt idx="121">
                  <c:v>2176</c:v>
                </c:pt>
                <c:pt idx="122">
                  <c:v>2185</c:v>
                </c:pt>
                <c:pt idx="123">
                  <c:v>2204</c:v>
                </c:pt>
                <c:pt idx="124">
                  <c:v>2369</c:v>
                </c:pt>
                <c:pt idx="125">
                  <c:v>2378</c:v>
                </c:pt>
                <c:pt idx="126">
                  <c:v>2378</c:v>
                </c:pt>
                <c:pt idx="127">
                  <c:v>2478</c:v>
                </c:pt>
                <c:pt idx="128">
                  <c:v>2506</c:v>
                </c:pt>
                <c:pt idx="129">
                  <c:v>2516</c:v>
                </c:pt>
                <c:pt idx="130">
                  <c:v>2534</c:v>
                </c:pt>
                <c:pt idx="131">
                  <c:v>2543</c:v>
                </c:pt>
                <c:pt idx="132">
                  <c:v>2553</c:v>
                </c:pt>
                <c:pt idx="133">
                  <c:v>2661</c:v>
                </c:pt>
                <c:pt idx="134">
                  <c:v>2718</c:v>
                </c:pt>
                <c:pt idx="135">
                  <c:v>2746</c:v>
                </c:pt>
                <c:pt idx="136">
                  <c:v>2837.5</c:v>
                </c:pt>
                <c:pt idx="137">
                  <c:v>2920</c:v>
                </c:pt>
                <c:pt idx="138">
                  <c:v>2920</c:v>
                </c:pt>
                <c:pt idx="139">
                  <c:v>2929.5</c:v>
                </c:pt>
                <c:pt idx="140">
                  <c:v>3066</c:v>
                </c:pt>
                <c:pt idx="141">
                  <c:v>3095</c:v>
                </c:pt>
                <c:pt idx="142">
                  <c:v>3104</c:v>
                </c:pt>
                <c:pt idx="143">
                  <c:v>3133</c:v>
                </c:pt>
                <c:pt idx="144">
                  <c:v>3142</c:v>
                </c:pt>
                <c:pt idx="145">
                  <c:v>3344</c:v>
                </c:pt>
                <c:pt idx="146">
                  <c:v>3344</c:v>
                </c:pt>
                <c:pt idx="147">
                  <c:v>3354</c:v>
                </c:pt>
                <c:pt idx="148">
                  <c:v>3463</c:v>
                </c:pt>
                <c:pt idx="149">
                  <c:v>3490</c:v>
                </c:pt>
                <c:pt idx="150">
                  <c:v>3518</c:v>
                </c:pt>
                <c:pt idx="151">
                  <c:v>3537</c:v>
                </c:pt>
                <c:pt idx="152">
                  <c:v>3617</c:v>
                </c:pt>
                <c:pt idx="153">
                  <c:v>3646</c:v>
                </c:pt>
                <c:pt idx="154">
                  <c:v>3674</c:v>
                </c:pt>
                <c:pt idx="155">
                  <c:v>3693</c:v>
                </c:pt>
                <c:pt idx="156">
                  <c:v>3712</c:v>
                </c:pt>
                <c:pt idx="157">
                  <c:v>3712</c:v>
                </c:pt>
                <c:pt idx="158">
                  <c:v>3721</c:v>
                </c:pt>
                <c:pt idx="159">
                  <c:v>3721</c:v>
                </c:pt>
                <c:pt idx="160">
                  <c:v>3721</c:v>
                </c:pt>
                <c:pt idx="161">
                  <c:v>3721</c:v>
                </c:pt>
                <c:pt idx="162">
                  <c:v>3840</c:v>
                </c:pt>
                <c:pt idx="163">
                  <c:v>4022</c:v>
                </c:pt>
                <c:pt idx="164">
                  <c:v>4107</c:v>
                </c:pt>
                <c:pt idx="165">
                  <c:v>4423.5</c:v>
                </c:pt>
                <c:pt idx="166">
                  <c:v>4494</c:v>
                </c:pt>
                <c:pt idx="167">
                  <c:v>0</c:v>
                </c:pt>
                <c:pt idx="168">
                  <c:v>4773</c:v>
                </c:pt>
                <c:pt idx="169">
                  <c:v>4776</c:v>
                </c:pt>
                <c:pt idx="170">
                  <c:v>4842</c:v>
                </c:pt>
                <c:pt idx="171">
                  <c:v>4998</c:v>
                </c:pt>
                <c:pt idx="172">
                  <c:v>4998</c:v>
                </c:pt>
                <c:pt idx="173">
                  <c:v>5055</c:v>
                </c:pt>
                <c:pt idx="174">
                  <c:v>5082</c:v>
                </c:pt>
                <c:pt idx="175">
                  <c:v>5083</c:v>
                </c:pt>
                <c:pt idx="176">
                  <c:v>5653</c:v>
                </c:pt>
                <c:pt idx="177">
                  <c:v>5767</c:v>
                </c:pt>
                <c:pt idx="178">
                  <c:v>5786</c:v>
                </c:pt>
                <c:pt idx="179">
                  <c:v>5845</c:v>
                </c:pt>
                <c:pt idx="180">
                  <c:v>5855</c:v>
                </c:pt>
                <c:pt idx="181">
                  <c:v>5971</c:v>
                </c:pt>
                <c:pt idx="182">
                  <c:v>6046</c:v>
                </c:pt>
                <c:pt idx="183">
                  <c:v>6423</c:v>
                </c:pt>
                <c:pt idx="184">
                  <c:v>6434</c:v>
                </c:pt>
                <c:pt idx="185">
                  <c:v>6590</c:v>
                </c:pt>
                <c:pt idx="186">
                  <c:v>6773</c:v>
                </c:pt>
                <c:pt idx="187">
                  <c:v>6792</c:v>
                </c:pt>
                <c:pt idx="188">
                  <c:v>6908</c:v>
                </c:pt>
                <c:pt idx="189">
                  <c:v>6948</c:v>
                </c:pt>
                <c:pt idx="190">
                  <c:v>6948</c:v>
                </c:pt>
                <c:pt idx="191">
                  <c:v>6966</c:v>
                </c:pt>
                <c:pt idx="192">
                  <c:v>7151</c:v>
                </c:pt>
                <c:pt idx="193">
                  <c:v>7158</c:v>
                </c:pt>
                <c:pt idx="194">
                  <c:v>7158</c:v>
                </c:pt>
                <c:pt idx="195">
                  <c:v>7343</c:v>
                </c:pt>
                <c:pt idx="196">
                  <c:v>7360</c:v>
                </c:pt>
                <c:pt idx="197">
                  <c:v>7509</c:v>
                </c:pt>
                <c:pt idx="198">
                  <c:v>7515</c:v>
                </c:pt>
                <c:pt idx="199">
                  <c:v>7737</c:v>
                </c:pt>
                <c:pt idx="200">
                  <c:v>7748</c:v>
                </c:pt>
                <c:pt idx="201">
                  <c:v>7904</c:v>
                </c:pt>
                <c:pt idx="202">
                  <c:v>7923</c:v>
                </c:pt>
                <c:pt idx="203">
                  <c:v>8097</c:v>
                </c:pt>
                <c:pt idx="204">
                  <c:v>8105</c:v>
                </c:pt>
                <c:pt idx="205">
                  <c:v>8125</c:v>
                </c:pt>
                <c:pt idx="206">
                  <c:v>8337</c:v>
                </c:pt>
                <c:pt idx="207">
                  <c:v>8499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  <c:pt idx="0">
                  <c:v>5.2771999980905093E-3</c:v>
                </c:pt>
                <c:pt idx="1">
                  <c:v>-6.913899997016415E-3</c:v>
                </c:pt>
                <c:pt idx="2">
                  <c:v>-1.0273799998685718E-2</c:v>
                </c:pt>
                <c:pt idx="3">
                  <c:v>-6.000800000037998E-3</c:v>
                </c:pt>
                <c:pt idx="7">
                  <c:v>-7.4506000019027852E-3</c:v>
                </c:pt>
                <c:pt idx="8">
                  <c:v>1.8950000230688602E-4</c:v>
                </c:pt>
                <c:pt idx="9">
                  <c:v>1.4624999967054464E-3</c:v>
                </c:pt>
                <c:pt idx="10">
                  <c:v>-2.9004000025452115E-3</c:v>
                </c:pt>
                <c:pt idx="11">
                  <c:v>-2.9004000025452115E-3</c:v>
                </c:pt>
                <c:pt idx="12">
                  <c:v>-7.1730999989085831E-3</c:v>
                </c:pt>
                <c:pt idx="13">
                  <c:v>-7.1730999989085831E-3</c:v>
                </c:pt>
                <c:pt idx="14">
                  <c:v>-3.3547000057296827E-3</c:v>
                </c:pt>
                <c:pt idx="15">
                  <c:v>-3.3547000057296827E-3</c:v>
                </c:pt>
                <c:pt idx="16">
                  <c:v>-5.6274000016856007E-3</c:v>
                </c:pt>
                <c:pt idx="17">
                  <c:v>-5.6274000016856007E-3</c:v>
                </c:pt>
                <c:pt idx="18">
                  <c:v>-3.5289999505039304E-4</c:v>
                </c:pt>
                <c:pt idx="19">
                  <c:v>1.9579999934649095E-4</c:v>
                </c:pt>
                <c:pt idx="20">
                  <c:v>9.8359000039636157E-3</c:v>
                </c:pt>
                <c:pt idx="21">
                  <c:v>-1.5799699998751748E-2</c:v>
                </c:pt>
                <c:pt idx="22">
                  <c:v>3.2003000014810823E-3</c:v>
                </c:pt>
                <c:pt idx="23">
                  <c:v>1.0291699996741954E-2</c:v>
                </c:pt>
                <c:pt idx="24">
                  <c:v>2.7478000047267415E-3</c:v>
                </c:pt>
                <c:pt idx="25">
                  <c:v>1.0747799999080598E-2</c:v>
                </c:pt>
                <c:pt idx="26">
                  <c:v>-6.43349999882048E-3</c:v>
                </c:pt>
                <c:pt idx="27">
                  <c:v>-1.8976799998199567E-2</c:v>
                </c:pt>
                <c:pt idx="28">
                  <c:v>-2.7247699996223673E-2</c:v>
                </c:pt>
                <c:pt idx="29">
                  <c:v>2.3923999979160726E-3</c:v>
                </c:pt>
                <c:pt idx="30">
                  <c:v>-3.1061900001077447E-2</c:v>
                </c:pt>
                <c:pt idx="31">
                  <c:v>-9.6869999833870679E-4</c:v>
                </c:pt>
                <c:pt idx="32">
                  <c:v>-6.6957000017282553E-3</c:v>
                </c:pt>
                <c:pt idx="33">
                  <c:v>1.6304299999319483E-2</c:v>
                </c:pt>
                <c:pt idx="34">
                  <c:v>-4.1880000208038837E-4</c:v>
                </c:pt>
                <c:pt idx="35">
                  <c:v>-1.0687000001780689E-2</c:v>
                </c:pt>
                <c:pt idx="36">
                  <c:v>-0.52141415000369307</c:v>
                </c:pt>
                <c:pt idx="37">
                  <c:v>-8.682200001203455E-3</c:v>
                </c:pt>
                <c:pt idx="39">
                  <c:v>5.0465999956941232E-3</c:v>
                </c:pt>
                <c:pt idx="40">
                  <c:v>2.3195999965537339E-3</c:v>
                </c:pt>
                <c:pt idx="41">
                  <c:v>1.5140999996219762E-2</c:v>
                </c:pt>
                <c:pt idx="42">
                  <c:v>1.4869799997541122E-2</c:v>
                </c:pt>
                <c:pt idx="43">
                  <c:v>-5.8449999778531492E-4</c:v>
                </c:pt>
                <c:pt idx="44">
                  <c:v>7.4155000038444996E-3</c:v>
                </c:pt>
                <c:pt idx="45">
                  <c:v>-2.1710000146413222E-4</c:v>
                </c:pt>
                <c:pt idx="48">
                  <c:v>1.3784399998257868E-2</c:v>
                </c:pt>
                <c:pt idx="50">
                  <c:v>4.6075999998720363E-3</c:v>
                </c:pt>
                <c:pt idx="51">
                  <c:v>3.4607599998707883E-2</c:v>
                </c:pt>
                <c:pt idx="52">
                  <c:v>-2.5736999959917739E-3</c:v>
                </c:pt>
                <c:pt idx="53">
                  <c:v>-7.3007000028155744E-3</c:v>
                </c:pt>
                <c:pt idx="54">
                  <c:v>2.5176999988616444E-3</c:v>
                </c:pt>
                <c:pt idx="55">
                  <c:v>8.2450000045355409E-3</c:v>
                </c:pt>
                <c:pt idx="56">
                  <c:v>-1.247960000182502E-2</c:v>
                </c:pt>
                <c:pt idx="57">
                  <c:v>1.070350000372855E-2</c:v>
                </c:pt>
                <c:pt idx="58">
                  <c:v>3.9764999964972958E-3</c:v>
                </c:pt>
                <c:pt idx="59">
                  <c:v>5.2494999981718138E-3</c:v>
                </c:pt>
                <c:pt idx="60">
                  <c:v>6.2494999947375618E-3</c:v>
                </c:pt>
                <c:pt idx="61">
                  <c:v>7.2494999985792674E-3</c:v>
                </c:pt>
                <c:pt idx="62">
                  <c:v>1.2539999952423386E-3</c:v>
                </c:pt>
                <c:pt idx="63">
                  <c:v>5.3453999935300089E-3</c:v>
                </c:pt>
                <c:pt idx="65">
                  <c:v>-1.38159999914933E-3</c:v>
                </c:pt>
                <c:pt idx="66">
                  <c:v>6.1840000125812367E-4</c:v>
                </c:pt>
                <c:pt idx="67">
                  <c:v>4.4368000017129816E-3</c:v>
                </c:pt>
                <c:pt idx="68">
                  <c:v>3.164099995046854E-3</c:v>
                </c:pt>
                <c:pt idx="69">
                  <c:v>4.1640999988885596E-3</c:v>
                </c:pt>
                <c:pt idx="70">
                  <c:v>4.4371000039973296E-3</c:v>
                </c:pt>
                <c:pt idx="71">
                  <c:v>9.9827999947592616E-3</c:v>
                </c:pt>
                <c:pt idx="77">
                  <c:v>8.168599997588899E-3</c:v>
                </c:pt>
                <c:pt idx="79">
                  <c:v>-1.3000004400964826E-5</c:v>
                </c:pt>
                <c:pt idx="80">
                  <c:v>1.0624700000334997E-2</c:v>
                </c:pt>
                <c:pt idx="81">
                  <c:v>9.0039999486180022E-4</c:v>
                </c:pt>
                <c:pt idx="82">
                  <c:v>5.9003999995184131E-3</c:v>
                </c:pt>
                <c:pt idx="83">
                  <c:v>1.3900400001148228E-2</c:v>
                </c:pt>
                <c:pt idx="84">
                  <c:v>1.8446100002620369E-2</c:v>
                </c:pt>
                <c:pt idx="85">
                  <c:v>3.2644999955664389E-3</c:v>
                </c:pt>
                <c:pt idx="93">
                  <c:v>7.2647999986656941E-3</c:v>
                </c:pt>
                <c:pt idx="94">
                  <c:v>-1.2643800000660121E-2</c:v>
                </c:pt>
                <c:pt idx="95">
                  <c:v>9.3562000038218684E-3</c:v>
                </c:pt>
                <c:pt idx="96">
                  <c:v>2.4476000035065226E-3</c:v>
                </c:pt>
                <c:pt idx="101">
                  <c:v>5.2708000002894551E-3</c:v>
                </c:pt>
                <c:pt idx="102">
                  <c:v>9.2708000011043623E-3</c:v>
                </c:pt>
                <c:pt idx="104">
                  <c:v>1.054380000277888E-2</c:v>
                </c:pt>
                <c:pt idx="105">
                  <c:v>-4.5349999709287658E-4</c:v>
                </c:pt>
                <c:pt idx="106">
                  <c:v>1.3546499998483341E-2</c:v>
                </c:pt>
                <c:pt idx="111">
                  <c:v>-2.179000002797693E-3</c:v>
                </c:pt>
                <c:pt idx="112">
                  <c:v>5.5483000032836571E-3</c:v>
                </c:pt>
                <c:pt idx="114">
                  <c:v>-5.9015000006183982E-3</c:v>
                </c:pt>
                <c:pt idx="115">
                  <c:v>-2.9015000036451966E-3</c:v>
                </c:pt>
                <c:pt idx="116">
                  <c:v>2.3714999988442287E-3</c:v>
                </c:pt>
                <c:pt idx="117">
                  <c:v>6.3714999996591359E-3</c:v>
                </c:pt>
                <c:pt idx="118">
                  <c:v>1.3190199999371544E-2</c:v>
                </c:pt>
                <c:pt idx="119">
                  <c:v>9.6486999973421916E-3</c:v>
                </c:pt>
                <c:pt idx="120">
                  <c:v>1.2860999995609745E-3</c:v>
                </c:pt>
                <c:pt idx="121">
                  <c:v>-2.0895199995720759E-2</c:v>
                </c:pt>
                <c:pt idx="122">
                  <c:v>5.6504999956814572E-3</c:v>
                </c:pt>
                <c:pt idx="123">
                  <c:v>8.4692000018549152E-3</c:v>
                </c:pt>
                <c:pt idx="124">
                  <c:v>-4.5262999992701225E-3</c:v>
                </c:pt>
                <c:pt idx="126">
                  <c:v>1.9399994926061481E-5</c:v>
                </c:pt>
                <c:pt idx="127">
                  <c:v>-2.2506000022985972E-3</c:v>
                </c:pt>
                <c:pt idx="128">
                  <c:v>-2.8861999962828122E-3</c:v>
                </c:pt>
                <c:pt idx="129">
                  <c:v>2.3867999989306554E-3</c:v>
                </c:pt>
                <c:pt idx="131">
                  <c:v>-4.9761000045691617E-3</c:v>
                </c:pt>
                <c:pt idx="132">
                  <c:v>-1.1703099997248501E-2</c:v>
                </c:pt>
                <c:pt idx="133">
                  <c:v>-1.5469999925699085E-4</c:v>
                </c:pt>
                <c:pt idx="134">
                  <c:v>-2.698600001167506E-3</c:v>
                </c:pt>
                <c:pt idx="135">
                  <c:v>-1.4334200001030695E-2</c:v>
                </c:pt>
                <c:pt idx="136">
                  <c:v>-9.6786250003788155E-2</c:v>
                </c:pt>
                <c:pt idx="138">
                  <c:v>-8.7839999978314154E-3</c:v>
                </c:pt>
                <c:pt idx="139">
                  <c:v>-3.1874650005192962E-2</c:v>
                </c:pt>
                <c:pt idx="140">
                  <c:v>-2.3598200001288205E-2</c:v>
                </c:pt>
                <c:pt idx="142">
                  <c:v>8.0392000018036924E-3</c:v>
                </c:pt>
                <c:pt idx="143">
                  <c:v>-2.3869099997682497E-2</c:v>
                </c:pt>
                <c:pt idx="144">
                  <c:v>-1.6323400006513111E-2</c:v>
                </c:pt>
                <c:pt idx="145">
                  <c:v>-1.0408800000732299E-2</c:v>
                </c:pt>
                <c:pt idx="146">
                  <c:v>5.911999978707172E-4</c:v>
                </c:pt>
                <c:pt idx="147">
                  <c:v>9.8641999938990921E-3</c:v>
                </c:pt>
                <c:pt idx="148">
                  <c:v>1.399000029778108E-4</c:v>
                </c:pt>
                <c:pt idx="149">
                  <c:v>4.7769999946467578E-3</c:v>
                </c:pt>
                <c:pt idx="150">
                  <c:v>-8.8585999983479269E-3</c:v>
                </c:pt>
                <c:pt idx="151">
                  <c:v>-1.0039900000265334E-2</c:v>
                </c:pt>
                <c:pt idx="152">
                  <c:v>-4.8558999988017604E-3</c:v>
                </c:pt>
                <c:pt idx="153">
                  <c:v>2.3579999833600596E-4</c:v>
                </c:pt>
                <c:pt idx="154">
                  <c:v>-9.3998000011197291E-3</c:v>
                </c:pt>
                <c:pt idx="156">
                  <c:v>-1.8762400002742652E-2</c:v>
                </c:pt>
                <c:pt idx="157">
                  <c:v>-4.7623999998904765E-3</c:v>
                </c:pt>
                <c:pt idx="158">
                  <c:v>-1.2216700000863057E-2</c:v>
                </c:pt>
                <c:pt idx="159">
                  <c:v>-4.2167000065091997E-3</c:v>
                </c:pt>
                <c:pt idx="160">
                  <c:v>-4.2167000065091997E-3</c:v>
                </c:pt>
                <c:pt idx="161">
                  <c:v>-4.2167000065091997E-3</c:v>
                </c:pt>
                <c:pt idx="163">
                  <c:v>-1.8299399998795707E-2</c:v>
                </c:pt>
                <c:pt idx="165">
                  <c:v>0.34471154999482678</c:v>
                </c:pt>
                <c:pt idx="169">
                  <c:v>-2.6915199996437877E-2</c:v>
                </c:pt>
                <c:pt idx="172">
                  <c:v>-2.1454600006109104E-2</c:v>
                </c:pt>
                <c:pt idx="174">
                  <c:v>-2.7361399996152613E-2</c:v>
                </c:pt>
                <c:pt idx="175">
                  <c:v>-2.1634100005030632E-2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46F-4CAA-B188-89CBC4F223A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Active!$D$21:$D$942</c:f>
                <c:numCache>
                  <c:formatCode>General</c:formatCode>
                  <c:ptCount val="922"/>
                  <c:pt idx="0">
                    <c:v>3.0000000000000001E-3</c:v>
                  </c:pt>
                  <c:pt idx="1">
                    <c:v>8.0000000000000002E-3</c:v>
                  </c:pt>
                  <c:pt idx="20">
                    <c:v>3.0000000000000001E-3</c:v>
                  </c:pt>
                  <c:pt idx="29">
                    <c:v>0</c:v>
                  </c:pt>
                  <c:pt idx="38">
                    <c:v>0</c:v>
                  </c:pt>
                  <c:pt idx="127">
                    <c:v>3.0000000000000001E-3</c:v>
                  </c:pt>
                  <c:pt idx="128">
                    <c:v>2E-3</c:v>
                  </c:pt>
                  <c:pt idx="129">
                    <c:v>6.0000000000000001E-3</c:v>
                  </c:pt>
                  <c:pt idx="131">
                    <c:v>6.0000000000000001E-3</c:v>
                  </c:pt>
                  <c:pt idx="132">
                    <c:v>5.0000000000000001E-3</c:v>
                  </c:pt>
                  <c:pt idx="133">
                    <c:v>3.0000000000000001E-3</c:v>
                  </c:pt>
                  <c:pt idx="134">
                    <c:v>5.0000000000000001E-3</c:v>
                  </c:pt>
                  <c:pt idx="135">
                    <c:v>4.0000000000000001E-3</c:v>
                  </c:pt>
                  <c:pt idx="136">
                    <c:v>3.0000000000000001E-3</c:v>
                  </c:pt>
                  <c:pt idx="138">
                    <c:v>5.0000000000000001E-3</c:v>
                  </c:pt>
                  <c:pt idx="139">
                    <c:v>8.0000000000000002E-3</c:v>
                  </c:pt>
                  <c:pt idx="142">
                    <c:v>4.0000000000000001E-3</c:v>
                  </c:pt>
                  <c:pt idx="143">
                    <c:v>5.0000000000000001E-3</c:v>
                  </c:pt>
                  <c:pt idx="144">
                    <c:v>5.0000000000000001E-3</c:v>
                  </c:pt>
                  <c:pt idx="145">
                    <c:v>6.0000000000000001E-3</c:v>
                  </c:pt>
                  <c:pt idx="146">
                    <c:v>6.0000000000000001E-3</c:v>
                  </c:pt>
                  <c:pt idx="147">
                    <c:v>5.0000000000000001E-3</c:v>
                  </c:pt>
                  <c:pt idx="148">
                    <c:v>4.0000000000000001E-3</c:v>
                  </c:pt>
                  <c:pt idx="149">
                    <c:v>4.0000000000000001E-3</c:v>
                  </c:pt>
                  <c:pt idx="150">
                    <c:v>3.0000000000000001E-3</c:v>
                  </c:pt>
                  <c:pt idx="151">
                    <c:v>5.0000000000000001E-3</c:v>
                  </c:pt>
                  <c:pt idx="152">
                    <c:v>8.0000000000000002E-3</c:v>
                  </c:pt>
                  <c:pt idx="153">
                    <c:v>7.0000000000000001E-3</c:v>
                  </c:pt>
                  <c:pt idx="154">
                    <c:v>4.0000000000000001E-3</c:v>
                  </c:pt>
                  <c:pt idx="155">
                    <c:v>2.9999999999999997E-4</c:v>
                  </c:pt>
                  <c:pt idx="156">
                    <c:v>4.0000000000000001E-3</c:v>
                  </c:pt>
                  <c:pt idx="157">
                    <c:v>4.0000000000000001E-3</c:v>
                  </c:pt>
                  <c:pt idx="158">
                    <c:v>4.0000000000000001E-3</c:v>
                  </c:pt>
                  <c:pt idx="161">
                    <c:v>6.0000000000000001E-3</c:v>
                  </c:pt>
                  <c:pt idx="162">
                    <c:v>1.4E-3</c:v>
                  </c:pt>
                  <c:pt idx="163">
                    <c:v>4.0000000000000001E-3</c:v>
                  </c:pt>
                  <c:pt idx="164">
                    <c:v>2.8E-3</c:v>
                  </c:pt>
                  <c:pt idx="165">
                    <c:v>3.0000000000000001E-3</c:v>
                  </c:pt>
                  <c:pt idx="166">
                    <c:v>8.9999999999999998E-4</c:v>
                  </c:pt>
                  <c:pt idx="167">
                    <c:v>1.1999999999999999E-3</c:v>
                  </c:pt>
                  <c:pt idx="168">
                    <c:v>1E-4</c:v>
                  </c:pt>
                  <c:pt idx="169">
                    <c:v>5.0000000000000001E-3</c:v>
                  </c:pt>
                  <c:pt idx="170">
                    <c:v>0</c:v>
                  </c:pt>
                  <c:pt idx="171">
                    <c:v>5.0000000000000001E-3</c:v>
                  </c:pt>
                  <c:pt idx="172">
                    <c:v>0</c:v>
                  </c:pt>
                  <c:pt idx="173">
                    <c:v>8.9999999999999998E-4</c:v>
                  </c:pt>
                  <c:pt idx="174">
                    <c:v>0</c:v>
                  </c:pt>
                  <c:pt idx="175">
                    <c:v>7.0000000000000001E-3</c:v>
                  </c:pt>
                  <c:pt idx="176">
                    <c:v>1E-4</c:v>
                  </c:pt>
                  <c:pt idx="177">
                    <c:v>4.0000000000000002E-4</c:v>
                  </c:pt>
                  <c:pt idx="178">
                    <c:v>2.0000000000000001E-4</c:v>
                  </c:pt>
                  <c:pt idx="179">
                    <c:v>2.0000000000000001E-4</c:v>
                  </c:pt>
                  <c:pt idx="180">
                    <c:v>1.2999999999999999E-3</c:v>
                  </c:pt>
                  <c:pt idx="181">
                    <c:v>2.0000000000000001E-4</c:v>
                  </c:pt>
                  <c:pt idx="182">
                    <c:v>1E-4</c:v>
                  </c:pt>
                  <c:pt idx="183">
                    <c:v>8.9999999999999998E-4</c:v>
                  </c:pt>
                  <c:pt idx="184">
                    <c:v>4.0000000000000002E-4</c:v>
                  </c:pt>
                  <c:pt idx="185">
                    <c:v>2.9999999999999997E-4</c:v>
                  </c:pt>
                  <c:pt idx="186">
                    <c:v>1E-3</c:v>
                  </c:pt>
                  <c:pt idx="187">
                    <c:v>3.3E-3</c:v>
                  </c:pt>
                  <c:pt idx="188">
                    <c:v>4.0000000000000002E-4</c:v>
                  </c:pt>
                  <c:pt idx="189">
                    <c:v>2.7000000000000001E-3</c:v>
                  </c:pt>
                  <c:pt idx="190">
                    <c:v>4.0000000000000002E-4</c:v>
                  </c:pt>
                  <c:pt idx="191">
                    <c:v>6.9999999999999999E-4</c:v>
                  </c:pt>
                  <c:pt idx="192">
                    <c:v>2.7000000000000001E-3</c:v>
                  </c:pt>
                  <c:pt idx="193">
                    <c:v>1E-4</c:v>
                  </c:pt>
                  <c:pt idx="194">
                    <c:v>2.0000000000000001E-4</c:v>
                  </c:pt>
                  <c:pt idx="195">
                    <c:v>8.9999999999999998E-4</c:v>
                  </c:pt>
                  <c:pt idx="196">
                    <c:v>1E-4</c:v>
                  </c:pt>
                  <c:pt idx="197">
                    <c:v>5.9999999999999995E-4</c:v>
                  </c:pt>
                  <c:pt idx="198">
                    <c:v>1E-4</c:v>
                  </c:pt>
                  <c:pt idx="199">
                    <c:v>1E-4</c:v>
                  </c:pt>
                  <c:pt idx="200">
                    <c:v>1E-4</c:v>
                  </c:pt>
                  <c:pt idx="201">
                    <c:v>0</c:v>
                  </c:pt>
                  <c:pt idx="202">
                    <c:v>1E-4</c:v>
                  </c:pt>
                  <c:pt idx="203">
                    <c:v>2.0999999999999999E-3</c:v>
                  </c:pt>
                  <c:pt idx="204">
                    <c:v>2.0000000000000001E-4</c:v>
                  </c:pt>
                  <c:pt idx="205">
                    <c:v>1E-4</c:v>
                  </c:pt>
                  <c:pt idx="206">
                    <c:v>1E-4</c:v>
                  </c:pt>
                  <c:pt idx="207">
                    <c:v>2.0000000000000001E-4</c:v>
                  </c:pt>
                </c:numCache>
              </c:numRef>
            </c:plus>
            <c:minus>
              <c:numRef>
                <c:f>Active!$D$21:$D$942</c:f>
                <c:numCache>
                  <c:formatCode>General</c:formatCode>
                  <c:ptCount val="922"/>
                  <c:pt idx="0">
                    <c:v>3.0000000000000001E-3</c:v>
                  </c:pt>
                  <c:pt idx="1">
                    <c:v>8.0000000000000002E-3</c:v>
                  </c:pt>
                  <c:pt idx="20">
                    <c:v>3.0000000000000001E-3</c:v>
                  </c:pt>
                  <c:pt idx="29">
                    <c:v>0</c:v>
                  </c:pt>
                  <c:pt idx="38">
                    <c:v>0</c:v>
                  </c:pt>
                  <c:pt idx="127">
                    <c:v>3.0000000000000001E-3</c:v>
                  </c:pt>
                  <c:pt idx="128">
                    <c:v>2E-3</c:v>
                  </c:pt>
                  <c:pt idx="129">
                    <c:v>6.0000000000000001E-3</c:v>
                  </c:pt>
                  <c:pt idx="131">
                    <c:v>6.0000000000000001E-3</c:v>
                  </c:pt>
                  <c:pt idx="132">
                    <c:v>5.0000000000000001E-3</c:v>
                  </c:pt>
                  <c:pt idx="133">
                    <c:v>3.0000000000000001E-3</c:v>
                  </c:pt>
                  <c:pt idx="134">
                    <c:v>5.0000000000000001E-3</c:v>
                  </c:pt>
                  <c:pt idx="135">
                    <c:v>4.0000000000000001E-3</c:v>
                  </c:pt>
                  <c:pt idx="136">
                    <c:v>3.0000000000000001E-3</c:v>
                  </c:pt>
                  <c:pt idx="138">
                    <c:v>5.0000000000000001E-3</c:v>
                  </c:pt>
                  <c:pt idx="139">
                    <c:v>8.0000000000000002E-3</c:v>
                  </c:pt>
                  <c:pt idx="142">
                    <c:v>4.0000000000000001E-3</c:v>
                  </c:pt>
                  <c:pt idx="143">
                    <c:v>5.0000000000000001E-3</c:v>
                  </c:pt>
                  <c:pt idx="144">
                    <c:v>5.0000000000000001E-3</c:v>
                  </c:pt>
                  <c:pt idx="145">
                    <c:v>6.0000000000000001E-3</c:v>
                  </c:pt>
                  <c:pt idx="146">
                    <c:v>6.0000000000000001E-3</c:v>
                  </c:pt>
                  <c:pt idx="147">
                    <c:v>5.0000000000000001E-3</c:v>
                  </c:pt>
                  <c:pt idx="148">
                    <c:v>4.0000000000000001E-3</c:v>
                  </c:pt>
                  <c:pt idx="149">
                    <c:v>4.0000000000000001E-3</c:v>
                  </c:pt>
                  <c:pt idx="150">
                    <c:v>3.0000000000000001E-3</c:v>
                  </c:pt>
                  <c:pt idx="151">
                    <c:v>5.0000000000000001E-3</c:v>
                  </c:pt>
                  <c:pt idx="152">
                    <c:v>8.0000000000000002E-3</c:v>
                  </c:pt>
                  <c:pt idx="153">
                    <c:v>7.0000000000000001E-3</c:v>
                  </c:pt>
                  <c:pt idx="154">
                    <c:v>4.0000000000000001E-3</c:v>
                  </c:pt>
                  <c:pt idx="155">
                    <c:v>2.9999999999999997E-4</c:v>
                  </c:pt>
                  <c:pt idx="156">
                    <c:v>4.0000000000000001E-3</c:v>
                  </c:pt>
                  <c:pt idx="157">
                    <c:v>4.0000000000000001E-3</c:v>
                  </c:pt>
                  <c:pt idx="158">
                    <c:v>4.0000000000000001E-3</c:v>
                  </c:pt>
                  <c:pt idx="161">
                    <c:v>6.0000000000000001E-3</c:v>
                  </c:pt>
                  <c:pt idx="162">
                    <c:v>1.4E-3</c:v>
                  </c:pt>
                  <c:pt idx="163">
                    <c:v>4.0000000000000001E-3</c:v>
                  </c:pt>
                  <c:pt idx="164">
                    <c:v>2.8E-3</c:v>
                  </c:pt>
                  <c:pt idx="165">
                    <c:v>3.0000000000000001E-3</c:v>
                  </c:pt>
                  <c:pt idx="166">
                    <c:v>8.9999999999999998E-4</c:v>
                  </c:pt>
                  <c:pt idx="167">
                    <c:v>1.1999999999999999E-3</c:v>
                  </c:pt>
                  <c:pt idx="168">
                    <c:v>1E-4</c:v>
                  </c:pt>
                  <c:pt idx="169">
                    <c:v>5.0000000000000001E-3</c:v>
                  </c:pt>
                  <c:pt idx="170">
                    <c:v>0</c:v>
                  </c:pt>
                  <c:pt idx="171">
                    <c:v>5.0000000000000001E-3</c:v>
                  </c:pt>
                  <c:pt idx="172">
                    <c:v>0</c:v>
                  </c:pt>
                  <c:pt idx="173">
                    <c:v>8.9999999999999998E-4</c:v>
                  </c:pt>
                  <c:pt idx="174">
                    <c:v>0</c:v>
                  </c:pt>
                  <c:pt idx="175">
                    <c:v>7.0000000000000001E-3</c:v>
                  </c:pt>
                  <c:pt idx="176">
                    <c:v>1E-4</c:v>
                  </c:pt>
                  <c:pt idx="177">
                    <c:v>4.0000000000000002E-4</c:v>
                  </c:pt>
                  <c:pt idx="178">
                    <c:v>2.0000000000000001E-4</c:v>
                  </c:pt>
                  <c:pt idx="179">
                    <c:v>2.0000000000000001E-4</c:v>
                  </c:pt>
                  <c:pt idx="180">
                    <c:v>1.2999999999999999E-3</c:v>
                  </c:pt>
                  <c:pt idx="181">
                    <c:v>2.0000000000000001E-4</c:v>
                  </c:pt>
                  <c:pt idx="182">
                    <c:v>1E-4</c:v>
                  </c:pt>
                  <c:pt idx="183">
                    <c:v>8.9999999999999998E-4</c:v>
                  </c:pt>
                  <c:pt idx="184">
                    <c:v>4.0000000000000002E-4</c:v>
                  </c:pt>
                  <c:pt idx="185">
                    <c:v>2.9999999999999997E-4</c:v>
                  </c:pt>
                  <c:pt idx="186">
                    <c:v>1E-3</c:v>
                  </c:pt>
                  <c:pt idx="187">
                    <c:v>3.3E-3</c:v>
                  </c:pt>
                  <c:pt idx="188">
                    <c:v>4.0000000000000002E-4</c:v>
                  </c:pt>
                  <c:pt idx="189">
                    <c:v>2.7000000000000001E-3</c:v>
                  </c:pt>
                  <c:pt idx="190">
                    <c:v>4.0000000000000002E-4</c:v>
                  </c:pt>
                  <c:pt idx="191">
                    <c:v>6.9999999999999999E-4</c:v>
                  </c:pt>
                  <c:pt idx="192">
                    <c:v>2.7000000000000001E-3</c:v>
                  </c:pt>
                  <c:pt idx="193">
                    <c:v>1E-4</c:v>
                  </c:pt>
                  <c:pt idx="194">
                    <c:v>2.0000000000000001E-4</c:v>
                  </c:pt>
                  <c:pt idx="195">
                    <c:v>8.9999999999999998E-4</c:v>
                  </c:pt>
                  <c:pt idx="196">
                    <c:v>1E-4</c:v>
                  </c:pt>
                  <c:pt idx="197">
                    <c:v>5.9999999999999995E-4</c:v>
                  </c:pt>
                  <c:pt idx="198">
                    <c:v>1E-4</c:v>
                  </c:pt>
                  <c:pt idx="199">
                    <c:v>1E-4</c:v>
                  </c:pt>
                  <c:pt idx="200">
                    <c:v>1E-4</c:v>
                  </c:pt>
                  <c:pt idx="201">
                    <c:v>0</c:v>
                  </c:pt>
                  <c:pt idx="202">
                    <c:v>1E-4</c:v>
                  </c:pt>
                  <c:pt idx="203">
                    <c:v>2.0999999999999999E-3</c:v>
                  </c:pt>
                  <c:pt idx="204">
                    <c:v>2.0000000000000001E-4</c:v>
                  </c:pt>
                  <c:pt idx="205">
                    <c:v>1E-4</c:v>
                  </c:pt>
                  <c:pt idx="206">
                    <c:v>1E-4</c:v>
                  </c:pt>
                  <c:pt idx="20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-4836</c:v>
                </c:pt>
                <c:pt idx="1">
                  <c:v>-1843</c:v>
                </c:pt>
                <c:pt idx="2">
                  <c:v>-1706</c:v>
                </c:pt>
                <c:pt idx="3">
                  <c:v>-1696</c:v>
                </c:pt>
                <c:pt idx="4">
                  <c:v>-1541</c:v>
                </c:pt>
                <c:pt idx="5">
                  <c:v>-1541</c:v>
                </c:pt>
                <c:pt idx="6">
                  <c:v>-1541</c:v>
                </c:pt>
                <c:pt idx="7">
                  <c:v>-1522</c:v>
                </c:pt>
                <c:pt idx="8">
                  <c:v>-1385</c:v>
                </c:pt>
                <c:pt idx="9">
                  <c:v>-1375</c:v>
                </c:pt>
                <c:pt idx="10">
                  <c:v>-1348</c:v>
                </c:pt>
                <c:pt idx="11">
                  <c:v>-1348</c:v>
                </c:pt>
                <c:pt idx="12">
                  <c:v>-1347</c:v>
                </c:pt>
                <c:pt idx="13">
                  <c:v>-1347</c:v>
                </c:pt>
                <c:pt idx="14">
                  <c:v>-1339</c:v>
                </c:pt>
                <c:pt idx="15">
                  <c:v>-1339</c:v>
                </c:pt>
                <c:pt idx="16">
                  <c:v>-1338</c:v>
                </c:pt>
                <c:pt idx="17">
                  <c:v>-1338</c:v>
                </c:pt>
                <c:pt idx="18">
                  <c:v>-1273</c:v>
                </c:pt>
                <c:pt idx="19">
                  <c:v>-1154</c:v>
                </c:pt>
                <c:pt idx="20">
                  <c:v>-1017</c:v>
                </c:pt>
                <c:pt idx="21">
                  <c:v>-989</c:v>
                </c:pt>
                <c:pt idx="22">
                  <c:v>-989</c:v>
                </c:pt>
                <c:pt idx="23">
                  <c:v>-971</c:v>
                </c:pt>
                <c:pt idx="24">
                  <c:v>-914</c:v>
                </c:pt>
                <c:pt idx="25">
                  <c:v>-914</c:v>
                </c:pt>
                <c:pt idx="26">
                  <c:v>-895</c:v>
                </c:pt>
                <c:pt idx="27">
                  <c:v>-816</c:v>
                </c:pt>
                <c:pt idx="28">
                  <c:v>-749</c:v>
                </c:pt>
                <c:pt idx="29">
                  <c:v>-612</c:v>
                </c:pt>
                <c:pt idx="30">
                  <c:v>-603</c:v>
                </c:pt>
                <c:pt idx="31">
                  <c:v>-519</c:v>
                </c:pt>
                <c:pt idx="32">
                  <c:v>-509</c:v>
                </c:pt>
                <c:pt idx="33">
                  <c:v>-509</c:v>
                </c:pt>
                <c:pt idx="34">
                  <c:v>-356</c:v>
                </c:pt>
                <c:pt idx="35">
                  <c:v>-190</c:v>
                </c:pt>
                <c:pt idx="36">
                  <c:v>-185.5</c:v>
                </c:pt>
                <c:pt idx="37">
                  <c:v>-14</c:v>
                </c:pt>
                <c:pt idx="38">
                  <c:v>0</c:v>
                </c:pt>
                <c:pt idx="39">
                  <c:v>42</c:v>
                </c:pt>
                <c:pt idx="40">
                  <c:v>52</c:v>
                </c:pt>
                <c:pt idx="41">
                  <c:v>170</c:v>
                </c:pt>
                <c:pt idx="42">
                  <c:v>226</c:v>
                </c:pt>
                <c:pt idx="43">
                  <c:v>235</c:v>
                </c:pt>
                <c:pt idx="44">
                  <c:v>235</c:v>
                </c:pt>
                <c:pt idx="45">
                  <c:v>373</c:v>
                </c:pt>
                <c:pt idx="46">
                  <c:v>409</c:v>
                </c:pt>
                <c:pt idx="47">
                  <c:v>409</c:v>
                </c:pt>
                <c:pt idx="48">
                  <c:v>428</c:v>
                </c:pt>
                <c:pt idx="49">
                  <c:v>565</c:v>
                </c:pt>
                <c:pt idx="50">
                  <c:v>612</c:v>
                </c:pt>
                <c:pt idx="51">
                  <c:v>612</c:v>
                </c:pt>
                <c:pt idx="52">
                  <c:v>631</c:v>
                </c:pt>
                <c:pt idx="53">
                  <c:v>641</c:v>
                </c:pt>
                <c:pt idx="54">
                  <c:v>649</c:v>
                </c:pt>
                <c:pt idx="55">
                  <c:v>650</c:v>
                </c:pt>
                <c:pt idx="56">
                  <c:v>748</c:v>
                </c:pt>
                <c:pt idx="57">
                  <c:v>795</c:v>
                </c:pt>
                <c:pt idx="58">
                  <c:v>805</c:v>
                </c:pt>
                <c:pt idx="59">
                  <c:v>815</c:v>
                </c:pt>
                <c:pt idx="60">
                  <c:v>815</c:v>
                </c:pt>
                <c:pt idx="61">
                  <c:v>815</c:v>
                </c:pt>
                <c:pt idx="62">
                  <c:v>980</c:v>
                </c:pt>
                <c:pt idx="63">
                  <c:v>998</c:v>
                </c:pt>
                <c:pt idx="64">
                  <c:v>998</c:v>
                </c:pt>
                <c:pt idx="65">
                  <c:v>1008</c:v>
                </c:pt>
                <c:pt idx="66">
                  <c:v>1008</c:v>
                </c:pt>
                <c:pt idx="67">
                  <c:v>1016</c:v>
                </c:pt>
                <c:pt idx="68">
                  <c:v>1017</c:v>
                </c:pt>
                <c:pt idx="69">
                  <c:v>1017</c:v>
                </c:pt>
                <c:pt idx="70">
                  <c:v>1027</c:v>
                </c:pt>
                <c:pt idx="71">
                  <c:v>1036</c:v>
                </c:pt>
                <c:pt idx="72">
                  <c:v>1173</c:v>
                </c:pt>
                <c:pt idx="73">
                  <c:v>1173</c:v>
                </c:pt>
                <c:pt idx="74">
                  <c:v>1173</c:v>
                </c:pt>
                <c:pt idx="75">
                  <c:v>1173</c:v>
                </c:pt>
                <c:pt idx="76">
                  <c:v>1173</c:v>
                </c:pt>
                <c:pt idx="77">
                  <c:v>1182</c:v>
                </c:pt>
                <c:pt idx="78">
                  <c:v>1190</c:v>
                </c:pt>
                <c:pt idx="79">
                  <c:v>1190</c:v>
                </c:pt>
                <c:pt idx="80">
                  <c:v>1239</c:v>
                </c:pt>
                <c:pt idx="81">
                  <c:v>1348</c:v>
                </c:pt>
                <c:pt idx="82">
                  <c:v>1348</c:v>
                </c:pt>
                <c:pt idx="83">
                  <c:v>1348</c:v>
                </c:pt>
                <c:pt idx="84">
                  <c:v>1357</c:v>
                </c:pt>
                <c:pt idx="85">
                  <c:v>1365</c:v>
                </c:pt>
                <c:pt idx="86">
                  <c:v>1375</c:v>
                </c:pt>
                <c:pt idx="87">
                  <c:v>1375</c:v>
                </c:pt>
                <c:pt idx="88">
                  <c:v>1375</c:v>
                </c:pt>
                <c:pt idx="89">
                  <c:v>1375</c:v>
                </c:pt>
                <c:pt idx="90">
                  <c:v>1375</c:v>
                </c:pt>
                <c:pt idx="91">
                  <c:v>1375</c:v>
                </c:pt>
                <c:pt idx="92">
                  <c:v>1375</c:v>
                </c:pt>
                <c:pt idx="93">
                  <c:v>1376</c:v>
                </c:pt>
                <c:pt idx="94">
                  <c:v>1394</c:v>
                </c:pt>
                <c:pt idx="95">
                  <c:v>1394</c:v>
                </c:pt>
                <c:pt idx="96">
                  <c:v>1412</c:v>
                </c:pt>
                <c:pt idx="97">
                  <c:v>1577</c:v>
                </c:pt>
                <c:pt idx="98">
                  <c:v>1577</c:v>
                </c:pt>
                <c:pt idx="99">
                  <c:v>1596</c:v>
                </c:pt>
                <c:pt idx="100">
                  <c:v>1596</c:v>
                </c:pt>
                <c:pt idx="101">
                  <c:v>1596</c:v>
                </c:pt>
                <c:pt idx="102">
                  <c:v>1596</c:v>
                </c:pt>
                <c:pt idx="103">
                  <c:v>1596</c:v>
                </c:pt>
                <c:pt idx="104">
                  <c:v>1606</c:v>
                </c:pt>
                <c:pt idx="105">
                  <c:v>1705</c:v>
                </c:pt>
                <c:pt idx="106">
                  <c:v>1705</c:v>
                </c:pt>
                <c:pt idx="107">
                  <c:v>1752</c:v>
                </c:pt>
                <c:pt idx="108">
                  <c:v>1752</c:v>
                </c:pt>
                <c:pt idx="109">
                  <c:v>1752</c:v>
                </c:pt>
                <c:pt idx="110">
                  <c:v>1752</c:v>
                </c:pt>
                <c:pt idx="111">
                  <c:v>1770</c:v>
                </c:pt>
                <c:pt idx="112">
                  <c:v>1771</c:v>
                </c:pt>
                <c:pt idx="113">
                  <c:v>1771</c:v>
                </c:pt>
                <c:pt idx="114">
                  <c:v>1945</c:v>
                </c:pt>
                <c:pt idx="115">
                  <c:v>1945</c:v>
                </c:pt>
                <c:pt idx="116">
                  <c:v>1955</c:v>
                </c:pt>
                <c:pt idx="117">
                  <c:v>1955</c:v>
                </c:pt>
                <c:pt idx="118">
                  <c:v>1974</c:v>
                </c:pt>
                <c:pt idx="119">
                  <c:v>2119</c:v>
                </c:pt>
                <c:pt idx="120">
                  <c:v>2157</c:v>
                </c:pt>
                <c:pt idx="121">
                  <c:v>2176</c:v>
                </c:pt>
                <c:pt idx="122">
                  <c:v>2185</c:v>
                </c:pt>
                <c:pt idx="123">
                  <c:v>2204</c:v>
                </c:pt>
                <c:pt idx="124">
                  <c:v>2369</c:v>
                </c:pt>
                <c:pt idx="125">
                  <c:v>2378</c:v>
                </c:pt>
                <c:pt idx="126">
                  <c:v>2378</c:v>
                </c:pt>
                <c:pt idx="127">
                  <c:v>2478</c:v>
                </c:pt>
                <c:pt idx="128">
                  <c:v>2506</c:v>
                </c:pt>
                <c:pt idx="129">
                  <c:v>2516</c:v>
                </c:pt>
                <c:pt idx="130">
                  <c:v>2534</c:v>
                </c:pt>
                <c:pt idx="131">
                  <c:v>2543</c:v>
                </c:pt>
                <c:pt idx="132">
                  <c:v>2553</c:v>
                </c:pt>
                <c:pt idx="133">
                  <c:v>2661</c:v>
                </c:pt>
                <c:pt idx="134">
                  <c:v>2718</c:v>
                </c:pt>
                <c:pt idx="135">
                  <c:v>2746</c:v>
                </c:pt>
                <c:pt idx="136">
                  <c:v>2837.5</c:v>
                </c:pt>
                <c:pt idx="137">
                  <c:v>2920</c:v>
                </c:pt>
                <c:pt idx="138">
                  <c:v>2920</c:v>
                </c:pt>
                <c:pt idx="139">
                  <c:v>2929.5</c:v>
                </c:pt>
                <c:pt idx="140">
                  <c:v>3066</c:v>
                </c:pt>
                <c:pt idx="141">
                  <c:v>3095</c:v>
                </c:pt>
                <c:pt idx="142">
                  <c:v>3104</c:v>
                </c:pt>
                <c:pt idx="143">
                  <c:v>3133</c:v>
                </c:pt>
                <c:pt idx="144">
                  <c:v>3142</c:v>
                </c:pt>
                <c:pt idx="145">
                  <c:v>3344</c:v>
                </c:pt>
                <c:pt idx="146">
                  <c:v>3344</c:v>
                </c:pt>
                <c:pt idx="147">
                  <c:v>3354</c:v>
                </c:pt>
                <c:pt idx="148">
                  <c:v>3463</c:v>
                </c:pt>
                <c:pt idx="149">
                  <c:v>3490</c:v>
                </c:pt>
                <c:pt idx="150">
                  <c:v>3518</c:v>
                </c:pt>
                <c:pt idx="151">
                  <c:v>3537</c:v>
                </c:pt>
                <c:pt idx="152">
                  <c:v>3617</c:v>
                </c:pt>
                <c:pt idx="153">
                  <c:v>3646</c:v>
                </c:pt>
                <c:pt idx="154">
                  <c:v>3674</c:v>
                </c:pt>
                <c:pt idx="155">
                  <c:v>3693</c:v>
                </c:pt>
                <c:pt idx="156">
                  <c:v>3712</c:v>
                </c:pt>
                <c:pt idx="157">
                  <c:v>3712</c:v>
                </c:pt>
                <c:pt idx="158">
                  <c:v>3721</c:v>
                </c:pt>
                <c:pt idx="159">
                  <c:v>3721</c:v>
                </c:pt>
                <c:pt idx="160">
                  <c:v>3721</c:v>
                </c:pt>
                <c:pt idx="161">
                  <c:v>3721</c:v>
                </c:pt>
                <c:pt idx="162">
                  <c:v>3840</c:v>
                </c:pt>
                <c:pt idx="163">
                  <c:v>4022</c:v>
                </c:pt>
                <c:pt idx="164">
                  <c:v>4107</c:v>
                </c:pt>
                <c:pt idx="165">
                  <c:v>4423.5</c:v>
                </c:pt>
                <c:pt idx="166">
                  <c:v>4494</c:v>
                </c:pt>
                <c:pt idx="167">
                  <c:v>0</c:v>
                </c:pt>
                <c:pt idx="168">
                  <c:v>4773</c:v>
                </c:pt>
                <c:pt idx="169">
                  <c:v>4776</c:v>
                </c:pt>
                <c:pt idx="170">
                  <c:v>4842</c:v>
                </c:pt>
                <c:pt idx="171">
                  <c:v>4998</c:v>
                </c:pt>
                <c:pt idx="172">
                  <c:v>4998</c:v>
                </c:pt>
                <c:pt idx="173">
                  <c:v>5055</c:v>
                </c:pt>
                <c:pt idx="174">
                  <c:v>5082</c:v>
                </c:pt>
                <c:pt idx="175">
                  <c:v>5083</c:v>
                </c:pt>
                <c:pt idx="176">
                  <c:v>5653</c:v>
                </c:pt>
                <c:pt idx="177">
                  <c:v>5767</c:v>
                </c:pt>
                <c:pt idx="178">
                  <c:v>5786</c:v>
                </c:pt>
                <c:pt idx="179">
                  <c:v>5845</c:v>
                </c:pt>
                <c:pt idx="180">
                  <c:v>5855</c:v>
                </c:pt>
                <c:pt idx="181">
                  <c:v>5971</c:v>
                </c:pt>
                <c:pt idx="182">
                  <c:v>6046</c:v>
                </c:pt>
                <c:pt idx="183">
                  <c:v>6423</c:v>
                </c:pt>
                <c:pt idx="184">
                  <c:v>6434</c:v>
                </c:pt>
                <c:pt idx="185">
                  <c:v>6590</c:v>
                </c:pt>
                <c:pt idx="186">
                  <c:v>6773</c:v>
                </c:pt>
                <c:pt idx="187">
                  <c:v>6792</c:v>
                </c:pt>
                <c:pt idx="188">
                  <c:v>6908</c:v>
                </c:pt>
                <c:pt idx="189">
                  <c:v>6948</c:v>
                </c:pt>
                <c:pt idx="190">
                  <c:v>6948</c:v>
                </c:pt>
                <c:pt idx="191">
                  <c:v>6966</c:v>
                </c:pt>
                <c:pt idx="192">
                  <c:v>7151</c:v>
                </c:pt>
                <c:pt idx="193">
                  <c:v>7158</c:v>
                </c:pt>
                <c:pt idx="194">
                  <c:v>7158</c:v>
                </c:pt>
                <c:pt idx="195">
                  <c:v>7343</c:v>
                </c:pt>
                <c:pt idx="196">
                  <c:v>7360</c:v>
                </c:pt>
                <c:pt idx="197">
                  <c:v>7509</c:v>
                </c:pt>
                <c:pt idx="198">
                  <c:v>7515</c:v>
                </c:pt>
                <c:pt idx="199">
                  <c:v>7737</c:v>
                </c:pt>
                <c:pt idx="200">
                  <c:v>7748</c:v>
                </c:pt>
                <c:pt idx="201">
                  <c:v>7904</c:v>
                </c:pt>
                <c:pt idx="202">
                  <c:v>7923</c:v>
                </c:pt>
                <c:pt idx="203">
                  <c:v>8097</c:v>
                </c:pt>
                <c:pt idx="204">
                  <c:v>8105</c:v>
                </c:pt>
                <c:pt idx="205">
                  <c:v>8125</c:v>
                </c:pt>
                <c:pt idx="206">
                  <c:v>8337</c:v>
                </c:pt>
                <c:pt idx="207">
                  <c:v>8499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  <c:pt idx="4">
                  <c:v>-9.2693000042345375E-3</c:v>
                </c:pt>
                <c:pt idx="5">
                  <c:v>-1.269300002604723E-3</c:v>
                </c:pt>
                <c:pt idx="6">
                  <c:v>6.7306999990250915E-3</c:v>
                </c:pt>
                <c:pt idx="46">
                  <c:v>-9.034299997438211E-3</c:v>
                </c:pt>
                <c:pt idx="47">
                  <c:v>-3.0343000034918077E-3</c:v>
                </c:pt>
                <c:pt idx="49">
                  <c:v>3.4244999988004565E-3</c:v>
                </c:pt>
                <c:pt idx="64">
                  <c:v>1.4345399999001529E-2</c:v>
                </c:pt>
                <c:pt idx="72">
                  <c:v>1.6622900002403185E-2</c:v>
                </c:pt>
                <c:pt idx="73">
                  <c:v>2.0622900003218092E-2</c:v>
                </c:pt>
                <c:pt idx="74">
                  <c:v>2.2622900003625546E-2</c:v>
                </c:pt>
                <c:pt idx="75">
                  <c:v>2.2622900003625546E-2</c:v>
                </c:pt>
                <c:pt idx="76">
                  <c:v>2.4622899996757042E-2</c:v>
                </c:pt>
                <c:pt idx="78">
                  <c:v>-4.0129999979399145E-3</c:v>
                </c:pt>
                <c:pt idx="86">
                  <c:v>-8.4625000017695129E-3</c:v>
                </c:pt>
                <c:pt idx="87">
                  <c:v>-5.4624999975203536E-3</c:v>
                </c:pt>
                <c:pt idx="88">
                  <c:v>-5.4624999975203536E-3</c:v>
                </c:pt>
                <c:pt idx="89">
                  <c:v>-4.4625000009546056E-3</c:v>
                </c:pt>
                <c:pt idx="90">
                  <c:v>5.5375000010826625E-3</c:v>
                </c:pt>
                <c:pt idx="91">
                  <c:v>1.0537499998463318E-2</c:v>
                </c:pt>
                <c:pt idx="92">
                  <c:v>1.2537499998870771E-2</c:v>
                </c:pt>
                <c:pt idx="97">
                  <c:v>-7.5479000006453134E-3</c:v>
                </c:pt>
                <c:pt idx="98">
                  <c:v>4.5210000098450109E-4</c:v>
                </c:pt>
                <c:pt idx="99">
                  <c:v>-5.7291999983135611E-3</c:v>
                </c:pt>
                <c:pt idx="100">
                  <c:v>-7.2920000093290582E-4</c:v>
                </c:pt>
                <c:pt idx="103">
                  <c:v>1.4270800005760975E-2</c:v>
                </c:pt>
                <c:pt idx="107">
                  <c:v>1.7296000005444512E-3</c:v>
                </c:pt>
                <c:pt idx="108">
                  <c:v>1.1729600002581719E-2</c:v>
                </c:pt>
                <c:pt idx="109">
                  <c:v>1.5729599996120669E-2</c:v>
                </c:pt>
                <c:pt idx="110">
                  <c:v>2.0729600000777282E-2</c:v>
                </c:pt>
                <c:pt idx="113">
                  <c:v>5.5483000032836571E-3</c:v>
                </c:pt>
                <c:pt idx="125">
                  <c:v>-2.0980600005714223E-2</c:v>
                </c:pt>
                <c:pt idx="130">
                  <c:v>8.4781999976257794E-3</c:v>
                </c:pt>
                <c:pt idx="137">
                  <c:v>-2.0784000000276137E-2</c:v>
                </c:pt>
                <c:pt idx="141">
                  <c:v>-4.5065000012982637E-3</c:v>
                </c:pt>
                <c:pt idx="155">
                  <c:v>-8.4810999978799373E-3</c:v>
                </c:pt>
                <c:pt idx="162">
                  <c:v>-8.7679999996908009E-3</c:v>
                </c:pt>
                <c:pt idx="164">
                  <c:v>-9.9789000014425255E-3</c:v>
                </c:pt>
                <c:pt idx="166">
                  <c:v>-1.461379999818746E-2</c:v>
                </c:pt>
                <c:pt idx="173">
                  <c:v>-2.4698499997612089E-2</c:v>
                </c:pt>
                <c:pt idx="176">
                  <c:v>-2.5673099997220561E-2</c:v>
                </c:pt>
                <c:pt idx="179">
                  <c:v>-2.6331500004744157E-2</c:v>
                </c:pt>
                <c:pt idx="180">
                  <c:v>-2.6058499999635387E-2</c:v>
                </c:pt>
                <c:pt idx="185">
                  <c:v>-2.8993000007176306E-2</c:v>
                </c:pt>
                <c:pt idx="186">
                  <c:v>-3.3397100007277913E-2</c:v>
                </c:pt>
                <c:pt idx="187">
                  <c:v>-3.1578400004946161E-2</c:v>
                </c:pt>
                <c:pt idx="189">
                  <c:v>-3.4219599998323247E-2</c:v>
                </c:pt>
                <c:pt idx="190">
                  <c:v>-3.3919599998625927E-2</c:v>
                </c:pt>
                <c:pt idx="192">
                  <c:v>-3.5377700005483348E-2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46F-4CAA-B188-89CBC4F223A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3.0000000000000001E-3</c:v>
                  </c:pt>
                  <c:pt idx="1">
                    <c:v>8.0000000000000002E-3</c:v>
                  </c:pt>
                  <c:pt idx="20">
                    <c:v>3.0000000000000001E-3</c:v>
                  </c:pt>
                  <c:pt idx="29">
                    <c:v>0</c:v>
                  </c:pt>
                  <c:pt idx="38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3.0000000000000001E-3</c:v>
                  </c:pt>
                  <c:pt idx="1">
                    <c:v>8.0000000000000002E-3</c:v>
                  </c:pt>
                  <c:pt idx="20">
                    <c:v>3.0000000000000001E-3</c:v>
                  </c:pt>
                  <c:pt idx="29">
                    <c:v>0</c:v>
                  </c:pt>
                  <c:pt idx="3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-4836</c:v>
                </c:pt>
                <c:pt idx="1">
                  <c:v>-1843</c:v>
                </c:pt>
                <c:pt idx="2">
                  <c:v>-1706</c:v>
                </c:pt>
                <c:pt idx="3">
                  <c:v>-1696</c:v>
                </c:pt>
                <c:pt idx="4">
                  <c:v>-1541</c:v>
                </c:pt>
                <c:pt idx="5">
                  <c:v>-1541</c:v>
                </c:pt>
                <c:pt idx="6">
                  <c:v>-1541</c:v>
                </c:pt>
                <c:pt idx="7">
                  <c:v>-1522</c:v>
                </c:pt>
                <c:pt idx="8">
                  <c:v>-1385</c:v>
                </c:pt>
                <c:pt idx="9">
                  <c:v>-1375</c:v>
                </c:pt>
                <c:pt idx="10">
                  <c:v>-1348</c:v>
                </c:pt>
                <c:pt idx="11">
                  <c:v>-1348</c:v>
                </c:pt>
                <c:pt idx="12">
                  <c:v>-1347</c:v>
                </c:pt>
                <c:pt idx="13">
                  <c:v>-1347</c:v>
                </c:pt>
                <c:pt idx="14">
                  <c:v>-1339</c:v>
                </c:pt>
                <c:pt idx="15">
                  <c:v>-1339</c:v>
                </c:pt>
                <c:pt idx="16">
                  <c:v>-1338</c:v>
                </c:pt>
                <c:pt idx="17">
                  <c:v>-1338</c:v>
                </c:pt>
                <c:pt idx="18">
                  <c:v>-1273</c:v>
                </c:pt>
                <c:pt idx="19">
                  <c:v>-1154</c:v>
                </c:pt>
                <c:pt idx="20">
                  <c:v>-1017</c:v>
                </c:pt>
                <c:pt idx="21">
                  <c:v>-989</c:v>
                </c:pt>
                <c:pt idx="22">
                  <c:v>-989</c:v>
                </c:pt>
                <c:pt idx="23">
                  <c:v>-971</c:v>
                </c:pt>
                <c:pt idx="24">
                  <c:v>-914</c:v>
                </c:pt>
                <c:pt idx="25">
                  <c:v>-914</c:v>
                </c:pt>
                <c:pt idx="26">
                  <c:v>-895</c:v>
                </c:pt>
                <c:pt idx="27">
                  <c:v>-816</c:v>
                </c:pt>
                <c:pt idx="28">
                  <c:v>-749</c:v>
                </c:pt>
                <c:pt idx="29">
                  <c:v>-612</c:v>
                </c:pt>
                <c:pt idx="30">
                  <c:v>-603</c:v>
                </c:pt>
                <c:pt idx="31">
                  <c:v>-519</c:v>
                </c:pt>
                <c:pt idx="32">
                  <c:v>-509</c:v>
                </c:pt>
                <c:pt idx="33">
                  <c:v>-509</c:v>
                </c:pt>
                <c:pt idx="34">
                  <c:v>-356</c:v>
                </c:pt>
                <c:pt idx="35">
                  <c:v>-190</c:v>
                </c:pt>
                <c:pt idx="36">
                  <c:v>-185.5</c:v>
                </c:pt>
                <c:pt idx="37">
                  <c:v>-14</c:v>
                </c:pt>
                <c:pt idx="38">
                  <c:v>0</c:v>
                </c:pt>
                <c:pt idx="39">
                  <c:v>42</c:v>
                </c:pt>
                <c:pt idx="40">
                  <c:v>52</c:v>
                </c:pt>
                <c:pt idx="41">
                  <c:v>170</c:v>
                </c:pt>
                <c:pt idx="42">
                  <c:v>226</c:v>
                </c:pt>
                <c:pt idx="43">
                  <c:v>235</c:v>
                </c:pt>
                <c:pt idx="44">
                  <c:v>235</c:v>
                </c:pt>
                <c:pt idx="45">
                  <c:v>373</c:v>
                </c:pt>
                <c:pt idx="46">
                  <c:v>409</c:v>
                </c:pt>
                <c:pt idx="47">
                  <c:v>409</c:v>
                </c:pt>
                <c:pt idx="48">
                  <c:v>428</c:v>
                </c:pt>
                <c:pt idx="49">
                  <c:v>565</c:v>
                </c:pt>
                <c:pt idx="50">
                  <c:v>612</c:v>
                </c:pt>
                <c:pt idx="51">
                  <c:v>612</c:v>
                </c:pt>
                <c:pt idx="52">
                  <c:v>631</c:v>
                </c:pt>
                <c:pt idx="53">
                  <c:v>641</c:v>
                </c:pt>
                <c:pt idx="54">
                  <c:v>649</c:v>
                </c:pt>
                <c:pt idx="55">
                  <c:v>650</c:v>
                </c:pt>
                <c:pt idx="56">
                  <c:v>748</c:v>
                </c:pt>
                <c:pt idx="57">
                  <c:v>795</c:v>
                </c:pt>
                <c:pt idx="58">
                  <c:v>805</c:v>
                </c:pt>
                <c:pt idx="59">
                  <c:v>815</c:v>
                </c:pt>
                <c:pt idx="60">
                  <c:v>815</c:v>
                </c:pt>
                <c:pt idx="61">
                  <c:v>815</c:v>
                </c:pt>
                <c:pt idx="62">
                  <c:v>980</c:v>
                </c:pt>
                <c:pt idx="63">
                  <c:v>998</c:v>
                </c:pt>
                <c:pt idx="64">
                  <c:v>998</c:v>
                </c:pt>
                <c:pt idx="65">
                  <c:v>1008</c:v>
                </c:pt>
                <c:pt idx="66">
                  <c:v>1008</c:v>
                </c:pt>
                <c:pt idx="67">
                  <c:v>1016</c:v>
                </c:pt>
                <c:pt idx="68">
                  <c:v>1017</c:v>
                </c:pt>
                <c:pt idx="69">
                  <c:v>1017</c:v>
                </c:pt>
                <c:pt idx="70">
                  <c:v>1027</c:v>
                </c:pt>
                <c:pt idx="71">
                  <c:v>1036</c:v>
                </c:pt>
                <c:pt idx="72">
                  <c:v>1173</c:v>
                </c:pt>
                <c:pt idx="73">
                  <c:v>1173</c:v>
                </c:pt>
                <c:pt idx="74">
                  <c:v>1173</c:v>
                </c:pt>
                <c:pt idx="75">
                  <c:v>1173</c:v>
                </c:pt>
                <c:pt idx="76">
                  <c:v>1173</c:v>
                </c:pt>
                <c:pt idx="77">
                  <c:v>1182</c:v>
                </c:pt>
                <c:pt idx="78">
                  <c:v>1190</c:v>
                </c:pt>
                <c:pt idx="79">
                  <c:v>1190</c:v>
                </c:pt>
                <c:pt idx="80">
                  <c:v>1239</c:v>
                </c:pt>
                <c:pt idx="81">
                  <c:v>1348</c:v>
                </c:pt>
                <c:pt idx="82">
                  <c:v>1348</c:v>
                </c:pt>
                <c:pt idx="83">
                  <c:v>1348</c:v>
                </c:pt>
                <c:pt idx="84">
                  <c:v>1357</c:v>
                </c:pt>
                <c:pt idx="85">
                  <c:v>1365</c:v>
                </c:pt>
                <c:pt idx="86">
                  <c:v>1375</c:v>
                </c:pt>
                <c:pt idx="87">
                  <c:v>1375</c:v>
                </c:pt>
                <c:pt idx="88">
                  <c:v>1375</c:v>
                </c:pt>
                <c:pt idx="89">
                  <c:v>1375</c:v>
                </c:pt>
                <c:pt idx="90">
                  <c:v>1375</c:v>
                </c:pt>
                <c:pt idx="91">
                  <c:v>1375</c:v>
                </c:pt>
                <c:pt idx="92">
                  <c:v>1375</c:v>
                </c:pt>
                <c:pt idx="93">
                  <c:v>1376</c:v>
                </c:pt>
                <c:pt idx="94">
                  <c:v>1394</c:v>
                </c:pt>
                <c:pt idx="95">
                  <c:v>1394</c:v>
                </c:pt>
                <c:pt idx="96">
                  <c:v>1412</c:v>
                </c:pt>
                <c:pt idx="97">
                  <c:v>1577</c:v>
                </c:pt>
                <c:pt idx="98">
                  <c:v>1577</c:v>
                </c:pt>
                <c:pt idx="99">
                  <c:v>1596</c:v>
                </c:pt>
                <c:pt idx="100">
                  <c:v>1596</c:v>
                </c:pt>
                <c:pt idx="101">
                  <c:v>1596</c:v>
                </c:pt>
                <c:pt idx="102">
                  <c:v>1596</c:v>
                </c:pt>
                <c:pt idx="103">
                  <c:v>1596</c:v>
                </c:pt>
                <c:pt idx="104">
                  <c:v>1606</c:v>
                </c:pt>
                <c:pt idx="105">
                  <c:v>1705</c:v>
                </c:pt>
                <c:pt idx="106">
                  <c:v>1705</c:v>
                </c:pt>
                <c:pt idx="107">
                  <c:v>1752</c:v>
                </c:pt>
                <c:pt idx="108">
                  <c:v>1752</c:v>
                </c:pt>
                <c:pt idx="109">
                  <c:v>1752</c:v>
                </c:pt>
                <c:pt idx="110">
                  <c:v>1752</c:v>
                </c:pt>
                <c:pt idx="111">
                  <c:v>1770</c:v>
                </c:pt>
                <c:pt idx="112">
                  <c:v>1771</c:v>
                </c:pt>
                <c:pt idx="113">
                  <c:v>1771</c:v>
                </c:pt>
                <c:pt idx="114">
                  <c:v>1945</c:v>
                </c:pt>
                <c:pt idx="115">
                  <c:v>1945</c:v>
                </c:pt>
                <c:pt idx="116">
                  <c:v>1955</c:v>
                </c:pt>
                <c:pt idx="117">
                  <c:v>1955</c:v>
                </c:pt>
                <c:pt idx="118">
                  <c:v>1974</c:v>
                </c:pt>
                <c:pt idx="119">
                  <c:v>2119</c:v>
                </c:pt>
                <c:pt idx="120">
                  <c:v>2157</c:v>
                </c:pt>
                <c:pt idx="121">
                  <c:v>2176</c:v>
                </c:pt>
                <c:pt idx="122">
                  <c:v>2185</c:v>
                </c:pt>
                <c:pt idx="123">
                  <c:v>2204</c:v>
                </c:pt>
                <c:pt idx="124">
                  <c:v>2369</c:v>
                </c:pt>
                <c:pt idx="125">
                  <c:v>2378</c:v>
                </c:pt>
                <c:pt idx="126">
                  <c:v>2378</c:v>
                </c:pt>
                <c:pt idx="127">
                  <c:v>2478</c:v>
                </c:pt>
                <c:pt idx="128">
                  <c:v>2506</c:v>
                </c:pt>
                <c:pt idx="129">
                  <c:v>2516</c:v>
                </c:pt>
                <c:pt idx="130">
                  <c:v>2534</c:v>
                </c:pt>
                <c:pt idx="131">
                  <c:v>2543</c:v>
                </c:pt>
                <c:pt idx="132">
                  <c:v>2553</c:v>
                </c:pt>
                <c:pt idx="133">
                  <c:v>2661</c:v>
                </c:pt>
                <c:pt idx="134">
                  <c:v>2718</c:v>
                </c:pt>
                <c:pt idx="135">
                  <c:v>2746</c:v>
                </c:pt>
                <c:pt idx="136">
                  <c:v>2837.5</c:v>
                </c:pt>
                <c:pt idx="137">
                  <c:v>2920</c:v>
                </c:pt>
                <c:pt idx="138">
                  <c:v>2920</c:v>
                </c:pt>
                <c:pt idx="139">
                  <c:v>2929.5</c:v>
                </c:pt>
                <c:pt idx="140">
                  <c:v>3066</c:v>
                </c:pt>
                <c:pt idx="141">
                  <c:v>3095</c:v>
                </c:pt>
                <c:pt idx="142">
                  <c:v>3104</c:v>
                </c:pt>
                <c:pt idx="143">
                  <c:v>3133</c:v>
                </c:pt>
                <c:pt idx="144">
                  <c:v>3142</c:v>
                </c:pt>
                <c:pt idx="145">
                  <c:v>3344</c:v>
                </c:pt>
                <c:pt idx="146">
                  <c:v>3344</c:v>
                </c:pt>
                <c:pt idx="147">
                  <c:v>3354</c:v>
                </c:pt>
                <c:pt idx="148">
                  <c:v>3463</c:v>
                </c:pt>
                <c:pt idx="149">
                  <c:v>3490</c:v>
                </c:pt>
                <c:pt idx="150">
                  <c:v>3518</c:v>
                </c:pt>
                <c:pt idx="151">
                  <c:v>3537</c:v>
                </c:pt>
                <c:pt idx="152">
                  <c:v>3617</c:v>
                </c:pt>
                <c:pt idx="153">
                  <c:v>3646</c:v>
                </c:pt>
                <c:pt idx="154">
                  <c:v>3674</c:v>
                </c:pt>
                <c:pt idx="155">
                  <c:v>3693</c:v>
                </c:pt>
                <c:pt idx="156">
                  <c:v>3712</c:v>
                </c:pt>
                <c:pt idx="157">
                  <c:v>3712</c:v>
                </c:pt>
                <c:pt idx="158">
                  <c:v>3721</c:v>
                </c:pt>
                <c:pt idx="159">
                  <c:v>3721</c:v>
                </c:pt>
                <c:pt idx="160">
                  <c:v>3721</c:v>
                </c:pt>
                <c:pt idx="161">
                  <c:v>3721</c:v>
                </c:pt>
                <c:pt idx="162">
                  <c:v>3840</c:v>
                </c:pt>
                <c:pt idx="163">
                  <c:v>4022</c:v>
                </c:pt>
                <c:pt idx="164">
                  <c:v>4107</c:v>
                </c:pt>
                <c:pt idx="165">
                  <c:v>4423.5</c:v>
                </c:pt>
                <c:pt idx="166">
                  <c:v>4494</c:v>
                </c:pt>
                <c:pt idx="167">
                  <c:v>0</c:v>
                </c:pt>
                <c:pt idx="168">
                  <c:v>4773</c:v>
                </c:pt>
                <c:pt idx="169">
                  <c:v>4776</c:v>
                </c:pt>
                <c:pt idx="170">
                  <c:v>4842</c:v>
                </c:pt>
                <c:pt idx="171">
                  <c:v>4998</c:v>
                </c:pt>
                <c:pt idx="172">
                  <c:v>4998</c:v>
                </c:pt>
                <c:pt idx="173">
                  <c:v>5055</c:v>
                </c:pt>
                <c:pt idx="174">
                  <c:v>5082</c:v>
                </c:pt>
                <c:pt idx="175">
                  <c:v>5083</c:v>
                </c:pt>
                <c:pt idx="176">
                  <c:v>5653</c:v>
                </c:pt>
                <c:pt idx="177">
                  <c:v>5767</c:v>
                </c:pt>
                <c:pt idx="178">
                  <c:v>5786</c:v>
                </c:pt>
                <c:pt idx="179">
                  <c:v>5845</c:v>
                </c:pt>
                <c:pt idx="180">
                  <c:v>5855</c:v>
                </c:pt>
                <c:pt idx="181">
                  <c:v>5971</c:v>
                </c:pt>
                <c:pt idx="182">
                  <c:v>6046</c:v>
                </c:pt>
                <c:pt idx="183">
                  <c:v>6423</c:v>
                </c:pt>
                <c:pt idx="184">
                  <c:v>6434</c:v>
                </c:pt>
                <c:pt idx="185">
                  <c:v>6590</c:v>
                </c:pt>
                <c:pt idx="186">
                  <c:v>6773</c:v>
                </c:pt>
                <c:pt idx="187">
                  <c:v>6792</c:v>
                </c:pt>
                <c:pt idx="188">
                  <c:v>6908</c:v>
                </c:pt>
                <c:pt idx="189">
                  <c:v>6948</c:v>
                </c:pt>
                <c:pt idx="190">
                  <c:v>6948</c:v>
                </c:pt>
                <c:pt idx="191">
                  <c:v>6966</c:v>
                </c:pt>
                <c:pt idx="192">
                  <c:v>7151</c:v>
                </c:pt>
                <c:pt idx="193">
                  <c:v>7158</c:v>
                </c:pt>
                <c:pt idx="194">
                  <c:v>7158</c:v>
                </c:pt>
                <c:pt idx="195">
                  <c:v>7343</c:v>
                </c:pt>
                <c:pt idx="196">
                  <c:v>7360</c:v>
                </c:pt>
                <c:pt idx="197">
                  <c:v>7509</c:v>
                </c:pt>
                <c:pt idx="198">
                  <c:v>7515</c:v>
                </c:pt>
                <c:pt idx="199">
                  <c:v>7737</c:v>
                </c:pt>
                <c:pt idx="200">
                  <c:v>7748</c:v>
                </c:pt>
                <c:pt idx="201">
                  <c:v>7904</c:v>
                </c:pt>
                <c:pt idx="202">
                  <c:v>7923</c:v>
                </c:pt>
                <c:pt idx="203">
                  <c:v>8097</c:v>
                </c:pt>
                <c:pt idx="204">
                  <c:v>8105</c:v>
                </c:pt>
                <c:pt idx="205">
                  <c:v>8125</c:v>
                </c:pt>
                <c:pt idx="206">
                  <c:v>8337</c:v>
                </c:pt>
                <c:pt idx="207">
                  <c:v>8499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  <c:pt idx="167">
                  <c:v>0</c:v>
                </c:pt>
                <c:pt idx="168">
                  <c:v>-2.1097100005135871E-2</c:v>
                </c:pt>
                <c:pt idx="171">
                  <c:v>-2.2454600002674852E-2</c:v>
                </c:pt>
                <c:pt idx="177">
                  <c:v>-2.7060899999924004E-2</c:v>
                </c:pt>
                <c:pt idx="178">
                  <c:v>-2.6542200001131278E-2</c:v>
                </c:pt>
                <c:pt idx="181">
                  <c:v>-2.6491700002225116E-2</c:v>
                </c:pt>
                <c:pt idx="182">
                  <c:v>-2.7144200001202989E-2</c:v>
                </c:pt>
                <c:pt idx="183">
                  <c:v>-2.4352100001124199E-2</c:v>
                </c:pt>
                <c:pt idx="184">
                  <c:v>-2.5851799997326452E-2</c:v>
                </c:pt>
                <c:pt idx="188">
                  <c:v>-3.0311600006825756E-2</c:v>
                </c:pt>
                <c:pt idx="191">
                  <c:v>-3.2098199997562915E-2</c:v>
                </c:pt>
                <c:pt idx="193">
                  <c:v>-3.6786599994229618E-2</c:v>
                </c:pt>
                <c:pt idx="194">
                  <c:v>-3.5886599995137658E-2</c:v>
                </c:pt>
                <c:pt idx="195">
                  <c:v>-4.0336099998967256E-2</c:v>
                </c:pt>
                <c:pt idx="196">
                  <c:v>-4.0672000002814457E-2</c:v>
                </c:pt>
                <c:pt idx="197">
                  <c:v>-4.350430000340566E-2</c:v>
                </c:pt>
                <c:pt idx="198">
                  <c:v>-4.1940499999327585E-2</c:v>
                </c:pt>
                <c:pt idx="199">
                  <c:v>-4.6779900003457442E-2</c:v>
                </c:pt>
                <c:pt idx="200">
                  <c:v>-4.7179599998344202E-2</c:v>
                </c:pt>
                <c:pt idx="201">
                  <c:v>-4.6920799999497831E-2</c:v>
                </c:pt>
                <c:pt idx="202">
                  <c:v>-5.4602100004558451E-2</c:v>
                </c:pt>
                <c:pt idx="203">
                  <c:v>-5.5051899995305575E-2</c:v>
                </c:pt>
                <c:pt idx="204">
                  <c:v>-5.3433500004757661E-2</c:v>
                </c:pt>
                <c:pt idx="205">
                  <c:v>-5.5487500001618173E-2</c:v>
                </c:pt>
                <c:pt idx="206">
                  <c:v>-5.7699900004081428E-2</c:v>
                </c:pt>
                <c:pt idx="207">
                  <c:v>-5.8077299996512011E-2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46F-4CAA-B188-89CBC4F223A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3.0000000000000001E-3</c:v>
                  </c:pt>
                  <c:pt idx="1">
                    <c:v>8.0000000000000002E-3</c:v>
                  </c:pt>
                  <c:pt idx="20">
                    <c:v>3.0000000000000001E-3</c:v>
                  </c:pt>
                  <c:pt idx="29">
                    <c:v>0</c:v>
                  </c:pt>
                  <c:pt idx="38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3.0000000000000001E-3</c:v>
                  </c:pt>
                  <c:pt idx="1">
                    <c:v>8.0000000000000002E-3</c:v>
                  </c:pt>
                  <c:pt idx="20">
                    <c:v>3.0000000000000001E-3</c:v>
                  </c:pt>
                  <c:pt idx="29">
                    <c:v>0</c:v>
                  </c:pt>
                  <c:pt idx="3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-4836</c:v>
                </c:pt>
                <c:pt idx="1">
                  <c:v>-1843</c:v>
                </c:pt>
                <c:pt idx="2">
                  <c:v>-1706</c:v>
                </c:pt>
                <c:pt idx="3">
                  <c:v>-1696</c:v>
                </c:pt>
                <c:pt idx="4">
                  <c:v>-1541</c:v>
                </c:pt>
                <c:pt idx="5">
                  <c:v>-1541</c:v>
                </c:pt>
                <c:pt idx="6">
                  <c:v>-1541</c:v>
                </c:pt>
                <c:pt idx="7">
                  <c:v>-1522</c:v>
                </c:pt>
                <c:pt idx="8">
                  <c:v>-1385</c:v>
                </c:pt>
                <c:pt idx="9">
                  <c:v>-1375</c:v>
                </c:pt>
                <c:pt idx="10">
                  <c:v>-1348</c:v>
                </c:pt>
                <c:pt idx="11">
                  <c:v>-1348</c:v>
                </c:pt>
                <c:pt idx="12">
                  <c:v>-1347</c:v>
                </c:pt>
                <c:pt idx="13">
                  <c:v>-1347</c:v>
                </c:pt>
                <c:pt idx="14">
                  <c:v>-1339</c:v>
                </c:pt>
                <c:pt idx="15">
                  <c:v>-1339</c:v>
                </c:pt>
                <c:pt idx="16">
                  <c:v>-1338</c:v>
                </c:pt>
                <c:pt idx="17">
                  <c:v>-1338</c:v>
                </c:pt>
                <c:pt idx="18">
                  <c:v>-1273</c:v>
                </c:pt>
                <c:pt idx="19">
                  <c:v>-1154</c:v>
                </c:pt>
                <c:pt idx="20">
                  <c:v>-1017</c:v>
                </c:pt>
                <c:pt idx="21">
                  <c:v>-989</c:v>
                </c:pt>
                <c:pt idx="22">
                  <c:v>-989</c:v>
                </c:pt>
                <c:pt idx="23">
                  <c:v>-971</c:v>
                </c:pt>
                <c:pt idx="24">
                  <c:v>-914</c:v>
                </c:pt>
                <c:pt idx="25">
                  <c:v>-914</c:v>
                </c:pt>
                <c:pt idx="26">
                  <c:v>-895</c:v>
                </c:pt>
                <c:pt idx="27">
                  <c:v>-816</c:v>
                </c:pt>
                <c:pt idx="28">
                  <c:v>-749</c:v>
                </c:pt>
                <c:pt idx="29">
                  <c:v>-612</c:v>
                </c:pt>
                <c:pt idx="30">
                  <c:v>-603</c:v>
                </c:pt>
                <c:pt idx="31">
                  <c:v>-519</c:v>
                </c:pt>
                <c:pt idx="32">
                  <c:v>-509</c:v>
                </c:pt>
                <c:pt idx="33">
                  <c:v>-509</c:v>
                </c:pt>
                <c:pt idx="34">
                  <c:v>-356</c:v>
                </c:pt>
                <c:pt idx="35">
                  <c:v>-190</c:v>
                </c:pt>
                <c:pt idx="36">
                  <c:v>-185.5</c:v>
                </c:pt>
                <c:pt idx="37">
                  <c:v>-14</c:v>
                </c:pt>
                <c:pt idx="38">
                  <c:v>0</c:v>
                </c:pt>
                <c:pt idx="39">
                  <c:v>42</c:v>
                </c:pt>
                <c:pt idx="40">
                  <c:v>52</c:v>
                </c:pt>
                <c:pt idx="41">
                  <c:v>170</c:v>
                </c:pt>
                <c:pt idx="42">
                  <c:v>226</c:v>
                </c:pt>
                <c:pt idx="43">
                  <c:v>235</c:v>
                </c:pt>
                <c:pt idx="44">
                  <c:v>235</c:v>
                </c:pt>
                <c:pt idx="45">
                  <c:v>373</c:v>
                </c:pt>
                <c:pt idx="46">
                  <c:v>409</c:v>
                </c:pt>
                <c:pt idx="47">
                  <c:v>409</c:v>
                </c:pt>
                <c:pt idx="48">
                  <c:v>428</c:v>
                </c:pt>
                <c:pt idx="49">
                  <c:v>565</c:v>
                </c:pt>
                <c:pt idx="50">
                  <c:v>612</c:v>
                </c:pt>
                <c:pt idx="51">
                  <c:v>612</c:v>
                </c:pt>
                <c:pt idx="52">
                  <c:v>631</c:v>
                </c:pt>
                <c:pt idx="53">
                  <c:v>641</c:v>
                </c:pt>
                <c:pt idx="54">
                  <c:v>649</c:v>
                </c:pt>
                <c:pt idx="55">
                  <c:v>650</c:v>
                </c:pt>
                <c:pt idx="56">
                  <c:v>748</c:v>
                </c:pt>
                <c:pt idx="57">
                  <c:v>795</c:v>
                </c:pt>
                <c:pt idx="58">
                  <c:v>805</c:v>
                </c:pt>
                <c:pt idx="59">
                  <c:v>815</c:v>
                </c:pt>
                <c:pt idx="60">
                  <c:v>815</c:v>
                </c:pt>
                <c:pt idx="61">
                  <c:v>815</c:v>
                </c:pt>
                <c:pt idx="62">
                  <c:v>980</c:v>
                </c:pt>
                <c:pt idx="63">
                  <c:v>998</c:v>
                </c:pt>
                <c:pt idx="64">
                  <c:v>998</c:v>
                </c:pt>
                <c:pt idx="65">
                  <c:v>1008</c:v>
                </c:pt>
                <c:pt idx="66">
                  <c:v>1008</c:v>
                </c:pt>
                <c:pt idx="67">
                  <c:v>1016</c:v>
                </c:pt>
                <c:pt idx="68">
                  <c:v>1017</c:v>
                </c:pt>
                <c:pt idx="69">
                  <c:v>1017</c:v>
                </c:pt>
                <c:pt idx="70">
                  <c:v>1027</c:v>
                </c:pt>
                <c:pt idx="71">
                  <c:v>1036</c:v>
                </c:pt>
                <c:pt idx="72">
                  <c:v>1173</c:v>
                </c:pt>
                <c:pt idx="73">
                  <c:v>1173</c:v>
                </c:pt>
                <c:pt idx="74">
                  <c:v>1173</c:v>
                </c:pt>
                <c:pt idx="75">
                  <c:v>1173</c:v>
                </c:pt>
                <c:pt idx="76">
                  <c:v>1173</c:v>
                </c:pt>
                <c:pt idx="77">
                  <c:v>1182</c:v>
                </c:pt>
                <c:pt idx="78">
                  <c:v>1190</c:v>
                </c:pt>
                <c:pt idx="79">
                  <c:v>1190</c:v>
                </c:pt>
                <c:pt idx="80">
                  <c:v>1239</c:v>
                </c:pt>
                <c:pt idx="81">
                  <c:v>1348</c:v>
                </c:pt>
                <c:pt idx="82">
                  <c:v>1348</c:v>
                </c:pt>
                <c:pt idx="83">
                  <c:v>1348</c:v>
                </c:pt>
                <c:pt idx="84">
                  <c:v>1357</c:v>
                </c:pt>
                <c:pt idx="85">
                  <c:v>1365</c:v>
                </c:pt>
                <c:pt idx="86">
                  <c:v>1375</c:v>
                </c:pt>
                <c:pt idx="87">
                  <c:v>1375</c:v>
                </c:pt>
                <c:pt idx="88">
                  <c:v>1375</c:v>
                </c:pt>
                <c:pt idx="89">
                  <c:v>1375</c:v>
                </c:pt>
                <c:pt idx="90">
                  <c:v>1375</c:v>
                </c:pt>
                <c:pt idx="91">
                  <c:v>1375</c:v>
                </c:pt>
                <c:pt idx="92">
                  <c:v>1375</c:v>
                </c:pt>
                <c:pt idx="93">
                  <c:v>1376</c:v>
                </c:pt>
                <c:pt idx="94">
                  <c:v>1394</c:v>
                </c:pt>
                <c:pt idx="95">
                  <c:v>1394</c:v>
                </c:pt>
                <c:pt idx="96">
                  <c:v>1412</c:v>
                </c:pt>
                <c:pt idx="97">
                  <c:v>1577</c:v>
                </c:pt>
                <c:pt idx="98">
                  <c:v>1577</c:v>
                </c:pt>
                <c:pt idx="99">
                  <c:v>1596</c:v>
                </c:pt>
                <c:pt idx="100">
                  <c:v>1596</c:v>
                </c:pt>
                <c:pt idx="101">
                  <c:v>1596</c:v>
                </c:pt>
                <c:pt idx="102">
                  <c:v>1596</c:v>
                </c:pt>
                <c:pt idx="103">
                  <c:v>1596</c:v>
                </c:pt>
                <c:pt idx="104">
                  <c:v>1606</c:v>
                </c:pt>
                <c:pt idx="105">
                  <c:v>1705</c:v>
                </c:pt>
                <c:pt idx="106">
                  <c:v>1705</c:v>
                </c:pt>
                <c:pt idx="107">
                  <c:v>1752</c:v>
                </c:pt>
                <c:pt idx="108">
                  <c:v>1752</c:v>
                </c:pt>
                <c:pt idx="109">
                  <c:v>1752</c:v>
                </c:pt>
                <c:pt idx="110">
                  <c:v>1752</c:v>
                </c:pt>
                <c:pt idx="111">
                  <c:v>1770</c:v>
                </c:pt>
                <c:pt idx="112">
                  <c:v>1771</c:v>
                </c:pt>
                <c:pt idx="113">
                  <c:v>1771</c:v>
                </c:pt>
                <c:pt idx="114">
                  <c:v>1945</c:v>
                </c:pt>
                <c:pt idx="115">
                  <c:v>1945</c:v>
                </c:pt>
                <c:pt idx="116">
                  <c:v>1955</c:v>
                </c:pt>
                <c:pt idx="117">
                  <c:v>1955</c:v>
                </c:pt>
                <c:pt idx="118">
                  <c:v>1974</c:v>
                </c:pt>
                <c:pt idx="119">
                  <c:v>2119</c:v>
                </c:pt>
                <c:pt idx="120">
                  <c:v>2157</c:v>
                </c:pt>
                <c:pt idx="121">
                  <c:v>2176</c:v>
                </c:pt>
                <c:pt idx="122">
                  <c:v>2185</c:v>
                </c:pt>
                <c:pt idx="123">
                  <c:v>2204</c:v>
                </c:pt>
                <c:pt idx="124">
                  <c:v>2369</c:v>
                </c:pt>
                <c:pt idx="125">
                  <c:v>2378</c:v>
                </c:pt>
                <c:pt idx="126">
                  <c:v>2378</c:v>
                </c:pt>
                <c:pt idx="127">
                  <c:v>2478</c:v>
                </c:pt>
                <c:pt idx="128">
                  <c:v>2506</c:v>
                </c:pt>
                <c:pt idx="129">
                  <c:v>2516</c:v>
                </c:pt>
                <c:pt idx="130">
                  <c:v>2534</c:v>
                </c:pt>
                <c:pt idx="131">
                  <c:v>2543</c:v>
                </c:pt>
                <c:pt idx="132">
                  <c:v>2553</c:v>
                </c:pt>
                <c:pt idx="133">
                  <c:v>2661</c:v>
                </c:pt>
                <c:pt idx="134">
                  <c:v>2718</c:v>
                </c:pt>
                <c:pt idx="135">
                  <c:v>2746</c:v>
                </c:pt>
                <c:pt idx="136">
                  <c:v>2837.5</c:v>
                </c:pt>
                <c:pt idx="137">
                  <c:v>2920</c:v>
                </c:pt>
                <c:pt idx="138">
                  <c:v>2920</c:v>
                </c:pt>
                <c:pt idx="139">
                  <c:v>2929.5</c:v>
                </c:pt>
                <c:pt idx="140">
                  <c:v>3066</c:v>
                </c:pt>
                <c:pt idx="141">
                  <c:v>3095</c:v>
                </c:pt>
                <c:pt idx="142">
                  <c:v>3104</c:v>
                </c:pt>
                <c:pt idx="143">
                  <c:v>3133</c:v>
                </c:pt>
                <c:pt idx="144">
                  <c:v>3142</c:v>
                </c:pt>
                <c:pt idx="145">
                  <c:v>3344</c:v>
                </c:pt>
                <c:pt idx="146">
                  <c:v>3344</c:v>
                </c:pt>
                <c:pt idx="147">
                  <c:v>3354</c:v>
                </c:pt>
                <c:pt idx="148">
                  <c:v>3463</c:v>
                </c:pt>
                <c:pt idx="149">
                  <c:v>3490</c:v>
                </c:pt>
                <c:pt idx="150">
                  <c:v>3518</c:v>
                </c:pt>
                <c:pt idx="151">
                  <c:v>3537</c:v>
                </c:pt>
                <c:pt idx="152">
                  <c:v>3617</c:v>
                </c:pt>
                <c:pt idx="153">
                  <c:v>3646</c:v>
                </c:pt>
                <c:pt idx="154">
                  <c:v>3674</c:v>
                </c:pt>
                <c:pt idx="155">
                  <c:v>3693</c:v>
                </c:pt>
                <c:pt idx="156">
                  <c:v>3712</c:v>
                </c:pt>
                <c:pt idx="157">
                  <c:v>3712</c:v>
                </c:pt>
                <c:pt idx="158">
                  <c:v>3721</c:v>
                </c:pt>
                <c:pt idx="159">
                  <c:v>3721</c:v>
                </c:pt>
                <c:pt idx="160">
                  <c:v>3721</c:v>
                </c:pt>
                <c:pt idx="161">
                  <c:v>3721</c:v>
                </c:pt>
                <c:pt idx="162">
                  <c:v>3840</c:v>
                </c:pt>
                <c:pt idx="163">
                  <c:v>4022</c:v>
                </c:pt>
                <c:pt idx="164">
                  <c:v>4107</c:v>
                </c:pt>
                <c:pt idx="165">
                  <c:v>4423.5</c:v>
                </c:pt>
                <c:pt idx="166">
                  <c:v>4494</c:v>
                </c:pt>
                <c:pt idx="167">
                  <c:v>0</c:v>
                </c:pt>
                <c:pt idx="168">
                  <c:v>4773</c:v>
                </c:pt>
                <c:pt idx="169">
                  <c:v>4776</c:v>
                </c:pt>
                <c:pt idx="170">
                  <c:v>4842</c:v>
                </c:pt>
                <c:pt idx="171">
                  <c:v>4998</c:v>
                </c:pt>
                <c:pt idx="172">
                  <c:v>4998</c:v>
                </c:pt>
                <c:pt idx="173">
                  <c:v>5055</c:v>
                </c:pt>
                <c:pt idx="174">
                  <c:v>5082</c:v>
                </c:pt>
                <c:pt idx="175">
                  <c:v>5083</c:v>
                </c:pt>
                <c:pt idx="176">
                  <c:v>5653</c:v>
                </c:pt>
                <c:pt idx="177">
                  <c:v>5767</c:v>
                </c:pt>
                <c:pt idx="178">
                  <c:v>5786</c:v>
                </c:pt>
                <c:pt idx="179">
                  <c:v>5845</c:v>
                </c:pt>
                <c:pt idx="180">
                  <c:v>5855</c:v>
                </c:pt>
                <c:pt idx="181">
                  <c:v>5971</c:v>
                </c:pt>
                <c:pt idx="182">
                  <c:v>6046</c:v>
                </c:pt>
                <c:pt idx="183">
                  <c:v>6423</c:v>
                </c:pt>
                <c:pt idx="184">
                  <c:v>6434</c:v>
                </c:pt>
                <c:pt idx="185">
                  <c:v>6590</c:v>
                </c:pt>
                <c:pt idx="186">
                  <c:v>6773</c:v>
                </c:pt>
                <c:pt idx="187">
                  <c:v>6792</c:v>
                </c:pt>
                <c:pt idx="188">
                  <c:v>6908</c:v>
                </c:pt>
                <c:pt idx="189">
                  <c:v>6948</c:v>
                </c:pt>
                <c:pt idx="190">
                  <c:v>6948</c:v>
                </c:pt>
                <c:pt idx="191">
                  <c:v>6966</c:v>
                </c:pt>
                <c:pt idx="192">
                  <c:v>7151</c:v>
                </c:pt>
                <c:pt idx="193">
                  <c:v>7158</c:v>
                </c:pt>
                <c:pt idx="194">
                  <c:v>7158</c:v>
                </c:pt>
                <c:pt idx="195">
                  <c:v>7343</c:v>
                </c:pt>
                <c:pt idx="196">
                  <c:v>7360</c:v>
                </c:pt>
                <c:pt idx="197">
                  <c:v>7509</c:v>
                </c:pt>
                <c:pt idx="198">
                  <c:v>7515</c:v>
                </c:pt>
                <c:pt idx="199">
                  <c:v>7737</c:v>
                </c:pt>
                <c:pt idx="200">
                  <c:v>7748</c:v>
                </c:pt>
                <c:pt idx="201">
                  <c:v>7904</c:v>
                </c:pt>
                <c:pt idx="202">
                  <c:v>7923</c:v>
                </c:pt>
                <c:pt idx="203">
                  <c:v>8097</c:v>
                </c:pt>
                <c:pt idx="204">
                  <c:v>8105</c:v>
                </c:pt>
                <c:pt idx="205">
                  <c:v>8125</c:v>
                </c:pt>
                <c:pt idx="206">
                  <c:v>8337</c:v>
                </c:pt>
                <c:pt idx="207">
                  <c:v>8499</c:v>
                </c:pt>
              </c:numCache>
            </c:numRef>
          </c:xVal>
          <c:yVal>
            <c:numRef>
              <c:f>Active!$L$21:$L$991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46F-4CAA-B188-89CBC4F223A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3.0000000000000001E-3</c:v>
                  </c:pt>
                  <c:pt idx="1">
                    <c:v>8.0000000000000002E-3</c:v>
                  </c:pt>
                  <c:pt idx="20">
                    <c:v>3.0000000000000001E-3</c:v>
                  </c:pt>
                  <c:pt idx="29">
                    <c:v>0</c:v>
                  </c:pt>
                  <c:pt idx="38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3.0000000000000001E-3</c:v>
                  </c:pt>
                  <c:pt idx="1">
                    <c:v>8.0000000000000002E-3</c:v>
                  </c:pt>
                  <c:pt idx="20">
                    <c:v>3.0000000000000001E-3</c:v>
                  </c:pt>
                  <c:pt idx="29">
                    <c:v>0</c:v>
                  </c:pt>
                  <c:pt idx="3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-4836</c:v>
                </c:pt>
                <c:pt idx="1">
                  <c:v>-1843</c:v>
                </c:pt>
                <c:pt idx="2">
                  <c:v>-1706</c:v>
                </c:pt>
                <c:pt idx="3">
                  <c:v>-1696</c:v>
                </c:pt>
                <c:pt idx="4">
                  <c:v>-1541</c:v>
                </c:pt>
                <c:pt idx="5">
                  <c:v>-1541</c:v>
                </c:pt>
                <c:pt idx="6">
                  <c:v>-1541</c:v>
                </c:pt>
                <c:pt idx="7">
                  <c:v>-1522</c:v>
                </c:pt>
                <c:pt idx="8">
                  <c:v>-1385</c:v>
                </c:pt>
                <c:pt idx="9">
                  <c:v>-1375</c:v>
                </c:pt>
                <c:pt idx="10">
                  <c:v>-1348</c:v>
                </c:pt>
                <c:pt idx="11">
                  <c:v>-1348</c:v>
                </c:pt>
                <c:pt idx="12">
                  <c:v>-1347</c:v>
                </c:pt>
                <c:pt idx="13">
                  <c:v>-1347</c:v>
                </c:pt>
                <c:pt idx="14">
                  <c:v>-1339</c:v>
                </c:pt>
                <c:pt idx="15">
                  <c:v>-1339</c:v>
                </c:pt>
                <c:pt idx="16">
                  <c:v>-1338</c:v>
                </c:pt>
                <c:pt idx="17">
                  <c:v>-1338</c:v>
                </c:pt>
                <c:pt idx="18">
                  <c:v>-1273</c:v>
                </c:pt>
                <c:pt idx="19">
                  <c:v>-1154</c:v>
                </c:pt>
                <c:pt idx="20">
                  <c:v>-1017</c:v>
                </c:pt>
                <c:pt idx="21">
                  <c:v>-989</c:v>
                </c:pt>
                <c:pt idx="22">
                  <c:v>-989</c:v>
                </c:pt>
                <c:pt idx="23">
                  <c:v>-971</c:v>
                </c:pt>
                <c:pt idx="24">
                  <c:v>-914</c:v>
                </c:pt>
                <c:pt idx="25">
                  <c:v>-914</c:v>
                </c:pt>
                <c:pt idx="26">
                  <c:v>-895</c:v>
                </c:pt>
                <c:pt idx="27">
                  <c:v>-816</c:v>
                </c:pt>
                <c:pt idx="28">
                  <c:v>-749</c:v>
                </c:pt>
                <c:pt idx="29">
                  <c:v>-612</c:v>
                </c:pt>
                <c:pt idx="30">
                  <c:v>-603</c:v>
                </c:pt>
                <c:pt idx="31">
                  <c:v>-519</c:v>
                </c:pt>
                <c:pt idx="32">
                  <c:v>-509</c:v>
                </c:pt>
                <c:pt idx="33">
                  <c:v>-509</c:v>
                </c:pt>
                <c:pt idx="34">
                  <c:v>-356</c:v>
                </c:pt>
                <c:pt idx="35">
                  <c:v>-190</c:v>
                </c:pt>
                <c:pt idx="36">
                  <c:v>-185.5</c:v>
                </c:pt>
                <c:pt idx="37">
                  <c:v>-14</c:v>
                </c:pt>
                <c:pt idx="38">
                  <c:v>0</c:v>
                </c:pt>
                <c:pt idx="39">
                  <c:v>42</c:v>
                </c:pt>
                <c:pt idx="40">
                  <c:v>52</c:v>
                </c:pt>
                <c:pt idx="41">
                  <c:v>170</c:v>
                </c:pt>
                <c:pt idx="42">
                  <c:v>226</c:v>
                </c:pt>
                <c:pt idx="43">
                  <c:v>235</c:v>
                </c:pt>
                <c:pt idx="44">
                  <c:v>235</c:v>
                </c:pt>
                <c:pt idx="45">
                  <c:v>373</c:v>
                </c:pt>
                <c:pt idx="46">
                  <c:v>409</c:v>
                </c:pt>
                <c:pt idx="47">
                  <c:v>409</c:v>
                </c:pt>
                <c:pt idx="48">
                  <c:v>428</c:v>
                </c:pt>
                <c:pt idx="49">
                  <c:v>565</c:v>
                </c:pt>
                <c:pt idx="50">
                  <c:v>612</c:v>
                </c:pt>
                <c:pt idx="51">
                  <c:v>612</c:v>
                </c:pt>
                <c:pt idx="52">
                  <c:v>631</c:v>
                </c:pt>
                <c:pt idx="53">
                  <c:v>641</c:v>
                </c:pt>
                <c:pt idx="54">
                  <c:v>649</c:v>
                </c:pt>
                <c:pt idx="55">
                  <c:v>650</c:v>
                </c:pt>
                <c:pt idx="56">
                  <c:v>748</c:v>
                </c:pt>
                <c:pt idx="57">
                  <c:v>795</c:v>
                </c:pt>
                <c:pt idx="58">
                  <c:v>805</c:v>
                </c:pt>
                <c:pt idx="59">
                  <c:v>815</c:v>
                </c:pt>
                <c:pt idx="60">
                  <c:v>815</c:v>
                </c:pt>
                <c:pt idx="61">
                  <c:v>815</c:v>
                </c:pt>
                <c:pt idx="62">
                  <c:v>980</c:v>
                </c:pt>
                <c:pt idx="63">
                  <c:v>998</c:v>
                </c:pt>
                <c:pt idx="64">
                  <c:v>998</c:v>
                </c:pt>
                <c:pt idx="65">
                  <c:v>1008</c:v>
                </c:pt>
                <c:pt idx="66">
                  <c:v>1008</c:v>
                </c:pt>
                <c:pt idx="67">
                  <c:v>1016</c:v>
                </c:pt>
                <c:pt idx="68">
                  <c:v>1017</c:v>
                </c:pt>
                <c:pt idx="69">
                  <c:v>1017</c:v>
                </c:pt>
                <c:pt idx="70">
                  <c:v>1027</c:v>
                </c:pt>
                <c:pt idx="71">
                  <c:v>1036</c:v>
                </c:pt>
                <c:pt idx="72">
                  <c:v>1173</c:v>
                </c:pt>
                <c:pt idx="73">
                  <c:v>1173</c:v>
                </c:pt>
                <c:pt idx="74">
                  <c:v>1173</c:v>
                </c:pt>
                <c:pt idx="75">
                  <c:v>1173</c:v>
                </c:pt>
                <c:pt idx="76">
                  <c:v>1173</c:v>
                </c:pt>
                <c:pt idx="77">
                  <c:v>1182</c:v>
                </c:pt>
                <c:pt idx="78">
                  <c:v>1190</c:v>
                </c:pt>
                <c:pt idx="79">
                  <c:v>1190</c:v>
                </c:pt>
                <c:pt idx="80">
                  <c:v>1239</c:v>
                </c:pt>
                <c:pt idx="81">
                  <c:v>1348</c:v>
                </c:pt>
                <c:pt idx="82">
                  <c:v>1348</c:v>
                </c:pt>
                <c:pt idx="83">
                  <c:v>1348</c:v>
                </c:pt>
                <c:pt idx="84">
                  <c:v>1357</c:v>
                </c:pt>
                <c:pt idx="85">
                  <c:v>1365</c:v>
                </c:pt>
                <c:pt idx="86">
                  <c:v>1375</c:v>
                </c:pt>
                <c:pt idx="87">
                  <c:v>1375</c:v>
                </c:pt>
                <c:pt idx="88">
                  <c:v>1375</c:v>
                </c:pt>
                <c:pt idx="89">
                  <c:v>1375</c:v>
                </c:pt>
                <c:pt idx="90">
                  <c:v>1375</c:v>
                </c:pt>
                <c:pt idx="91">
                  <c:v>1375</c:v>
                </c:pt>
                <c:pt idx="92">
                  <c:v>1375</c:v>
                </c:pt>
                <c:pt idx="93">
                  <c:v>1376</c:v>
                </c:pt>
                <c:pt idx="94">
                  <c:v>1394</c:v>
                </c:pt>
                <c:pt idx="95">
                  <c:v>1394</c:v>
                </c:pt>
                <c:pt idx="96">
                  <c:v>1412</c:v>
                </c:pt>
                <c:pt idx="97">
                  <c:v>1577</c:v>
                </c:pt>
                <c:pt idx="98">
                  <c:v>1577</c:v>
                </c:pt>
                <c:pt idx="99">
                  <c:v>1596</c:v>
                </c:pt>
                <c:pt idx="100">
                  <c:v>1596</c:v>
                </c:pt>
                <c:pt idx="101">
                  <c:v>1596</c:v>
                </c:pt>
                <c:pt idx="102">
                  <c:v>1596</c:v>
                </c:pt>
                <c:pt idx="103">
                  <c:v>1596</c:v>
                </c:pt>
                <c:pt idx="104">
                  <c:v>1606</c:v>
                </c:pt>
                <c:pt idx="105">
                  <c:v>1705</c:v>
                </c:pt>
                <c:pt idx="106">
                  <c:v>1705</c:v>
                </c:pt>
                <c:pt idx="107">
                  <c:v>1752</c:v>
                </c:pt>
                <c:pt idx="108">
                  <c:v>1752</c:v>
                </c:pt>
                <c:pt idx="109">
                  <c:v>1752</c:v>
                </c:pt>
                <c:pt idx="110">
                  <c:v>1752</c:v>
                </c:pt>
                <c:pt idx="111">
                  <c:v>1770</c:v>
                </c:pt>
                <c:pt idx="112">
                  <c:v>1771</c:v>
                </c:pt>
                <c:pt idx="113">
                  <c:v>1771</c:v>
                </c:pt>
                <c:pt idx="114">
                  <c:v>1945</c:v>
                </c:pt>
                <c:pt idx="115">
                  <c:v>1945</c:v>
                </c:pt>
                <c:pt idx="116">
                  <c:v>1955</c:v>
                </c:pt>
                <c:pt idx="117">
                  <c:v>1955</c:v>
                </c:pt>
                <c:pt idx="118">
                  <c:v>1974</c:v>
                </c:pt>
                <c:pt idx="119">
                  <c:v>2119</c:v>
                </c:pt>
                <c:pt idx="120">
                  <c:v>2157</c:v>
                </c:pt>
                <c:pt idx="121">
                  <c:v>2176</c:v>
                </c:pt>
                <c:pt idx="122">
                  <c:v>2185</c:v>
                </c:pt>
                <c:pt idx="123">
                  <c:v>2204</c:v>
                </c:pt>
                <c:pt idx="124">
                  <c:v>2369</c:v>
                </c:pt>
                <c:pt idx="125">
                  <c:v>2378</c:v>
                </c:pt>
                <c:pt idx="126">
                  <c:v>2378</c:v>
                </c:pt>
                <c:pt idx="127">
                  <c:v>2478</c:v>
                </c:pt>
                <c:pt idx="128">
                  <c:v>2506</c:v>
                </c:pt>
                <c:pt idx="129">
                  <c:v>2516</c:v>
                </c:pt>
                <c:pt idx="130">
                  <c:v>2534</c:v>
                </c:pt>
                <c:pt idx="131">
                  <c:v>2543</c:v>
                </c:pt>
                <c:pt idx="132">
                  <c:v>2553</c:v>
                </c:pt>
                <c:pt idx="133">
                  <c:v>2661</c:v>
                </c:pt>
                <c:pt idx="134">
                  <c:v>2718</c:v>
                </c:pt>
                <c:pt idx="135">
                  <c:v>2746</c:v>
                </c:pt>
                <c:pt idx="136">
                  <c:v>2837.5</c:v>
                </c:pt>
                <c:pt idx="137">
                  <c:v>2920</c:v>
                </c:pt>
                <c:pt idx="138">
                  <c:v>2920</c:v>
                </c:pt>
                <c:pt idx="139">
                  <c:v>2929.5</c:v>
                </c:pt>
                <c:pt idx="140">
                  <c:v>3066</c:v>
                </c:pt>
                <c:pt idx="141">
                  <c:v>3095</c:v>
                </c:pt>
                <c:pt idx="142">
                  <c:v>3104</c:v>
                </c:pt>
                <c:pt idx="143">
                  <c:v>3133</c:v>
                </c:pt>
                <c:pt idx="144">
                  <c:v>3142</c:v>
                </c:pt>
                <c:pt idx="145">
                  <c:v>3344</c:v>
                </c:pt>
                <c:pt idx="146">
                  <c:v>3344</c:v>
                </c:pt>
                <c:pt idx="147">
                  <c:v>3354</c:v>
                </c:pt>
                <c:pt idx="148">
                  <c:v>3463</c:v>
                </c:pt>
                <c:pt idx="149">
                  <c:v>3490</c:v>
                </c:pt>
                <c:pt idx="150">
                  <c:v>3518</c:v>
                </c:pt>
                <c:pt idx="151">
                  <c:v>3537</c:v>
                </c:pt>
                <c:pt idx="152">
                  <c:v>3617</c:v>
                </c:pt>
                <c:pt idx="153">
                  <c:v>3646</c:v>
                </c:pt>
                <c:pt idx="154">
                  <c:v>3674</c:v>
                </c:pt>
                <c:pt idx="155">
                  <c:v>3693</c:v>
                </c:pt>
                <c:pt idx="156">
                  <c:v>3712</c:v>
                </c:pt>
                <c:pt idx="157">
                  <c:v>3712</c:v>
                </c:pt>
                <c:pt idx="158">
                  <c:v>3721</c:v>
                </c:pt>
                <c:pt idx="159">
                  <c:v>3721</c:v>
                </c:pt>
                <c:pt idx="160">
                  <c:v>3721</c:v>
                </c:pt>
                <c:pt idx="161">
                  <c:v>3721</c:v>
                </c:pt>
                <c:pt idx="162">
                  <c:v>3840</c:v>
                </c:pt>
                <c:pt idx="163">
                  <c:v>4022</c:v>
                </c:pt>
                <c:pt idx="164">
                  <c:v>4107</c:v>
                </c:pt>
                <c:pt idx="165">
                  <c:v>4423.5</c:v>
                </c:pt>
                <c:pt idx="166">
                  <c:v>4494</c:v>
                </c:pt>
                <c:pt idx="167">
                  <c:v>0</c:v>
                </c:pt>
                <c:pt idx="168">
                  <c:v>4773</c:v>
                </c:pt>
                <c:pt idx="169">
                  <c:v>4776</c:v>
                </c:pt>
                <c:pt idx="170">
                  <c:v>4842</c:v>
                </c:pt>
                <c:pt idx="171">
                  <c:v>4998</c:v>
                </c:pt>
                <c:pt idx="172">
                  <c:v>4998</c:v>
                </c:pt>
                <c:pt idx="173">
                  <c:v>5055</c:v>
                </c:pt>
                <c:pt idx="174">
                  <c:v>5082</c:v>
                </c:pt>
                <c:pt idx="175">
                  <c:v>5083</c:v>
                </c:pt>
                <c:pt idx="176">
                  <c:v>5653</c:v>
                </c:pt>
                <c:pt idx="177">
                  <c:v>5767</c:v>
                </c:pt>
                <c:pt idx="178">
                  <c:v>5786</c:v>
                </c:pt>
                <c:pt idx="179">
                  <c:v>5845</c:v>
                </c:pt>
                <c:pt idx="180">
                  <c:v>5855</c:v>
                </c:pt>
                <c:pt idx="181">
                  <c:v>5971</c:v>
                </c:pt>
                <c:pt idx="182">
                  <c:v>6046</c:v>
                </c:pt>
                <c:pt idx="183">
                  <c:v>6423</c:v>
                </c:pt>
                <c:pt idx="184">
                  <c:v>6434</c:v>
                </c:pt>
                <c:pt idx="185">
                  <c:v>6590</c:v>
                </c:pt>
                <c:pt idx="186">
                  <c:v>6773</c:v>
                </c:pt>
                <c:pt idx="187">
                  <c:v>6792</c:v>
                </c:pt>
                <c:pt idx="188">
                  <c:v>6908</c:v>
                </c:pt>
                <c:pt idx="189">
                  <c:v>6948</c:v>
                </c:pt>
                <c:pt idx="190">
                  <c:v>6948</c:v>
                </c:pt>
                <c:pt idx="191">
                  <c:v>6966</c:v>
                </c:pt>
                <c:pt idx="192">
                  <c:v>7151</c:v>
                </c:pt>
                <c:pt idx="193">
                  <c:v>7158</c:v>
                </c:pt>
                <c:pt idx="194">
                  <c:v>7158</c:v>
                </c:pt>
                <c:pt idx="195">
                  <c:v>7343</c:v>
                </c:pt>
                <c:pt idx="196">
                  <c:v>7360</c:v>
                </c:pt>
                <c:pt idx="197">
                  <c:v>7509</c:v>
                </c:pt>
                <c:pt idx="198">
                  <c:v>7515</c:v>
                </c:pt>
                <c:pt idx="199">
                  <c:v>7737</c:v>
                </c:pt>
                <c:pt idx="200">
                  <c:v>7748</c:v>
                </c:pt>
                <c:pt idx="201">
                  <c:v>7904</c:v>
                </c:pt>
                <c:pt idx="202">
                  <c:v>7923</c:v>
                </c:pt>
                <c:pt idx="203">
                  <c:v>8097</c:v>
                </c:pt>
                <c:pt idx="204">
                  <c:v>8105</c:v>
                </c:pt>
                <c:pt idx="205">
                  <c:v>8125</c:v>
                </c:pt>
                <c:pt idx="206">
                  <c:v>8337</c:v>
                </c:pt>
                <c:pt idx="207">
                  <c:v>8499</c:v>
                </c:pt>
              </c:numCache>
            </c:numRef>
          </c:xVal>
          <c:yVal>
            <c:numRef>
              <c:f>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46F-4CAA-B188-89CBC4F223A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3.0000000000000001E-3</c:v>
                  </c:pt>
                  <c:pt idx="1">
                    <c:v>8.0000000000000002E-3</c:v>
                  </c:pt>
                  <c:pt idx="20">
                    <c:v>3.0000000000000001E-3</c:v>
                  </c:pt>
                  <c:pt idx="29">
                    <c:v>0</c:v>
                  </c:pt>
                  <c:pt idx="38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3.0000000000000001E-3</c:v>
                  </c:pt>
                  <c:pt idx="1">
                    <c:v>8.0000000000000002E-3</c:v>
                  </c:pt>
                  <c:pt idx="20">
                    <c:v>3.0000000000000001E-3</c:v>
                  </c:pt>
                  <c:pt idx="29">
                    <c:v>0</c:v>
                  </c:pt>
                  <c:pt idx="3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-4836</c:v>
                </c:pt>
                <c:pt idx="1">
                  <c:v>-1843</c:v>
                </c:pt>
                <c:pt idx="2">
                  <c:v>-1706</c:v>
                </c:pt>
                <c:pt idx="3">
                  <c:v>-1696</c:v>
                </c:pt>
                <c:pt idx="4">
                  <c:v>-1541</c:v>
                </c:pt>
                <c:pt idx="5">
                  <c:v>-1541</c:v>
                </c:pt>
                <c:pt idx="6">
                  <c:v>-1541</c:v>
                </c:pt>
                <c:pt idx="7">
                  <c:v>-1522</c:v>
                </c:pt>
                <c:pt idx="8">
                  <c:v>-1385</c:v>
                </c:pt>
                <c:pt idx="9">
                  <c:v>-1375</c:v>
                </c:pt>
                <c:pt idx="10">
                  <c:v>-1348</c:v>
                </c:pt>
                <c:pt idx="11">
                  <c:v>-1348</c:v>
                </c:pt>
                <c:pt idx="12">
                  <c:v>-1347</c:v>
                </c:pt>
                <c:pt idx="13">
                  <c:v>-1347</c:v>
                </c:pt>
                <c:pt idx="14">
                  <c:v>-1339</c:v>
                </c:pt>
                <c:pt idx="15">
                  <c:v>-1339</c:v>
                </c:pt>
                <c:pt idx="16">
                  <c:v>-1338</c:v>
                </c:pt>
                <c:pt idx="17">
                  <c:v>-1338</c:v>
                </c:pt>
                <c:pt idx="18">
                  <c:v>-1273</c:v>
                </c:pt>
                <c:pt idx="19">
                  <c:v>-1154</c:v>
                </c:pt>
                <c:pt idx="20">
                  <c:v>-1017</c:v>
                </c:pt>
                <c:pt idx="21">
                  <c:v>-989</c:v>
                </c:pt>
                <c:pt idx="22">
                  <c:v>-989</c:v>
                </c:pt>
                <c:pt idx="23">
                  <c:v>-971</c:v>
                </c:pt>
                <c:pt idx="24">
                  <c:v>-914</c:v>
                </c:pt>
                <c:pt idx="25">
                  <c:v>-914</c:v>
                </c:pt>
                <c:pt idx="26">
                  <c:v>-895</c:v>
                </c:pt>
                <c:pt idx="27">
                  <c:v>-816</c:v>
                </c:pt>
                <c:pt idx="28">
                  <c:v>-749</c:v>
                </c:pt>
                <c:pt idx="29">
                  <c:v>-612</c:v>
                </c:pt>
                <c:pt idx="30">
                  <c:v>-603</c:v>
                </c:pt>
                <c:pt idx="31">
                  <c:v>-519</c:v>
                </c:pt>
                <c:pt idx="32">
                  <c:v>-509</c:v>
                </c:pt>
                <c:pt idx="33">
                  <c:v>-509</c:v>
                </c:pt>
                <c:pt idx="34">
                  <c:v>-356</c:v>
                </c:pt>
                <c:pt idx="35">
                  <c:v>-190</c:v>
                </c:pt>
                <c:pt idx="36">
                  <c:v>-185.5</c:v>
                </c:pt>
                <c:pt idx="37">
                  <c:v>-14</c:v>
                </c:pt>
                <c:pt idx="38">
                  <c:v>0</c:v>
                </c:pt>
                <c:pt idx="39">
                  <c:v>42</c:v>
                </c:pt>
                <c:pt idx="40">
                  <c:v>52</c:v>
                </c:pt>
                <c:pt idx="41">
                  <c:v>170</c:v>
                </c:pt>
                <c:pt idx="42">
                  <c:v>226</c:v>
                </c:pt>
                <c:pt idx="43">
                  <c:v>235</c:v>
                </c:pt>
                <c:pt idx="44">
                  <c:v>235</c:v>
                </c:pt>
                <c:pt idx="45">
                  <c:v>373</c:v>
                </c:pt>
                <c:pt idx="46">
                  <c:v>409</c:v>
                </c:pt>
                <c:pt idx="47">
                  <c:v>409</c:v>
                </c:pt>
                <c:pt idx="48">
                  <c:v>428</c:v>
                </c:pt>
                <c:pt idx="49">
                  <c:v>565</c:v>
                </c:pt>
                <c:pt idx="50">
                  <c:v>612</c:v>
                </c:pt>
                <c:pt idx="51">
                  <c:v>612</c:v>
                </c:pt>
                <c:pt idx="52">
                  <c:v>631</c:v>
                </c:pt>
                <c:pt idx="53">
                  <c:v>641</c:v>
                </c:pt>
                <c:pt idx="54">
                  <c:v>649</c:v>
                </c:pt>
                <c:pt idx="55">
                  <c:v>650</c:v>
                </c:pt>
                <c:pt idx="56">
                  <c:v>748</c:v>
                </c:pt>
                <c:pt idx="57">
                  <c:v>795</c:v>
                </c:pt>
                <c:pt idx="58">
                  <c:v>805</c:v>
                </c:pt>
                <c:pt idx="59">
                  <c:v>815</c:v>
                </c:pt>
                <c:pt idx="60">
                  <c:v>815</c:v>
                </c:pt>
                <c:pt idx="61">
                  <c:v>815</c:v>
                </c:pt>
                <c:pt idx="62">
                  <c:v>980</c:v>
                </c:pt>
                <c:pt idx="63">
                  <c:v>998</c:v>
                </c:pt>
                <c:pt idx="64">
                  <c:v>998</c:v>
                </c:pt>
                <c:pt idx="65">
                  <c:v>1008</c:v>
                </c:pt>
                <c:pt idx="66">
                  <c:v>1008</c:v>
                </c:pt>
                <c:pt idx="67">
                  <c:v>1016</c:v>
                </c:pt>
                <c:pt idx="68">
                  <c:v>1017</c:v>
                </c:pt>
                <c:pt idx="69">
                  <c:v>1017</c:v>
                </c:pt>
                <c:pt idx="70">
                  <c:v>1027</c:v>
                </c:pt>
                <c:pt idx="71">
                  <c:v>1036</c:v>
                </c:pt>
                <c:pt idx="72">
                  <c:v>1173</c:v>
                </c:pt>
                <c:pt idx="73">
                  <c:v>1173</c:v>
                </c:pt>
                <c:pt idx="74">
                  <c:v>1173</c:v>
                </c:pt>
                <c:pt idx="75">
                  <c:v>1173</c:v>
                </c:pt>
                <c:pt idx="76">
                  <c:v>1173</c:v>
                </c:pt>
                <c:pt idx="77">
                  <c:v>1182</c:v>
                </c:pt>
                <c:pt idx="78">
                  <c:v>1190</c:v>
                </c:pt>
                <c:pt idx="79">
                  <c:v>1190</c:v>
                </c:pt>
                <c:pt idx="80">
                  <c:v>1239</c:v>
                </c:pt>
                <c:pt idx="81">
                  <c:v>1348</c:v>
                </c:pt>
                <c:pt idx="82">
                  <c:v>1348</c:v>
                </c:pt>
                <c:pt idx="83">
                  <c:v>1348</c:v>
                </c:pt>
                <c:pt idx="84">
                  <c:v>1357</c:v>
                </c:pt>
                <c:pt idx="85">
                  <c:v>1365</c:v>
                </c:pt>
                <c:pt idx="86">
                  <c:v>1375</c:v>
                </c:pt>
                <c:pt idx="87">
                  <c:v>1375</c:v>
                </c:pt>
                <c:pt idx="88">
                  <c:v>1375</c:v>
                </c:pt>
                <c:pt idx="89">
                  <c:v>1375</c:v>
                </c:pt>
                <c:pt idx="90">
                  <c:v>1375</c:v>
                </c:pt>
                <c:pt idx="91">
                  <c:v>1375</c:v>
                </c:pt>
                <c:pt idx="92">
                  <c:v>1375</c:v>
                </c:pt>
                <c:pt idx="93">
                  <c:v>1376</c:v>
                </c:pt>
                <c:pt idx="94">
                  <c:v>1394</c:v>
                </c:pt>
                <c:pt idx="95">
                  <c:v>1394</c:v>
                </c:pt>
                <c:pt idx="96">
                  <c:v>1412</c:v>
                </c:pt>
                <c:pt idx="97">
                  <c:v>1577</c:v>
                </c:pt>
                <c:pt idx="98">
                  <c:v>1577</c:v>
                </c:pt>
                <c:pt idx="99">
                  <c:v>1596</c:v>
                </c:pt>
                <c:pt idx="100">
                  <c:v>1596</c:v>
                </c:pt>
                <c:pt idx="101">
                  <c:v>1596</c:v>
                </c:pt>
                <c:pt idx="102">
                  <c:v>1596</c:v>
                </c:pt>
                <c:pt idx="103">
                  <c:v>1596</c:v>
                </c:pt>
                <c:pt idx="104">
                  <c:v>1606</c:v>
                </c:pt>
                <c:pt idx="105">
                  <c:v>1705</c:v>
                </c:pt>
                <c:pt idx="106">
                  <c:v>1705</c:v>
                </c:pt>
                <c:pt idx="107">
                  <c:v>1752</c:v>
                </c:pt>
                <c:pt idx="108">
                  <c:v>1752</c:v>
                </c:pt>
                <c:pt idx="109">
                  <c:v>1752</c:v>
                </c:pt>
                <c:pt idx="110">
                  <c:v>1752</c:v>
                </c:pt>
                <c:pt idx="111">
                  <c:v>1770</c:v>
                </c:pt>
                <c:pt idx="112">
                  <c:v>1771</c:v>
                </c:pt>
                <c:pt idx="113">
                  <c:v>1771</c:v>
                </c:pt>
                <c:pt idx="114">
                  <c:v>1945</c:v>
                </c:pt>
                <c:pt idx="115">
                  <c:v>1945</c:v>
                </c:pt>
                <c:pt idx="116">
                  <c:v>1955</c:v>
                </c:pt>
                <c:pt idx="117">
                  <c:v>1955</c:v>
                </c:pt>
                <c:pt idx="118">
                  <c:v>1974</c:v>
                </c:pt>
                <c:pt idx="119">
                  <c:v>2119</c:v>
                </c:pt>
                <c:pt idx="120">
                  <c:v>2157</c:v>
                </c:pt>
                <c:pt idx="121">
                  <c:v>2176</c:v>
                </c:pt>
                <c:pt idx="122">
                  <c:v>2185</c:v>
                </c:pt>
                <c:pt idx="123">
                  <c:v>2204</c:v>
                </c:pt>
                <c:pt idx="124">
                  <c:v>2369</c:v>
                </c:pt>
                <c:pt idx="125">
                  <c:v>2378</c:v>
                </c:pt>
                <c:pt idx="126">
                  <c:v>2378</c:v>
                </c:pt>
                <c:pt idx="127">
                  <c:v>2478</c:v>
                </c:pt>
                <c:pt idx="128">
                  <c:v>2506</c:v>
                </c:pt>
                <c:pt idx="129">
                  <c:v>2516</c:v>
                </c:pt>
                <c:pt idx="130">
                  <c:v>2534</c:v>
                </c:pt>
                <c:pt idx="131">
                  <c:v>2543</c:v>
                </c:pt>
                <c:pt idx="132">
                  <c:v>2553</c:v>
                </c:pt>
                <c:pt idx="133">
                  <c:v>2661</c:v>
                </c:pt>
                <c:pt idx="134">
                  <c:v>2718</c:v>
                </c:pt>
                <c:pt idx="135">
                  <c:v>2746</c:v>
                </c:pt>
                <c:pt idx="136">
                  <c:v>2837.5</c:v>
                </c:pt>
                <c:pt idx="137">
                  <c:v>2920</c:v>
                </c:pt>
                <c:pt idx="138">
                  <c:v>2920</c:v>
                </c:pt>
                <c:pt idx="139">
                  <c:v>2929.5</c:v>
                </c:pt>
                <c:pt idx="140">
                  <c:v>3066</c:v>
                </c:pt>
                <c:pt idx="141">
                  <c:v>3095</c:v>
                </c:pt>
                <c:pt idx="142">
                  <c:v>3104</c:v>
                </c:pt>
                <c:pt idx="143">
                  <c:v>3133</c:v>
                </c:pt>
                <c:pt idx="144">
                  <c:v>3142</c:v>
                </c:pt>
                <c:pt idx="145">
                  <c:v>3344</c:v>
                </c:pt>
                <c:pt idx="146">
                  <c:v>3344</c:v>
                </c:pt>
                <c:pt idx="147">
                  <c:v>3354</c:v>
                </c:pt>
                <c:pt idx="148">
                  <c:v>3463</c:v>
                </c:pt>
                <c:pt idx="149">
                  <c:v>3490</c:v>
                </c:pt>
                <c:pt idx="150">
                  <c:v>3518</c:v>
                </c:pt>
                <c:pt idx="151">
                  <c:v>3537</c:v>
                </c:pt>
                <c:pt idx="152">
                  <c:v>3617</c:v>
                </c:pt>
                <c:pt idx="153">
                  <c:v>3646</c:v>
                </c:pt>
                <c:pt idx="154">
                  <c:v>3674</c:v>
                </c:pt>
                <c:pt idx="155">
                  <c:v>3693</c:v>
                </c:pt>
                <c:pt idx="156">
                  <c:v>3712</c:v>
                </c:pt>
                <c:pt idx="157">
                  <c:v>3712</c:v>
                </c:pt>
                <c:pt idx="158">
                  <c:v>3721</c:v>
                </c:pt>
                <c:pt idx="159">
                  <c:v>3721</c:v>
                </c:pt>
                <c:pt idx="160">
                  <c:v>3721</c:v>
                </c:pt>
                <c:pt idx="161">
                  <c:v>3721</c:v>
                </c:pt>
                <c:pt idx="162">
                  <c:v>3840</c:v>
                </c:pt>
                <c:pt idx="163">
                  <c:v>4022</c:v>
                </c:pt>
                <c:pt idx="164">
                  <c:v>4107</c:v>
                </c:pt>
                <c:pt idx="165">
                  <c:v>4423.5</c:v>
                </c:pt>
                <c:pt idx="166">
                  <c:v>4494</c:v>
                </c:pt>
                <c:pt idx="167">
                  <c:v>0</c:v>
                </c:pt>
                <c:pt idx="168">
                  <c:v>4773</c:v>
                </c:pt>
                <c:pt idx="169">
                  <c:v>4776</c:v>
                </c:pt>
                <c:pt idx="170">
                  <c:v>4842</c:v>
                </c:pt>
                <c:pt idx="171">
                  <c:v>4998</c:v>
                </c:pt>
                <c:pt idx="172">
                  <c:v>4998</c:v>
                </c:pt>
                <c:pt idx="173">
                  <c:v>5055</c:v>
                </c:pt>
                <c:pt idx="174">
                  <c:v>5082</c:v>
                </c:pt>
                <c:pt idx="175">
                  <c:v>5083</c:v>
                </c:pt>
                <c:pt idx="176">
                  <c:v>5653</c:v>
                </c:pt>
                <c:pt idx="177">
                  <c:v>5767</c:v>
                </c:pt>
                <c:pt idx="178">
                  <c:v>5786</c:v>
                </c:pt>
                <c:pt idx="179">
                  <c:v>5845</c:v>
                </c:pt>
                <c:pt idx="180">
                  <c:v>5855</c:v>
                </c:pt>
                <c:pt idx="181">
                  <c:v>5971</c:v>
                </c:pt>
                <c:pt idx="182">
                  <c:v>6046</c:v>
                </c:pt>
                <c:pt idx="183">
                  <c:v>6423</c:v>
                </c:pt>
                <c:pt idx="184">
                  <c:v>6434</c:v>
                </c:pt>
                <c:pt idx="185">
                  <c:v>6590</c:v>
                </c:pt>
                <c:pt idx="186">
                  <c:v>6773</c:v>
                </c:pt>
                <c:pt idx="187">
                  <c:v>6792</c:v>
                </c:pt>
                <c:pt idx="188">
                  <c:v>6908</c:v>
                </c:pt>
                <c:pt idx="189">
                  <c:v>6948</c:v>
                </c:pt>
                <c:pt idx="190">
                  <c:v>6948</c:v>
                </c:pt>
                <c:pt idx="191">
                  <c:v>6966</c:v>
                </c:pt>
                <c:pt idx="192">
                  <c:v>7151</c:v>
                </c:pt>
                <c:pt idx="193">
                  <c:v>7158</c:v>
                </c:pt>
                <c:pt idx="194">
                  <c:v>7158</c:v>
                </c:pt>
                <c:pt idx="195">
                  <c:v>7343</c:v>
                </c:pt>
                <c:pt idx="196">
                  <c:v>7360</c:v>
                </c:pt>
                <c:pt idx="197">
                  <c:v>7509</c:v>
                </c:pt>
                <c:pt idx="198">
                  <c:v>7515</c:v>
                </c:pt>
                <c:pt idx="199">
                  <c:v>7737</c:v>
                </c:pt>
                <c:pt idx="200">
                  <c:v>7748</c:v>
                </c:pt>
                <c:pt idx="201">
                  <c:v>7904</c:v>
                </c:pt>
                <c:pt idx="202">
                  <c:v>7923</c:v>
                </c:pt>
                <c:pt idx="203">
                  <c:v>8097</c:v>
                </c:pt>
                <c:pt idx="204">
                  <c:v>8105</c:v>
                </c:pt>
                <c:pt idx="205">
                  <c:v>8125</c:v>
                </c:pt>
                <c:pt idx="206">
                  <c:v>8337</c:v>
                </c:pt>
                <c:pt idx="207">
                  <c:v>8499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46F-4CAA-B188-89CBC4F223A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-4836</c:v>
                </c:pt>
                <c:pt idx="1">
                  <c:v>-1843</c:v>
                </c:pt>
                <c:pt idx="2">
                  <c:v>-1706</c:v>
                </c:pt>
                <c:pt idx="3">
                  <c:v>-1696</c:v>
                </c:pt>
                <c:pt idx="4">
                  <c:v>-1541</c:v>
                </c:pt>
                <c:pt idx="5">
                  <c:v>-1541</c:v>
                </c:pt>
                <c:pt idx="6">
                  <c:v>-1541</c:v>
                </c:pt>
                <c:pt idx="7">
                  <c:v>-1522</c:v>
                </c:pt>
                <c:pt idx="8">
                  <c:v>-1385</c:v>
                </c:pt>
                <c:pt idx="9">
                  <c:v>-1375</c:v>
                </c:pt>
                <c:pt idx="10">
                  <c:v>-1348</c:v>
                </c:pt>
                <c:pt idx="11">
                  <c:v>-1348</c:v>
                </c:pt>
                <c:pt idx="12">
                  <c:v>-1347</c:v>
                </c:pt>
                <c:pt idx="13">
                  <c:v>-1347</c:v>
                </c:pt>
                <c:pt idx="14">
                  <c:v>-1339</c:v>
                </c:pt>
                <c:pt idx="15">
                  <c:v>-1339</c:v>
                </c:pt>
                <c:pt idx="16">
                  <c:v>-1338</c:v>
                </c:pt>
                <c:pt idx="17">
                  <c:v>-1338</c:v>
                </c:pt>
                <c:pt idx="18">
                  <c:v>-1273</c:v>
                </c:pt>
                <c:pt idx="19">
                  <c:v>-1154</c:v>
                </c:pt>
                <c:pt idx="20">
                  <c:v>-1017</c:v>
                </c:pt>
                <c:pt idx="21">
                  <c:v>-989</c:v>
                </c:pt>
                <c:pt idx="22">
                  <c:v>-989</c:v>
                </c:pt>
                <c:pt idx="23">
                  <c:v>-971</c:v>
                </c:pt>
                <c:pt idx="24">
                  <c:v>-914</c:v>
                </c:pt>
                <c:pt idx="25">
                  <c:v>-914</c:v>
                </c:pt>
                <c:pt idx="26">
                  <c:v>-895</c:v>
                </c:pt>
                <c:pt idx="27">
                  <c:v>-816</c:v>
                </c:pt>
                <c:pt idx="28">
                  <c:v>-749</c:v>
                </c:pt>
                <c:pt idx="29">
                  <c:v>-612</c:v>
                </c:pt>
                <c:pt idx="30">
                  <c:v>-603</c:v>
                </c:pt>
                <c:pt idx="31">
                  <c:v>-519</c:v>
                </c:pt>
                <c:pt idx="32">
                  <c:v>-509</c:v>
                </c:pt>
                <c:pt idx="33">
                  <c:v>-509</c:v>
                </c:pt>
                <c:pt idx="34">
                  <c:v>-356</c:v>
                </c:pt>
                <c:pt idx="35">
                  <c:v>-190</c:v>
                </c:pt>
                <c:pt idx="36">
                  <c:v>-185.5</c:v>
                </c:pt>
                <c:pt idx="37">
                  <c:v>-14</c:v>
                </c:pt>
                <c:pt idx="38">
                  <c:v>0</c:v>
                </c:pt>
                <c:pt idx="39">
                  <c:v>42</c:v>
                </c:pt>
                <c:pt idx="40">
                  <c:v>52</c:v>
                </c:pt>
                <c:pt idx="41">
                  <c:v>170</c:v>
                </c:pt>
                <c:pt idx="42">
                  <c:v>226</c:v>
                </c:pt>
                <c:pt idx="43">
                  <c:v>235</c:v>
                </c:pt>
                <c:pt idx="44">
                  <c:v>235</c:v>
                </c:pt>
                <c:pt idx="45">
                  <c:v>373</c:v>
                </c:pt>
                <c:pt idx="46">
                  <c:v>409</c:v>
                </c:pt>
                <c:pt idx="47">
                  <c:v>409</c:v>
                </c:pt>
                <c:pt idx="48">
                  <c:v>428</c:v>
                </c:pt>
                <c:pt idx="49">
                  <c:v>565</c:v>
                </c:pt>
                <c:pt idx="50">
                  <c:v>612</c:v>
                </c:pt>
                <c:pt idx="51">
                  <c:v>612</c:v>
                </c:pt>
                <c:pt idx="52">
                  <c:v>631</c:v>
                </c:pt>
                <c:pt idx="53">
                  <c:v>641</c:v>
                </c:pt>
                <c:pt idx="54">
                  <c:v>649</c:v>
                </c:pt>
                <c:pt idx="55">
                  <c:v>650</c:v>
                </c:pt>
                <c:pt idx="56">
                  <c:v>748</c:v>
                </c:pt>
                <c:pt idx="57">
                  <c:v>795</c:v>
                </c:pt>
                <c:pt idx="58">
                  <c:v>805</c:v>
                </c:pt>
                <c:pt idx="59">
                  <c:v>815</c:v>
                </c:pt>
                <c:pt idx="60">
                  <c:v>815</c:v>
                </c:pt>
                <c:pt idx="61">
                  <c:v>815</c:v>
                </c:pt>
                <c:pt idx="62">
                  <c:v>980</c:v>
                </c:pt>
                <c:pt idx="63">
                  <c:v>998</c:v>
                </c:pt>
                <c:pt idx="64">
                  <c:v>998</c:v>
                </c:pt>
                <c:pt idx="65">
                  <c:v>1008</c:v>
                </c:pt>
                <c:pt idx="66">
                  <c:v>1008</c:v>
                </c:pt>
                <c:pt idx="67">
                  <c:v>1016</c:v>
                </c:pt>
                <c:pt idx="68">
                  <c:v>1017</c:v>
                </c:pt>
                <c:pt idx="69">
                  <c:v>1017</c:v>
                </c:pt>
                <c:pt idx="70">
                  <c:v>1027</c:v>
                </c:pt>
                <c:pt idx="71">
                  <c:v>1036</c:v>
                </c:pt>
                <c:pt idx="72">
                  <c:v>1173</c:v>
                </c:pt>
                <c:pt idx="73">
                  <c:v>1173</c:v>
                </c:pt>
                <c:pt idx="74">
                  <c:v>1173</c:v>
                </c:pt>
                <c:pt idx="75">
                  <c:v>1173</c:v>
                </c:pt>
                <c:pt idx="76">
                  <c:v>1173</c:v>
                </c:pt>
                <c:pt idx="77">
                  <c:v>1182</c:v>
                </c:pt>
                <c:pt idx="78">
                  <c:v>1190</c:v>
                </c:pt>
                <c:pt idx="79">
                  <c:v>1190</c:v>
                </c:pt>
                <c:pt idx="80">
                  <c:v>1239</c:v>
                </c:pt>
                <c:pt idx="81">
                  <c:v>1348</c:v>
                </c:pt>
                <c:pt idx="82">
                  <c:v>1348</c:v>
                </c:pt>
                <c:pt idx="83">
                  <c:v>1348</c:v>
                </c:pt>
                <c:pt idx="84">
                  <c:v>1357</c:v>
                </c:pt>
                <c:pt idx="85">
                  <c:v>1365</c:v>
                </c:pt>
                <c:pt idx="86">
                  <c:v>1375</c:v>
                </c:pt>
                <c:pt idx="87">
                  <c:v>1375</c:v>
                </c:pt>
                <c:pt idx="88">
                  <c:v>1375</c:v>
                </c:pt>
                <c:pt idx="89">
                  <c:v>1375</c:v>
                </c:pt>
                <c:pt idx="90">
                  <c:v>1375</c:v>
                </c:pt>
                <c:pt idx="91">
                  <c:v>1375</c:v>
                </c:pt>
                <c:pt idx="92">
                  <c:v>1375</c:v>
                </c:pt>
                <c:pt idx="93">
                  <c:v>1376</c:v>
                </c:pt>
                <c:pt idx="94">
                  <c:v>1394</c:v>
                </c:pt>
                <c:pt idx="95">
                  <c:v>1394</c:v>
                </c:pt>
                <c:pt idx="96">
                  <c:v>1412</c:v>
                </c:pt>
                <c:pt idx="97">
                  <c:v>1577</c:v>
                </c:pt>
                <c:pt idx="98">
                  <c:v>1577</c:v>
                </c:pt>
                <c:pt idx="99">
                  <c:v>1596</c:v>
                </c:pt>
                <c:pt idx="100">
                  <c:v>1596</c:v>
                </c:pt>
                <c:pt idx="101">
                  <c:v>1596</c:v>
                </c:pt>
                <c:pt idx="102">
                  <c:v>1596</c:v>
                </c:pt>
                <c:pt idx="103">
                  <c:v>1596</c:v>
                </c:pt>
                <c:pt idx="104">
                  <c:v>1606</c:v>
                </c:pt>
                <c:pt idx="105">
                  <c:v>1705</c:v>
                </c:pt>
                <c:pt idx="106">
                  <c:v>1705</c:v>
                </c:pt>
                <c:pt idx="107">
                  <c:v>1752</c:v>
                </c:pt>
                <c:pt idx="108">
                  <c:v>1752</c:v>
                </c:pt>
                <c:pt idx="109">
                  <c:v>1752</c:v>
                </c:pt>
                <c:pt idx="110">
                  <c:v>1752</c:v>
                </c:pt>
                <c:pt idx="111">
                  <c:v>1770</c:v>
                </c:pt>
                <c:pt idx="112">
                  <c:v>1771</c:v>
                </c:pt>
                <c:pt idx="113">
                  <c:v>1771</c:v>
                </c:pt>
                <c:pt idx="114">
                  <c:v>1945</c:v>
                </c:pt>
                <c:pt idx="115">
                  <c:v>1945</c:v>
                </c:pt>
                <c:pt idx="116">
                  <c:v>1955</c:v>
                </c:pt>
                <c:pt idx="117">
                  <c:v>1955</c:v>
                </c:pt>
                <c:pt idx="118">
                  <c:v>1974</c:v>
                </c:pt>
                <c:pt idx="119">
                  <c:v>2119</c:v>
                </c:pt>
                <c:pt idx="120">
                  <c:v>2157</c:v>
                </c:pt>
                <c:pt idx="121">
                  <c:v>2176</c:v>
                </c:pt>
                <c:pt idx="122">
                  <c:v>2185</c:v>
                </c:pt>
                <c:pt idx="123">
                  <c:v>2204</c:v>
                </c:pt>
                <c:pt idx="124">
                  <c:v>2369</c:v>
                </c:pt>
                <c:pt idx="125">
                  <c:v>2378</c:v>
                </c:pt>
                <c:pt idx="126">
                  <c:v>2378</c:v>
                </c:pt>
                <c:pt idx="127">
                  <c:v>2478</c:v>
                </c:pt>
                <c:pt idx="128">
                  <c:v>2506</c:v>
                </c:pt>
                <c:pt idx="129">
                  <c:v>2516</c:v>
                </c:pt>
                <c:pt idx="130">
                  <c:v>2534</c:v>
                </c:pt>
                <c:pt idx="131">
                  <c:v>2543</c:v>
                </c:pt>
                <c:pt idx="132">
                  <c:v>2553</c:v>
                </c:pt>
                <c:pt idx="133">
                  <c:v>2661</c:v>
                </c:pt>
                <c:pt idx="134">
                  <c:v>2718</c:v>
                </c:pt>
                <c:pt idx="135">
                  <c:v>2746</c:v>
                </c:pt>
                <c:pt idx="136">
                  <c:v>2837.5</c:v>
                </c:pt>
                <c:pt idx="137">
                  <c:v>2920</c:v>
                </c:pt>
                <c:pt idx="138">
                  <c:v>2920</c:v>
                </c:pt>
                <c:pt idx="139">
                  <c:v>2929.5</c:v>
                </c:pt>
                <c:pt idx="140">
                  <c:v>3066</c:v>
                </c:pt>
                <c:pt idx="141">
                  <c:v>3095</c:v>
                </c:pt>
                <c:pt idx="142">
                  <c:v>3104</c:v>
                </c:pt>
                <c:pt idx="143">
                  <c:v>3133</c:v>
                </c:pt>
                <c:pt idx="144">
                  <c:v>3142</c:v>
                </c:pt>
                <c:pt idx="145">
                  <c:v>3344</c:v>
                </c:pt>
                <c:pt idx="146">
                  <c:v>3344</c:v>
                </c:pt>
                <c:pt idx="147">
                  <c:v>3354</c:v>
                </c:pt>
                <c:pt idx="148">
                  <c:v>3463</c:v>
                </c:pt>
                <c:pt idx="149">
                  <c:v>3490</c:v>
                </c:pt>
                <c:pt idx="150">
                  <c:v>3518</c:v>
                </c:pt>
                <c:pt idx="151">
                  <c:v>3537</c:v>
                </c:pt>
                <c:pt idx="152">
                  <c:v>3617</c:v>
                </c:pt>
                <c:pt idx="153">
                  <c:v>3646</c:v>
                </c:pt>
                <c:pt idx="154">
                  <c:v>3674</c:v>
                </c:pt>
                <c:pt idx="155">
                  <c:v>3693</c:v>
                </c:pt>
                <c:pt idx="156">
                  <c:v>3712</c:v>
                </c:pt>
                <c:pt idx="157">
                  <c:v>3712</c:v>
                </c:pt>
                <c:pt idx="158">
                  <c:v>3721</c:v>
                </c:pt>
                <c:pt idx="159">
                  <c:v>3721</c:v>
                </c:pt>
                <c:pt idx="160">
                  <c:v>3721</c:v>
                </c:pt>
                <c:pt idx="161">
                  <c:v>3721</c:v>
                </c:pt>
                <c:pt idx="162">
                  <c:v>3840</c:v>
                </c:pt>
                <c:pt idx="163">
                  <c:v>4022</c:v>
                </c:pt>
                <c:pt idx="164">
                  <c:v>4107</c:v>
                </c:pt>
                <c:pt idx="165">
                  <c:v>4423.5</c:v>
                </c:pt>
                <c:pt idx="166">
                  <c:v>4494</c:v>
                </c:pt>
                <c:pt idx="167">
                  <c:v>0</c:v>
                </c:pt>
                <c:pt idx="168">
                  <c:v>4773</c:v>
                </c:pt>
                <c:pt idx="169">
                  <c:v>4776</c:v>
                </c:pt>
                <c:pt idx="170">
                  <c:v>4842</c:v>
                </c:pt>
                <c:pt idx="171">
                  <c:v>4998</c:v>
                </c:pt>
                <c:pt idx="172">
                  <c:v>4998</c:v>
                </c:pt>
                <c:pt idx="173">
                  <c:v>5055</c:v>
                </c:pt>
                <c:pt idx="174">
                  <c:v>5082</c:v>
                </c:pt>
                <c:pt idx="175">
                  <c:v>5083</c:v>
                </c:pt>
                <c:pt idx="176">
                  <c:v>5653</c:v>
                </c:pt>
                <c:pt idx="177">
                  <c:v>5767</c:v>
                </c:pt>
                <c:pt idx="178">
                  <c:v>5786</c:v>
                </c:pt>
                <c:pt idx="179">
                  <c:v>5845</c:v>
                </c:pt>
                <c:pt idx="180">
                  <c:v>5855</c:v>
                </c:pt>
                <c:pt idx="181">
                  <c:v>5971</c:v>
                </c:pt>
                <c:pt idx="182">
                  <c:v>6046</c:v>
                </c:pt>
                <c:pt idx="183">
                  <c:v>6423</c:v>
                </c:pt>
                <c:pt idx="184">
                  <c:v>6434</c:v>
                </c:pt>
                <c:pt idx="185">
                  <c:v>6590</c:v>
                </c:pt>
                <c:pt idx="186">
                  <c:v>6773</c:v>
                </c:pt>
                <c:pt idx="187">
                  <c:v>6792</c:v>
                </c:pt>
                <c:pt idx="188">
                  <c:v>6908</c:v>
                </c:pt>
                <c:pt idx="189">
                  <c:v>6948</c:v>
                </c:pt>
                <c:pt idx="190">
                  <c:v>6948</c:v>
                </c:pt>
                <c:pt idx="191">
                  <c:v>6966</c:v>
                </c:pt>
                <c:pt idx="192">
                  <c:v>7151</c:v>
                </c:pt>
                <c:pt idx="193">
                  <c:v>7158</c:v>
                </c:pt>
                <c:pt idx="194">
                  <c:v>7158</c:v>
                </c:pt>
                <c:pt idx="195">
                  <c:v>7343</c:v>
                </c:pt>
                <c:pt idx="196">
                  <c:v>7360</c:v>
                </c:pt>
                <c:pt idx="197">
                  <c:v>7509</c:v>
                </c:pt>
                <c:pt idx="198">
                  <c:v>7515</c:v>
                </c:pt>
                <c:pt idx="199">
                  <c:v>7737</c:v>
                </c:pt>
                <c:pt idx="200">
                  <c:v>7748</c:v>
                </c:pt>
                <c:pt idx="201">
                  <c:v>7904</c:v>
                </c:pt>
                <c:pt idx="202">
                  <c:v>7923</c:v>
                </c:pt>
                <c:pt idx="203">
                  <c:v>8097</c:v>
                </c:pt>
                <c:pt idx="204">
                  <c:v>8105</c:v>
                </c:pt>
                <c:pt idx="205">
                  <c:v>8125</c:v>
                </c:pt>
                <c:pt idx="206">
                  <c:v>8337</c:v>
                </c:pt>
                <c:pt idx="207">
                  <c:v>8499</c:v>
                </c:pt>
              </c:numCache>
            </c:numRef>
          </c:xVal>
          <c:yVal>
            <c:numRef>
              <c:f>Active!$O$21:$O$991</c:f>
              <c:numCache>
                <c:formatCode>General</c:formatCode>
                <c:ptCount val="971"/>
                <c:pt idx="155">
                  <c:v>2.1644353262278843E-2</c:v>
                </c:pt>
                <c:pt idx="156">
                  <c:v>2.1321387676703593E-2</c:v>
                </c:pt>
                <c:pt idx="157">
                  <c:v>2.1321387676703593E-2</c:v>
                </c:pt>
                <c:pt idx="158">
                  <c:v>2.1168403978273215E-2</c:v>
                </c:pt>
                <c:pt idx="159">
                  <c:v>2.1168403978273215E-2</c:v>
                </c:pt>
                <c:pt idx="160">
                  <c:v>2.1168403978273215E-2</c:v>
                </c:pt>
                <c:pt idx="161">
                  <c:v>2.1168403978273215E-2</c:v>
                </c:pt>
                <c:pt idx="162">
                  <c:v>1.9145619521249296E-2</c:v>
                </c:pt>
                <c:pt idx="163">
                  <c:v>1.6051949175212701E-2</c:v>
                </c:pt>
                <c:pt idx="164">
                  <c:v>1.4607103134481339E-2</c:v>
                </c:pt>
                <c:pt idx="165">
                  <c:v>9.2271764063462935E-3</c:v>
                </c:pt>
                <c:pt idx="166">
                  <c:v>8.0288041019749706E-3</c:v>
                </c:pt>
                <c:pt idx="167">
                  <c:v>8.4418664184878311E-2</c:v>
                </c:pt>
                <c:pt idx="168">
                  <c:v>3.2863094506331708E-3</c:v>
                </c:pt>
                <c:pt idx="169">
                  <c:v>3.2353148844897206E-3</c:v>
                </c:pt>
                <c:pt idx="170">
                  <c:v>2.1134344293335938E-3</c:v>
                </c:pt>
                <c:pt idx="171">
                  <c:v>-5.3828301012633084E-4</c:v>
                </c:pt>
                <c:pt idx="172">
                  <c:v>-5.3828301012633084E-4</c:v>
                </c:pt>
                <c:pt idx="173">
                  <c:v>-1.5071797668520792E-3</c:v>
                </c:pt>
                <c:pt idx="174">
                  <c:v>-1.9661308621432144E-3</c:v>
                </c:pt>
                <c:pt idx="175">
                  <c:v>-1.9831290508577071E-3</c:v>
                </c:pt>
                <c:pt idx="176">
                  <c:v>-1.1672096618115135E-2</c:v>
                </c:pt>
                <c:pt idx="177">
                  <c:v>-1.3609890131566632E-2</c:v>
                </c:pt>
                <c:pt idx="178">
                  <c:v>-1.3932855717141882E-2</c:v>
                </c:pt>
                <c:pt idx="179">
                  <c:v>-1.4935748851296587E-2</c:v>
                </c:pt>
                <c:pt idx="180">
                  <c:v>-1.5105730738441459E-2</c:v>
                </c:pt>
                <c:pt idx="181">
                  <c:v>-1.7077520629321913E-2</c:v>
                </c:pt>
                <c:pt idx="182">
                  <c:v>-1.8352384782908418E-2</c:v>
                </c:pt>
                <c:pt idx="183">
                  <c:v>-2.4760701928269915E-2</c:v>
                </c:pt>
                <c:pt idx="184">
                  <c:v>-2.4947682004129279E-2</c:v>
                </c:pt>
                <c:pt idx="185">
                  <c:v>-2.7599399443589204E-2</c:v>
                </c:pt>
                <c:pt idx="186">
                  <c:v>-3.0710067978340277E-2</c:v>
                </c:pt>
                <c:pt idx="187">
                  <c:v>-3.1033033563915513E-2</c:v>
                </c:pt>
                <c:pt idx="188">
                  <c:v>-3.3004823454795981E-2</c:v>
                </c:pt>
                <c:pt idx="189">
                  <c:v>-3.3684751003375452E-2</c:v>
                </c:pt>
                <c:pt idx="190">
                  <c:v>-3.3684751003375452E-2</c:v>
                </c:pt>
                <c:pt idx="191">
                  <c:v>-3.3990718400236208E-2</c:v>
                </c:pt>
                <c:pt idx="192">
                  <c:v>-3.7135383312416254E-2</c:v>
                </c:pt>
                <c:pt idx="193">
                  <c:v>-3.7254370633417661E-2</c:v>
                </c:pt>
                <c:pt idx="194">
                  <c:v>-3.7254370633417661E-2</c:v>
                </c:pt>
                <c:pt idx="195">
                  <c:v>-4.0399035545597706E-2</c:v>
                </c:pt>
                <c:pt idx="196">
                  <c:v>-4.0688004753743984E-2</c:v>
                </c:pt>
                <c:pt idx="197">
                  <c:v>-4.3220734872202488E-2</c:v>
                </c:pt>
                <c:pt idx="198">
                  <c:v>-4.3322724004489416E-2</c:v>
                </c:pt>
                <c:pt idx="199">
                  <c:v>-4.7096321899105481E-2</c:v>
                </c:pt>
                <c:pt idx="200">
                  <c:v>-4.7283301974964831E-2</c:v>
                </c:pt>
                <c:pt idx="201">
                  <c:v>-4.9935019414424769E-2</c:v>
                </c:pt>
                <c:pt idx="202">
                  <c:v>-5.0257985000000005E-2</c:v>
                </c:pt>
                <c:pt idx="203">
                  <c:v>-5.32156698363207E-2</c:v>
                </c:pt>
                <c:pt idx="204">
                  <c:v>-5.3351655346036586E-2</c:v>
                </c:pt>
                <c:pt idx="205">
                  <c:v>-5.3691619120326328E-2</c:v>
                </c:pt>
                <c:pt idx="206">
                  <c:v>-5.7295235127797522E-2</c:v>
                </c:pt>
                <c:pt idx="207">
                  <c:v>-6.0048941699544361E-2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46F-4CAA-B188-89CBC4F223A5}"/>
            </c:ext>
          </c:extLst>
        </c:ser>
        <c:ser>
          <c:idx val="8"/>
          <c:order val="8"/>
          <c:tx>
            <c:strRef>
              <c:f>Active!$U$1</c:f>
              <c:strCache>
                <c:ptCount val="1"/>
                <c:pt idx="0">
                  <c:v>Q.fit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Active!$T$2:$T$21</c:f>
              <c:numCache>
                <c:formatCode>General</c:formatCode>
                <c:ptCount val="20"/>
                <c:pt idx="0">
                  <c:v>-3000</c:v>
                </c:pt>
                <c:pt idx="1">
                  <c:v>-2500</c:v>
                </c:pt>
                <c:pt idx="2">
                  <c:v>-2000</c:v>
                </c:pt>
                <c:pt idx="3">
                  <c:v>-1500</c:v>
                </c:pt>
                <c:pt idx="4">
                  <c:v>-1000</c:v>
                </c:pt>
                <c:pt idx="5">
                  <c:v>-500</c:v>
                </c:pt>
                <c:pt idx="6">
                  <c:v>0</c:v>
                </c:pt>
                <c:pt idx="7">
                  <c:v>500</c:v>
                </c:pt>
                <c:pt idx="8">
                  <c:v>1000</c:v>
                </c:pt>
                <c:pt idx="9">
                  <c:v>1500</c:v>
                </c:pt>
                <c:pt idx="10">
                  <c:v>2000</c:v>
                </c:pt>
                <c:pt idx="11">
                  <c:v>2500</c:v>
                </c:pt>
                <c:pt idx="12">
                  <c:v>3000</c:v>
                </c:pt>
                <c:pt idx="13">
                  <c:v>3500</c:v>
                </c:pt>
                <c:pt idx="14">
                  <c:v>4000</c:v>
                </c:pt>
                <c:pt idx="15">
                  <c:v>4500</c:v>
                </c:pt>
                <c:pt idx="16">
                  <c:v>5000</c:v>
                </c:pt>
                <c:pt idx="17">
                  <c:v>5500</c:v>
                </c:pt>
                <c:pt idx="18">
                  <c:v>6000</c:v>
                </c:pt>
                <c:pt idx="19">
                  <c:v>6500</c:v>
                </c:pt>
              </c:numCache>
            </c:numRef>
          </c:xVal>
          <c:yVal>
            <c:numRef>
              <c:f>Active!$U$2:$U$21</c:f>
              <c:numCache>
                <c:formatCode>General</c:formatCode>
                <c:ptCount val="20"/>
                <c:pt idx="0">
                  <c:v>-2.2465095704554978E-2</c:v>
                </c:pt>
                <c:pt idx="1">
                  <c:v>-1.5648636229004025E-2</c:v>
                </c:pt>
                <c:pt idx="2">
                  <c:v>-9.8113899820796383E-3</c:v>
                </c:pt>
                <c:pt idx="3">
                  <c:v>-4.9533569637818138E-3</c:v>
                </c:pt>
                <c:pt idx="4">
                  <c:v>-1.0745371741105558E-3</c:v>
                </c:pt>
                <c:pt idx="5">
                  <c:v>1.8250693869341379E-3</c:v>
                </c:pt>
                <c:pt idx="6">
                  <c:v>3.7454627193522667E-3</c:v>
                </c:pt>
                <c:pt idx="7">
                  <c:v>4.6866428231438304E-3</c:v>
                </c:pt>
                <c:pt idx="8">
                  <c:v>4.6486096983088289E-3</c:v>
                </c:pt>
                <c:pt idx="9">
                  <c:v>3.6313633448472639E-3</c:v>
                </c:pt>
                <c:pt idx="10">
                  <c:v>1.6349037627591319E-3</c:v>
                </c:pt>
                <c:pt idx="11">
                  <c:v>-1.3407690479555635E-3</c:v>
                </c:pt>
                <c:pt idx="12">
                  <c:v>-5.2956550872968224E-3</c:v>
                </c:pt>
                <c:pt idx="13">
                  <c:v>-1.0229754355264648E-2</c:v>
                </c:pt>
                <c:pt idx="14">
                  <c:v>-1.6143066851859043E-2</c:v>
                </c:pt>
                <c:pt idx="15">
                  <c:v>-2.3035592577079995E-2</c:v>
                </c:pt>
                <c:pt idx="16">
                  <c:v>-3.090733153092752E-2</c:v>
                </c:pt>
                <c:pt idx="17">
                  <c:v>-3.97582837134016E-2</c:v>
                </c:pt>
                <c:pt idx="18">
                  <c:v>-4.9588449124502249E-2</c:v>
                </c:pt>
                <c:pt idx="19">
                  <c:v>-6.0397827764229466E-2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46F-4CAA-B188-89CBC4F223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7469648"/>
        <c:axId val="1"/>
      </c:scatterChart>
      <c:valAx>
        <c:axId val="747469648"/>
        <c:scaling>
          <c:orientation val="minMax"/>
          <c:min val="-3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37344772201977"/>
              <c:y val="0.868903719352154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4"/>
          <c:min val="-0.0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253731343283584E-2"/>
              <c:y val="0.384146981627296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74696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567179848787558"/>
          <c:y val="0.92073298764483702"/>
          <c:w val="0.75671704469777101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1114425</xdr:colOff>
      <xdr:row>0</xdr:row>
      <xdr:rowOff>0</xdr:rowOff>
    </xdr:from>
    <xdr:to>
      <xdr:col>17</xdr:col>
      <xdr:colOff>114300</xdr:colOff>
      <xdr:row>18</xdr:row>
      <xdr:rowOff>19050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D1E8FCA5-188C-67F9-9AE8-DC2B51AC63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s://www.aavso.org/ejaavso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s://www.aavso.org/ejaavso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drawing" Target="../drawings/drawing1.xm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cdsbib.u-strasbg.fr/cgi-bin/cdsbib?1990RMxAA..21..381G" TargetMode="External"/><Relationship Id="rId28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566"/>
  <sheetViews>
    <sheetView tabSelected="1" workbookViewId="0">
      <pane xSplit="13" ySplit="21" topLeftCell="N209" activePane="bottomRight" state="frozen"/>
      <selection pane="topRight" activeCell="N1" sqref="N1"/>
      <selection pane="bottomLeft" activeCell="A22" sqref="A22"/>
      <selection pane="bottomRight" activeCell="F8" sqref="F8"/>
    </sheetView>
  </sheetViews>
  <sheetFormatPr defaultColWidth="10.28515625" defaultRowHeight="12.75" x14ac:dyDescent="0.2"/>
  <cols>
    <col min="1" max="1" width="16.5703125" customWidth="1"/>
    <col min="2" max="2" width="5.140625" customWidth="1"/>
    <col min="3" max="3" width="11.85546875" customWidth="1"/>
    <col min="4" max="4" width="9.42578125" customWidth="1"/>
    <col min="5" max="5" width="10" bestFit="1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21" ht="21" thickBot="1" x14ac:dyDescent="0.35">
      <c r="A1" s="1" t="s">
        <v>136</v>
      </c>
      <c r="T1" s="9" t="s">
        <v>224</v>
      </c>
      <c r="U1" s="9" t="s">
        <v>225</v>
      </c>
    </row>
    <row r="2" spans="1:21" x14ac:dyDescent="0.2">
      <c r="A2" t="s">
        <v>29</v>
      </c>
      <c r="B2" s="20" t="s">
        <v>135</v>
      </c>
      <c r="T2">
        <v>-3000</v>
      </c>
      <c r="U2">
        <f t="shared" ref="U2:U27" si="0">+D$11+D$12*T2+D$13*T2^2</f>
        <v>-2.2465095704554978E-2</v>
      </c>
    </row>
    <row r="3" spans="1:21" ht="13.5" thickBot="1" x14ac:dyDescent="0.25">
      <c r="T3">
        <v>-2500</v>
      </c>
      <c r="U3">
        <f t="shared" si="0"/>
        <v>-1.5648636229004025E-2</v>
      </c>
    </row>
    <row r="4" spans="1:21" ht="14.25" thickTop="1" thickBot="1" x14ac:dyDescent="0.25">
      <c r="A4" s="8" t="s">
        <v>5</v>
      </c>
      <c r="C4" s="3">
        <v>43689.941500000001</v>
      </c>
      <c r="D4" s="4">
        <v>1.8912727</v>
      </c>
      <c r="T4">
        <v>-2000</v>
      </c>
      <c r="U4">
        <f t="shared" si="0"/>
        <v>-9.8113899820796383E-3</v>
      </c>
    </row>
    <row r="5" spans="1:21" ht="13.5" thickTop="1" x14ac:dyDescent="0.2">
      <c r="A5" s="93" t="s">
        <v>249</v>
      </c>
      <c r="B5" s="36"/>
      <c r="C5" s="90">
        <v>-9.5</v>
      </c>
      <c r="D5" s="36" t="s">
        <v>250</v>
      </c>
      <c r="T5">
        <v>-1500</v>
      </c>
      <c r="U5">
        <f t="shared" si="0"/>
        <v>-4.9533569637818138E-3</v>
      </c>
    </row>
    <row r="6" spans="1:21" x14ac:dyDescent="0.2">
      <c r="A6" s="8" t="s">
        <v>6</v>
      </c>
      <c r="T6">
        <v>-1000</v>
      </c>
      <c r="U6">
        <f t="shared" si="0"/>
        <v>-1.0745371741105558E-3</v>
      </c>
    </row>
    <row r="7" spans="1:21" x14ac:dyDescent="0.2">
      <c r="A7" t="s">
        <v>7</v>
      </c>
      <c r="C7">
        <f>+C4</f>
        <v>43689.941500000001</v>
      </c>
      <c r="T7">
        <v>-500</v>
      </c>
      <c r="U7">
        <f t="shared" si="0"/>
        <v>1.8250693869341379E-3</v>
      </c>
    </row>
    <row r="8" spans="1:21" x14ac:dyDescent="0.2">
      <c r="A8" t="s">
        <v>8</v>
      </c>
      <c r="C8">
        <f>+D4</f>
        <v>1.8912727</v>
      </c>
      <c r="T8">
        <v>0</v>
      </c>
      <c r="U8">
        <f t="shared" si="0"/>
        <v>3.7454627193522667E-3</v>
      </c>
    </row>
    <row r="9" spans="1:21" x14ac:dyDescent="0.2">
      <c r="A9" s="25" t="s">
        <v>140</v>
      </c>
      <c r="B9" s="63">
        <v>205</v>
      </c>
      <c r="C9" s="94" t="str">
        <f>"F"&amp;B9</f>
        <v>F205</v>
      </c>
      <c r="D9" s="94" t="str">
        <f>"G"&amp;B9</f>
        <v>G205</v>
      </c>
      <c r="T9">
        <v>500</v>
      </c>
      <c r="U9">
        <f t="shared" si="0"/>
        <v>4.6866428231438304E-3</v>
      </c>
    </row>
    <row r="10" spans="1:21" ht="13.5" thickBot="1" x14ac:dyDescent="0.25">
      <c r="C10" s="7" t="s">
        <v>24</v>
      </c>
      <c r="D10" s="7" t="s">
        <v>25</v>
      </c>
      <c r="T10">
        <v>1000</v>
      </c>
      <c r="U10">
        <f t="shared" si="0"/>
        <v>4.6486096983088289E-3</v>
      </c>
    </row>
    <row r="11" spans="1:21" x14ac:dyDescent="0.2">
      <c r="A11" t="s">
        <v>20</v>
      </c>
      <c r="C11" s="26">
        <f ca="1">INTERCEPT(INDIRECT(D9):G1003,INDIRECT(C9):$F1003)</f>
        <v>8.4418664184878311E-2</v>
      </c>
      <c r="D11" s="6">
        <f>+E11*F11</f>
        <v>3.7454627193522667E-3</v>
      </c>
      <c r="E11" s="12">
        <v>3745.462719352267</v>
      </c>
      <c r="F11">
        <v>9.9999999999999995E-7</v>
      </c>
      <c r="T11">
        <v>1500</v>
      </c>
      <c r="U11">
        <f t="shared" si="0"/>
        <v>3.6313633448472639E-3</v>
      </c>
    </row>
    <row r="12" spans="1:21" x14ac:dyDescent="0.2">
      <c r="A12" t="s">
        <v>21</v>
      </c>
      <c r="C12" s="26">
        <f ca="1">SLOPE(INDIRECT(D9):G1003,INDIRECT(C9):$F1003)</f>
        <v>-1.6998188714486724E-5</v>
      </c>
      <c r="D12" s="6">
        <f>+E12*F12</f>
        <v>2.8615734362096924E-6</v>
      </c>
      <c r="E12" s="13">
        <v>2.8615734362096923</v>
      </c>
      <c r="F12">
        <v>9.9999999999999995E-7</v>
      </c>
      <c r="T12">
        <v>2000</v>
      </c>
      <c r="U12">
        <f t="shared" si="0"/>
        <v>1.6349037627591319E-3</v>
      </c>
    </row>
    <row r="13" spans="1:21" ht="13.5" thickBot="1" x14ac:dyDescent="0.25">
      <c r="A13" t="s">
        <v>23</v>
      </c>
      <c r="C13" s="6" t="s">
        <v>18</v>
      </c>
      <c r="D13" s="6">
        <f>+E13*F13</f>
        <v>-1.9584264572531298E-9</v>
      </c>
      <c r="E13" s="14">
        <v>-1.9584264572531296</v>
      </c>
      <c r="F13">
        <v>1.0000000000000001E-9</v>
      </c>
      <c r="T13">
        <v>2500</v>
      </c>
      <c r="U13">
        <f t="shared" si="0"/>
        <v>-1.3407690479555635E-3</v>
      </c>
    </row>
    <row r="14" spans="1:21" x14ac:dyDescent="0.2">
      <c r="A14" t="s">
        <v>28</v>
      </c>
      <c r="E14">
        <f>SUM(R21:R9181)</f>
        <v>0.20775823748581884</v>
      </c>
      <c r="T14">
        <v>3000</v>
      </c>
      <c r="U14">
        <f t="shared" si="0"/>
        <v>-5.2956550872968224E-3</v>
      </c>
    </row>
    <row r="15" spans="1:21" x14ac:dyDescent="0.2">
      <c r="A15" s="5" t="s">
        <v>22</v>
      </c>
      <c r="C15" s="21">
        <f ca="1">(C7+C11)+(C8+C12)*INT(MAX(F21:F3531))</f>
        <v>59763.808128358301</v>
      </c>
      <c r="D15" s="11">
        <f>+C7+INT(MAX(F21:F1586))*C8+D11+D12*INT(MAX(F21:F4021))+D13*INT(MAX(F21:F4048)^2)</f>
        <v>59763.754780255105</v>
      </c>
      <c r="E15" s="89" t="s">
        <v>244</v>
      </c>
      <c r="F15" s="90">
        <v>1</v>
      </c>
      <c r="T15">
        <v>3500</v>
      </c>
      <c r="U15">
        <f t="shared" si="0"/>
        <v>-1.0229754355264648E-2</v>
      </c>
    </row>
    <row r="16" spans="1:21" x14ac:dyDescent="0.2">
      <c r="A16" s="8" t="s">
        <v>9</v>
      </c>
      <c r="C16" s="22">
        <f ca="1">+C8+C12</f>
        <v>1.8912557018112854</v>
      </c>
      <c r="D16" s="11">
        <f>+C8+D12+2*D13*F90</f>
        <v>1.8912715781340221</v>
      </c>
      <c r="E16" s="89" t="s">
        <v>245</v>
      </c>
      <c r="F16" s="91">
        <f ca="1">NOW()+15018.5+$C$5/24</f>
        <v>59963.713245486106</v>
      </c>
      <c r="T16">
        <v>4000</v>
      </c>
      <c r="U16">
        <f t="shared" si="0"/>
        <v>-1.6143066851859043E-2</v>
      </c>
    </row>
    <row r="17" spans="1:30" ht="13.5" thickBot="1" x14ac:dyDescent="0.25">
      <c r="A17" s="26" t="s">
        <v>138</v>
      </c>
      <c r="C17">
        <f>COUNT(C21:C2189)</f>
        <v>208</v>
      </c>
      <c r="E17" s="89" t="s">
        <v>246</v>
      </c>
      <c r="F17" s="91">
        <f ca="1">ROUND(2*(F16-$C$7)/$C$8,0)/2+F15</f>
        <v>8605.5</v>
      </c>
      <c r="T17">
        <v>4500</v>
      </c>
      <c r="U17">
        <f t="shared" si="0"/>
        <v>-2.3035592577079995E-2</v>
      </c>
    </row>
    <row r="18" spans="1:30" ht="14.25" thickTop="1" thickBot="1" x14ac:dyDescent="0.25">
      <c r="A18" s="8" t="s">
        <v>242</v>
      </c>
      <c r="C18" s="33">
        <f ca="1">+C15</f>
        <v>59763.808128358301</v>
      </c>
      <c r="D18" s="34">
        <f ca="1">C16</f>
        <v>1.8912557018112854</v>
      </c>
      <c r="E18" s="89" t="s">
        <v>247</v>
      </c>
      <c r="F18" s="11">
        <f ca="1">ROUND(2*(F16-$C$15)/$C$16,0)/2+F15</f>
        <v>106.5</v>
      </c>
      <c r="T18">
        <v>5000</v>
      </c>
      <c r="U18">
        <f t="shared" si="0"/>
        <v>-3.090733153092752E-2</v>
      </c>
    </row>
    <row r="19" spans="1:30" ht="13.5" thickBot="1" x14ac:dyDescent="0.25">
      <c r="A19" s="8" t="s">
        <v>243</v>
      </c>
      <c r="C19" s="23">
        <f>+D15</f>
        <v>59763.754780255105</v>
      </c>
      <c r="D19" s="24">
        <f>+D16</f>
        <v>1.8912715781340221</v>
      </c>
      <c r="E19" s="89" t="s">
        <v>248</v>
      </c>
      <c r="F19" s="92">
        <f ca="1">+$C$15+$C$16*F18-15018.5-$C$5/24</f>
        <v>44947.122693934536</v>
      </c>
      <c r="T19">
        <v>5500</v>
      </c>
      <c r="U19">
        <f t="shared" si="0"/>
        <v>-3.97582837134016E-2</v>
      </c>
    </row>
    <row r="20" spans="1:30" ht="13.5" thickBot="1" x14ac:dyDescent="0.25">
      <c r="A20" s="7" t="s">
        <v>10</v>
      </c>
      <c r="B20" s="7" t="s">
        <v>11</v>
      </c>
      <c r="C20" s="7" t="s">
        <v>12</v>
      </c>
      <c r="D20" s="7" t="s">
        <v>17</v>
      </c>
      <c r="E20" s="7" t="s">
        <v>13</v>
      </c>
      <c r="F20" s="7" t="s">
        <v>14</v>
      </c>
      <c r="G20" s="7" t="s">
        <v>15</v>
      </c>
      <c r="H20" s="10" t="s">
        <v>251</v>
      </c>
      <c r="I20" s="10" t="s">
        <v>143</v>
      </c>
      <c r="J20" s="10" t="s">
        <v>252</v>
      </c>
      <c r="K20" s="10" t="s">
        <v>253</v>
      </c>
      <c r="L20" s="10" t="s">
        <v>144</v>
      </c>
      <c r="M20" s="10" t="s">
        <v>31</v>
      </c>
      <c r="N20" s="10" t="s">
        <v>30</v>
      </c>
      <c r="O20" s="10" t="s">
        <v>27</v>
      </c>
      <c r="P20" s="9" t="s">
        <v>26</v>
      </c>
      <c r="Q20" s="7" t="s">
        <v>19</v>
      </c>
      <c r="T20">
        <v>6000</v>
      </c>
      <c r="U20">
        <f t="shared" si="0"/>
        <v>-4.9588449124502249E-2</v>
      </c>
    </row>
    <row r="21" spans="1:30" x14ac:dyDescent="0.2">
      <c r="A21" s="78" t="s">
        <v>234</v>
      </c>
      <c r="B21" s="79" t="s">
        <v>222</v>
      </c>
      <c r="C21" s="78">
        <v>34543.752</v>
      </c>
      <c r="D21" s="78">
        <v>3.0000000000000001E-3</v>
      </c>
      <c r="E21">
        <f>+(C21-C$7)/C$8</f>
        <v>-4835.9972097096315</v>
      </c>
      <c r="F21">
        <f>ROUND(2*E21,0)/2</f>
        <v>-4836</v>
      </c>
      <c r="G21">
        <f>+C21-(C$7+F21*C$8)</f>
        <v>5.2771999980905093E-3</v>
      </c>
      <c r="I21">
        <f>G21</f>
        <v>5.2771999980905093E-3</v>
      </c>
      <c r="P21">
        <f>+D$11+D$12*F21+D$13*F21^2</f>
        <v>-5.5894622297585198E-2</v>
      </c>
      <c r="Q21" s="2">
        <f>+C21-15018.5</f>
        <v>19525.252</v>
      </c>
      <c r="R21">
        <f>+(P21-G21)^2</f>
        <v>3.7419918429737273E-3</v>
      </c>
      <c r="T21">
        <v>6500</v>
      </c>
      <c r="U21">
        <f t="shared" si="0"/>
        <v>-6.0397827764229466E-2</v>
      </c>
    </row>
    <row r="22" spans="1:30" x14ac:dyDescent="0.2">
      <c r="A22" s="17" t="s">
        <v>127</v>
      </c>
      <c r="B22" s="15"/>
      <c r="C22" s="27">
        <v>40204.319000000003</v>
      </c>
      <c r="D22" s="28">
        <v>8.0000000000000002E-3</v>
      </c>
      <c r="E22">
        <f>+(C22-C$7)/C$8</f>
        <v>-1843.0036556864579</v>
      </c>
      <c r="F22">
        <f>ROUND(2*E22,0)/2</f>
        <v>-1843</v>
      </c>
      <c r="G22">
        <f>+C22-(C$7+F22*C$8)</f>
        <v>-6.913899997016415E-3</v>
      </c>
      <c r="I22">
        <f>G22</f>
        <v>-6.913899997016415E-3</v>
      </c>
      <c r="P22">
        <f>+D$11+D$12*F22+D$13*F22^2</f>
        <v>-8.1805043911845829E-3</v>
      </c>
      <c r="Q22" s="2">
        <f>+C22-15018.5</f>
        <v>25185.819000000003</v>
      </c>
      <c r="R22">
        <f>+(P22-G22)^2</f>
        <v>1.6042866913261116E-6</v>
      </c>
      <c r="T22">
        <v>7000</v>
      </c>
      <c r="U22">
        <f t="shared" si="0"/>
        <v>-7.2186419632583237E-2</v>
      </c>
      <c r="Y22" t="s">
        <v>35</v>
      </c>
      <c r="AD22" t="s">
        <v>37</v>
      </c>
    </row>
    <row r="23" spans="1:30" x14ac:dyDescent="0.2">
      <c r="A23" s="18" t="s">
        <v>33</v>
      </c>
      <c r="C23" s="29">
        <v>40463.42</v>
      </c>
      <c r="D23" s="29"/>
      <c r="E23">
        <f>+(C23-C$7)/C$8</f>
        <v>-1706.0054322150384</v>
      </c>
      <c r="F23">
        <f>ROUND(2*E23,0)/2</f>
        <v>-1706</v>
      </c>
      <c r="G23">
        <f>+C23-(C$7+F23*C$8)</f>
        <v>-1.0273799998685718E-2</v>
      </c>
      <c r="I23">
        <f>G23</f>
        <v>-1.0273799998685718E-2</v>
      </c>
      <c r="P23">
        <f>+D$11+D$12*F23+D$13*F23^2</f>
        <v>-6.8362564273634387E-3</v>
      </c>
      <c r="Q23" s="2">
        <f>+C23-15018.5</f>
        <v>25444.92</v>
      </c>
      <c r="R23">
        <f>+(P23-G23)^2</f>
        <v>1.1816705804739127E-5</v>
      </c>
      <c r="T23">
        <v>7500</v>
      </c>
      <c r="U23">
        <f t="shared" si="0"/>
        <v>-8.4954224729563585E-2</v>
      </c>
      <c r="Y23" t="s">
        <v>35</v>
      </c>
      <c r="AD23" t="s">
        <v>37</v>
      </c>
    </row>
    <row r="24" spans="1:30" x14ac:dyDescent="0.2">
      <c r="A24" s="18" t="s">
        <v>33</v>
      </c>
      <c r="C24" s="29">
        <v>40482.337</v>
      </c>
      <c r="D24" s="29"/>
      <c r="E24">
        <f>+(C24-C$7)/C$8</f>
        <v>-1696.0031728898753</v>
      </c>
      <c r="F24">
        <f>ROUND(2*E24,0)/2</f>
        <v>-1696</v>
      </c>
      <c r="G24">
        <f>+C24-(C$7+F24*C$8)</f>
        <v>-6.000800000037998E-3</v>
      </c>
      <c r="I24">
        <f>G24</f>
        <v>-6.000800000037998E-3</v>
      </c>
      <c r="P24">
        <f>+D$11+D$12*F24+D$13*F24^2</f>
        <v>-6.7410150249255906E-3</v>
      </c>
      <c r="Q24" s="2">
        <f>+C24-15018.5</f>
        <v>25463.837</v>
      </c>
      <c r="R24">
        <f>+(P24-G24)^2</f>
        <v>5.479182830693394E-7</v>
      </c>
      <c r="T24">
        <v>8000</v>
      </c>
      <c r="U24">
        <f t="shared" si="0"/>
        <v>-9.8701243055170515E-2</v>
      </c>
      <c r="Y24" t="s">
        <v>35</v>
      </c>
      <c r="AD24" t="s">
        <v>37</v>
      </c>
    </row>
    <row r="25" spans="1:30" x14ac:dyDescent="0.2">
      <c r="A25" s="18" t="s">
        <v>36</v>
      </c>
      <c r="C25" s="29">
        <v>40775.481</v>
      </c>
      <c r="D25" s="29"/>
      <c r="E25">
        <f>+(C25-C$7)/C$8</f>
        <v>-1541.0049010912076</v>
      </c>
      <c r="F25">
        <f>ROUND(2*E25,0)/2</f>
        <v>-1541</v>
      </c>
      <c r="G25">
        <f>+C25-(C$7+F25*C$8)</f>
        <v>-9.2693000042345375E-3</v>
      </c>
      <c r="J25">
        <f>G25</f>
        <v>-9.2693000042345375E-3</v>
      </c>
      <c r="P25">
        <f>+D$11+D$12*F25+D$13*F25^2</f>
        <v>-5.3148600437831891E-3</v>
      </c>
      <c r="Q25" s="2">
        <f>+C25-15018.5</f>
        <v>25756.981</v>
      </c>
      <c r="R25">
        <f>+(P25-G25)^2</f>
        <v>1.5637595400814463E-5</v>
      </c>
      <c r="T25">
        <v>8500</v>
      </c>
      <c r="U25">
        <f t="shared" si="0"/>
        <v>-0.11342747460940397</v>
      </c>
      <c r="Y25" t="s">
        <v>35</v>
      </c>
      <c r="AD25" t="s">
        <v>37</v>
      </c>
    </row>
    <row r="26" spans="1:30" x14ac:dyDescent="0.2">
      <c r="A26" s="18" t="s">
        <v>36</v>
      </c>
      <c r="C26" s="29">
        <v>40775.489000000001</v>
      </c>
      <c r="D26" s="29"/>
      <c r="E26">
        <f>+(C26-C$7)/C$8</f>
        <v>-1541.0006711353678</v>
      </c>
      <c r="F26">
        <f>ROUND(2*E26,0)/2</f>
        <v>-1541</v>
      </c>
      <c r="G26">
        <f>+C26-(C$7+F26*C$8)</f>
        <v>-1.269300002604723E-3</v>
      </c>
      <c r="J26">
        <f>G26</f>
        <v>-1.269300002604723E-3</v>
      </c>
      <c r="P26">
        <f>+D$11+D$12*F26+D$13*F26^2</f>
        <v>-5.3148600437831891E-3</v>
      </c>
      <c r="Q26" s="2">
        <f>+C26-15018.5</f>
        <v>25756.989000000001</v>
      </c>
      <c r="R26">
        <f>+(P26-G26)^2</f>
        <v>1.6366556046779912E-5</v>
      </c>
      <c r="T26">
        <v>9000</v>
      </c>
      <c r="U26">
        <f t="shared" si="0"/>
        <v>-0.12913291939226401</v>
      </c>
      <c r="Y26" t="s">
        <v>35</v>
      </c>
      <c r="AD26" t="s">
        <v>37</v>
      </c>
    </row>
    <row r="27" spans="1:30" x14ac:dyDescent="0.2">
      <c r="A27" s="18" t="s">
        <v>36</v>
      </c>
      <c r="C27" s="29">
        <v>40775.497000000003</v>
      </c>
      <c r="D27" s="29"/>
      <c r="E27">
        <f>+(C27-C$7)/C$8</f>
        <v>-1540.9964411795283</v>
      </c>
      <c r="F27">
        <f>ROUND(2*E27,0)/2</f>
        <v>-1541</v>
      </c>
      <c r="G27">
        <f>+C27-(C$7+F27*C$8)</f>
        <v>6.7306999990250915E-3</v>
      </c>
      <c r="J27">
        <f>G27</f>
        <v>6.7306999990250915E-3</v>
      </c>
      <c r="P27">
        <f>+D$11+D$12*F27+D$13*F27^2</f>
        <v>-5.3148600437831891E-3</v>
      </c>
      <c r="Q27" s="2">
        <f>+C27-15018.5</f>
        <v>25756.997000000003</v>
      </c>
      <c r="R27">
        <f>+(P27-G27)^2</f>
        <v>1.4509551674489945E-4</v>
      </c>
      <c r="T27">
        <v>9500</v>
      </c>
      <c r="U27">
        <f t="shared" si="0"/>
        <v>-0.14581757740375062</v>
      </c>
    </row>
    <row r="28" spans="1:30" x14ac:dyDescent="0.2">
      <c r="A28" s="18" t="s">
        <v>38</v>
      </c>
      <c r="C28" s="29">
        <v>40811.417000000001</v>
      </c>
      <c r="D28" s="29"/>
      <c r="E28">
        <f>+(C28-C$7)/C$8</f>
        <v>-1522.0039394636212</v>
      </c>
      <c r="F28">
        <f>ROUND(2*E28,0)/2</f>
        <v>-1522</v>
      </c>
      <c r="G28">
        <f>+C28-(C$7+F28*C$8)</f>
        <v>-7.4506000019027852E-3</v>
      </c>
      <c r="I28">
        <f>G28</f>
        <v>-7.4506000019027852E-3</v>
      </c>
      <c r="P28">
        <f>+D$11+D$12*F28+D$13*F28^2</f>
        <v>-5.1465156039624442E-3</v>
      </c>
      <c r="Q28" s="2">
        <f>+C28-15018.5</f>
        <v>25792.917000000001</v>
      </c>
      <c r="R28">
        <f>+(P28-G28)^2</f>
        <v>5.3088049128321031E-6</v>
      </c>
      <c r="Z28">
        <v>13</v>
      </c>
      <c r="AB28" t="s">
        <v>32</v>
      </c>
      <c r="AD28" t="s">
        <v>34</v>
      </c>
    </row>
    <row r="29" spans="1:30" x14ac:dyDescent="0.2">
      <c r="A29" s="18" t="s">
        <v>40</v>
      </c>
      <c r="C29" s="29">
        <v>41070.529000000002</v>
      </c>
      <c r="D29" s="29"/>
      <c r="E29">
        <f>+(C29-C$7)/C$8</f>
        <v>-1384.9998998029203</v>
      </c>
      <c r="F29">
        <f>ROUND(2*E29,0)/2</f>
        <v>-1385</v>
      </c>
      <c r="G29">
        <f>+C29-(C$7+F29*C$8)</f>
        <v>1.8950000230688602E-4</v>
      </c>
      <c r="I29">
        <f>G29</f>
        <v>1.8950000230688602E-4</v>
      </c>
      <c r="P29">
        <f>+D$11+D$12*F29+D$13*F29^2</f>
        <v>-3.9745190807625418E-3</v>
      </c>
      <c r="Q29" s="2">
        <f>+C29-15018.5</f>
        <v>26052.029000000002</v>
      </c>
      <c r="R29">
        <f>+(P29-G29)^2</f>
        <v>1.7339054924166358E-5</v>
      </c>
      <c r="Z29">
        <v>13</v>
      </c>
      <c r="AB29" t="s">
        <v>32</v>
      </c>
      <c r="AD29" t="s">
        <v>34</v>
      </c>
    </row>
    <row r="30" spans="1:30" x14ac:dyDescent="0.2">
      <c r="A30" s="16" t="s">
        <v>128</v>
      </c>
      <c r="B30" s="15"/>
      <c r="C30" s="27">
        <v>41089.442999999999</v>
      </c>
      <c r="D30" s="28"/>
      <c r="E30">
        <f>+(C30-C$7)/C$8</f>
        <v>-1374.9992267111991</v>
      </c>
      <c r="F30">
        <f>ROUND(2*E30,0)/2</f>
        <v>-1375</v>
      </c>
      <c r="G30">
        <f>+C30-(C$7+F30*C$8)</f>
        <v>1.4624999967054464E-3</v>
      </c>
      <c r="I30">
        <f>G30</f>
        <v>1.4624999967054464E-3</v>
      </c>
      <c r="P30">
        <f>+D$11+D$12*F30+D$13*F30^2</f>
        <v>-3.891850776180259E-3</v>
      </c>
      <c r="Q30" s="2">
        <f>+C30-15018.5</f>
        <v>26070.942999999999</v>
      </c>
      <c r="R30">
        <f>+(P30-G30)^2</f>
        <v>2.8669072199101755E-5</v>
      </c>
      <c r="Y30" t="s">
        <v>35</v>
      </c>
      <c r="AD30" t="s">
        <v>37</v>
      </c>
    </row>
    <row r="31" spans="1:30" x14ac:dyDescent="0.2">
      <c r="A31" s="18" t="s">
        <v>42</v>
      </c>
      <c r="C31" s="29">
        <v>41140.502999999997</v>
      </c>
      <c r="D31" s="29"/>
      <c r="E31">
        <f>+(C31-C$7)/C$8</f>
        <v>-1348.0015335704913</v>
      </c>
      <c r="F31">
        <f>ROUND(2*E31,0)/2</f>
        <v>-1348</v>
      </c>
      <c r="G31">
        <f>+C31-(C$7+F31*C$8)</f>
        <v>-2.9004000025452115E-3</v>
      </c>
      <c r="I31">
        <f>G31</f>
        <v>-2.9004000025452115E-3</v>
      </c>
      <c r="P31">
        <f>+D$11+D$12*F31+D$13*F31^2</f>
        <v>-3.6706028218388897E-3</v>
      </c>
      <c r="Q31" s="2">
        <f>+C31-15018.5</f>
        <v>26122.002999999997</v>
      </c>
      <c r="R31">
        <f>+(P31-G31)^2</f>
        <v>5.9321238284793039E-7</v>
      </c>
      <c r="Y31" t="s">
        <v>35</v>
      </c>
      <c r="AD31" t="s">
        <v>37</v>
      </c>
    </row>
    <row r="32" spans="1:30" x14ac:dyDescent="0.2">
      <c r="A32" s="18" t="s">
        <v>41</v>
      </c>
      <c r="C32" s="29">
        <v>41140.502999999997</v>
      </c>
      <c r="D32" s="29"/>
      <c r="E32">
        <f>+(C32-C$7)/C$8</f>
        <v>-1348.0015335704913</v>
      </c>
      <c r="F32">
        <f>ROUND(2*E32,0)/2</f>
        <v>-1348</v>
      </c>
      <c r="G32">
        <f>+C32-(C$7+F32*C$8)</f>
        <v>-2.9004000025452115E-3</v>
      </c>
      <c r="I32">
        <f>G32</f>
        <v>-2.9004000025452115E-3</v>
      </c>
      <c r="P32">
        <f>+D$11+D$12*F32+D$13*F32^2</f>
        <v>-3.6706028218388897E-3</v>
      </c>
      <c r="Q32" s="2">
        <f>+C32-15018.5</f>
        <v>26122.002999999997</v>
      </c>
      <c r="R32">
        <f>+(P32-G32)^2</f>
        <v>5.9321238284793039E-7</v>
      </c>
      <c r="Y32" t="s">
        <v>35</v>
      </c>
      <c r="AD32" t="s">
        <v>37</v>
      </c>
    </row>
    <row r="33" spans="1:30" x14ac:dyDescent="0.2">
      <c r="A33" s="18" t="s">
        <v>42</v>
      </c>
      <c r="B33" s="18"/>
      <c r="C33" s="32">
        <v>41142.39</v>
      </c>
      <c r="D33" s="32"/>
      <c r="E33" s="18">
        <f>+(C33-C$7)/C$8</f>
        <v>-1347.003792737029</v>
      </c>
      <c r="F33">
        <f>ROUND(2*E33,0)/2</f>
        <v>-1347</v>
      </c>
      <c r="G33">
        <f>+C33-(C$7+F33*C$8)</f>
        <v>-7.1730999989085831E-3</v>
      </c>
      <c r="I33">
        <f>G33</f>
        <v>-7.1730999989085831E-3</v>
      </c>
      <c r="P33">
        <f>+D$11+D$12*F33+D$13*F33^2</f>
        <v>-3.6624632891003829E-3</v>
      </c>
      <c r="Q33" s="2">
        <f>+C33-15018.5</f>
        <v>26123.89</v>
      </c>
      <c r="R33">
        <f>+(P33-G33)^2</f>
        <v>1.2324570108252945E-5</v>
      </c>
      <c r="Z33">
        <v>11</v>
      </c>
      <c r="AB33" t="s">
        <v>39</v>
      </c>
      <c r="AD33" t="s">
        <v>34</v>
      </c>
    </row>
    <row r="34" spans="1:30" x14ac:dyDescent="0.2">
      <c r="A34" s="18" t="s">
        <v>41</v>
      </c>
      <c r="B34" s="18"/>
      <c r="C34" s="32">
        <v>41142.39</v>
      </c>
      <c r="D34" s="32"/>
      <c r="E34" s="18">
        <f>+(C34-C$7)/C$8</f>
        <v>-1347.003792737029</v>
      </c>
      <c r="F34">
        <f>ROUND(2*E34,0)/2</f>
        <v>-1347</v>
      </c>
      <c r="G34">
        <f>+C34-(C$7+F34*C$8)</f>
        <v>-7.1730999989085831E-3</v>
      </c>
      <c r="I34">
        <f>G34</f>
        <v>-7.1730999989085831E-3</v>
      </c>
      <c r="P34">
        <f>+D$11+D$12*F34+D$13*F34^2</f>
        <v>-3.6624632891003829E-3</v>
      </c>
      <c r="Q34" s="2">
        <f>+C34-15018.5</f>
        <v>26123.89</v>
      </c>
      <c r="R34">
        <f>+(P34-G34)^2</f>
        <v>1.2324570108252945E-5</v>
      </c>
    </row>
    <row r="35" spans="1:30" x14ac:dyDescent="0.2">
      <c r="A35" s="18" t="s">
        <v>42</v>
      </c>
      <c r="B35" s="18"/>
      <c r="C35" s="32">
        <v>41157.523999999998</v>
      </c>
      <c r="D35" s="32"/>
      <c r="E35" s="18">
        <f>+(C35-C$7)/C$8</f>
        <v>-1339.0017737791081</v>
      </c>
      <c r="F35">
        <f>ROUND(2*E35,0)/2</f>
        <v>-1339</v>
      </c>
      <c r="G35">
        <f>+C35-(C$7+F35*C$8)</f>
        <v>-3.3547000057296827E-3</v>
      </c>
      <c r="I35">
        <f>G35</f>
        <v>-3.3547000057296827E-3</v>
      </c>
      <c r="P35">
        <f>+D$11+D$12*F35+D$13*F35^2</f>
        <v>-3.5974880338972498E-3</v>
      </c>
      <c r="Q35" s="2">
        <f>+C35-15018.5</f>
        <v>26139.023999999998</v>
      </c>
      <c r="R35">
        <f>+(P35-G35)^2</f>
        <v>5.8946026621495356E-8</v>
      </c>
      <c r="Z35">
        <v>10</v>
      </c>
      <c r="AB35" t="s">
        <v>32</v>
      </c>
      <c r="AD35" t="s">
        <v>34</v>
      </c>
    </row>
    <row r="36" spans="1:30" x14ac:dyDescent="0.2">
      <c r="A36" s="18" t="s">
        <v>41</v>
      </c>
      <c r="B36" s="18"/>
      <c r="C36" s="32">
        <v>41157.523999999998</v>
      </c>
      <c r="D36" s="32"/>
      <c r="E36" s="18">
        <f>+(C36-C$7)/C$8</f>
        <v>-1339.0017737791081</v>
      </c>
      <c r="F36">
        <f>ROUND(2*E36,0)/2</f>
        <v>-1339</v>
      </c>
      <c r="G36">
        <f>+C36-(C$7+F36*C$8)</f>
        <v>-3.3547000057296827E-3</v>
      </c>
      <c r="I36">
        <f>G36</f>
        <v>-3.3547000057296827E-3</v>
      </c>
      <c r="P36">
        <f>+D$11+D$12*F36+D$13*F36^2</f>
        <v>-3.5974880338972498E-3</v>
      </c>
      <c r="Q36" s="2">
        <f>+C36-15018.5</f>
        <v>26139.023999999998</v>
      </c>
      <c r="R36">
        <f>+(P36-G36)^2</f>
        <v>5.8946026621495356E-8</v>
      </c>
      <c r="Y36" t="s">
        <v>35</v>
      </c>
      <c r="AD36" t="s">
        <v>37</v>
      </c>
    </row>
    <row r="37" spans="1:30" x14ac:dyDescent="0.2">
      <c r="A37" s="18" t="s">
        <v>42</v>
      </c>
      <c r="B37" s="18"/>
      <c r="C37" s="32">
        <v>41159.413</v>
      </c>
      <c r="D37" s="32"/>
      <c r="E37" s="18">
        <f>+(C37-C$7)/C$8</f>
        <v>-1338.002975456686</v>
      </c>
      <c r="F37">
        <f>ROUND(2*E37,0)/2</f>
        <v>-1338</v>
      </c>
      <c r="G37">
        <f>+C37-(C$7+F37*C$8)</f>
        <v>-5.6274000016856007E-3</v>
      </c>
      <c r="I37">
        <f>G37</f>
        <v>-5.6274000016856007E-3</v>
      </c>
      <c r="P37">
        <f>+D$11+D$12*F37+D$13*F37^2</f>
        <v>-3.5893837528349734E-3</v>
      </c>
      <c r="Q37" s="2">
        <f>+C37-15018.5</f>
        <v>26140.913</v>
      </c>
      <c r="R37">
        <f>+(P37-G37)^2</f>
        <v>4.1535102305791818E-6</v>
      </c>
      <c r="Z37">
        <v>8</v>
      </c>
      <c r="AB37" t="s">
        <v>39</v>
      </c>
      <c r="AD37" t="s">
        <v>34</v>
      </c>
    </row>
    <row r="38" spans="1:30" x14ac:dyDescent="0.2">
      <c r="A38" s="18" t="s">
        <v>41</v>
      </c>
      <c r="B38" s="18"/>
      <c r="C38" s="32">
        <v>41159.413</v>
      </c>
      <c r="D38" s="32"/>
      <c r="E38" s="18">
        <f>+(C38-C$7)/C$8</f>
        <v>-1338.002975456686</v>
      </c>
      <c r="F38">
        <f>ROUND(2*E38,0)/2</f>
        <v>-1338</v>
      </c>
      <c r="G38">
        <f>+C38-(C$7+F38*C$8)</f>
        <v>-5.6274000016856007E-3</v>
      </c>
      <c r="I38">
        <f>G38</f>
        <v>-5.6274000016856007E-3</v>
      </c>
      <c r="P38">
        <f>+D$11+D$12*F38+D$13*F38^2</f>
        <v>-3.5893837528349734E-3</v>
      </c>
      <c r="Q38" s="2">
        <f>+C38-15018.5</f>
        <v>26140.913</v>
      </c>
      <c r="R38">
        <f>+(P38-G38)^2</f>
        <v>4.1535102305791818E-6</v>
      </c>
      <c r="Y38" t="s">
        <v>35</v>
      </c>
      <c r="AD38" t="s">
        <v>37</v>
      </c>
    </row>
    <row r="39" spans="1:30" x14ac:dyDescent="0.2">
      <c r="A39" s="18" t="s">
        <v>43</v>
      </c>
      <c r="B39" s="18"/>
      <c r="C39" s="32">
        <v>41282.351000000002</v>
      </c>
      <c r="D39" s="32"/>
      <c r="E39" s="18">
        <f>+(C39-C$7)/C$8</f>
        <v>-1273.0001865939262</v>
      </c>
      <c r="F39">
        <f>ROUND(2*E39,0)/2</f>
        <v>-1273</v>
      </c>
      <c r="G39">
        <f>+C39-(C$7+F39*C$8)</f>
        <v>-3.5289999505039304E-4</v>
      </c>
      <c r="I39">
        <f>G39</f>
        <v>-3.5289999505039304E-4</v>
      </c>
      <c r="P39">
        <f>+D$11+D$12*F39+D$13*F39^2</f>
        <v>-3.071007133288629E-3</v>
      </c>
      <c r="Q39" s="2">
        <f>+C39-15018.5</f>
        <v>26263.851000000002</v>
      </c>
      <c r="R39">
        <f>+(P39-G39)^2</f>
        <v>7.3881064149416527E-6</v>
      </c>
      <c r="Z39">
        <v>13</v>
      </c>
      <c r="AB39" t="s">
        <v>32</v>
      </c>
      <c r="AD39" t="s">
        <v>34</v>
      </c>
    </row>
    <row r="40" spans="1:30" x14ac:dyDescent="0.2">
      <c r="A40" s="18" t="s">
        <v>44</v>
      </c>
      <c r="B40" s="18"/>
      <c r="C40" s="32">
        <v>41507.413</v>
      </c>
      <c r="D40" s="32"/>
      <c r="E40" s="18">
        <f>+(C40-C$7)/C$8</f>
        <v>-1153.9998964718311</v>
      </c>
      <c r="F40">
        <f>ROUND(2*E40,0)/2</f>
        <v>-1154</v>
      </c>
      <c r="G40">
        <f>+C40-(C$7+F40*C$8)</f>
        <v>1.9579999934649095E-4</v>
      </c>
      <c r="I40">
        <f>G40</f>
        <v>1.9579999934649095E-4</v>
      </c>
      <c r="P40">
        <f>+D$11+D$12*F40+D$13*F40^2</f>
        <v>-2.1648608739810275E-3</v>
      </c>
      <c r="Q40" s="2">
        <f>+C40-15018.5</f>
        <v>26488.913</v>
      </c>
      <c r="R40">
        <f>+(P40-G40)^2</f>
        <v>5.5727197588594419E-6</v>
      </c>
      <c r="Y40" t="s">
        <v>35</v>
      </c>
      <c r="AD40" t="s">
        <v>37</v>
      </c>
    </row>
    <row r="41" spans="1:30" x14ac:dyDescent="0.2">
      <c r="A41" s="16" t="s">
        <v>129</v>
      </c>
      <c r="B41" s="85"/>
      <c r="C41" s="16">
        <v>41766.527000000002</v>
      </c>
      <c r="D41" s="16">
        <v>3.0000000000000001E-3</v>
      </c>
      <c r="E41" s="18">
        <f>+(C41-C$7)/C$8</f>
        <v>-1016.9947993221701</v>
      </c>
      <c r="F41">
        <f>ROUND(2*E41,0)/2</f>
        <v>-1017</v>
      </c>
      <c r="G41">
        <f>+C41-(C$7+F41*C$8)</f>
        <v>9.8359000039636157E-3</v>
      </c>
      <c r="I41">
        <f>G41</f>
        <v>9.8359000039636157E-3</v>
      </c>
      <c r="P41">
        <f>+D$11+D$12*F41+D$13*F41^2</f>
        <v>-1.1903364073188728E-3</v>
      </c>
      <c r="Q41" s="2">
        <f>+C41-15018.5</f>
        <v>26748.027000000002</v>
      </c>
      <c r="R41">
        <f>+(P41-G41)^2</f>
        <v>1.2157788939749174E-4</v>
      </c>
      <c r="Z41">
        <v>9</v>
      </c>
      <c r="AB41" t="s">
        <v>39</v>
      </c>
      <c r="AD41" t="s">
        <v>34</v>
      </c>
    </row>
    <row r="42" spans="1:30" x14ac:dyDescent="0.2">
      <c r="A42" s="18" t="s">
        <v>46</v>
      </c>
      <c r="B42" s="18"/>
      <c r="C42" s="32">
        <v>41819.457000000002</v>
      </c>
      <c r="D42" s="32"/>
      <c r="E42" s="18">
        <f>+(C42-C$7)/C$8</f>
        <v>-989.00835400415747</v>
      </c>
      <c r="F42">
        <f>ROUND(2*E42,0)/2</f>
        <v>-989</v>
      </c>
      <c r="G42">
        <f>+C42-(C$7+F42*C$8)</f>
        <v>-1.5799699998751748E-2</v>
      </c>
      <c r="I42">
        <f>G42</f>
        <v>-1.5799699998751748E-2</v>
      </c>
      <c r="P42">
        <f>+D$11+D$12*F42+D$13*F42^2</f>
        <v>-1.0002114538540077E-3</v>
      </c>
      <c r="Q42" s="2">
        <f>+C42-15018.5</f>
        <v>26800.957000000002</v>
      </c>
      <c r="R42">
        <f>+(P42-G42)^2</f>
        <v>2.1902486119055947E-4</v>
      </c>
      <c r="Y42" t="s">
        <v>35</v>
      </c>
      <c r="AD42" t="s">
        <v>37</v>
      </c>
    </row>
    <row r="43" spans="1:30" x14ac:dyDescent="0.2">
      <c r="A43" s="18" t="s">
        <v>47</v>
      </c>
      <c r="B43" s="18"/>
      <c r="C43" s="32">
        <v>41819.476000000002</v>
      </c>
      <c r="D43" s="32"/>
      <c r="E43" s="18">
        <f>+(C43-C$7)/C$8</f>
        <v>-988.99830785904032</v>
      </c>
      <c r="F43">
        <f>ROUND(2*E43,0)/2</f>
        <v>-989</v>
      </c>
      <c r="G43">
        <f>+C43-(C$7+F43*C$8)</f>
        <v>3.2003000014810823E-3</v>
      </c>
      <c r="I43">
        <f>G43</f>
        <v>3.2003000014810823E-3</v>
      </c>
      <c r="P43">
        <f>+D$11+D$12*F43+D$13*F43^2</f>
        <v>-1.0002114538540077E-3</v>
      </c>
      <c r="Q43" s="2">
        <f>+C43-15018.5</f>
        <v>26800.976000000002</v>
      </c>
      <c r="R43">
        <f>+(P43-G43)^2</f>
        <v>1.7644296486401313E-5</v>
      </c>
      <c r="Y43" t="s">
        <v>35</v>
      </c>
      <c r="Z43">
        <v>17</v>
      </c>
      <c r="AB43" t="s">
        <v>32</v>
      </c>
      <c r="AD43" t="s">
        <v>34</v>
      </c>
    </row>
    <row r="44" spans="1:30" x14ac:dyDescent="0.2">
      <c r="A44" s="18" t="s">
        <v>48</v>
      </c>
      <c r="B44" s="18"/>
      <c r="C44" s="32">
        <v>41853.525999999998</v>
      </c>
      <c r="D44" s="32"/>
      <c r="E44" s="18">
        <f>+(C44-C$7)/C$8</f>
        <v>-970.99455832043827</v>
      </c>
      <c r="F44">
        <f>ROUND(2*E44,0)/2</f>
        <v>-971</v>
      </c>
      <c r="G44">
        <f>+C44-(C$7+F44*C$8)</f>
        <v>1.0291699996741954E-2</v>
      </c>
      <c r="I44">
        <f>G44</f>
        <v>1.0291699996741954E-2</v>
      </c>
      <c r="P44">
        <f>+D$11+D$12*F44+D$13*F44^2</f>
        <v>-8.7960984659034248E-4</v>
      </c>
      <c r="Q44" s="2">
        <f>+C44-15018.5</f>
        <v>26835.025999999998</v>
      </c>
      <c r="R44">
        <f>+(P44-G44)^2</f>
        <v>1.2479816361573307E-4</v>
      </c>
      <c r="Y44" t="s">
        <v>35</v>
      </c>
      <c r="Z44">
        <v>10</v>
      </c>
      <c r="AB44" t="s">
        <v>39</v>
      </c>
      <c r="AD44" t="s">
        <v>34</v>
      </c>
    </row>
    <row r="45" spans="1:30" x14ac:dyDescent="0.2">
      <c r="A45" s="18" t="s">
        <v>49</v>
      </c>
      <c r="B45" s="18"/>
      <c r="C45" s="32">
        <v>41961.321000000004</v>
      </c>
      <c r="D45" s="32"/>
      <c r="E45" s="18">
        <f>+(C45-C$7)/C$8</f>
        <v>-913.99854711591684</v>
      </c>
      <c r="F45">
        <f>ROUND(2*E45,0)/2</f>
        <v>-914</v>
      </c>
      <c r="G45">
        <f>+C45-(C$7+F45*C$8)</f>
        <v>2.7478000047267415E-3</v>
      </c>
      <c r="I45">
        <f>G45</f>
        <v>2.7478000047267415E-3</v>
      </c>
      <c r="P45">
        <f>+D$11+D$12*F45+D$13*F45^2</f>
        <v>-5.0607703002682777E-4</v>
      </c>
      <c r="Q45" s="2">
        <f>+C45-15018.5</f>
        <v>26942.821000000004</v>
      </c>
      <c r="R45">
        <f>+(P45-G45)^2</f>
        <v>1.0587715757296682E-5</v>
      </c>
    </row>
    <row r="46" spans="1:30" x14ac:dyDescent="0.2">
      <c r="A46" s="18" t="s">
        <v>49</v>
      </c>
      <c r="B46" s="18"/>
      <c r="C46" s="32">
        <v>41961.328999999998</v>
      </c>
      <c r="D46" s="32"/>
      <c r="E46" s="18">
        <f>+(C46-C$7)/C$8</f>
        <v>-913.9943171600811</v>
      </c>
      <c r="F46">
        <f>ROUND(2*E46,0)/2</f>
        <v>-914</v>
      </c>
      <c r="G46">
        <f>+C46-(C$7+F46*C$8)</f>
        <v>1.0747799999080598E-2</v>
      </c>
      <c r="I46">
        <f>G46</f>
        <v>1.0747799999080598E-2</v>
      </c>
      <c r="P46">
        <f>+D$11+D$12*F46+D$13*F46^2</f>
        <v>-5.0607703002682777E-4</v>
      </c>
      <c r="Q46" s="2">
        <f>+C46-15018.5</f>
        <v>26942.828999999998</v>
      </c>
      <c r="R46">
        <f>+(P46-G46)^2</f>
        <v>1.2664974818627178E-4</v>
      </c>
      <c r="Y46" t="s">
        <v>35</v>
      </c>
      <c r="Z46">
        <v>16</v>
      </c>
      <c r="AB46" t="s">
        <v>45</v>
      </c>
      <c r="AD46" t="s">
        <v>34</v>
      </c>
    </row>
    <row r="47" spans="1:30" x14ac:dyDescent="0.2">
      <c r="A47" s="18" t="s">
        <v>49</v>
      </c>
      <c r="B47" s="18"/>
      <c r="C47" s="32">
        <v>41997.245999999999</v>
      </c>
      <c r="D47" s="32"/>
      <c r="E47" s="18">
        <f>+(C47-C$7)/C$8</f>
        <v>-895.00340167761192</v>
      </c>
      <c r="F47">
        <f>ROUND(2*E47,0)/2</f>
        <v>-895</v>
      </c>
      <c r="G47">
        <f>+C47-(C$7+F47*C$8)</f>
        <v>-6.43349999882048E-3</v>
      </c>
      <c r="I47">
        <f>G47</f>
        <v>-6.43349999882048E-3</v>
      </c>
      <c r="P47">
        <f>+D$11+D$12*F47+D$13*F47^2</f>
        <v>-3.843940589765961E-4</v>
      </c>
      <c r="Q47" s="2">
        <f>+C47-15018.5</f>
        <v>26978.745999999999</v>
      </c>
      <c r="R47">
        <f>+(P47-G47)^2</f>
        <v>3.6591682671454559E-5</v>
      </c>
      <c r="Y47" t="s">
        <v>35</v>
      </c>
      <c r="Z47">
        <v>7</v>
      </c>
      <c r="AB47" t="s">
        <v>45</v>
      </c>
      <c r="AD47" t="s">
        <v>34</v>
      </c>
    </row>
    <row r="48" spans="1:30" x14ac:dyDescent="0.2">
      <c r="A48" s="18" t="s">
        <v>51</v>
      </c>
      <c r="B48" s="18"/>
      <c r="C48" s="32">
        <v>42146.644</v>
      </c>
      <c r="D48" s="32"/>
      <c r="E48" s="18">
        <f>+(C48-C$7)/C$8</f>
        <v>-816.01003387824539</v>
      </c>
      <c r="F48">
        <f>ROUND(2*E48,0)/2</f>
        <v>-816</v>
      </c>
      <c r="G48">
        <f>+C48-(C$7+F48*C$8)</f>
        <v>-1.8976799998199567E-2</v>
      </c>
      <c r="I48">
        <f>G48</f>
        <v>-1.8976799998199567E-2</v>
      </c>
      <c r="P48">
        <f>+D$11+D$12*F48+D$13*F48^2</f>
        <v>1.0638878828441757E-4</v>
      </c>
      <c r="Q48" s="2">
        <f>+C48-15018.5</f>
        <v>27128.144</v>
      </c>
      <c r="R48">
        <f>+(P48-G48)^2</f>
        <v>3.6416809426058805E-4</v>
      </c>
      <c r="Y48" t="s">
        <v>35</v>
      </c>
      <c r="Z48">
        <v>12</v>
      </c>
      <c r="AB48" t="s">
        <v>32</v>
      </c>
      <c r="AD48" t="s">
        <v>34</v>
      </c>
    </row>
    <row r="49" spans="1:30" x14ac:dyDescent="0.2">
      <c r="A49" s="18" t="s">
        <v>52</v>
      </c>
      <c r="B49" s="18"/>
      <c r="C49" s="32">
        <v>42273.351000000002</v>
      </c>
      <c r="D49" s="32"/>
      <c r="E49" s="18">
        <f>+(C49-C$7)/C$8</f>
        <v>-749.01440707096253</v>
      </c>
      <c r="F49">
        <f>ROUND(2*E49,0)/2</f>
        <v>-749</v>
      </c>
      <c r="G49">
        <f>+C49-(C$7+F49*C$8)</f>
        <v>-2.7247699996223673E-2</v>
      </c>
      <c r="I49">
        <f>G49</f>
        <v>-2.7247699996223673E-2</v>
      </c>
      <c r="P49">
        <f>+D$11+D$12*F49+D$13*F49^2</f>
        <v>5.0346501468574397E-4</v>
      </c>
      <c r="Q49" s="2">
        <f>+C49-15018.5</f>
        <v>27254.851000000002</v>
      </c>
      <c r="R49">
        <f>+(P49-G49)^2</f>
        <v>7.7012715946272309E-4</v>
      </c>
      <c r="Y49" t="s">
        <v>35</v>
      </c>
      <c r="Z49">
        <v>9</v>
      </c>
      <c r="AB49" t="s">
        <v>50</v>
      </c>
      <c r="AD49" t="s">
        <v>34</v>
      </c>
    </row>
    <row r="50" spans="1:30" x14ac:dyDescent="0.2">
      <c r="A50" s="18" t="s">
        <v>54</v>
      </c>
      <c r="B50" s="18"/>
      <c r="C50" s="32">
        <v>42532.485000000001</v>
      </c>
      <c r="D50" s="32" t="s">
        <v>53</v>
      </c>
      <c r="E50" s="18">
        <f>+(C50-C$7)/C$8</f>
        <v>-611.99873503170659</v>
      </c>
      <c r="F50">
        <f>ROUND(2*E50,0)/2</f>
        <v>-612</v>
      </c>
      <c r="G50">
        <f>+C50-(C$7+F50*C$8)</f>
        <v>2.3923999979160726E-3</v>
      </c>
      <c r="I50">
        <f>G50</f>
        <v>2.3923999979160726E-3</v>
      </c>
      <c r="P50">
        <f>+D$11+D$12*F50+D$13*F50^2</f>
        <v>1.2606628973865185E-3</v>
      </c>
      <c r="Q50" s="2">
        <f>+C50-15018.5</f>
        <v>27513.985000000001</v>
      </c>
      <c r="R50">
        <f>+(P50-G50)^2</f>
        <v>1.2808288647150421E-6</v>
      </c>
      <c r="Y50" t="s">
        <v>35</v>
      </c>
      <c r="Z50">
        <v>10</v>
      </c>
      <c r="AB50" t="s">
        <v>45</v>
      </c>
      <c r="AD50" t="s">
        <v>34</v>
      </c>
    </row>
    <row r="51" spans="1:30" x14ac:dyDescent="0.2">
      <c r="A51" s="18" t="s">
        <v>55</v>
      </c>
      <c r="B51" s="18"/>
      <c r="C51" s="32">
        <v>42549.472999999998</v>
      </c>
      <c r="D51" s="32"/>
      <c r="E51" s="18">
        <f>+(C51-C$7)/C$8</f>
        <v>-603.01642380815974</v>
      </c>
      <c r="F51">
        <f>ROUND(2*E51,0)/2</f>
        <v>-603</v>
      </c>
      <c r="G51">
        <f>+C51-(C$7+F51*C$8)</f>
        <v>-3.1061900001077447E-2</v>
      </c>
      <c r="I51">
        <f>G51</f>
        <v>-3.1061900001077447E-2</v>
      </c>
      <c r="P51">
        <f>+D$11+D$12*F51+D$13*F51^2</f>
        <v>1.3078324516224687E-3</v>
      </c>
      <c r="Q51" s="2">
        <f>+C51-15018.5</f>
        <v>27530.972999999998</v>
      </c>
      <c r="R51">
        <f>+(P51-G51)^2</f>
        <v>1.0477995790593743E-3</v>
      </c>
      <c r="Y51" t="s">
        <v>35</v>
      </c>
      <c r="Z51">
        <v>6</v>
      </c>
      <c r="AB51" t="s">
        <v>45</v>
      </c>
      <c r="AD51" t="s">
        <v>34</v>
      </c>
    </row>
    <row r="52" spans="1:30" x14ac:dyDescent="0.2">
      <c r="A52" s="18" t="s">
        <v>56</v>
      </c>
      <c r="B52" s="18"/>
      <c r="C52" s="32">
        <v>42708.37</v>
      </c>
      <c r="D52" s="32"/>
      <c r="E52" s="18">
        <f>+(C52-C$7)/C$8</f>
        <v>-519.00051219477666</v>
      </c>
      <c r="F52">
        <f>ROUND(2*E52,0)/2</f>
        <v>-519</v>
      </c>
      <c r="G52">
        <f>+C52-(C$7+F52*C$8)</f>
        <v>-9.6869999833870679E-4</v>
      </c>
      <c r="I52">
        <f>G52</f>
        <v>-9.6869999833870679E-4</v>
      </c>
      <c r="P52">
        <f>+D$11+D$12*F52+D$13*F52^2</f>
        <v>1.7327823970072764E-3</v>
      </c>
      <c r="Q52" s="2">
        <f>+C52-15018.5</f>
        <v>27689.870000000003</v>
      </c>
      <c r="R52">
        <f>+(P52-G52)^2</f>
        <v>7.2980071323642711E-6</v>
      </c>
      <c r="Y52" t="s">
        <v>35</v>
      </c>
      <c r="Z52">
        <v>8</v>
      </c>
      <c r="AB52" t="s">
        <v>50</v>
      </c>
      <c r="AD52" t="s">
        <v>34</v>
      </c>
    </row>
    <row r="53" spans="1:30" x14ac:dyDescent="0.2">
      <c r="A53" s="18" t="s">
        <v>56</v>
      </c>
      <c r="B53" s="18"/>
      <c r="C53" s="32">
        <v>42727.277000000002</v>
      </c>
      <c r="D53" s="32"/>
      <c r="E53" s="18">
        <f>+(C53-C$7)/C$8</f>
        <v>-509.0035403144131</v>
      </c>
      <c r="F53">
        <f>ROUND(2*E53,0)/2</f>
        <v>-509</v>
      </c>
      <c r="G53">
        <f>+C53-(C$7+F53*C$8)</f>
        <v>-6.6957000017282553E-3</v>
      </c>
      <c r="I53">
        <f>G53</f>
        <v>-6.6957000017282553E-3</v>
      </c>
      <c r="P53">
        <f>+D$11+D$12*F53+D$13*F53^2</f>
        <v>1.7815307553499349E-3</v>
      </c>
      <c r="Q53" s="2">
        <f>+C53-15018.5</f>
        <v>27708.777000000002</v>
      </c>
      <c r="R53">
        <f>+(P53-G53)^2</f>
        <v>7.1863441308752467E-5</v>
      </c>
      <c r="Y53" t="s">
        <v>35</v>
      </c>
      <c r="Z53">
        <v>16</v>
      </c>
      <c r="AB53" t="s">
        <v>50</v>
      </c>
      <c r="AD53" t="s">
        <v>34</v>
      </c>
    </row>
    <row r="54" spans="1:30" x14ac:dyDescent="0.2">
      <c r="A54" s="18" t="s">
        <v>57</v>
      </c>
      <c r="B54" s="18"/>
      <c r="C54" s="32">
        <v>42727.3</v>
      </c>
      <c r="D54" s="32"/>
      <c r="E54" s="18">
        <f>+(C54-C$7)/C$8</f>
        <v>-508.99137919137621</v>
      </c>
      <c r="F54">
        <f>ROUND(2*E54,0)/2</f>
        <v>-509</v>
      </c>
      <c r="G54">
        <f>+C54-(C$7+F54*C$8)</f>
        <v>1.6304299999319483E-2</v>
      </c>
      <c r="I54">
        <f>G54</f>
        <v>1.6304299999319483E-2</v>
      </c>
      <c r="P54">
        <f>+D$11+D$12*F54+D$13*F54^2</f>
        <v>1.7815307553499349E-3</v>
      </c>
      <c r="Q54" s="2">
        <f>+C54-15018.5</f>
        <v>27708.800000000003</v>
      </c>
      <c r="R54">
        <f>+(P54-G54)^2</f>
        <v>2.1091082651358782E-4</v>
      </c>
      <c r="Y54" t="s">
        <v>35</v>
      </c>
      <c r="Z54">
        <v>13</v>
      </c>
      <c r="AB54" t="s">
        <v>32</v>
      </c>
      <c r="AD54" t="s">
        <v>34</v>
      </c>
    </row>
    <row r="55" spans="1:30" x14ac:dyDescent="0.2">
      <c r="A55" s="18" t="s">
        <v>57</v>
      </c>
      <c r="B55" s="18"/>
      <c r="C55" s="32">
        <v>43016.648000000001</v>
      </c>
      <c r="D55" s="32"/>
      <c r="E55" s="18">
        <f>+(C55-C$7)/C$8</f>
        <v>-356.00022143818802</v>
      </c>
      <c r="F55">
        <f>ROUND(2*E55,0)/2</f>
        <v>-356</v>
      </c>
      <c r="G55">
        <f>+C55-(C$7+F55*C$8)</f>
        <v>-4.1880000208038837E-4</v>
      </c>
      <c r="I55">
        <f>G55</f>
        <v>-4.1880000208038837E-4</v>
      </c>
      <c r="P55">
        <f>+D$11+D$12*F55+D$13*F55^2</f>
        <v>2.4785394405751836E-3</v>
      </c>
      <c r="Q55" s="2">
        <f>+C55-15018.5</f>
        <v>27998.148000000001</v>
      </c>
      <c r="R55">
        <f>+(P55-G55)^2</f>
        <v>8.3945758459677008E-6</v>
      </c>
      <c r="Y55" t="s">
        <v>35</v>
      </c>
      <c r="Z55">
        <v>9</v>
      </c>
      <c r="AB55" t="s">
        <v>32</v>
      </c>
      <c r="AD55" t="s">
        <v>34</v>
      </c>
    </row>
    <row r="56" spans="1:30" x14ac:dyDescent="0.2">
      <c r="A56" s="18" t="s">
        <v>58</v>
      </c>
      <c r="B56" s="18"/>
      <c r="C56" s="32">
        <v>43330.589</v>
      </c>
      <c r="D56" s="32"/>
      <c r="E56" s="18">
        <f>+(C56-C$7)/C$8</f>
        <v>-190.00565069225652</v>
      </c>
      <c r="F56">
        <f>ROUND(2*E56,0)/2</f>
        <v>-190</v>
      </c>
      <c r="G56">
        <f>+C56-(C$7+F56*C$8)</f>
        <v>-1.0687000001780689E-2</v>
      </c>
      <c r="I56">
        <f>G56</f>
        <v>-1.0687000001780689E-2</v>
      </c>
      <c r="P56">
        <f>+D$11+D$12*F56+D$13*F56^2</f>
        <v>3.1310645713655875E-3</v>
      </c>
      <c r="Q56" s="2">
        <f>+C56-15018.5</f>
        <v>28312.089</v>
      </c>
      <c r="R56">
        <f>+(P56-G56)^2</f>
        <v>1.909389085476402E-4</v>
      </c>
      <c r="Y56" t="s">
        <v>35</v>
      </c>
      <c r="AD56" t="s">
        <v>37</v>
      </c>
    </row>
    <row r="57" spans="1:30" x14ac:dyDescent="0.2">
      <c r="A57" s="18" t="s">
        <v>59</v>
      </c>
      <c r="B57" s="18"/>
      <c r="C57" s="32">
        <v>43338.589</v>
      </c>
      <c r="D57" s="32"/>
      <c r="E57" s="18">
        <f>+(C57-C$7)/C$8</f>
        <v>-185.77569485352421</v>
      </c>
      <c r="F57">
        <v>-185.5</v>
      </c>
      <c r="G57" s="11"/>
      <c r="I57" s="11">
        <v>-0.52141415000369307</v>
      </c>
      <c r="P57">
        <f>+D$11+D$12*F57+D$13*F57^2</f>
        <v>3.147250902934674E-3</v>
      </c>
      <c r="Q57" s="2">
        <f>+C57-15018.5</f>
        <v>28320.089</v>
      </c>
      <c r="R57">
        <f>+(P57-G57)^2</f>
        <v>9.9051882460231202E-6</v>
      </c>
      <c r="Z57">
        <v>6</v>
      </c>
      <c r="AB57" t="s">
        <v>45</v>
      </c>
      <c r="AD57" t="s">
        <v>34</v>
      </c>
    </row>
    <row r="58" spans="1:30" x14ac:dyDescent="0.2">
      <c r="A58" s="18" t="s">
        <v>60</v>
      </c>
      <c r="B58" s="18"/>
      <c r="C58" s="32">
        <v>43663.455000000002</v>
      </c>
      <c r="D58" s="32"/>
      <c r="E58" s="18">
        <f>+(C58-C$7)/C$8</f>
        <v>-14.004590665322388</v>
      </c>
      <c r="F58">
        <f>ROUND(2*E58,0)/2</f>
        <v>-14</v>
      </c>
      <c r="G58">
        <f>+C58-(C$7+F58*C$8)</f>
        <v>-8.682200001203455E-3</v>
      </c>
      <c r="I58">
        <f>G58</f>
        <v>-8.682200001203455E-3</v>
      </c>
      <c r="P58">
        <f>+D$11+D$12*F58+D$13*F58^2</f>
        <v>3.7050168396597096E-3</v>
      </c>
      <c r="Q58" s="2">
        <f>+C58-15018.5</f>
        <v>28644.955000000002</v>
      </c>
      <c r="R58">
        <f>+(P58-G58)^2</f>
        <v>1.5344314106256402E-4</v>
      </c>
      <c r="Y58" t="s">
        <v>35</v>
      </c>
      <c r="Z58">
        <v>11</v>
      </c>
      <c r="AB58" t="s">
        <v>32</v>
      </c>
      <c r="AD58" t="s">
        <v>34</v>
      </c>
    </row>
    <row r="59" spans="1:30" x14ac:dyDescent="0.2">
      <c r="A59" s="18" t="s">
        <v>16</v>
      </c>
      <c r="B59" s="18"/>
      <c r="C59" s="32">
        <v>43689.941500000001</v>
      </c>
      <c r="D59" s="32" t="s">
        <v>18</v>
      </c>
      <c r="E59" s="18">
        <f>+(C59-C$7)/C$8</f>
        <v>0</v>
      </c>
      <c r="F59">
        <f>ROUND(2*E59,0)/2</f>
        <v>0</v>
      </c>
      <c r="G59">
        <f>+C59-(C$7+F59*C$8)</f>
        <v>0</v>
      </c>
      <c r="H59">
        <f>+G59</f>
        <v>0</v>
      </c>
      <c r="P59">
        <f>+D$11+D$12*F59+D$13*F59^2</f>
        <v>3.7454627193522667E-3</v>
      </c>
      <c r="Q59" s="2">
        <f>+C59-15018.5</f>
        <v>28671.441500000001</v>
      </c>
      <c r="R59">
        <f>+(P59-G59)^2</f>
        <v>1.4028490982057677E-5</v>
      </c>
    </row>
    <row r="60" spans="1:30" x14ac:dyDescent="0.2">
      <c r="A60" s="18" t="s">
        <v>61</v>
      </c>
      <c r="B60" s="18"/>
      <c r="C60" s="32">
        <v>43769.38</v>
      </c>
      <c r="D60" s="32"/>
      <c r="E60" s="18">
        <f>+(C60-C$7)/C$8</f>
        <v>42.002668361890152</v>
      </c>
      <c r="F60">
        <f>ROUND(2*E60,0)/2</f>
        <v>42</v>
      </c>
      <c r="G60">
        <f>+C60-(C$7+F60*C$8)</f>
        <v>5.0465999956941232E-3</v>
      </c>
      <c r="I60">
        <f>G60</f>
        <v>5.0465999956941232E-3</v>
      </c>
      <c r="P60">
        <f>+D$11+D$12*F60+D$13*F60^2</f>
        <v>3.8621941394024794E-3</v>
      </c>
      <c r="Q60" s="2">
        <f>+C60-15018.5</f>
        <v>28750.879999999997</v>
      </c>
      <c r="R60">
        <f>+(P60-G60)^2</f>
        <v>1.4028172324179421E-6</v>
      </c>
      <c r="Y60" t="s">
        <v>35</v>
      </c>
      <c r="Z60">
        <v>14</v>
      </c>
      <c r="AB60" t="s">
        <v>39</v>
      </c>
      <c r="AD60" t="s">
        <v>34</v>
      </c>
    </row>
    <row r="61" spans="1:30" x14ac:dyDescent="0.2">
      <c r="A61" s="18" t="s">
        <v>62</v>
      </c>
      <c r="B61" s="18"/>
      <c r="C61" s="32">
        <v>43788.29</v>
      </c>
      <c r="D61" s="32"/>
      <c r="E61" s="18">
        <f>+(C61-C$7)/C$8</f>
        <v>52.001226475695468</v>
      </c>
      <c r="F61">
        <f>ROUND(2*E61,0)/2</f>
        <v>52</v>
      </c>
      <c r="G61">
        <f>+C61-(C$7+F61*C$8)</f>
        <v>2.3195999965537339E-3</v>
      </c>
      <c r="I61">
        <f>G61</f>
        <v>2.3195999965537339E-3</v>
      </c>
      <c r="P61">
        <f>+D$11+D$12*F61+D$13*F61^2</f>
        <v>3.8889689528947584E-3</v>
      </c>
      <c r="Q61" s="2">
        <f>+C61-15018.5</f>
        <v>28769.79</v>
      </c>
      <c r="R61">
        <f>+(P61-G61)^2</f>
        <v>2.4629189211269161E-6</v>
      </c>
      <c r="Y61" t="s">
        <v>35</v>
      </c>
      <c r="Z61">
        <v>8</v>
      </c>
      <c r="AB61" t="s">
        <v>50</v>
      </c>
      <c r="AD61" t="s">
        <v>34</v>
      </c>
    </row>
    <row r="62" spans="1:30" x14ac:dyDescent="0.2">
      <c r="A62" s="18" t="s">
        <v>57</v>
      </c>
      <c r="B62" s="18"/>
      <c r="C62" s="32">
        <v>44011.472999999998</v>
      </c>
      <c r="D62" s="32"/>
      <c r="E62" s="18">
        <f>+(C62-C$7)/C$8</f>
        <v>170.00800572016786</v>
      </c>
      <c r="F62">
        <f>ROUND(2*E62,0)/2</f>
        <v>170</v>
      </c>
      <c r="G62">
        <f>+C62-(C$7+F62*C$8)</f>
        <v>1.5140999996219762E-2</v>
      </c>
      <c r="I62">
        <f>G62</f>
        <v>1.5140999996219762E-2</v>
      </c>
      <c r="P62">
        <f>+D$11+D$12*F62+D$13*F62^2</f>
        <v>4.1753316788932992E-3</v>
      </c>
      <c r="Q62" s="2">
        <f>+C62-15018.5</f>
        <v>28992.972999999998</v>
      </c>
      <c r="R62">
        <f>+(P62-G62)^2</f>
        <v>1.2024588164561735E-4</v>
      </c>
      <c r="Y62" t="s">
        <v>35</v>
      </c>
      <c r="AD62" t="s">
        <v>37</v>
      </c>
    </row>
    <row r="63" spans="1:30" x14ac:dyDescent="0.2">
      <c r="A63" s="18" t="s">
        <v>63</v>
      </c>
      <c r="B63" s="18"/>
      <c r="C63" s="32">
        <v>44117.383999999998</v>
      </c>
      <c r="D63" s="32"/>
      <c r="E63" s="18">
        <f>+(C63-C$7)/C$8</f>
        <v>226.00786232466496</v>
      </c>
      <c r="F63">
        <f>ROUND(2*E63,0)/2</f>
        <v>226</v>
      </c>
      <c r="G63">
        <f>+C63-(C$7+F63*C$8)</f>
        <v>1.4869799997541122E-2</v>
      </c>
      <c r="I63">
        <f>G63</f>
        <v>1.4869799997541122E-2</v>
      </c>
      <c r="P63">
        <f>+D$11+D$12*F63+D$13*F63^2</f>
        <v>4.2921497262049958E-3</v>
      </c>
      <c r="Q63" s="2">
        <f>+C63-15018.5</f>
        <v>29098.883999999998</v>
      </c>
      <c r="R63">
        <f>+(P63-G63)^2</f>
        <v>1.1188668526269723E-4</v>
      </c>
      <c r="Y63" t="s">
        <v>35</v>
      </c>
      <c r="Z63">
        <v>11</v>
      </c>
      <c r="AB63" t="s">
        <v>32</v>
      </c>
      <c r="AD63" t="s">
        <v>34</v>
      </c>
    </row>
    <row r="64" spans="1:30" x14ac:dyDescent="0.2">
      <c r="A64" s="18" t="s">
        <v>64</v>
      </c>
      <c r="B64" s="18"/>
      <c r="C64" s="32">
        <v>44134.39</v>
      </c>
      <c r="D64" s="32"/>
      <c r="E64" s="18">
        <f>+(C64-C$7)/C$8</f>
        <v>234.9996909488508</v>
      </c>
      <c r="F64">
        <f>ROUND(2*E64,0)/2</f>
        <v>235</v>
      </c>
      <c r="G64">
        <f>+C64-(C$7+F64*C$8)</f>
        <v>-5.8449999778531492E-4</v>
      </c>
      <c r="I64">
        <f>G64</f>
        <v>-5.8449999778531492E-4</v>
      </c>
      <c r="P64">
        <f>+D$11+D$12*F64+D$13*F64^2</f>
        <v>4.3097783757597404E-3</v>
      </c>
      <c r="Q64" s="2">
        <f>+C64-15018.5</f>
        <v>29115.89</v>
      </c>
      <c r="R64">
        <f>+(P64-G64)^2</f>
        <v>2.3953960797750831E-5</v>
      </c>
      <c r="Z64">
        <v>11</v>
      </c>
      <c r="AB64" t="s">
        <v>32</v>
      </c>
      <c r="AD64" t="s">
        <v>34</v>
      </c>
    </row>
    <row r="65" spans="1:30" x14ac:dyDescent="0.2">
      <c r="A65" s="18" t="s">
        <v>65</v>
      </c>
      <c r="B65" s="18"/>
      <c r="C65" s="32">
        <v>44134.398000000001</v>
      </c>
      <c r="D65" s="32"/>
      <c r="E65" s="18">
        <f>+(C65-C$7)/C$8</f>
        <v>235.00392090469037</v>
      </c>
      <c r="F65">
        <f>ROUND(2*E65,0)/2</f>
        <v>235</v>
      </c>
      <c r="G65">
        <f>+C65-(C$7+F65*C$8)</f>
        <v>7.4155000038444996E-3</v>
      </c>
      <c r="I65">
        <f>G65</f>
        <v>7.4155000038444996E-3</v>
      </c>
      <c r="P65">
        <f>+D$11+D$12*F65+D$13*F65^2</f>
        <v>4.3097783757597404E-3</v>
      </c>
      <c r="Q65" s="2">
        <f>+C65-15018.5</f>
        <v>29115.898000000001</v>
      </c>
      <c r="R65">
        <f>+(P65-G65)^2</f>
        <v>9.6455068311534469E-6</v>
      </c>
      <c r="Y65" t="s">
        <v>35</v>
      </c>
      <c r="AD65" t="s">
        <v>37</v>
      </c>
    </row>
    <row r="66" spans="1:30" x14ac:dyDescent="0.2">
      <c r="A66" s="18" t="s">
        <v>66</v>
      </c>
      <c r="B66" s="18"/>
      <c r="C66" s="32">
        <v>44395.385999999999</v>
      </c>
      <c r="D66" s="32"/>
      <c r="E66" s="18">
        <f>+(C66-C$7)/C$8</f>
        <v>372.99988520957226</v>
      </c>
      <c r="F66">
        <f>ROUND(2*E66,0)/2</f>
        <v>373</v>
      </c>
      <c r="G66">
        <f>+C66-(C$7+F66*C$8)</f>
        <v>-2.1710000146413222E-4</v>
      </c>
      <c r="I66">
        <f>G66</f>
        <v>-2.1710000146413222E-4</v>
      </c>
      <c r="P66">
        <f>+D$11+D$12*F66+D$13*F66^2</f>
        <v>4.5403556964873108E-3</v>
      </c>
      <c r="Q66" s="2">
        <f>+C66-15018.5</f>
        <v>29376.885999999999</v>
      </c>
      <c r="R66">
        <f>+(P66-G66)^2</f>
        <v>2.2633384717970651E-5</v>
      </c>
      <c r="Y66" t="s">
        <v>35</v>
      </c>
      <c r="Z66">
        <v>8</v>
      </c>
      <c r="AB66" t="s">
        <v>50</v>
      </c>
      <c r="AD66" t="s">
        <v>34</v>
      </c>
    </row>
    <row r="67" spans="1:30" x14ac:dyDescent="0.2">
      <c r="A67" s="18" t="s">
        <v>67</v>
      </c>
      <c r="B67" s="18"/>
      <c r="C67" s="32">
        <v>44463.463000000003</v>
      </c>
      <c r="D67" s="32"/>
      <c r="E67" s="18">
        <f>+(C67-C$7)/C$8</f>
        <v>408.99522316374714</v>
      </c>
      <c r="F67">
        <f>ROUND(2*E67,0)/2</f>
        <v>409</v>
      </c>
      <c r="G67">
        <f>+C67-(C$7+F67*C$8)</f>
        <v>-9.034299997438211E-3</v>
      </c>
      <c r="J67">
        <f>G67</f>
        <v>-9.034299997438211E-3</v>
      </c>
      <c r="P67">
        <f>+D$11+D$12*F67+D$13*F67^2</f>
        <v>4.5882387185662695E-3</v>
      </c>
      <c r="Q67" s="2">
        <f>+C67-15018.5</f>
        <v>29444.963000000003</v>
      </c>
      <c r="R67">
        <f>+(P67-G67)^2</f>
        <v>1.8557356106904102E-4</v>
      </c>
      <c r="Y67" t="s">
        <v>35</v>
      </c>
      <c r="AD67" t="s">
        <v>37</v>
      </c>
    </row>
    <row r="68" spans="1:30" x14ac:dyDescent="0.2">
      <c r="A68" s="18" t="s">
        <v>67</v>
      </c>
      <c r="B68" s="18"/>
      <c r="C68" s="32">
        <v>44463.468999999997</v>
      </c>
      <c r="D68" s="32"/>
      <c r="E68" s="18">
        <f>+(C68-C$7)/C$8</f>
        <v>408.99839563062295</v>
      </c>
      <c r="F68">
        <f>ROUND(2*E68,0)/2</f>
        <v>409</v>
      </c>
      <c r="G68">
        <f>+C68-(C$7+F68*C$8)</f>
        <v>-3.0343000034918077E-3</v>
      </c>
      <c r="J68">
        <f>G68</f>
        <v>-3.0343000034918077E-3</v>
      </c>
      <c r="P68">
        <f>+D$11+D$12*F68+D$13*F68^2</f>
        <v>4.5882387185662695E-3</v>
      </c>
      <c r="Q68" s="2">
        <f>+C68-15018.5</f>
        <v>29444.968999999997</v>
      </c>
      <c r="R68">
        <f>+(P68-G68)^2</f>
        <v>5.8103096569274783E-5</v>
      </c>
      <c r="Y68" t="s">
        <v>35</v>
      </c>
      <c r="AD68" t="s">
        <v>37</v>
      </c>
    </row>
    <row r="69" spans="1:30" x14ac:dyDescent="0.2">
      <c r="A69" s="18" t="s">
        <v>68</v>
      </c>
      <c r="B69" s="18"/>
      <c r="C69" s="32">
        <v>44499.42</v>
      </c>
      <c r="D69" s="32"/>
      <c r="E69" s="18">
        <f>+(C69-C$7)/C$8</f>
        <v>428.00728842540656</v>
      </c>
      <c r="F69">
        <f>ROUND(2*E69,0)/2</f>
        <v>428</v>
      </c>
      <c r="G69">
        <f>+C69-(C$7+F69*C$8)</f>
        <v>1.3784399998257868E-2</v>
      </c>
      <c r="I69">
        <f>G69</f>
        <v>1.3784399998257868E-2</v>
      </c>
      <c r="P69">
        <f>+D$11+D$12*F69+D$13*F69^2</f>
        <v>4.6114637579045582E-3</v>
      </c>
      <c r="Q69" s="2">
        <f>+C69-15018.5</f>
        <v>29480.92</v>
      </c>
      <c r="R69">
        <f>+(P69-G69)^2</f>
        <v>8.4142759269587112E-5</v>
      </c>
      <c r="Y69" t="s">
        <v>35</v>
      </c>
      <c r="Z69">
        <v>9</v>
      </c>
      <c r="AB69" t="s">
        <v>32</v>
      </c>
      <c r="AD69" t="s">
        <v>34</v>
      </c>
    </row>
    <row r="70" spans="1:30" x14ac:dyDescent="0.2">
      <c r="A70" s="18" t="s">
        <v>69</v>
      </c>
      <c r="B70" s="18"/>
      <c r="C70" s="32">
        <v>44758.514000000003</v>
      </c>
      <c r="D70" s="32"/>
      <c r="E70" s="18">
        <f>+(C70-C$7)/C$8</f>
        <v>565.00181068547226</v>
      </c>
      <c r="F70">
        <f>ROUND(2*E70,0)/2</f>
        <v>565</v>
      </c>
      <c r="G70">
        <f>+C70-(C$7+F70*C$8)</f>
        <v>3.4244999988004565E-3</v>
      </c>
      <c r="J70">
        <f>G70</f>
        <v>3.4244999988004565E-3</v>
      </c>
      <c r="P70">
        <f>+D$11+D$12*F70+D$13*F70^2</f>
        <v>4.7370730249941123E-3</v>
      </c>
      <c r="Q70" s="2">
        <f>+C70-15018.5</f>
        <v>29740.014000000003</v>
      </c>
      <c r="R70">
        <f>+(P70-G70)^2</f>
        <v>1.7228479490911715E-6</v>
      </c>
      <c r="Y70" t="s">
        <v>35</v>
      </c>
      <c r="AD70" t="s">
        <v>37</v>
      </c>
    </row>
    <row r="71" spans="1:30" x14ac:dyDescent="0.2">
      <c r="A71" s="18" t="s">
        <v>70</v>
      </c>
      <c r="B71" s="18"/>
      <c r="C71" s="32">
        <v>44847.404999999999</v>
      </c>
      <c r="D71" s="32"/>
      <c r="E71" s="18">
        <f>+(C71-C$7)/C$8</f>
        <v>612.00243624306427</v>
      </c>
      <c r="F71">
        <f>ROUND(2*E71,0)/2</f>
        <v>612</v>
      </c>
      <c r="G71">
        <f>+C71-(C$7+F71*C$8)</f>
        <v>4.6075999998720363E-3</v>
      </c>
      <c r="I71">
        <f>G71</f>
        <v>4.6075999998720363E-3</v>
      </c>
      <c r="P71">
        <f>+D$11+D$12*F71+D$13*F71^2</f>
        <v>4.7632287833071826E-3</v>
      </c>
      <c r="Q71" s="2">
        <f>+C71-15018.5</f>
        <v>29828.904999999999</v>
      </c>
      <c r="R71">
        <f>+(P71-G71)^2</f>
        <v>2.4220318233503664E-8</v>
      </c>
      <c r="Y71" t="s">
        <v>35</v>
      </c>
      <c r="AD71" t="s">
        <v>37</v>
      </c>
    </row>
    <row r="72" spans="1:30" x14ac:dyDescent="0.2">
      <c r="A72" s="18" t="s">
        <v>71</v>
      </c>
      <c r="B72" s="18"/>
      <c r="C72" s="32">
        <v>44847.434999999998</v>
      </c>
      <c r="D72" s="32"/>
      <c r="E72" s="18">
        <f>+(C72-C$7)/C$8</f>
        <v>612.01829857745884</v>
      </c>
      <c r="F72">
        <f>ROUND(2*E72,0)/2</f>
        <v>612</v>
      </c>
      <c r="G72">
        <f>+C72-(C$7+F72*C$8)</f>
        <v>3.4607599998707883E-2</v>
      </c>
      <c r="I72">
        <f>G72</f>
        <v>3.4607599998707883E-2</v>
      </c>
      <c r="P72">
        <f>+D$11+D$12*F72+D$13*F72^2</f>
        <v>4.7632287833071826E-3</v>
      </c>
      <c r="Q72" s="2">
        <f>+C72-15018.5</f>
        <v>29828.934999999998</v>
      </c>
      <c r="R72">
        <f>+(P72-G72)^2</f>
        <v>8.9068649324263783E-4</v>
      </c>
      <c r="Z72">
        <v>15</v>
      </c>
      <c r="AB72" t="s">
        <v>32</v>
      </c>
      <c r="AD72" t="s">
        <v>34</v>
      </c>
    </row>
    <row r="73" spans="1:30" x14ac:dyDescent="0.2">
      <c r="A73" s="18" t="s">
        <v>72</v>
      </c>
      <c r="B73" s="18"/>
      <c r="C73" s="32">
        <v>44883.332000000002</v>
      </c>
      <c r="D73" s="32"/>
      <c r="E73" s="18">
        <f>+(C73-C$7)/C$8</f>
        <v>630.99863917033292</v>
      </c>
      <c r="F73">
        <f>ROUND(2*E73,0)/2</f>
        <v>631</v>
      </c>
      <c r="G73">
        <f>+C73-(C$7+F73*C$8)</f>
        <v>-2.5736999959917739E-3</v>
      </c>
      <c r="I73">
        <f>G73</f>
        <v>-2.5736999959917739E-3</v>
      </c>
      <c r="P73">
        <f>+D$11+D$12*F73+D$13*F73^2</f>
        <v>4.7713465209542191E-3</v>
      </c>
      <c r="Q73" s="2">
        <f>+C73-15018.5</f>
        <v>29864.832000000002</v>
      </c>
      <c r="R73">
        <f>+(P73-G73)^2</f>
        <v>5.3949708336100462E-5</v>
      </c>
      <c r="Y73" t="s">
        <v>35</v>
      </c>
      <c r="Z73">
        <v>7</v>
      </c>
      <c r="AB73" t="s">
        <v>50</v>
      </c>
      <c r="AD73" t="s">
        <v>34</v>
      </c>
    </row>
    <row r="74" spans="1:30" x14ac:dyDescent="0.2">
      <c r="A74" s="18" t="s">
        <v>72</v>
      </c>
      <c r="B74" s="18"/>
      <c r="C74" s="32">
        <v>44902.239999999998</v>
      </c>
      <c r="D74" s="32"/>
      <c r="E74" s="18">
        <f>+(C74-C$7)/C$8</f>
        <v>640.99613979517449</v>
      </c>
      <c r="F74">
        <f>ROUND(2*E74,0)/2</f>
        <v>641</v>
      </c>
      <c r="G74">
        <f>+C74-(C$7+F74*C$8)</f>
        <v>-7.3007000028155744E-3</v>
      </c>
      <c r="I74">
        <f>G74</f>
        <v>-7.3007000028155744E-3</v>
      </c>
      <c r="P74">
        <f>+D$11+D$12*F74+D$13*F74^2</f>
        <v>4.7750510707800569E-3</v>
      </c>
      <c r="Q74" s="2">
        <f>+C74-15018.5</f>
        <v>29883.739999999998</v>
      </c>
      <c r="R74">
        <f>+(P74-G74)^2</f>
        <v>1.4582376399144606E-4</v>
      </c>
      <c r="Y74" t="s">
        <v>35</v>
      </c>
      <c r="Z74">
        <v>6</v>
      </c>
      <c r="AB74" t="s">
        <v>45</v>
      </c>
      <c r="AD74" t="s">
        <v>34</v>
      </c>
    </row>
    <row r="75" spans="1:30" x14ac:dyDescent="0.2">
      <c r="A75" s="18" t="s">
        <v>72</v>
      </c>
      <c r="B75" s="18"/>
      <c r="C75" s="32">
        <v>44917.38</v>
      </c>
      <c r="D75" s="32"/>
      <c r="E75" s="18">
        <f>+(C75-C$7)/C$8</f>
        <v>649.0013312199751</v>
      </c>
      <c r="F75">
        <f>ROUND(2*E75,0)/2</f>
        <v>649</v>
      </c>
      <c r="G75">
        <f>+C75-(C$7+F75*C$8)</f>
        <v>2.5176999988616444E-3</v>
      </c>
      <c r="I75">
        <f>G75</f>
        <v>2.5176999988616444E-3</v>
      </c>
      <c r="P75">
        <f>+D$11+D$12*F75+D$13*F75^2</f>
        <v>4.7777326972308822E-3</v>
      </c>
      <c r="Q75" s="2">
        <f>+C75-15018.5</f>
        <v>29898.879999999997</v>
      </c>
      <c r="R75">
        <f>+(P75-G75)^2</f>
        <v>5.107747797698138E-6</v>
      </c>
      <c r="Y75" t="s">
        <v>35</v>
      </c>
      <c r="Z75">
        <v>11</v>
      </c>
      <c r="AB75" t="s">
        <v>32</v>
      </c>
      <c r="AD75" t="s">
        <v>34</v>
      </c>
    </row>
    <row r="76" spans="1:30" x14ac:dyDescent="0.2">
      <c r="A76" s="18" t="s">
        <v>72</v>
      </c>
      <c r="B76" s="18"/>
      <c r="C76" s="32">
        <v>44919.277000000002</v>
      </c>
      <c r="D76" s="32"/>
      <c r="E76" s="18">
        <f>+(C76-C$7)/C$8</f>
        <v>650.00435949823679</v>
      </c>
      <c r="F76">
        <f>ROUND(2*E76,0)/2</f>
        <v>650</v>
      </c>
      <c r="G76">
        <f>+C76-(C$7+F76*C$8)</f>
        <v>8.2450000045355409E-3</v>
      </c>
      <c r="I76">
        <f>G76</f>
        <v>8.2450000045355409E-3</v>
      </c>
      <c r="P76">
        <f>+D$11+D$12*F76+D$13*F76^2</f>
        <v>4.7780502746991201E-3</v>
      </c>
      <c r="Q76" s="2">
        <f>+C76-15018.5</f>
        <v>29900.777000000002</v>
      </c>
      <c r="R76">
        <f>+(P76-G76)^2</f>
        <v>1.2019740429212832E-5</v>
      </c>
      <c r="Y76" t="s">
        <v>35</v>
      </c>
      <c r="Z76">
        <v>10</v>
      </c>
      <c r="AB76" t="s">
        <v>50</v>
      </c>
      <c r="AD76" t="s">
        <v>34</v>
      </c>
    </row>
    <row r="77" spans="1:30" x14ac:dyDescent="0.2">
      <c r="A77" s="18" t="s">
        <v>73</v>
      </c>
      <c r="B77" s="18"/>
      <c r="C77" s="32">
        <v>45104.601000000002</v>
      </c>
      <c r="D77" s="32"/>
      <c r="E77" s="18">
        <f>+(C77-C$7)/C$8</f>
        <v>747.99340148039016</v>
      </c>
      <c r="F77">
        <f>ROUND(2*E77,0)/2</f>
        <v>748</v>
      </c>
      <c r="G77">
        <f>+C77-(C$7+F77*C$8)</f>
        <v>-1.247960000182502E-2</v>
      </c>
      <c r="I77">
        <f>G77</f>
        <v>-1.247960000182502E-2</v>
      </c>
      <c r="P77">
        <f>+D$11+D$12*F77+D$13*F77^2</f>
        <v>4.7901722130981612E-3</v>
      </c>
      <c r="Q77" s="2">
        <f>+C77-15018.5</f>
        <v>30086.101000000002</v>
      </c>
      <c r="R77">
        <f>+(P77-G77)^2</f>
        <v>2.9824503235533265E-4</v>
      </c>
      <c r="Y77" t="s">
        <v>35</v>
      </c>
      <c r="Z77">
        <v>7</v>
      </c>
      <c r="AB77" t="s">
        <v>50</v>
      </c>
      <c r="AD77" t="s">
        <v>34</v>
      </c>
    </row>
    <row r="78" spans="1:30" x14ac:dyDescent="0.2">
      <c r="A78" s="18" t="s">
        <v>75</v>
      </c>
      <c r="B78" s="18"/>
      <c r="C78" s="32">
        <v>45193.514000000003</v>
      </c>
      <c r="D78" s="32"/>
      <c r="E78" s="18">
        <f>+(C78-C$7)/C$8</f>
        <v>795.00565941654099</v>
      </c>
      <c r="F78">
        <f>ROUND(2*E78,0)/2</f>
        <v>795</v>
      </c>
      <c r="G78">
        <f>+C78-(C$7+F78*C$8)</f>
        <v>1.070350000372855E-2</v>
      </c>
      <c r="I78">
        <f>G78</f>
        <v>1.070350000372855E-2</v>
      </c>
      <c r="P78">
        <f>+D$11+D$12*F78+D$13*F78^2</f>
        <v>4.7826391194935626E-3</v>
      </c>
      <c r="Q78" s="2">
        <f>+C78-15018.5</f>
        <v>30175.014000000003</v>
      </c>
      <c r="R78">
        <f>+(P78-G78)^2</f>
        <v>3.5056593610463916E-5</v>
      </c>
      <c r="Y78" t="s">
        <v>35</v>
      </c>
      <c r="Z78">
        <v>14</v>
      </c>
      <c r="AB78" t="s">
        <v>74</v>
      </c>
      <c r="AD78" t="s">
        <v>34</v>
      </c>
    </row>
    <row r="79" spans="1:30" x14ac:dyDescent="0.2">
      <c r="A79" s="18" t="s">
        <v>75</v>
      </c>
      <c r="B79" s="18"/>
      <c r="C79" s="32">
        <v>45212.42</v>
      </c>
      <c r="D79" s="32"/>
      <c r="E79" s="18">
        <f>+(C79-C$7)/C$8</f>
        <v>805.00210255242268</v>
      </c>
      <c r="F79">
        <f>ROUND(2*E79,0)/2</f>
        <v>805</v>
      </c>
      <c r="G79">
        <f>+C79-(C$7+F79*C$8)</f>
        <v>3.9764999964972958E-3</v>
      </c>
      <c r="I79">
        <f>G79</f>
        <v>3.9764999964972958E-3</v>
      </c>
      <c r="P79">
        <f>+D$11+D$12*F79+D$13*F79^2</f>
        <v>4.779920030539609E-3</v>
      </c>
      <c r="Q79" s="2">
        <f>+C79-15018.5</f>
        <v>30193.919999999998</v>
      </c>
      <c r="R79">
        <f>+(P79-G79)^2</f>
        <v>6.4548375110055174E-7</v>
      </c>
      <c r="Y79" t="s">
        <v>35</v>
      </c>
      <c r="Z79">
        <v>12</v>
      </c>
      <c r="AB79" t="s">
        <v>32</v>
      </c>
      <c r="AD79" t="s">
        <v>34</v>
      </c>
    </row>
    <row r="80" spans="1:30" x14ac:dyDescent="0.2">
      <c r="A80" s="18" t="s">
        <v>75</v>
      </c>
      <c r="B80" s="18"/>
      <c r="C80" s="32">
        <v>45231.334000000003</v>
      </c>
      <c r="D80" s="32"/>
      <c r="E80" s="18">
        <f>+(C80-C$7)/C$8</f>
        <v>815.00277564414785</v>
      </c>
      <c r="F80">
        <f>ROUND(2*E80,0)/2</f>
        <v>815</v>
      </c>
      <c r="G80">
        <f>+C80-(C$7+F80*C$8)</f>
        <v>5.2494999981718138E-3</v>
      </c>
      <c r="I80">
        <f>G80</f>
        <v>5.2494999981718138E-3</v>
      </c>
      <c r="P80">
        <f>+D$11+D$12*F80+D$13*F80^2</f>
        <v>4.7768092562942063E-3</v>
      </c>
      <c r="Q80" s="2">
        <f>+C80-15018.5</f>
        <v>30212.834000000003</v>
      </c>
      <c r="R80">
        <f>+(P80-G80)^2</f>
        <v>2.2343653745680299E-7</v>
      </c>
      <c r="Y80" t="s">
        <v>35</v>
      </c>
      <c r="Z80">
        <v>8</v>
      </c>
      <c r="AB80" t="s">
        <v>50</v>
      </c>
      <c r="AD80" t="s">
        <v>34</v>
      </c>
    </row>
    <row r="81" spans="1:30" x14ac:dyDescent="0.2">
      <c r="A81" s="18" t="s">
        <v>75</v>
      </c>
      <c r="B81" s="18"/>
      <c r="C81" s="32">
        <v>45231.334999999999</v>
      </c>
      <c r="D81" s="32"/>
      <c r="E81" s="18">
        <f>+(C81-C$7)/C$8</f>
        <v>815.00330438862591</v>
      </c>
      <c r="F81">
        <f>ROUND(2*E81,0)/2</f>
        <v>815</v>
      </c>
      <c r="G81">
        <f>+C81-(C$7+F81*C$8)</f>
        <v>6.2494999947375618E-3</v>
      </c>
      <c r="I81">
        <f>G81</f>
        <v>6.2494999947375618E-3</v>
      </c>
      <c r="P81">
        <f>+D$11+D$12*F81+D$13*F81^2</f>
        <v>4.7768092562942063E-3</v>
      </c>
      <c r="Q81" s="2">
        <f>+C81-15018.5</f>
        <v>30212.834999999999</v>
      </c>
      <c r="R81">
        <f>+(P81-G81)^2</f>
        <v>2.1688180110968359E-6</v>
      </c>
      <c r="Y81" t="s">
        <v>35</v>
      </c>
      <c r="Z81">
        <v>11</v>
      </c>
      <c r="AB81" t="s">
        <v>32</v>
      </c>
      <c r="AD81" t="s">
        <v>34</v>
      </c>
    </row>
    <row r="82" spans="1:30" x14ac:dyDescent="0.2">
      <c r="A82" s="18" t="s">
        <v>77</v>
      </c>
      <c r="B82" s="18"/>
      <c r="C82" s="32">
        <v>45231.336000000003</v>
      </c>
      <c r="D82" s="32"/>
      <c r="E82" s="18">
        <f>+(C82-C$7)/C$8</f>
        <v>815.00383313310772</v>
      </c>
      <c r="F82">
        <f>ROUND(2*E82,0)/2</f>
        <v>815</v>
      </c>
      <c r="G82">
        <f>+C82-(C$7+F82*C$8)</f>
        <v>7.2494999985792674E-3</v>
      </c>
      <c r="I82">
        <f>G82</f>
        <v>7.2494999985792674E-3</v>
      </c>
      <c r="P82">
        <f>+D$11+D$12*F82+D$13*F82^2</f>
        <v>4.7768092562942063E-3</v>
      </c>
      <c r="Q82" s="2">
        <f>+C82-15018.5</f>
        <v>30212.836000000003</v>
      </c>
      <c r="R82">
        <f>+(P82-G82)^2</f>
        <v>6.1141995069822469E-6</v>
      </c>
      <c r="Y82" t="s">
        <v>35</v>
      </c>
      <c r="Z82">
        <v>10</v>
      </c>
      <c r="AB82" t="s">
        <v>76</v>
      </c>
      <c r="AD82" t="s">
        <v>34</v>
      </c>
    </row>
    <row r="83" spans="1:30" x14ac:dyDescent="0.2">
      <c r="A83" s="18" t="s">
        <v>78</v>
      </c>
      <c r="B83" s="18"/>
      <c r="C83" s="32">
        <v>45543.39</v>
      </c>
      <c r="D83" s="32"/>
      <c r="E83" s="18">
        <f>+(C83-C$7)/C$8</f>
        <v>980.00066304557697</v>
      </c>
      <c r="F83">
        <f>ROUND(2*E83,0)/2</f>
        <v>980</v>
      </c>
      <c r="G83">
        <f>+C83-(C$7+F83*C$8)</f>
        <v>1.2539999952423386E-3</v>
      </c>
      <c r="I83">
        <f>G83</f>
        <v>1.2539999952423386E-3</v>
      </c>
      <c r="P83">
        <f>+D$11+D$12*F83+D$13*F83^2</f>
        <v>4.6689319172918591E-3</v>
      </c>
      <c r="Q83" s="2">
        <f>+C83-15018.5</f>
        <v>30524.89</v>
      </c>
      <c r="R83">
        <f>+(P83-G83)^2</f>
        <v>1.1661760032232832E-5</v>
      </c>
      <c r="Y83" t="s">
        <v>35</v>
      </c>
      <c r="Z83">
        <v>7</v>
      </c>
      <c r="AB83" t="s">
        <v>50</v>
      </c>
      <c r="AD83" t="s">
        <v>34</v>
      </c>
    </row>
    <row r="84" spans="1:30" x14ac:dyDescent="0.2">
      <c r="A84" s="18" t="s">
        <v>79</v>
      </c>
      <c r="B84" s="18"/>
      <c r="C84" s="32">
        <v>45577.436999999998</v>
      </c>
      <c r="D84" s="32"/>
      <c r="E84" s="18">
        <f>+(C84-C$7)/C$8</f>
        <v>998.00282635074109</v>
      </c>
      <c r="F84">
        <f>ROUND(2*E84,0)/2</f>
        <v>998</v>
      </c>
      <c r="G84">
        <f>+C84-(C$7+F84*C$8)</f>
        <v>5.3453999935300089E-3</v>
      </c>
      <c r="I84">
        <f>G84</f>
        <v>5.3453999935300089E-3</v>
      </c>
      <c r="P84">
        <f>+D$11+D$12*F84+D$13*F84^2</f>
        <v>4.6507124235595932E-3</v>
      </c>
      <c r="Q84" s="2">
        <f>+C84-15018.5</f>
        <v>30558.936999999998</v>
      </c>
      <c r="R84">
        <f>+(P84-G84)^2</f>
        <v>4.8259081987140123E-7</v>
      </c>
      <c r="Y84" t="s">
        <v>35</v>
      </c>
      <c r="AD84" t="s">
        <v>37</v>
      </c>
    </row>
    <row r="85" spans="1:30" x14ac:dyDescent="0.2">
      <c r="A85" s="18" t="s">
        <v>69</v>
      </c>
      <c r="B85" s="18"/>
      <c r="C85" s="32">
        <v>45577.446000000004</v>
      </c>
      <c r="D85" s="32"/>
      <c r="E85" s="18">
        <f>+(C85-C$7)/C$8</f>
        <v>998.00758505106251</v>
      </c>
      <c r="F85">
        <f>ROUND(2*E85,0)/2</f>
        <v>998</v>
      </c>
      <c r="G85">
        <f>+C85-(C$7+F85*C$8)</f>
        <v>1.4345399999001529E-2</v>
      </c>
      <c r="J85">
        <f>G85</f>
        <v>1.4345399999001529E-2</v>
      </c>
      <c r="P85">
        <f>+D$11+D$12*F85+D$13*F85^2</f>
        <v>4.6507124235595932E-3</v>
      </c>
      <c r="Q85" s="2">
        <f>+C85-15018.5</f>
        <v>30558.946000000004</v>
      </c>
      <c r="R85">
        <f>+(P85-G85)^2</f>
        <v>9.3986967185428241E-5</v>
      </c>
      <c r="Y85" t="s">
        <v>35</v>
      </c>
      <c r="AD85" t="s">
        <v>37</v>
      </c>
    </row>
    <row r="86" spans="1:30" x14ac:dyDescent="0.2">
      <c r="A86" s="18" t="s">
        <v>80</v>
      </c>
      <c r="B86" s="18"/>
      <c r="C86" s="32">
        <v>45596.343000000001</v>
      </c>
      <c r="D86" s="32"/>
      <c r="E86" s="18">
        <f>+(C86-C$7)/C$8</f>
        <v>1007.9992694866266</v>
      </c>
      <c r="F86">
        <f>ROUND(2*E86,0)/2</f>
        <v>1008</v>
      </c>
      <c r="G86">
        <f>+C86-(C$7+F86*C$8)</f>
        <v>-1.38159999914933E-3</v>
      </c>
      <c r="I86">
        <f>G86</f>
        <v>-1.38159999914933E-3</v>
      </c>
      <c r="P86">
        <f>+D$11+D$12*F86+D$13*F86^2</f>
        <v>4.640042123189192E-3</v>
      </c>
      <c r="Q86" s="2">
        <f>+C86-15018.5</f>
        <v>30577.843000000001</v>
      </c>
      <c r="R86">
        <f>+(P86-G86)^2</f>
        <v>3.6260173849521579E-5</v>
      </c>
      <c r="Y86" t="s">
        <v>35</v>
      </c>
      <c r="Z86">
        <v>5</v>
      </c>
      <c r="AB86" t="s">
        <v>74</v>
      </c>
      <c r="AD86" t="s">
        <v>34</v>
      </c>
    </row>
    <row r="87" spans="1:30" x14ac:dyDescent="0.2">
      <c r="A87" s="18" t="s">
        <v>79</v>
      </c>
      <c r="B87" s="18"/>
      <c r="C87" s="32">
        <v>45596.345000000001</v>
      </c>
      <c r="D87" s="32"/>
      <c r="E87" s="18">
        <f>+(C87-C$7)/C$8</f>
        <v>1008.0003269755865</v>
      </c>
      <c r="F87">
        <f>ROUND(2*E87,0)/2</f>
        <v>1008</v>
      </c>
      <c r="G87">
        <f>+C87-(C$7+F87*C$8)</f>
        <v>6.1840000125812367E-4</v>
      </c>
      <c r="I87">
        <f>G87</f>
        <v>6.1840000125812367E-4</v>
      </c>
      <c r="P87">
        <f>+D$11+D$12*F87+D$13*F87^2</f>
        <v>4.640042123189192E-3</v>
      </c>
      <c r="Q87" s="2">
        <f>+C87-15018.5</f>
        <v>30577.845000000001</v>
      </c>
      <c r="R87">
        <f>+(P87-G87)^2</f>
        <v>1.6173605356890225E-5</v>
      </c>
      <c r="Y87" t="s">
        <v>35</v>
      </c>
      <c r="AD87" t="s">
        <v>37</v>
      </c>
    </row>
    <row r="88" spans="1:30" x14ac:dyDescent="0.2">
      <c r="A88" s="18" t="s">
        <v>81</v>
      </c>
      <c r="B88" s="18"/>
      <c r="C88" s="32">
        <v>45611.478999999999</v>
      </c>
      <c r="D88" s="32"/>
      <c r="E88" s="18">
        <f>+(C88-C$7)/C$8</f>
        <v>1016.0023459335074</v>
      </c>
      <c r="F88">
        <f>ROUND(2*E88,0)/2</f>
        <v>1016</v>
      </c>
      <c r="G88">
        <f>+C88-(C$7+F88*C$8)</f>
        <v>4.4368000017129816E-3</v>
      </c>
      <c r="I88">
        <f>G88</f>
        <v>4.4368000017129816E-3</v>
      </c>
      <c r="P88">
        <f>+D$11+D$12*F88+D$13*F88^2</f>
        <v>4.6312238694830275E-3</v>
      </c>
      <c r="Q88" s="2">
        <f>+C88-15018.5</f>
        <v>30592.978999999999</v>
      </c>
      <c r="R88">
        <f>+(P88-G88)^2</f>
        <v>3.7800640358664296E-8</v>
      </c>
      <c r="Y88" t="s">
        <v>35</v>
      </c>
      <c r="Z88">
        <v>9</v>
      </c>
      <c r="AB88" t="s">
        <v>74</v>
      </c>
      <c r="AD88" t="s">
        <v>34</v>
      </c>
    </row>
    <row r="89" spans="1:30" x14ac:dyDescent="0.2">
      <c r="A89" s="18" t="s">
        <v>81</v>
      </c>
      <c r="B89" s="18"/>
      <c r="C89" s="32">
        <v>45613.368999999999</v>
      </c>
      <c r="D89" s="32"/>
      <c r="E89" s="18">
        <f>+(C89-C$7)/C$8</f>
        <v>1017.0016730004075</v>
      </c>
      <c r="F89">
        <f>ROUND(2*E89,0)/2</f>
        <v>1017</v>
      </c>
      <c r="G89">
        <f>+C89-(C$7+F89*C$8)</f>
        <v>3.164099995046854E-3</v>
      </c>
      <c r="I89">
        <f>G89</f>
        <v>3.164099995046854E-3</v>
      </c>
      <c r="P89">
        <f>+D$11+D$12*F89+D$13*F89^2</f>
        <v>4.630103961931642E-3</v>
      </c>
      <c r="Q89" s="2">
        <f>+C89-15018.5</f>
        <v>30594.868999999999</v>
      </c>
      <c r="R89">
        <f>+(P89-G89)^2</f>
        <v>2.1491676309219346E-6</v>
      </c>
      <c r="Y89" t="s">
        <v>35</v>
      </c>
      <c r="Z89">
        <v>12</v>
      </c>
      <c r="AB89" t="s">
        <v>32</v>
      </c>
      <c r="AD89" t="s">
        <v>34</v>
      </c>
    </row>
    <row r="90" spans="1:30" x14ac:dyDescent="0.2">
      <c r="A90" s="18" t="s">
        <v>81</v>
      </c>
      <c r="B90" s="18"/>
      <c r="C90" s="32">
        <v>45613.37</v>
      </c>
      <c r="D90" s="32"/>
      <c r="E90" s="18">
        <f>+(C90-C$7)/C$8</f>
        <v>1017.0022017448895</v>
      </c>
      <c r="F90">
        <f>ROUND(2*E90,0)/2</f>
        <v>1017</v>
      </c>
      <c r="G90">
        <f>+C90-(C$7+F90*C$8)</f>
        <v>4.1640999988885596E-3</v>
      </c>
      <c r="I90">
        <f>G90</f>
        <v>4.1640999988885596E-3</v>
      </c>
      <c r="P90">
        <f>+D$11+D$12*F90+D$13*F90^2</f>
        <v>4.630103961931642E-3</v>
      </c>
      <c r="Q90" s="2">
        <f>+C90-15018.5</f>
        <v>30594.870000000003</v>
      </c>
      <c r="R90">
        <f>+(P90-G90)^2</f>
        <v>2.1715969357185846E-7</v>
      </c>
      <c r="Y90" t="s">
        <v>35</v>
      </c>
      <c r="Z90">
        <v>10</v>
      </c>
      <c r="AB90" t="s">
        <v>74</v>
      </c>
      <c r="AD90" t="s">
        <v>34</v>
      </c>
    </row>
    <row r="91" spans="1:30" x14ac:dyDescent="0.2">
      <c r="A91" s="18" t="s">
        <v>81</v>
      </c>
      <c r="B91" s="18"/>
      <c r="C91" s="32">
        <v>45632.283000000003</v>
      </c>
      <c r="D91" s="32"/>
      <c r="E91" s="18">
        <f>+(C91-C$7)/C$8</f>
        <v>1027.0023460921327</v>
      </c>
      <c r="F91">
        <f>ROUND(2*E91,0)/2</f>
        <v>1027</v>
      </c>
      <c r="G91">
        <f>+C91-(C$7+F91*C$8)</f>
        <v>4.4371000039973296E-3</v>
      </c>
      <c r="I91">
        <f>G91</f>
        <v>4.4371000039973296E-3</v>
      </c>
      <c r="P91">
        <f>+D$11+D$12*F91+D$13*F91^2</f>
        <v>4.6186894595074846E-3</v>
      </c>
      <c r="Q91" s="2">
        <f>+C91-15018.5</f>
        <v>30613.783000000003</v>
      </c>
      <c r="R91">
        <f>+(P91-G91)^2</f>
        <v>3.2974730352474559E-8</v>
      </c>
      <c r="Y91" t="s">
        <v>35</v>
      </c>
      <c r="Z91">
        <v>9</v>
      </c>
      <c r="AB91" t="s">
        <v>32</v>
      </c>
      <c r="AD91" t="s">
        <v>34</v>
      </c>
    </row>
    <row r="92" spans="1:30" x14ac:dyDescent="0.2">
      <c r="A92" s="18" t="s">
        <v>81</v>
      </c>
      <c r="B92" s="18"/>
      <c r="C92" s="32">
        <v>45649.31</v>
      </c>
      <c r="D92" s="32"/>
      <c r="E92" s="18">
        <f>+(C92-C$7)/C$8</f>
        <v>1036.0052783503918</v>
      </c>
      <c r="F92">
        <f>ROUND(2*E92,0)/2</f>
        <v>1036</v>
      </c>
      <c r="G92">
        <f>+C92-(C$7+F92*C$8)</f>
        <v>9.9827999947592616E-3</v>
      </c>
      <c r="I92">
        <f>G92</f>
        <v>9.9827999947592616E-3</v>
      </c>
      <c r="P92">
        <f>+D$11+D$12*F92+D$13*F92^2</f>
        <v>4.6080815164015534E-3</v>
      </c>
      <c r="Q92" s="2">
        <f>+C92-15018.5</f>
        <v>30630.809999999998</v>
      </c>
      <c r="R92">
        <f>+(P92-G92)^2</f>
        <v>2.8887598721599798E-5</v>
      </c>
      <c r="Y92" t="s">
        <v>35</v>
      </c>
      <c r="Z92">
        <v>7</v>
      </c>
      <c r="AB92" t="s">
        <v>74</v>
      </c>
      <c r="AD92" t="s">
        <v>34</v>
      </c>
    </row>
    <row r="93" spans="1:30" x14ac:dyDescent="0.2">
      <c r="A93" s="18" t="s">
        <v>82</v>
      </c>
      <c r="B93" s="18"/>
      <c r="C93" s="32">
        <v>45908.421000000002</v>
      </c>
      <c r="D93" s="32"/>
      <c r="E93" s="18">
        <f>+(C93-C$7)/C$8</f>
        <v>1173.0087892666147</v>
      </c>
      <c r="F93">
        <f>ROUND(2*E93,0)/2</f>
        <v>1173</v>
      </c>
      <c r="G93">
        <f>+C93-(C$7+F93*C$8)</f>
        <v>1.6622900002403185E-2</v>
      </c>
      <c r="J93">
        <f>G93</f>
        <v>1.6622900002403185E-2</v>
      </c>
      <c r="P93">
        <f>+D$11+D$12*F93+D$13*F93^2</f>
        <v>4.4074326031243935E-3</v>
      </c>
      <c r="Q93" s="2">
        <f>+C93-15018.5</f>
        <v>30889.921000000002</v>
      </c>
      <c r="R93">
        <f>+(P93-G93)^2</f>
        <v>1.4921764378284294E-4</v>
      </c>
      <c r="Y93" t="s">
        <v>35</v>
      </c>
      <c r="AD93" t="s">
        <v>37</v>
      </c>
    </row>
    <row r="94" spans="1:30" x14ac:dyDescent="0.2">
      <c r="A94" s="18" t="s">
        <v>82</v>
      </c>
      <c r="B94" s="18"/>
      <c r="C94" s="32">
        <v>45908.425000000003</v>
      </c>
      <c r="D94" s="32"/>
      <c r="E94" s="18">
        <f>+(C94-C$7)/C$8</f>
        <v>1173.0109042445345</v>
      </c>
      <c r="F94">
        <f>ROUND(2*E94,0)/2</f>
        <v>1173</v>
      </c>
      <c r="G94">
        <f>+C94-(C$7+F94*C$8)</f>
        <v>2.0622900003218092E-2</v>
      </c>
      <c r="J94">
        <f>G94</f>
        <v>2.0622900003218092E-2</v>
      </c>
      <c r="P94">
        <f>+D$11+D$12*F94+D$13*F94^2</f>
        <v>4.4074326031243935E-3</v>
      </c>
      <c r="Q94" s="2">
        <f>+C94-15018.5</f>
        <v>30889.925000000003</v>
      </c>
      <c r="R94">
        <f>+(P94-G94)^2</f>
        <v>2.6294138300350152E-4</v>
      </c>
      <c r="Y94" t="s">
        <v>35</v>
      </c>
      <c r="AD94" t="s">
        <v>37</v>
      </c>
    </row>
    <row r="95" spans="1:30" x14ac:dyDescent="0.2">
      <c r="A95" s="18" t="s">
        <v>82</v>
      </c>
      <c r="B95" s="18"/>
      <c r="C95" s="32">
        <v>45908.427000000003</v>
      </c>
      <c r="D95" s="32"/>
      <c r="E95" s="18">
        <f>+(C95-C$7)/C$8</f>
        <v>1173.0119617334942</v>
      </c>
      <c r="F95">
        <f>ROUND(2*E95,0)/2</f>
        <v>1173</v>
      </c>
      <c r="G95">
        <f>+C95-(C$7+F95*C$8)</f>
        <v>2.2622900003625546E-2</v>
      </c>
      <c r="J95">
        <f>G95</f>
        <v>2.2622900003625546E-2</v>
      </c>
      <c r="P95">
        <f>+D$11+D$12*F95+D$13*F95^2</f>
        <v>4.4074326031243935E-3</v>
      </c>
      <c r="Q95" s="2">
        <f>+C95-15018.5</f>
        <v>30889.927000000003</v>
      </c>
      <c r="R95">
        <f>+(P95-G95)^2</f>
        <v>3.3180325261872019E-4</v>
      </c>
      <c r="Y95" t="s">
        <v>35</v>
      </c>
      <c r="AD95" t="s">
        <v>37</v>
      </c>
    </row>
    <row r="96" spans="1:30" x14ac:dyDescent="0.2">
      <c r="A96" s="18" t="s">
        <v>82</v>
      </c>
      <c r="B96" s="18"/>
      <c r="C96" s="32">
        <v>45908.427000000003</v>
      </c>
      <c r="D96" s="32"/>
      <c r="E96" s="18">
        <f>+(C96-C$7)/C$8</f>
        <v>1173.0119617334942</v>
      </c>
      <c r="F96">
        <f>ROUND(2*E96,0)/2</f>
        <v>1173</v>
      </c>
      <c r="G96">
        <f>+C96-(C$7+F96*C$8)</f>
        <v>2.2622900003625546E-2</v>
      </c>
      <c r="J96">
        <f>G96</f>
        <v>2.2622900003625546E-2</v>
      </c>
      <c r="P96">
        <f>+D$11+D$12*F96+D$13*F96^2</f>
        <v>4.4074326031243935E-3</v>
      </c>
      <c r="Q96" s="2">
        <f>+C96-15018.5</f>
        <v>30889.927000000003</v>
      </c>
      <c r="R96">
        <f>+(P96-G96)^2</f>
        <v>3.3180325261872019E-4</v>
      </c>
      <c r="Y96" t="s">
        <v>35</v>
      </c>
      <c r="AD96" t="s">
        <v>37</v>
      </c>
    </row>
    <row r="97" spans="1:30" x14ac:dyDescent="0.2">
      <c r="A97" s="18" t="s">
        <v>82</v>
      </c>
      <c r="B97" s="18"/>
      <c r="C97" s="32">
        <v>45908.428999999996</v>
      </c>
      <c r="D97" s="32"/>
      <c r="E97" s="18">
        <f>+(C97-C$7)/C$8</f>
        <v>1173.0130192224503</v>
      </c>
      <c r="F97">
        <f>ROUND(2*E97,0)/2</f>
        <v>1173</v>
      </c>
      <c r="G97">
        <f>+C97-(C$7+F97*C$8)</f>
        <v>2.4622899996757042E-2</v>
      </c>
      <c r="J97">
        <f>G97</f>
        <v>2.4622899996757042E-2</v>
      </c>
      <c r="P97">
        <f>+D$11+D$12*F97+D$13*F97^2</f>
        <v>4.4074326031243935E-3</v>
      </c>
      <c r="Q97" s="2">
        <f>+C97-15018.5</f>
        <v>30889.928999999996</v>
      </c>
      <c r="R97">
        <f>+(P97-G97)^2</f>
        <v>4.0866512194302475E-4</v>
      </c>
      <c r="Y97" t="s">
        <v>35</v>
      </c>
      <c r="AD97" t="s">
        <v>37</v>
      </c>
    </row>
    <row r="98" spans="1:30" x14ac:dyDescent="0.2">
      <c r="A98" s="18" t="s">
        <v>83</v>
      </c>
      <c r="B98" s="18"/>
      <c r="C98" s="32">
        <v>45925.434000000001</v>
      </c>
      <c r="D98" s="32"/>
      <c r="E98" s="18">
        <f>+(C98-C$7)/C$8</f>
        <v>1182.0043191021582</v>
      </c>
      <c r="F98">
        <f>ROUND(2*E98,0)/2</f>
        <v>1182</v>
      </c>
      <c r="G98">
        <f>+C98-(C$7+F98*C$8)</f>
        <v>8.168599997588899E-3</v>
      </c>
      <c r="I98">
        <f>G98</f>
        <v>8.168599997588899E-3</v>
      </c>
      <c r="P98">
        <f>+D$11+D$12*F98+D$13*F98^2</f>
        <v>4.3916779152888014E-3</v>
      </c>
      <c r="Q98" s="2">
        <f>+C98-15018.5</f>
        <v>30906.934000000001</v>
      </c>
      <c r="R98">
        <f>+(P98-G98)^2</f>
        <v>1.4265140415766105E-5</v>
      </c>
      <c r="Y98" t="s">
        <v>35</v>
      </c>
      <c r="AD98" t="s">
        <v>37</v>
      </c>
    </row>
    <row r="99" spans="1:30" x14ac:dyDescent="0.2">
      <c r="A99" s="18" t="s">
        <v>82</v>
      </c>
      <c r="B99" s="18"/>
      <c r="C99" s="32">
        <v>45940.552000000003</v>
      </c>
      <c r="D99" s="32"/>
      <c r="E99" s="18">
        <f>+(C99-C$7)/C$8</f>
        <v>1189.9978781484037</v>
      </c>
      <c r="F99">
        <f>ROUND(2*E99,0)/2</f>
        <v>1190</v>
      </c>
      <c r="G99">
        <f>+C99-(C$7+F99*C$8)</f>
        <v>-4.0129999979399145E-3</v>
      </c>
      <c r="J99">
        <f>G99</f>
        <v>-4.0129999979399145E-3</v>
      </c>
      <c r="P99">
        <f>+D$11+D$12*F99+D$13*F99^2</f>
        <v>4.3774074023256431E-3</v>
      </c>
      <c r="Q99" s="2">
        <f>+C99-15018.5</f>
        <v>30922.052000000003</v>
      </c>
      <c r="R99">
        <f>+(P99-G99)^2</f>
        <v>7.0398936342431039E-5</v>
      </c>
      <c r="Y99" t="s">
        <v>35</v>
      </c>
      <c r="AD99" t="s">
        <v>37</v>
      </c>
    </row>
    <row r="100" spans="1:30" x14ac:dyDescent="0.2">
      <c r="A100" s="18" t="s">
        <v>84</v>
      </c>
      <c r="B100" s="18"/>
      <c r="C100" s="32">
        <v>45940.555999999997</v>
      </c>
      <c r="D100" s="32"/>
      <c r="E100" s="18">
        <f>+(C100-C$7)/C$8</f>
        <v>1189.9999931263196</v>
      </c>
      <c r="F100">
        <f>ROUND(2*E100,0)/2</f>
        <v>1190</v>
      </c>
      <c r="G100">
        <f>+C100-(C$7+F100*C$8)</f>
        <v>-1.3000004400964826E-5</v>
      </c>
      <c r="I100">
        <f>G100</f>
        <v>-1.3000004400964826E-5</v>
      </c>
      <c r="P100">
        <f>+D$11+D$12*F100+D$13*F100^2</f>
        <v>4.3774074023256431E-3</v>
      </c>
      <c r="Q100" s="2">
        <f>+C100-15018.5</f>
        <v>30922.055999999997</v>
      </c>
      <c r="R100">
        <f>+(P100-G100)^2</f>
        <v>1.927567719703986E-5</v>
      </c>
      <c r="Y100" t="s">
        <v>35</v>
      </c>
      <c r="Z100">
        <v>11</v>
      </c>
      <c r="AB100" t="s">
        <v>74</v>
      </c>
      <c r="AD100" t="s">
        <v>34</v>
      </c>
    </row>
    <row r="101" spans="1:30" x14ac:dyDescent="0.2">
      <c r="A101" s="18" t="s">
        <v>84</v>
      </c>
      <c r="B101" s="18"/>
      <c r="C101" s="32">
        <v>46033.239000000001</v>
      </c>
      <c r="D101" s="32"/>
      <c r="E101" s="18">
        <f>+(C101-C$7)/C$8</f>
        <v>1239.0056177514753</v>
      </c>
      <c r="F101">
        <f>ROUND(2*E101,0)/2</f>
        <v>1239</v>
      </c>
      <c r="G101">
        <f>+C101-(C$7+F101*C$8)</f>
        <v>1.0624700000334997E-2</v>
      </c>
      <c r="I101">
        <f>G101</f>
        <v>1.0624700000334997E-2</v>
      </c>
      <c r="P101">
        <f>+D$11+D$12*F101+D$13*F101^2</f>
        <v>4.284530625331193E-3</v>
      </c>
      <c r="Q101" s="2">
        <f>+C101-15018.5</f>
        <v>31014.739000000001</v>
      </c>
      <c r="R101">
        <f>+(P101-G101)^2</f>
        <v>4.0197747703736126E-5</v>
      </c>
      <c r="Y101" t="s">
        <v>35</v>
      </c>
      <c r="Z101">
        <v>6</v>
      </c>
      <c r="AB101" t="s">
        <v>74</v>
      </c>
      <c r="AD101" t="s">
        <v>34</v>
      </c>
    </row>
    <row r="102" spans="1:30" x14ac:dyDescent="0.2">
      <c r="A102" s="18" t="s">
        <v>86</v>
      </c>
      <c r="B102" s="18"/>
      <c r="C102" s="32">
        <v>46239.377999999997</v>
      </c>
      <c r="D102" s="32"/>
      <c r="E102" s="18">
        <f>+(C102-C$7)/C$8</f>
        <v>1348.0004760815275</v>
      </c>
      <c r="F102">
        <f>ROUND(2*E102,0)/2</f>
        <v>1348</v>
      </c>
      <c r="G102">
        <f>+C102-(C$7+F102*C$8)</f>
        <v>9.0039999486180022E-4</v>
      </c>
      <c r="I102">
        <f>G102</f>
        <v>9.0039999486180022E-4</v>
      </c>
      <c r="P102">
        <f>+D$11+D$12*F102+D$13*F102^2</f>
        <v>4.0441991621824411E-3</v>
      </c>
      <c r="Q102" s="2">
        <f>+C102-15018.5</f>
        <v>31220.877999999997</v>
      </c>
      <c r="R102">
        <f>+(P102-G102)^2</f>
        <v>9.8834732044459545E-6</v>
      </c>
      <c r="Y102" t="s">
        <v>35</v>
      </c>
      <c r="Z102">
        <v>6</v>
      </c>
      <c r="AB102" t="s">
        <v>85</v>
      </c>
      <c r="AD102" t="s">
        <v>34</v>
      </c>
    </row>
    <row r="103" spans="1:30" x14ac:dyDescent="0.2">
      <c r="A103" s="18" t="s">
        <v>87</v>
      </c>
      <c r="B103" s="18"/>
      <c r="C103" s="32">
        <v>46239.383000000002</v>
      </c>
      <c r="D103" s="32"/>
      <c r="E103" s="18">
        <f>+(C103-C$7)/C$8</f>
        <v>1348.0031198039292</v>
      </c>
      <c r="F103">
        <f>ROUND(2*E103,0)/2</f>
        <v>1348</v>
      </c>
      <c r="G103">
        <f>+C103-(C$7+F103*C$8)</f>
        <v>5.9003999995184131E-3</v>
      </c>
      <c r="I103">
        <f>G103</f>
        <v>5.9003999995184131E-3</v>
      </c>
      <c r="P103">
        <f>+D$11+D$12*F103+D$13*F103^2</f>
        <v>4.0441991621824411E-3</v>
      </c>
      <c r="Q103" s="2">
        <f>+C103-15018.5</f>
        <v>31220.883000000002</v>
      </c>
      <c r="R103">
        <f>+(P103-G103)^2</f>
        <v>3.4454815485267633E-6</v>
      </c>
      <c r="Y103" t="s">
        <v>35</v>
      </c>
      <c r="Z103">
        <v>8</v>
      </c>
      <c r="AB103" t="s">
        <v>76</v>
      </c>
      <c r="AD103" t="s">
        <v>34</v>
      </c>
    </row>
    <row r="104" spans="1:30" x14ac:dyDescent="0.2">
      <c r="A104" s="18" t="s">
        <v>86</v>
      </c>
      <c r="B104" s="18"/>
      <c r="C104" s="32">
        <v>46239.391000000003</v>
      </c>
      <c r="D104" s="32"/>
      <c r="E104" s="18">
        <f>+(C104-C$7)/C$8</f>
        <v>1348.0073497597689</v>
      </c>
      <c r="F104">
        <f>ROUND(2*E104,0)/2</f>
        <v>1348</v>
      </c>
      <c r="G104">
        <f>+C104-(C$7+F104*C$8)</f>
        <v>1.3900400001148228E-2</v>
      </c>
      <c r="I104">
        <f>G104</f>
        <v>1.3900400001148228E-2</v>
      </c>
      <c r="P104">
        <f>+D$11+D$12*F104+D$13*F104^2</f>
        <v>4.0441991621824411E-3</v>
      </c>
      <c r="Q104" s="2">
        <f>+C104-15018.5</f>
        <v>31220.891000000003</v>
      </c>
      <c r="R104">
        <f>+(P104-G104)^2</f>
        <v>9.7144694978029868E-5</v>
      </c>
      <c r="Y104" t="s">
        <v>35</v>
      </c>
      <c r="Z104">
        <v>0</v>
      </c>
      <c r="AB104" t="s">
        <v>88</v>
      </c>
      <c r="AD104" t="s">
        <v>34</v>
      </c>
    </row>
    <row r="105" spans="1:30" x14ac:dyDescent="0.2">
      <c r="A105" s="18" t="s">
        <v>87</v>
      </c>
      <c r="B105" s="18"/>
      <c r="C105" s="32">
        <v>46256.417000000001</v>
      </c>
      <c r="D105" s="32"/>
      <c r="E105" s="18">
        <f>+(C105-C$7)/C$8</f>
        <v>1357.0097532735499</v>
      </c>
      <c r="F105">
        <f>ROUND(2*E105,0)/2</f>
        <v>1357</v>
      </c>
      <c r="G105">
        <f>+C105-(C$7+F105*C$8)</f>
        <v>1.8446100002620369E-2</v>
      </c>
      <c r="I105">
        <f>G105</f>
        <v>1.8446100002620369E-2</v>
      </c>
      <c r="P105">
        <f>+D$11+D$12*F105+D$13*F105^2</f>
        <v>4.0222754310065001E-3</v>
      </c>
      <c r="Q105" s="2">
        <f>+C105-15018.5</f>
        <v>31237.917000000001</v>
      </c>
      <c r="R105">
        <f>+(P105-G105)^2</f>
        <v>2.0804671527269202E-4</v>
      </c>
      <c r="Y105" t="s">
        <v>35</v>
      </c>
      <c r="Z105">
        <v>7</v>
      </c>
      <c r="AB105" t="s">
        <v>74</v>
      </c>
      <c r="AD105" t="s">
        <v>34</v>
      </c>
    </row>
    <row r="106" spans="1:30" x14ac:dyDescent="0.2">
      <c r="A106" s="18" t="s">
        <v>87</v>
      </c>
      <c r="B106" s="18"/>
      <c r="C106" s="32">
        <v>46271.531999999999</v>
      </c>
      <c r="D106" s="32"/>
      <c r="E106" s="18">
        <f>+(C106-C$7)/C$8</f>
        <v>1365.0017260863535</v>
      </c>
      <c r="F106">
        <f>ROUND(2*E106,0)/2</f>
        <v>1365</v>
      </c>
      <c r="G106">
        <f>+C106-(C$7+F106*C$8)</f>
        <v>3.2644999955664389E-3</v>
      </c>
      <c r="I106">
        <f>G106</f>
        <v>3.2644999955664389E-3</v>
      </c>
      <c r="P106">
        <f>+D$11+D$12*F106+D$13*F106^2</f>
        <v>4.0025213239630337E-3</v>
      </c>
      <c r="Q106" s="2">
        <f>+C106-15018.5</f>
        <v>31253.031999999999</v>
      </c>
      <c r="R106">
        <f>+(P106-G106)^2</f>
        <v>5.4467548116827447E-7</v>
      </c>
      <c r="Y106" t="s">
        <v>35</v>
      </c>
      <c r="Z106">
        <v>8</v>
      </c>
      <c r="AB106" t="s">
        <v>32</v>
      </c>
      <c r="AD106" t="s">
        <v>34</v>
      </c>
    </row>
    <row r="107" spans="1:30" x14ac:dyDescent="0.2">
      <c r="A107" s="18" t="s">
        <v>82</v>
      </c>
      <c r="B107" s="18"/>
      <c r="C107" s="32">
        <v>46290.432999999997</v>
      </c>
      <c r="D107" s="32"/>
      <c r="E107" s="18">
        <f>+(C107-C$7)/C$8</f>
        <v>1374.9955254998374</v>
      </c>
      <c r="F107">
        <f>ROUND(2*E107,0)/2</f>
        <v>1375</v>
      </c>
      <c r="G107">
        <f>+C107-(C$7+F107*C$8)</f>
        <v>-8.4625000017695129E-3</v>
      </c>
      <c r="J107">
        <f>G107</f>
        <v>-8.4625000017695129E-3</v>
      </c>
      <c r="P107">
        <f>+D$11+D$12*F107+D$13*F107^2</f>
        <v>3.9774761733963951E-3</v>
      </c>
      <c r="Q107" s="2">
        <f>+C107-15018.5</f>
        <v>31271.932999999997</v>
      </c>
      <c r="R107">
        <f>+(P107-G107)^2</f>
        <v>1.5475300723869542E-4</v>
      </c>
      <c r="Y107" t="s">
        <v>35</v>
      </c>
      <c r="AD107" t="s">
        <v>37</v>
      </c>
    </row>
    <row r="108" spans="1:30" x14ac:dyDescent="0.2">
      <c r="A108" s="18" t="s">
        <v>82</v>
      </c>
      <c r="B108" s="18"/>
      <c r="C108" s="32">
        <v>46290.436000000002</v>
      </c>
      <c r="D108" s="32"/>
      <c r="E108" s="18">
        <f>+(C108-C$7)/C$8</f>
        <v>1374.9971117332793</v>
      </c>
      <c r="F108">
        <f>ROUND(2*E108,0)/2</f>
        <v>1375</v>
      </c>
      <c r="G108">
        <f>+C108-(C$7+F108*C$8)</f>
        <v>-5.4624999975203536E-3</v>
      </c>
      <c r="J108">
        <f>G108</f>
        <v>-5.4624999975203536E-3</v>
      </c>
      <c r="P108">
        <f>+D$11+D$12*F108+D$13*F108^2</f>
        <v>3.9774761733963951E-3</v>
      </c>
      <c r="Q108" s="2">
        <f>+C108-15018.5</f>
        <v>31271.936000000002</v>
      </c>
      <c r="R108">
        <f>+(P108-G108)^2</f>
        <v>8.9113150107476035E-5</v>
      </c>
      <c r="Y108" t="s">
        <v>35</v>
      </c>
      <c r="AD108" t="s">
        <v>37</v>
      </c>
    </row>
    <row r="109" spans="1:30" x14ac:dyDescent="0.2">
      <c r="A109" s="18" t="s">
        <v>82</v>
      </c>
      <c r="B109" s="18"/>
      <c r="C109" s="32">
        <v>46290.436000000002</v>
      </c>
      <c r="D109" s="32"/>
      <c r="E109" s="18">
        <f>+(C109-C$7)/C$8</f>
        <v>1374.9971117332793</v>
      </c>
      <c r="F109">
        <f>ROUND(2*E109,0)/2</f>
        <v>1375</v>
      </c>
      <c r="G109">
        <f>+C109-(C$7+F109*C$8)</f>
        <v>-5.4624999975203536E-3</v>
      </c>
      <c r="J109">
        <f>G109</f>
        <v>-5.4624999975203536E-3</v>
      </c>
      <c r="P109">
        <f>+D$11+D$12*F109+D$13*F109^2</f>
        <v>3.9774761733963951E-3</v>
      </c>
      <c r="Q109" s="2">
        <f>+C109-15018.5</f>
        <v>31271.936000000002</v>
      </c>
      <c r="R109">
        <f>+(P109-G109)^2</f>
        <v>8.9113150107476035E-5</v>
      </c>
      <c r="Y109" t="s">
        <v>35</v>
      </c>
      <c r="AD109" t="s">
        <v>37</v>
      </c>
    </row>
    <row r="110" spans="1:30" x14ac:dyDescent="0.2">
      <c r="A110" s="18" t="s">
        <v>82</v>
      </c>
      <c r="B110" s="18"/>
      <c r="C110" s="32">
        <v>46290.436999999998</v>
      </c>
      <c r="D110" s="32"/>
      <c r="E110" s="18">
        <f>+(C110-C$7)/C$8</f>
        <v>1374.9976404777572</v>
      </c>
      <c r="F110">
        <f>ROUND(2*E110,0)/2</f>
        <v>1375</v>
      </c>
      <c r="G110">
        <f>+C110-(C$7+F110*C$8)</f>
        <v>-4.4625000009546056E-3</v>
      </c>
      <c r="J110">
        <f>G110</f>
        <v>-4.4625000009546056E-3</v>
      </c>
      <c r="P110">
        <f>+D$11+D$12*F110+D$13*F110^2</f>
        <v>3.9774761733963951E-3</v>
      </c>
      <c r="Q110" s="2">
        <f>+C110-15018.5</f>
        <v>31271.936999999998</v>
      </c>
      <c r="R110">
        <f>+(P110-G110)^2</f>
        <v>7.1233197823612553E-5</v>
      </c>
      <c r="Y110" t="s">
        <v>35</v>
      </c>
      <c r="AD110" t="s">
        <v>37</v>
      </c>
    </row>
    <row r="111" spans="1:30" x14ac:dyDescent="0.2">
      <c r="A111" s="18" t="s">
        <v>82</v>
      </c>
      <c r="B111" s="18"/>
      <c r="C111" s="32">
        <v>46290.447</v>
      </c>
      <c r="D111" s="32"/>
      <c r="E111" s="18">
        <f>+(C111-C$7)/C$8</f>
        <v>1375.0029279225566</v>
      </c>
      <c r="F111">
        <f>ROUND(2*E111,0)/2</f>
        <v>1375</v>
      </c>
      <c r="G111">
        <f>+C111-(C$7+F111*C$8)</f>
        <v>5.5375000010826625E-3</v>
      </c>
      <c r="J111">
        <f>G111</f>
        <v>5.5375000010826625E-3</v>
      </c>
      <c r="P111">
        <f>+D$11+D$12*F111+D$13*F111^2</f>
        <v>3.9774761733963951E-3</v>
      </c>
      <c r="Q111" s="2">
        <f>+C111-15018.5</f>
        <v>31271.947</v>
      </c>
      <c r="R111">
        <f>+(P111-G111)^2</f>
        <v>2.4336743429489128E-6</v>
      </c>
      <c r="Y111" t="s">
        <v>35</v>
      </c>
      <c r="AD111" t="s">
        <v>37</v>
      </c>
    </row>
    <row r="112" spans="1:30" x14ac:dyDescent="0.2">
      <c r="A112" s="18" t="s">
        <v>82</v>
      </c>
      <c r="B112" s="18"/>
      <c r="C112" s="32">
        <v>46290.451999999997</v>
      </c>
      <c r="D112" s="32"/>
      <c r="E112" s="18">
        <f>+(C112-C$7)/C$8</f>
        <v>1375.0055716449544</v>
      </c>
      <c r="F112">
        <f>ROUND(2*E112,0)/2</f>
        <v>1375</v>
      </c>
      <c r="G112">
        <f>+C112-(C$7+F112*C$8)</f>
        <v>1.0537499998463318E-2</v>
      </c>
      <c r="J112">
        <f>G112</f>
        <v>1.0537499998463318E-2</v>
      </c>
      <c r="P112">
        <f>+D$11+D$12*F112+D$13*F112^2</f>
        <v>3.9774761733963951E-3</v>
      </c>
      <c r="Q112" s="2">
        <f>+C112-15018.5</f>
        <v>31271.951999999997</v>
      </c>
      <c r="R112">
        <f>+(P112-G112)^2</f>
        <v>4.303391258544566E-5</v>
      </c>
      <c r="Y112" t="s">
        <v>35</v>
      </c>
      <c r="AD112" t="s">
        <v>37</v>
      </c>
    </row>
    <row r="113" spans="1:30" x14ac:dyDescent="0.2">
      <c r="A113" s="18" t="s">
        <v>82</v>
      </c>
      <c r="B113" s="18"/>
      <c r="C113" s="32">
        <v>46290.453999999998</v>
      </c>
      <c r="D113" s="32"/>
      <c r="E113" s="18">
        <f>+(C113-C$7)/C$8</f>
        <v>1375.0066291339144</v>
      </c>
      <c r="F113">
        <f>ROUND(2*E113,0)/2</f>
        <v>1375</v>
      </c>
      <c r="G113">
        <f>+C113-(C$7+F113*C$8)</f>
        <v>1.2537499998870771E-2</v>
      </c>
      <c r="J113">
        <f>G113</f>
        <v>1.2537499998870771E-2</v>
      </c>
      <c r="P113">
        <f>+D$11+D$12*F113+D$13*F113^2</f>
        <v>3.9774761733963951E-3</v>
      </c>
      <c r="Q113" s="2">
        <f>+C113-15018.5</f>
        <v>31271.953999999998</v>
      </c>
      <c r="R113">
        <f>+(P113-G113)^2</f>
        <v>7.3274007892688974E-5</v>
      </c>
      <c r="Y113" t="s">
        <v>35</v>
      </c>
      <c r="AD113" t="s">
        <v>37</v>
      </c>
    </row>
    <row r="114" spans="1:30" x14ac:dyDescent="0.2">
      <c r="A114" s="18" t="s">
        <v>86</v>
      </c>
      <c r="B114" s="18"/>
      <c r="C114" s="32">
        <v>46292.34</v>
      </c>
      <c r="D114" s="32"/>
      <c r="E114" s="18">
        <f>+(C114-C$7)/C$8</f>
        <v>1376.0038412228948</v>
      </c>
      <c r="F114">
        <f>ROUND(2*E114,0)/2</f>
        <v>1376</v>
      </c>
      <c r="G114">
        <f>+C114-(C$7+F114*C$8)</f>
        <v>7.2647999986656941E-3</v>
      </c>
      <c r="I114">
        <f>G114</f>
        <v>7.2647999986656941E-3</v>
      </c>
      <c r="P114">
        <f>+D$11+D$12*F114+D$13*F114^2</f>
        <v>3.9749501156487021E-3</v>
      </c>
      <c r="Q114" s="2">
        <f>+C114-15018.5</f>
        <v>31273.839999999997</v>
      </c>
      <c r="R114">
        <f>+(P114-G114)^2</f>
        <v>1.0823112252786916E-5</v>
      </c>
      <c r="Y114" t="s">
        <v>35</v>
      </c>
      <c r="Z114">
        <v>6</v>
      </c>
      <c r="AB114" t="s">
        <v>76</v>
      </c>
      <c r="AD114" t="s">
        <v>34</v>
      </c>
    </row>
    <row r="115" spans="1:30" x14ac:dyDescent="0.2">
      <c r="A115" s="18" t="s">
        <v>86</v>
      </c>
      <c r="B115" s="18"/>
      <c r="C115" s="32">
        <v>46326.362999999998</v>
      </c>
      <c r="D115" s="32"/>
      <c r="E115" s="18">
        <f>+(C115-C$7)/C$8</f>
        <v>1393.993314660544</v>
      </c>
      <c r="F115">
        <f>ROUND(2*E115,0)/2</f>
        <v>1394</v>
      </c>
      <c r="G115">
        <f>+C115-(C$7+F115*C$8)</f>
        <v>-1.2643800000660121E-2</v>
      </c>
      <c r="I115">
        <f>G115</f>
        <v>-1.2643800000660121E-2</v>
      </c>
      <c r="P115">
        <f>+D$11+D$12*F115+D$13*F115^2</f>
        <v>3.9288112943418347E-3</v>
      </c>
      <c r="Q115" s="2">
        <f>+C115-15018.5</f>
        <v>31307.862999999998</v>
      </c>
      <c r="R115">
        <f>+(P115-G115)^2</f>
        <v>2.7465144513522636E-4</v>
      </c>
      <c r="Y115" t="s">
        <v>35</v>
      </c>
      <c r="Z115">
        <v>8</v>
      </c>
      <c r="AB115" t="s">
        <v>50</v>
      </c>
      <c r="AD115" t="s">
        <v>34</v>
      </c>
    </row>
    <row r="116" spans="1:30" x14ac:dyDescent="0.2">
      <c r="A116" s="18" t="s">
        <v>86</v>
      </c>
      <c r="B116" s="18"/>
      <c r="C116" s="32">
        <v>46326.385000000002</v>
      </c>
      <c r="D116" s="32"/>
      <c r="E116" s="18">
        <f>+(C116-C$7)/C$8</f>
        <v>1394.0049470391029</v>
      </c>
      <c r="F116">
        <f>ROUND(2*E116,0)/2</f>
        <v>1394</v>
      </c>
      <c r="G116">
        <f>+C116-(C$7+F116*C$8)</f>
        <v>9.3562000038218684E-3</v>
      </c>
      <c r="I116">
        <f>G116</f>
        <v>9.3562000038218684E-3</v>
      </c>
      <c r="P116">
        <f>+D$11+D$12*F116+D$13*F116^2</f>
        <v>3.9288112943418347E-3</v>
      </c>
      <c r="Q116" s="2">
        <f>+C116-15018.5</f>
        <v>31307.885000000002</v>
      </c>
      <c r="R116">
        <f>+(P116-G116)^2</f>
        <v>2.9456548203791346E-5</v>
      </c>
      <c r="Y116" t="s">
        <v>35</v>
      </c>
      <c r="Z116">
        <v>9</v>
      </c>
      <c r="AB116" t="s">
        <v>32</v>
      </c>
      <c r="AD116" t="s">
        <v>34</v>
      </c>
    </row>
    <row r="117" spans="1:30" x14ac:dyDescent="0.2">
      <c r="A117" s="18" t="s">
        <v>86</v>
      </c>
      <c r="B117" s="18"/>
      <c r="C117" s="32">
        <v>46360.421000000002</v>
      </c>
      <c r="D117" s="32"/>
      <c r="E117" s="18">
        <f>+(C117-C$7)/C$8</f>
        <v>1412.0012941549894</v>
      </c>
      <c r="F117">
        <f>ROUND(2*E117,0)/2</f>
        <v>1412</v>
      </c>
      <c r="G117">
        <f>+C117-(C$7+F117*C$8)</f>
        <v>2.4476000035065226E-3</v>
      </c>
      <c r="I117">
        <f>G117</f>
        <v>2.4476000035065226E-3</v>
      </c>
      <c r="P117">
        <f>+D$11+D$12*F117+D$13*F117^2</f>
        <v>3.8814034126906688E-3</v>
      </c>
      <c r="Q117" s="2">
        <f>+C117-15018.5</f>
        <v>31341.921000000002</v>
      </c>
      <c r="R117">
        <f>+(P117-G117)^2</f>
        <v>2.0557922161880803E-6</v>
      </c>
      <c r="Y117" t="s">
        <v>35</v>
      </c>
      <c r="Z117">
        <v>10</v>
      </c>
      <c r="AB117" t="s">
        <v>32</v>
      </c>
      <c r="AD117" t="s">
        <v>34</v>
      </c>
    </row>
    <row r="118" spans="1:30" x14ac:dyDescent="0.2">
      <c r="A118" s="18" t="s">
        <v>89</v>
      </c>
      <c r="B118" s="18"/>
      <c r="C118" s="32">
        <v>46672.470999999998</v>
      </c>
      <c r="D118" s="32"/>
      <c r="E118" s="18">
        <f>+(C118-C$7)/C$8</f>
        <v>1576.996009089539</v>
      </c>
      <c r="F118">
        <f>ROUND(2*E118,0)/2</f>
        <v>1577</v>
      </c>
      <c r="G118">
        <f>+C118-(C$7+F118*C$8)</f>
        <v>-7.5479000006453134E-3</v>
      </c>
      <c r="J118">
        <f>G118</f>
        <v>-7.5479000006453134E-3</v>
      </c>
      <c r="P118">
        <f>+D$11+D$12*F118+D$13*F118^2</f>
        <v>3.3876964773448832E-3</v>
      </c>
      <c r="Q118" s="2">
        <f>+C118-15018.5</f>
        <v>31653.970999999998</v>
      </c>
      <c r="R118">
        <f>+(P118-G118)^2</f>
        <v>1.1958727032943159E-4</v>
      </c>
      <c r="Y118" t="s">
        <v>35</v>
      </c>
      <c r="AD118" t="s">
        <v>37</v>
      </c>
    </row>
    <row r="119" spans="1:30" x14ac:dyDescent="0.2">
      <c r="A119" s="18" t="s">
        <v>89</v>
      </c>
      <c r="B119" s="18"/>
      <c r="C119" s="32">
        <v>46672.478999999999</v>
      </c>
      <c r="D119" s="32"/>
      <c r="E119" s="18">
        <f>+(C119-C$7)/C$8</f>
        <v>1577.0002390453785</v>
      </c>
      <c r="F119">
        <f>ROUND(2*E119,0)/2</f>
        <v>1577</v>
      </c>
      <c r="G119">
        <f>+C119-(C$7+F119*C$8)</f>
        <v>4.5210000098450109E-4</v>
      </c>
      <c r="J119">
        <f>G119</f>
        <v>4.5210000098450109E-4</v>
      </c>
      <c r="P119">
        <f>+D$11+D$12*F119+D$13*F119^2</f>
        <v>3.3876964773448832E-3</v>
      </c>
      <c r="Q119" s="2">
        <f>+C119-15018.5</f>
        <v>31653.978999999999</v>
      </c>
      <c r="R119">
        <f>+(P119-G119)^2</f>
        <v>8.6177266720194909E-6</v>
      </c>
      <c r="Y119" t="s">
        <v>35</v>
      </c>
      <c r="AD119" t="s">
        <v>37</v>
      </c>
    </row>
    <row r="120" spans="1:30" x14ac:dyDescent="0.2">
      <c r="A120" s="18" t="s">
        <v>89</v>
      </c>
      <c r="B120" s="18"/>
      <c r="C120" s="32">
        <v>46708.406999999999</v>
      </c>
      <c r="D120" s="32"/>
      <c r="E120" s="18">
        <f>+(C120-C$7)/C$8</f>
        <v>1595.9969707171251</v>
      </c>
      <c r="F120">
        <f>ROUND(2*E120,0)/2</f>
        <v>1596</v>
      </c>
      <c r="G120">
        <f>+C120-(C$7+F120*C$8)</f>
        <v>-5.7291999983135611E-3</v>
      </c>
      <c r="J120">
        <f>G120</f>
        <v>-5.7291999983135611E-3</v>
      </c>
      <c r="P120">
        <f>+D$11+D$12*F120+D$13*F120^2</f>
        <v>3.323998716804449E-3</v>
      </c>
      <c r="Q120" s="2">
        <f>+C120-15018.5</f>
        <v>31689.906999999999</v>
      </c>
      <c r="R120">
        <f>+(P120-G120)^2</f>
        <v>8.1960406975414382E-5</v>
      </c>
      <c r="Y120" t="s">
        <v>35</v>
      </c>
      <c r="AD120" t="s">
        <v>37</v>
      </c>
    </row>
    <row r="121" spans="1:30" x14ac:dyDescent="0.2">
      <c r="A121" s="18" t="s">
        <v>89</v>
      </c>
      <c r="B121" s="18"/>
      <c r="C121" s="32">
        <v>46708.411999999997</v>
      </c>
      <c r="D121" s="32"/>
      <c r="E121" s="18">
        <f>+(C121-C$7)/C$8</f>
        <v>1595.9996144395232</v>
      </c>
      <c r="F121">
        <f>ROUND(2*E121,0)/2</f>
        <v>1596</v>
      </c>
      <c r="G121">
        <f>+C121-(C$7+F121*C$8)</f>
        <v>-7.2920000093290582E-4</v>
      </c>
      <c r="J121">
        <f>G121</f>
        <v>-7.2920000093290582E-4</v>
      </c>
      <c r="P121">
        <f>+D$11+D$12*F121+D$13*F121^2</f>
        <v>3.323998716804449E-3</v>
      </c>
      <c r="Q121" s="2">
        <f>+C121-15018.5</f>
        <v>31689.911999999997</v>
      </c>
      <c r="R121">
        <f>+(P121-G121)^2</f>
        <v>1.6428419845467738E-5</v>
      </c>
      <c r="Y121" t="s">
        <v>35</v>
      </c>
      <c r="AD121" t="s">
        <v>37</v>
      </c>
    </row>
    <row r="122" spans="1:30" x14ac:dyDescent="0.2">
      <c r="A122" s="18" t="s">
        <v>90</v>
      </c>
      <c r="B122" s="18"/>
      <c r="C122" s="32">
        <v>46708.417999999998</v>
      </c>
      <c r="D122" s="32"/>
      <c r="E122" s="18">
        <f>+(C122-C$7)/C$8</f>
        <v>1596.0027869064027</v>
      </c>
      <c r="F122">
        <f>ROUND(2*E122,0)/2</f>
        <v>1596</v>
      </c>
      <c r="G122">
        <f>+C122-(C$7+F122*C$8)</f>
        <v>5.2708000002894551E-3</v>
      </c>
      <c r="I122">
        <f>G122</f>
        <v>5.2708000002894551E-3</v>
      </c>
      <c r="P122">
        <f>+D$11+D$12*F122+D$13*F122^2</f>
        <v>3.323998716804449E-3</v>
      </c>
      <c r="Q122" s="2">
        <f>+C122-15018.5</f>
        <v>31689.917999999998</v>
      </c>
      <c r="R122">
        <f>+(P122-G122)^2</f>
        <v>3.7900352373788668E-6</v>
      </c>
      <c r="Y122" t="s">
        <v>35</v>
      </c>
      <c r="Z122">
        <v>7</v>
      </c>
      <c r="AB122" t="s">
        <v>32</v>
      </c>
      <c r="AD122" t="s">
        <v>34</v>
      </c>
    </row>
    <row r="123" spans="1:30" x14ac:dyDescent="0.2">
      <c r="A123" s="18" t="s">
        <v>91</v>
      </c>
      <c r="B123" s="18"/>
      <c r="C123" s="32">
        <v>46708.421999999999</v>
      </c>
      <c r="D123" s="32"/>
      <c r="E123" s="18">
        <f>+(C123-C$7)/C$8</f>
        <v>1596.0049018843226</v>
      </c>
      <c r="F123">
        <f>ROUND(2*E123,0)/2</f>
        <v>1596</v>
      </c>
      <c r="G123">
        <f>+C123-(C$7+F123*C$8)</f>
        <v>9.2708000011043623E-3</v>
      </c>
      <c r="I123">
        <f>G123</f>
        <v>9.2708000011043623E-3</v>
      </c>
      <c r="P123">
        <f>+D$11+D$12*F123+D$13*F123^2</f>
        <v>3.323998716804449E-3</v>
      </c>
      <c r="Q123" s="2">
        <f>+C123-15018.5</f>
        <v>31689.921999999999</v>
      </c>
      <c r="R123">
        <f>+(P123-G123)^2</f>
        <v>3.5364445514951098E-5</v>
      </c>
      <c r="Y123" t="s">
        <v>35</v>
      </c>
      <c r="AD123" t="s">
        <v>37</v>
      </c>
    </row>
    <row r="124" spans="1:30" x14ac:dyDescent="0.2">
      <c r="A124" s="18" t="s">
        <v>89</v>
      </c>
      <c r="B124" s="18"/>
      <c r="C124" s="32">
        <v>46708.427000000003</v>
      </c>
      <c r="D124" s="32"/>
      <c r="E124" s="18">
        <f>+(C124-C$7)/C$8</f>
        <v>1596.0075456067243</v>
      </c>
      <c r="F124">
        <f>ROUND(2*E124,0)/2</f>
        <v>1596</v>
      </c>
      <c r="G124">
        <f>+C124-(C$7+F124*C$8)</f>
        <v>1.4270800005760975E-2</v>
      </c>
      <c r="J124">
        <f>G124</f>
        <v>1.4270800005760975E-2</v>
      </c>
      <c r="P124">
        <f>+D$11+D$12*F124+D$13*F124^2</f>
        <v>3.323998716804449E-3</v>
      </c>
      <c r="Q124" s="2">
        <f>+C124-15018.5</f>
        <v>31689.927000000003</v>
      </c>
      <c r="R124">
        <f>+(P124-G124)^2</f>
        <v>1.1983245845990027E-4</v>
      </c>
      <c r="Y124" t="s">
        <v>35</v>
      </c>
      <c r="AD124" t="s">
        <v>37</v>
      </c>
    </row>
    <row r="125" spans="1:30" x14ac:dyDescent="0.2">
      <c r="A125" s="18" t="s">
        <v>92</v>
      </c>
      <c r="B125" s="18"/>
      <c r="C125" s="32">
        <v>46727.336000000003</v>
      </c>
      <c r="D125" s="32"/>
      <c r="E125" s="18">
        <f>+(C125-C$7)/C$8</f>
        <v>1606.0055749760477</v>
      </c>
      <c r="F125">
        <f>ROUND(2*E125,0)/2</f>
        <v>1606</v>
      </c>
      <c r="G125">
        <f>+C125-(C$7+F125*C$8)</f>
        <v>1.054380000277888E-2</v>
      </c>
      <c r="I125">
        <f>G125</f>
        <v>1.054380000277888E-2</v>
      </c>
      <c r="P125">
        <f>+D$11+D$12*F125+D$13*F125^2</f>
        <v>3.289905636005298E-3</v>
      </c>
      <c r="Q125" s="2">
        <f>+C125-15018.5</f>
        <v>31708.836000000003</v>
      </c>
      <c r="R125">
        <f>+(P125-G125)^2</f>
        <v>5.2618983484309511E-5</v>
      </c>
      <c r="Y125" t="s">
        <v>35</v>
      </c>
      <c r="Z125">
        <v>7</v>
      </c>
      <c r="AB125" t="s">
        <v>32</v>
      </c>
      <c r="AD125" t="s">
        <v>34</v>
      </c>
    </row>
    <row r="126" spans="1:30" x14ac:dyDescent="0.2">
      <c r="A126" s="18" t="s">
        <v>93</v>
      </c>
      <c r="B126" s="18"/>
      <c r="C126" s="32">
        <v>46914.561000000002</v>
      </c>
      <c r="D126" s="32"/>
      <c r="E126" s="18">
        <f>+(C126-C$7)/C$8</f>
        <v>1704.9997602143787</v>
      </c>
      <c r="F126">
        <f>ROUND(2*E126,0)/2</f>
        <v>1705</v>
      </c>
      <c r="G126">
        <f>+C126-(C$7+F126*C$8)</f>
        <v>-4.5349999709287658E-4</v>
      </c>
      <c r="I126">
        <f>G126</f>
        <v>-4.5349999709287658E-4</v>
      </c>
      <c r="P126">
        <f>+D$11+D$12*F126+D$13*F126^2</f>
        <v>2.931250756193513E-3</v>
      </c>
      <c r="Q126" s="2">
        <f>+C126-15018.5</f>
        <v>31896.061000000002</v>
      </c>
      <c r="R126">
        <f>+(P126-G126)^2</f>
        <v>1.1456537661872782E-5</v>
      </c>
      <c r="Y126" t="s">
        <v>35</v>
      </c>
      <c r="Z126">
        <v>9</v>
      </c>
      <c r="AB126" t="s">
        <v>74</v>
      </c>
      <c r="AD126" t="s">
        <v>34</v>
      </c>
    </row>
    <row r="127" spans="1:30" x14ac:dyDescent="0.2">
      <c r="A127" s="18" t="s">
        <v>94</v>
      </c>
      <c r="B127" s="18"/>
      <c r="C127" s="32">
        <v>46914.574999999997</v>
      </c>
      <c r="D127" s="32"/>
      <c r="E127" s="18">
        <f>+(C127-C$7)/C$8</f>
        <v>1705.0071626370941</v>
      </c>
      <c r="F127">
        <f>ROUND(2*E127,0)/2</f>
        <v>1705</v>
      </c>
      <c r="G127">
        <f>+C127-(C$7+F127*C$8)</f>
        <v>1.3546499998483341E-2</v>
      </c>
      <c r="I127">
        <f>G127</f>
        <v>1.3546499998483341E-2</v>
      </c>
      <c r="P127">
        <f>+D$11+D$12*F127+D$13*F127^2</f>
        <v>2.931250756193513E-3</v>
      </c>
      <c r="Q127" s="2">
        <f>+C127-15018.5</f>
        <v>31896.074999999997</v>
      </c>
      <c r="R127">
        <f>+(P127-G127)^2</f>
        <v>1.1268351647593475E-4</v>
      </c>
      <c r="Y127" t="s">
        <v>35</v>
      </c>
      <c r="Z127">
        <v>8</v>
      </c>
      <c r="AB127" t="s">
        <v>50</v>
      </c>
      <c r="AD127" t="s">
        <v>34</v>
      </c>
    </row>
    <row r="128" spans="1:30" x14ac:dyDescent="0.2">
      <c r="A128" s="18" t="s">
        <v>95</v>
      </c>
      <c r="B128" s="18"/>
      <c r="C128" s="32">
        <v>47003.453000000001</v>
      </c>
      <c r="D128" s="32"/>
      <c r="E128" s="18">
        <f>+(C128-C$7)/C$8</f>
        <v>1752.0009145164527</v>
      </c>
      <c r="F128">
        <f>ROUND(2*E128,0)/2</f>
        <v>1752</v>
      </c>
      <c r="G128">
        <f>+C128-(C$7+F128*C$8)</f>
        <v>1.7296000005444512E-3</v>
      </c>
      <c r="J128">
        <f>G128</f>
        <v>1.7296000005444512E-3</v>
      </c>
      <c r="P128">
        <f>+D$11+D$12*F128+D$13*F128^2</f>
        <v>2.747541535347336E-3</v>
      </c>
      <c r="Q128" s="2">
        <f>+C128-15018.5</f>
        <v>31984.953000000001</v>
      </c>
      <c r="R128">
        <f>+(P128-G128)^2</f>
        <v>1.0362049682768527E-6</v>
      </c>
      <c r="Y128" t="s">
        <v>35</v>
      </c>
      <c r="AD128" t="s">
        <v>37</v>
      </c>
    </row>
    <row r="129" spans="1:30" x14ac:dyDescent="0.2">
      <c r="A129" s="18" t="s">
        <v>95</v>
      </c>
      <c r="B129" s="18"/>
      <c r="C129" s="32">
        <v>47003.463000000003</v>
      </c>
      <c r="D129" s="32"/>
      <c r="E129" s="18">
        <f>+(C129-C$7)/C$8</f>
        <v>1752.0062019612521</v>
      </c>
      <c r="F129">
        <f>ROUND(2*E129,0)/2</f>
        <v>1752</v>
      </c>
      <c r="G129">
        <f>+C129-(C$7+F129*C$8)</f>
        <v>1.1729600002581719E-2</v>
      </c>
      <c r="J129">
        <f>G129</f>
        <v>1.1729600002581719E-2</v>
      </c>
      <c r="P129">
        <f>+D$11+D$12*F129+D$13*F129^2</f>
        <v>2.747541535347336E-3</v>
      </c>
      <c r="Q129" s="2">
        <f>+C129-15018.5</f>
        <v>31984.963000000003</v>
      </c>
      <c r="R129">
        <f>+(P129-G129)^2</f>
        <v>8.0677374308816893E-5</v>
      </c>
      <c r="Y129" t="s">
        <v>35</v>
      </c>
      <c r="AD129" t="s">
        <v>37</v>
      </c>
    </row>
    <row r="130" spans="1:30" x14ac:dyDescent="0.2">
      <c r="A130" s="18" t="s">
        <v>95</v>
      </c>
      <c r="B130" s="18"/>
      <c r="C130" s="32">
        <v>47003.466999999997</v>
      </c>
      <c r="D130" s="32"/>
      <c r="E130" s="18">
        <f>+(C130-C$7)/C$8</f>
        <v>1752.008316939168</v>
      </c>
      <c r="F130">
        <f>ROUND(2*E130,0)/2</f>
        <v>1752</v>
      </c>
      <c r="G130">
        <f>+C130-(C$7+F130*C$8)</f>
        <v>1.5729599996120669E-2</v>
      </c>
      <c r="J130">
        <f>G130</f>
        <v>1.5729599996120669E-2</v>
      </c>
      <c r="P130">
        <f>+D$11+D$12*F130+D$13*F130^2</f>
        <v>2.747541535347336E-3</v>
      </c>
      <c r="Q130" s="2">
        <f>+C130-15018.5</f>
        <v>31984.966999999997</v>
      </c>
      <c r="R130">
        <f>+(P130-G130)^2</f>
        <v>1.685338418789365E-4</v>
      </c>
      <c r="Y130" t="s">
        <v>35</v>
      </c>
      <c r="AD130" t="s">
        <v>37</v>
      </c>
    </row>
    <row r="131" spans="1:30" x14ac:dyDescent="0.2">
      <c r="A131" s="18" t="s">
        <v>95</v>
      </c>
      <c r="B131" s="18"/>
      <c r="C131" s="32">
        <v>47003.472000000002</v>
      </c>
      <c r="D131" s="32"/>
      <c r="E131" s="18">
        <f>+(C131-C$7)/C$8</f>
        <v>1752.0109606615697</v>
      </c>
      <c r="F131">
        <f>ROUND(2*E131,0)/2</f>
        <v>1752</v>
      </c>
      <c r="G131">
        <f>+C131-(C$7+F131*C$8)</f>
        <v>2.0729600000777282E-2</v>
      </c>
      <c r="J131">
        <f>G131</f>
        <v>2.0729600000777282E-2</v>
      </c>
      <c r="P131">
        <f>+D$11+D$12*F131+D$13*F131^2</f>
        <v>2.747541535347336E-3</v>
      </c>
      <c r="Q131" s="2">
        <f>+C131-15018.5</f>
        <v>31984.972000000002</v>
      </c>
      <c r="R131">
        <f>+(P131-G131)^2</f>
        <v>3.2335442665414082E-4</v>
      </c>
      <c r="Y131" t="s">
        <v>35</v>
      </c>
      <c r="AD131" t="s">
        <v>37</v>
      </c>
    </row>
    <row r="132" spans="1:30" x14ac:dyDescent="0.2">
      <c r="A132" s="18" t="s">
        <v>93</v>
      </c>
      <c r="B132" s="18"/>
      <c r="C132" s="32">
        <v>47037.491999999998</v>
      </c>
      <c r="D132" s="32"/>
      <c r="E132" s="18">
        <f>+(C132-C$7)/C$8</f>
        <v>1769.9988478657772</v>
      </c>
      <c r="F132">
        <f>ROUND(2*E132,0)/2</f>
        <v>1770</v>
      </c>
      <c r="G132">
        <f>+C132-(C$7+F132*C$8)</f>
        <v>-2.179000002797693E-3</v>
      </c>
      <c r="I132">
        <f>G132</f>
        <v>-2.179000002797693E-3</v>
      </c>
      <c r="P132">
        <f>+D$11+D$12*F132+D$13*F132^2</f>
        <v>2.6748934535150929E-3</v>
      </c>
      <c r="Q132" s="2">
        <f>+C132-15018.5</f>
        <v>32018.991999999998</v>
      </c>
      <c r="R132">
        <f>+(P132-G132)^2</f>
        <v>2.3560281685236082E-5</v>
      </c>
      <c r="Y132" t="s">
        <v>35</v>
      </c>
      <c r="Z132">
        <v>7</v>
      </c>
      <c r="AB132" t="s">
        <v>32</v>
      </c>
      <c r="AD132" t="s">
        <v>34</v>
      </c>
    </row>
    <row r="133" spans="1:30" x14ac:dyDescent="0.2">
      <c r="A133" s="18" t="s">
        <v>93</v>
      </c>
      <c r="B133" s="18"/>
      <c r="C133" s="32">
        <v>47039.391000000003</v>
      </c>
      <c r="D133" s="32"/>
      <c r="E133" s="18">
        <f>+(C133-C$7)/C$8</f>
        <v>1771.0029336329987</v>
      </c>
      <c r="F133">
        <f>ROUND(2*E133,0)/2</f>
        <v>1771</v>
      </c>
      <c r="G133">
        <f>+C133-(C$7+F133*C$8)</f>
        <v>5.5483000032836571E-3</v>
      </c>
      <c r="I133">
        <f>G133</f>
        <v>5.5483000032836571E-3</v>
      </c>
      <c r="P133">
        <f>+D$11+D$12*F133+D$13*F133^2</f>
        <v>2.6708202388661673E-3</v>
      </c>
      <c r="Q133" s="2">
        <f>+C133-15018.5</f>
        <v>32020.891000000003</v>
      </c>
      <c r="R133">
        <f>+(P133-G133)^2</f>
        <v>8.2798897946321332E-6</v>
      </c>
      <c r="Z133">
        <v>9</v>
      </c>
      <c r="AB133" t="s">
        <v>32</v>
      </c>
      <c r="AD133" t="s">
        <v>34</v>
      </c>
    </row>
    <row r="134" spans="1:30" x14ac:dyDescent="0.2">
      <c r="A134" s="18" t="s">
        <v>95</v>
      </c>
      <c r="B134" s="18"/>
      <c r="C134" s="32">
        <v>47039.391000000003</v>
      </c>
      <c r="D134" s="32"/>
      <c r="E134" s="18">
        <f>+(C134-C$7)/C$8</f>
        <v>1771.0029336329987</v>
      </c>
      <c r="F134">
        <f>ROUND(2*E134,0)/2</f>
        <v>1771</v>
      </c>
      <c r="G134">
        <f>+C134-(C$7+F134*C$8)</f>
        <v>5.5483000032836571E-3</v>
      </c>
      <c r="J134">
        <f>G134</f>
        <v>5.5483000032836571E-3</v>
      </c>
      <c r="P134">
        <f>+D$11+D$12*F134+D$13*F134^2</f>
        <v>2.6708202388661673E-3</v>
      </c>
      <c r="Q134" s="2">
        <f>+C134-15018.5</f>
        <v>32020.891000000003</v>
      </c>
      <c r="R134">
        <f>+(P134-G134)^2</f>
        <v>8.2798897946321332E-6</v>
      </c>
      <c r="Y134" t="s">
        <v>35</v>
      </c>
      <c r="AD134" t="s">
        <v>37</v>
      </c>
    </row>
    <row r="135" spans="1:30" x14ac:dyDescent="0.2">
      <c r="A135" s="18" t="s">
        <v>96</v>
      </c>
      <c r="B135" s="18"/>
      <c r="C135" s="32">
        <v>47368.461000000003</v>
      </c>
      <c r="D135" s="32"/>
      <c r="E135" s="18">
        <f>+(C135-C$7)/C$8</f>
        <v>1944.9968796144533</v>
      </c>
      <c r="F135">
        <f>ROUND(2*E135,0)/2</f>
        <v>1945</v>
      </c>
      <c r="G135">
        <f>+C135-(C$7+F135*C$8)</f>
        <v>-5.9015000006183982E-3</v>
      </c>
      <c r="I135">
        <f>G135</f>
        <v>-5.9015000006183982E-3</v>
      </c>
      <c r="P135">
        <f>+D$11+D$12*F135+D$13*F135^2</f>
        <v>1.9024468043300959E-3</v>
      </c>
      <c r="Q135" s="2">
        <f>+C135-15018.5</f>
        <v>32349.961000000003</v>
      </c>
      <c r="R135">
        <f>+(P135-G135)^2</f>
        <v>6.0901585734465811E-5</v>
      </c>
      <c r="Y135" t="s">
        <v>35</v>
      </c>
      <c r="Z135">
        <v>9</v>
      </c>
      <c r="AB135" t="s">
        <v>74</v>
      </c>
      <c r="AD135" t="s">
        <v>34</v>
      </c>
    </row>
    <row r="136" spans="1:30" x14ac:dyDescent="0.2">
      <c r="A136" s="18" t="s">
        <v>96</v>
      </c>
      <c r="B136" s="18"/>
      <c r="C136" s="32">
        <v>47368.464</v>
      </c>
      <c r="D136" s="32"/>
      <c r="E136" s="18">
        <f>+(C136-C$7)/C$8</f>
        <v>1944.9984658478913</v>
      </c>
      <c r="F136">
        <f>ROUND(2*E136,0)/2</f>
        <v>1945</v>
      </c>
      <c r="G136">
        <f>+C136-(C$7+F136*C$8)</f>
        <v>-2.9015000036451966E-3</v>
      </c>
      <c r="I136">
        <f>G136</f>
        <v>-2.9015000036451966E-3</v>
      </c>
      <c r="P136">
        <f>+D$11+D$12*F136+D$13*F136^2</f>
        <v>1.9024468043300959E-3</v>
      </c>
      <c r="Q136" s="2">
        <f>+C136-15018.5</f>
        <v>32349.964</v>
      </c>
      <c r="R136">
        <f>+(P136-G136)^2</f>
        <v>2.3077904933856002E-5</v>
      </c>
      <c r="Y136" t="s">
        <v>35</v>
      </c>
      <c r="Z136">
        <v>8</v>
      </c>
      <c r="AB136" t="s">
        <v>32</v>
      </c>
      <c r="AD136" t="s">
        <v>34</v>
      </c>
    </row>
    <row r="137" spans="1:30" x14ac:dyDescent="0.2">
      <c r="A137" s="18" t="s">
        <v>96</v>
      </c>
      <c r="B137" s="18"/>
      <c r="C137" s="32">
        <v>47387.381999999998</v>
      </c>
      <c r="D137" s="32"/>
      <c r="E137" s="18">
        <f>+(C137-C$7)/C$8</f>
        <v>1955.0012539175323</v>
      </c>
      <c r="F137">
        <f>ROUND(2*E137,0)/2</f>
        <v>1955</v>
      </c>
      <c r="G137">
        <f>+C137-(C$7+F137*C$8)</f>
        <v>2.3714999988442287E-3</v>
      </c>
      <c r="I137">
        <f>G137</f>
        <v>2.3714999988442287E-3</v>
      </c>
      <c r="P137">
        <f>+D$11+D$12*F137+D$13*F137^2</f>
        <v>1.8546839068593222E-3</v>
      </c>
      <c r="Q137" s="2">
        <f>+C137-15018.5</f>
        <v>32368.881999999998</v>
      </c>
      <c r="R137">
        <f>+(P137-G137)^2</f>
        <v>2.6709887293455129E-7</v>
      </c>
      <c r="Y137" t="s">
        <v>35</v>
      </c>
      <c r="Z137">
        <v>9</v>
      </c>
      <c r="AB137" t="s">
        <v>50</v>
      </c>
      <c r="AD137" t="s">
        <v>34</v>
      </c>
    </row>
    <row r="138" spans="1:30" x14ac:dyDescent="0.2">
      <c r="A138" s="18" t="s">
        <v>96</v>
      </c>
      <c r="B138" s="18"/>
      <c r="C138" s="32">
        <v>47387.385999999999</v>
      </c>
      <c r="D138" s="32"/>
      <c r="E138" s="18">
        <f>+(C138-C$7)/C$8</f>
        <v>1955.003368895452</v>
      </c>
      <c r="F138">
        <f>ROUND(2*E138,0)/2</f>
        <v>1955</v>
      </c>
      <c r="G138">
        <f>+C138-(C$7+F138*C$8)</f>
        <v>6.3714999996591359E-3</v>
      </c>
      <c r="I138">
        <f>G138</f>
        <v>6.3714999996591359E-3</v>
      </c>
      <c r="P138">
        <f>+D$11+D$12*F138+D$13*F138^2</f>
        <v>1.8546839068593222E-3</v>
      </c>
      <c r="Q138" s="2">
        <f>+C138-15018.5</f>
        <v>32368.885999999999</v>
      </c>
      <c r="R138">
        <f>+(P138-G138)^2</f>
        <v>2.0401627616175376E-5</v>
      </c>
      <c r="Y138" t="s">
        <v>35</v>
      </c>
      <c r="Z138">
        <v>7</v>
      </c>
      <c r="AB138" t="s">
        <v>32</v>
      </c>
      <c r="AD138" t="s">
        <v>34</v>
      </c>
    </row>
    <row r="139" spans="1:30" x14ac:dyDescent="0.2">
      <c r="A139" s="18" t="s">
        <v>96</v>
      </c>
      <c r="B139" s="18"/>
      <c r="C139" s="32">
        <v>47423.326999999997</v>
      </c>
      <c r="D139" s="32"/>
      <c r="E139" s="18">
        <f>+(C139-C$7)/C$8</f>
        <v>1974.0069742454361</v>
      </c>
      <c r="F139">
        <f>ROUND(2*E139,0)/2</f>
        <v>1974</v>
      </c>
      <c r="G139">
        <f>+C139-(C$7+F139*C$8)</f>
        <v>1.3190199999371544E-2</v>
      </c>
      <c r="I139">
        <f>G139</f>
        <v>1.3190199999371544E-2</v>
      </c>
      <c r="P139">
        <f>+D$11+D$12*F139+D$13*F139^2</f>
        <v>1.7628553086869031E-3</v>
      </c>
      <c r="Q139" s="2">
        <f>+C139-15018.5</f>
        <v>32404.826999999997</v>
      </c>
      <c r="R139">
        <f>+(P139-G139)^2</f>
        <v>1.3058420667971845E-4</v>
      </c>
      <c r="Y139" t="s">
        <v>35</v>
      </c>
      <c r="Z139">
        <v>9</v>
      </c>
      <c r="AB139" t="s">
        <v>32</v>
      </c>
      <c r="AD139" t="s">
        <v>34</v>
      </c>
    </row>
    <row r="140" spans="1:30" x14ac:dyDescent="0.2">
      <c r="A140" s="18" t="s">
        <v>97</v>
      </c>
      <c r="B140" s="18"/>
      <c r="C140" s="32">
        <v>47697.557999999997</v>
      </c>
      <c r="D140" s="32"/>
      <c r="E140" s="18">
        <f>+(C140-C$7)/C$8</f>
        <v>2119.0051016968609</v>
      </c>
      <c r="F140">
        <f>ROUND(2*E140,0)/2</f>
        <v>2119</v>
      </c>
      <c r="G140">
        <f>+C140-(C$7+F140*C$8)</f>
        <v>9.6486999973421916E-3</v>
      </c>
      <c r="I140">
        <f>G140</f>
        <v>9.6486999973421916E-3</v>
      </c>
      <c r="P140">
        <f>+D$11+D$12*F140+D$13*F140^2</f>
        <v>1.0154867309544336E-3</v>
      </c>
      <c r="Q140" s="2">
        <f>+C140-15018.5</f>
        <v>32679.057999999997</v>
      </c>
      <c r="R140">
        <f>+(P140-G140)^2</f>
        <v>7.4532371302933587E-5</v>
      </c>
      <c r="Y140" t="s">
        <v>35</v>
      </c>
      <c r="Z140">
        <v>6</v>
      </c>
      <c r="AB140" t="s">
        <v>45</v>
      </c>
      <c r="AD140" t="s">
        <v>34</v>
      </c>
    </row>
    <row r="141" spans="1:30" x14ac:dyDescent="0.2">
      <c r="A141" s="18" t="s">
        <v>97</v>
      </c>
      <c r="B141" s="18"/>
      <c r="C141" s="32">
        <v>47769.417999999998</v>
      </c>
      <c r="D141" s="32"/>
      <c r="E141" s="18">
        <f>+(C141-C$7)/C$8</f>
        <v>2157.0006800182741</v>
      </c>
      <c r="F141">
        <f>ROUND(2*E141,0)/2</f>
        <v>2157</v>
      </c>
      <c r="G141">
        <f>+C141-(C$7+F141*C$8)</f>
        <v>1.2860999995609745E-3</v>
      </c>
      <c r="I141">
        <f>G141</f>
        <v>1.2860999995609745E-3</v>
      </c>
      <c r="P141">
        <f>+D$11+D$12*F141+D$13*F141^2</f>
        <v>8.0600572334425628E-4</v>
      </c>
      <c r="Q141" s="2">
        <f>+C141-15018.5</f>
        <v>32750.917999999998</v>
      </c>
      <c r="R141">
        <f>+(P141-G141)^2</f>
        <v>2.3049051405605456E-7</v>
      </c>
      <c r="Y141" t="s">
        <v>35</v>
      </c>
      <c r="Z141">
        <v>7</v>
      </c>
      <c r="AB141" t="s">
        <v>32</v>
      </c>
      <c r="AD141" t="s">
        <v>34</v>
      </c>
    </row>
    <row r="142" spans="1:30" x14ac:dyDescent="0.2">
      <c r="A142" s="18" t="s">
        <v>98</v>
      </c>
      <c r="B142" s="18"/>
      <c r="C142" s="32">
        <v>47805.33</v>
      </c>
      <c r="D142" s="32"/>
      <c r="E142" s="18">
        <f>+(C142-C$7)/C$8</f>
        <v>2175.9889517783454</v>
      </c>
      <c r="F142">
        <f>ROUND(2*E142,0)/2</f>
        <v>2176</v>
      </c>
      <c r="G142">
        <f>+C142-(C$7+F142*C$8)</f>
        <v>-2.0895199995720759E-2</v>
      </c>
      <c r="I142">
        <f>G142</f>
        <v>-2.0895199995720759E-2</v>
      </c>
      <c r="P142">
        <f>+D$11+D$12*F142+D$13*F142^2</f>
        <v>6.9914424368596254E-4</v>
      </c>
      <c r="Q142" s="2">
        <f>+C142-15018.5</f>
        <v>32786.83</v>
      </c>
      <c r="R142">
        <f>+(P142-G142)^2</f>
        <v>4.6631570312999826E-4</v>
      </c>
      <c r="Y142" t="s">
        <v>35</v>
      </c>
      <c r="Z142">
        <v>7</v>
      </c>
      <c r="AB142" t="s">
        <v>32</v>
      </c>
      <c r="AD142" t="s">
        <v>34</v>
      </c>
    </row>
    <row r="143" spans="1:30" x14ac:dyDescent="0.2">
      <c r="A143" s="18" t="s">
        <v>98</v>
      </c>
      <c r="B143" s="18"/>
      <c r="C143" s="32">
        <v>47822.377999999997</v>
      </c>
      <c r="D143" s="32"/>
      <c r="E143" s="18">
        <f>+(C143-C$7)/C$8</f>
        <v>2185.0029876706813</v>
      </c>
      <c r="F143">
        <f>ROUND(2*E143,0)/2</f>
        <v>2185</v>
      </c>
      <c r="G143">
        <f>+C143-(C$7+F143*C$8)</f>
        <v>5.6504999956814572E-3</v>
      </c>
      <c r="I143">
        <f>G143</f>
        <v>5.6504999956814572E-3</v>
      </c>
      <c r="P143">
        <f>+D$11+D$12*F143+D$13*F143^2</f>
        <v>6.4803212459112018E-4</v>
      </c>
      <c r="Q143" s="2">
        <f>+C143-15018.5</f>
        <v>32803.877999999997</v>
      </c>
      <c r="R143">
        <f>+(P143-G143)^2</f>
        <v>2.5024684801291088E-5</v>
      </c>
      <c r="Y143" t="s">
        <v>35</v>
      </c>
      <c r="Z143">
        <v>8</v>
      </c>
      <c r="AB143" t="s">
        <v>32</v>
      </c>
      <c r="AD143" t="s">
        <v>34</v>
      </c>
    </row>
    <row r="144" spans="1:30" x14ac:dyDescent="0.2">
      <c r="A144" s="18" t="s">
        <v>98</v>
      </c>
      <c r="B144" s="18"/>
      <c r="C144" s="32">
        <v>47858.315000000002</v>
      </c>
      <c r="D144" s="32"/>
      <c r="E144" s="18">
        <f>+(C144-C$7)/C$8</f>
        <v>2204.0044780427493</v>
      </c>
      <c r="F144">
        <f>ROUND(2*E144,0)/2</f>
        <v>2204</v>
      </c>
      <c r="G144">
        <f>+C144-(C$7+F144*C$8)</f>
        <v>8.4692000018549152E-3</v>
      </c>
      <c r="I144">
        <f>G144</f>
        <v>8.4692000018549152E-3</v>
      </c>
      <c r="P144">
        <f>+D$11+D$12*F144+D$13*F144^2</f>
        <v>5.3908687918230967E-4</v>
      </c>
      <c r="Q144" s="2">
        <f>+C144-15018.5</f>
        <v>32839.815000000002</v>
      </c>
      <c r="R144">
        <f>+(P144-G144)^2</f>
        <v>6.2886694138384258E-5</v>
      </c>
      <c r="Y144" t="s">
        <v>35</v>
      </c>
      <c r="Z144">
        <v>7</v>
      </c>
      <c r="AB144" t="s">
        <v>32</v>
      </c>
      <c r="AD144" t="s">
        <v>34</v>
      </c>
    </row>
    <row r="145" spans="1:30" x14ac:dyDescent="0.2">
      <c r="A145" s="18" t="s">
        <v>99</v>
      </c>
      <c r="B145" s="18"/>
      <c r="C145" s="32">
        <v>48170.362000000001</v>
      </c>
      <c r="D145" s="32"/>
      <c r="E145" s="18">
        <f>+(C145-C$7)/C$8</f>
        <v>2368.9976067438611</v>
      </c>
      <c r="F145">
        <f>ROUND(2*E145,0)/2</f>
        <v>2369</v>
      </c>
      <c r="G145">
        <f>+C145-(C$7+F145*C$8)</f>
        <v>-4.5262999992701225E-3</v>
      </c>
      <c r="I145">
        <f>G145</f>
        <v>-4.5262999992701225E-3</v>
      </c>
      <c r="P145">
        <f>+D$11+D$12*F145+D$13*F145^2</f>
        <v>-4.6647439503115333E-4</v>
      </c>
      <c r="Q145" s="2">
        <f>+C145-15018.5</f>
        <v>33151.862000000001</v>
      </c>
      <c r="R145">
        <f>+(P145-G145)^2</f>
        <v>1.6482183936834313E-5</v>
      </c>
      <c r="Y145" t="s">
        <v>35</v>
      </c>
      <c r="Z145">
        <v>9</v>
      </c>
      <c r="AB145" t="s">
        <v>32</v>
      </c>
      <c r="AD145" t="s">
        <v>34</v>
      </c>
    </row>
    <row r="146" spans="1:30" x14ac:dyDescent="0.2">
      <c r="A146" s="18" t="s">
        <v>100</v>
      </c>
      <c r="B146" s="18"/>
      <c r="C146" s="32">
        <v>48187.366999999998</v>
      </c>
      <c r="D146" s="32"/>
      <c r="E146" s="18">
        <f>+(C146-C$7)/C$8</f>
        <v>2377.9889066235651</v>
      </c>
      <c r="F146">
        <f>ROUND(2*E146,0)/2</f>
        <v>2378</v>
      </c>
      <c r="G146">
        <f>+C146-(C$7+F146*C$8)</f>
        <v>-2.0980600005714223E-2</v>
      </c>
      <c r="J146">
        <f>G146</f>
        <v>-2.0980600005714223E-2</v>
      </c>
      <c r="P146">
        <f>+D$11+D$12*F146+D$13*F146^2</f>
        <v>-5.2439008763849326E-4</v>
      </c>
      <c r="Q146" s="2">
        <f>+C146-15018.5</f>
        <v>33168.866999999998</v>
      </c>
      <c r="R146">
        <f>+(P146-G146)^2</f>
        <v>4.1845652421237982E-4</v>
      </c>
      <c r="Y146" t="s">
        <v>35</v>
      </c>
      <c r="AD146" t="s">
        <v>37</v>
      </c>
    </row>
    <row r="147" spans="1:30" x14ac:dyDescent="0.2">
      <c r="A147" s="18" t="s">
        <v>99</v>
      </c>
      <c r="B147" s="18"/>
      <c r="C147" s="32">
        <v>48187.387999999999</v>
      </c>
      <c r="D147" s="32"/>
      <c r="E147" s="18">
        <f>+(C147-C$7)/C$8</f>
        <v>2378.0000102576419</v>
      </c>
      <c r="F147">
        <f>ROUND(2*E147,0)/2</f>
        <v>2378</v>
      </c>
      <c r="G147">
        <f>+C147-(C$7+F147*C$8)</f>
        <v>1.9399994926061481E-5</v>
      </c>
      <c r="I147">
        <f>G147</f>
        <v>1.9399994926061481E-5</v>
      </c>
      <c r="P147">
        <f>+D$11+D$12*F147+D$13*F147^2</f>
        <v>-5.2439008763849326E-4</v>
      </c>
      <c r="Q147" s="2">
        <f>+C147-15018.5</f>
        <v>33168.887999999999</v>
      </c>
      <c r="R147">
        <f>+(P147-G147)^2</f>
        <v>2.9570765389556529E-7</v>
      </c>
      <c r="Y147" t="s">
        <v>35</v>
      </c>
      <c r="Z147">
        <v>8</v>
      </c>
      <c r="AB147" t="s">
        <v>32</v>
      </c>
      <c r="AD147" t="s">
        <v>34</v>
      </c>
    </row>
    <row r="148" spans="1:30" x14ac:dyDescent="0.2">
      <c r="A148" s="18" t="s">
        <v>101</v>
      </c>
      <c r="B148" s="18"/>
      <c r="C148" s="32">
        <v>48376.512999999999</v>
      </c>
      <c r="D148" s="32">
        <v>3.0000000000000001E-3</v>
      </c>
      <c r="E148" s="18">
        <f>+(C148-C$7)/C$8</f>
        <v>2477.9988100076725</v>
      </c>
      <c r="F148">
        <f>ROUND(2*E148,0)/2</f>
        <v>2478</v>
      </c>
      <c r="G148">
        <f>+C148-(C$7+F148*C$8)</f>
        <v>-2.2506000022985972E-3</v>
      </c>
      <c r="I148">
        <f>G148</f>
        <v>-2.2506000022985972E-3</v>
      </c>
      <c r="P148">
        <f>+D$11+D$12*F148+D$13*F148^2</f>
        <v>-1.1892446316596438E-3</v>
      </c>
      <c r="Q148" s="2">
        <f>+C148-15018.5</f>
        <v>33358.012999999999</v>
      </c>
      <c r="R148">
        <f>+(P148-G148)^2</f>
        <v>1.1264752227841503E-6</v>
      </c>
      <c r="Y148" t="s">
        <v>35</v>
      </c>
      <c r="Z148">
        <v>7</v>
      </c>
      <c r="AB148" t="s">
        <v>45</v>
      </c>
      <c r="AD148" t="s">
        <v>34</v>
      </c>
    </row>
    <row r="149" spans="1:30" x14ac:dyDescent="0.2">
      <c r="A149" s="18" t="s">
        <v>101</v>
      </c>
      <c r="B149" s="18"/>
      <c r="C149" s="32">
        <v>48429.468000000001</v>
      </c>
      <c r="D149" s="32">
        <v>2E-3</v>
      </c>
      <c r="E149" s="18">
        <f>+(C149-C$7)/C$8</f>
        <v>2505.9984739376823</v>
      </c>
      <c r="F149">
        <f>ROUND(2*E149,0)/2</f>
        <v>2506</v>
      </c>
      <c r="G149">
        <f>+C149-(C$7+F149*C$8)</f>
        <v>-2.8861999962828122E-3</v>
      </c>
      <c r="I149">
        <f>G149</f>
        <v>-2.8861999962828122E-3</v>
      </c>
      <c r="P149">
        <f>+D$11+D$12*F149+D$13*F149^2</f>
        <v>-1.3824229044083602E-3</v>
      </c>
      <c r="Q149" s="2">
        <f>+C149-15018.5</f>
        <v>33410.968000000001</v>
      </c>
      <c r="R149">
        <f>+(P149-G149)^2</f>
        <v>2.261345542046384E-6</v>
      </c>
      <c r="Y149" t="s">
        <v>35</v>
      </c>
      <c r="Z149">
        <v>8</v>
      </c>
      <c r="AB149" t="s">
        <v>32</v>
      </c>
      <c r="AD149" t="s">
        <v>34</v>
      </c>
    </row>
    <row r="150" spans="1:30" x14ac:dyDescent="0.2">
      <c r="A150" s="18" t="s">
        <v>101</v>
      </c>
      <c r="B150" s="18"/>
      <c r="C150" s="32">
        <v>48448.385999999999</v>
      </c>
      <c r="D150" s="32">
        <v>6.0000000000000001E-3</v>
      </c>
      <c r="E150" s="18">
        <f>+(C150-C$7)/C$8</f>
        <v>2516.0012620073235</v>
      </c>
      <c r="F150">
        <f>ROUND(2*E150,0)/2</f>
        <v>2516</v>
      </c>
      <c r="G150">
        <f>+C150-(C$7+F150*C$8)</f>
        <v>2.3867999989306554E-3</v>
      </c>
      <c r="I150">
        <f>G150</f>
        <v>2.3867999989306554E-3</v>
      </c>
      <c r="P150">
        <f>+D$11+D$12*F150+D$13*F150^2</f>
        <v>-1.4521593467295164E-3</v>
      </c>
      <c r="Q150" s="2">
        <f>+C150-15018.5</f>
        <v>33429.885999999999</v>
      </c>
      <c r="R150">
        <f>+(P150-G150)^2</f>
        <v>1.4737608857631574E-5</v>
      </c>
      <c r="Y150" t="s">
        <v>35</v>
      </c>
      <c r="Z150">
        <v>8</v>
      </c>
      <c r="AB150" t="s">
        <v>32</v>
      </c>
      <c r="AD150" t="s">
        <v>34</v>
      </c>
    </row>
    <row r="151" spans="1:30" x14ac:dyDescent="0.2">
      <c r="A151" s="18" t="s">
        <v>100</v>
      </c>
      <c r="B151" s="18"/>
      <c r="C151" s="32">
        <v>48482.434999999998</v>
      </c>
      <c r="D151" s="32"/>
      <c r="E151" s="18">
        <f>+(C151-C$7)/C$8</f>
        <v>2534.0044828014475</v>
      </c>
      <c r="F151">
        <f>ROUND(2*E151,0)/2</f>
        <v>2534</v>
      </c>
      <c r="G151">
        <f>+C151-(C$7+F151*C$8)</f>
        <v>8.4781999976257794E-3</v>
      </c>
      <c r="J151">
        <f>G151</f>
        <v>8.4781999976257794E-3</v>
      </c>
      <c r="P151">
        <f>+D$11+D$12*F151+D$13*F151^2</f>
        <v>-1.5786719898420506E-3</v>
      </c>
      <c r="Q151" s="2">
        <f>+C151-15018.5</f>
        <v>33463.934999999998</v>
      </c>
      <c r="R151">
        <f>+(P151-G151)^2</f>
        <v>1.0114067417231514E-4</v>
      </c>
      <c r="Y151" t="s">
        <v>35</v>
      </c>
      <c r="AD151" t="s">
        <v>37</v>
      </c>
    </row>
    <row r="152" spans="1:30" x14ac:dyDescent="0.2">
      <c r="A152" s="18" t="s">
        <v>101</v>
      </c>
      <c r="B152" s="18"/>
      <c r="C152" s="32">
        <v>48499.442999999999</v>
      </c>
      <c r="D152" s="32">
        <v>6.0000000000000001E-3</v>
      </c>
      <c r="E152" s="18">
        <f>+(C152-C$7)/C$8</f>
        <v>2542.9973689145932</v>
      </c>
      <c r="F152">
        <f>ROUND(2*E152,0)/2</f>
        <v>2543</v>
      </c>
      <c r="G152">
        <f>+C152-(C$7+F152*C$8)</f>
        <v>-4.9761000045691617E-3</v>
      </c>
      <c r="I152">
        <f>G152</f>
        <v>-4.9761000045691617E-3</v>
      </c>
      <c r="P152">
        <f>+D$11+D$12*F152+D$13*F152^2</f>
        <v>-1.6424042090274309E-3</v>
      </c>
      <c r="Q152" s="2">
        <f>+C152-15018.5</f>
        <v>33480.942999999999</v>
      </c>
      <c r="R152">
        <f>+(P152-G152)^2</f>
        <v>1.1113527657212613E-5</v>
      </c>
      <c r="Y152" t="s">
        <v>35</v>
      </c>
      <c r="Z152">
        <v>8</v>
      </c>
      <c r="AB152" t="s">
        <v>32</v>
      </c>
      <c r="AD152" t="s">
        <v>34</v>
      </c>
    </row>
    <row r="153" spans="1:30" x14ac:dyDescent="0.2">
      <c r="A153" s="18" t="s">
        <v>102</v>
      </c>
      <c r="B153" s="18"/>
      <c r="C153" s="32">
        <v>48518.349000000002</v>
      </c>
      <c r="D153" s="32">
        <v>5.0000000000000001E-3</v>
      </c>
      <c r="E153" s="18">
        <f>+(C153-C$7)/C$8</f>
        <v>2552.9938120504785</v>
      </c>
      <c r="F153">
        <f>ROUND(2*E153,0)/2</f>
        <v>2553</v>
      </c>
      <c r="G153">
        <f>+C153-(C$7+F153*C$8)</f>
        <v>-1.1703099997248501E-2</v>
      </c>
      <c r="I153">
        <f>G153</f>
        <v>-1.1703099997248501E-2</v>
      </c>
      <c r="P153">
        <f>+D$11+D$12*F153+D$13*F153^2</f>
        <v>-1.7135898869269535E-3</v>
      </c>
      <c r="Q153" s="2">
        <f>+C153-15018.5</f>
        <v>33499.849000000002</v>
      </c>
      <c r="R153">
        <f>+(P153-G153)^2</f>
        <v>9.9790312244216409E-5</v>
      </c>
      <c r="Y153" t="s">
        <v>35</v>
      </c>
      <c r="Z153">
        <v>7</v>
      </c>
      <c r="AB153" t="s">
        <v>32</v>
      </c>
      <c r="AD153" t="s">
        <v>34</v>
      </c>
    </row>
    <row r="154" spans="1:30" x14ac:dyDescent="0.2">
      <c r="A154" s="18" t="s">
        <v>103</v>
      </c>
      <c r="B154" s="18"/>
      <c r="C154" s="32">
        <v>48722.618000000002</v>
      </c>
      <c r="D154" s="32">
        <v>3.0000000000000001E-3</v>
      </c>
      <c r="E154" s="18">
        <f>+(C154-C$7)/C$8</f>
        <v>2660.9999182032298</v>
      </c>
      <c r="F154">
        <f>ROUND(2*E154,0)/2</f>
        <v>2661</v>
      </c>
      <c r="G154">
        <f>+C154-(C$7+F154*C$8)</f>
        <v>-1.5469999925699085E-4</v>
      </c>
      <c r="I154">
        <f>G154</f>
        <v>-1.5469999925699085E-4</v>
      </c>
      <c r="P154">
        <f>+D$11+D$12*F154+D$13*F154^2</f>
        <v>-2.5073533950130313E-3</v>
      </c>
      <c r="Q154" s="2">
        <f>+C154-15018.5</f>
        <v>33704.118000000002</v>
      </c>
      <c r="R154">
        <f>+(P154-G154)^2</f>
        <v>5.5349780005624284E-6</v>
      </c>
      <c r="Y154" t="s">
        <v>35</v>
      </c>
      <c r="Z154">
        <v>10</v>
      </c>
      <c r="AB154" t="s">
        <v>45</v>
      </c>
      <c r="AD154" t="s">
        <v>34</v>
      </c>
    </row>
    <row r="155" spans="1:30" x14ac:dyDescent="0.2">
      <c r="A155" s="18" t="s">
        <v>103</v>
      </c>
      <c r="B155" s="18"/>
      <c r="C155" s="32">
        <v>48830.417999999998</v>
      </c>
      <c r="D155" s="32">
        <v>5.0000000000000001E-3</v>
      </c>
      <c r="E155" s="18">
        <f>+(C155-C$7)/C$8</f>
        <v>2717.9985731301449</v>
      </c>
      <c r="F155">
        <f>ROUND(2*E155,0)/2</f>
        <v>2718</v>
      </c>
      <c r="G155">
        <f>+C155-(C$7+F155*C$8)</f>
        <v>-2.698600001167506E-3</v>
      </c>
      <c r="I155">
        <f>G155</f>
        <v>-2.698600001167506E-3</v>
      </c>
      <c r="P155">
        <f>+D$11+D$12*F155+D$13*F155^2</f>
        <v>-2.9447031362222591E-3</v>
      </c>
      <c r="Q155" s="2">
        <f>+C155-15018.5</f>
        <v>33811.917999999998</v>
      </c>
      <c r="R155">
        <f>+(P155-G155)^2</f>
        <v>6.0566753083778037E-8</v>
      </c>
      <c r="Y155" t="s">
        <v>35</v>
      </c>
      <c r="Z155">
        <v>7</v>
      </c>
      <c r="AB155" t="s">
        <v>32</v>
      </c>
      <c r="AD155" t="s">
        <v>34</v>
      </c>
    </row>
    <row r="156" spans="1:30" x14ac:dyDescent="0.2">
      <c r="A156" s="18" t="s">
        <v>104</v>
      </c>
      <c r="B156" s="18"/>
      <c r="C156" s="32">
        <v>48883.362000000001</v>
      </c>
      <c r="D156" s="32">
        <v>4.0000000000000001E-3</v>
      </c>
      <c r="E156" s="18">
        <f>+(C156-C$7)/C$8</f>
        <v>2745.9924208708771</v>
      </c>
      <c r="F156">
        <f>ROUND(2*E156,0)/2</f>
        <v>2746</v>
      </c>
      <c r="G156">
        <f>+C156-(C$7+F156*C$8)</f>
        <v>-1.4334200001030695E-2</v>
      </c>
      <c r="I156">
        <f>G156</f>
        <v>-1.4334200001030695E-2</v>
      </c>
      <c r="P156">
        <f>+D$11+D$12*F156+D$13*F156^2</f>
        <v>-3.1642026605564599E-3</v>
      </c>
      <c r="Q156" s="2">
        <f>+C156-15018.5</f>
        <v>33864.862000000001</v>
      </c>
      <c r="R156">
        <f>+(P156-G156)^2</f>
        <v>1.2476884058620148E-4</v>
      </c>
      <c r="Y156" t="s">
        <v>35</v>
      </c>
      <c r="Z156">
        <v>7</v>
      </c>
      <c r="AB156" t="s">
        <v>32</v>
      </c>
      <c r="AD156" t="s">
        <v>34</v>
      </c>
    </row>
    <row r="157" spans="1:30" x14ac:dyDescent="0.2">
      <c r="A157" s="16" t="s">
        <v>130</v>
      </c>
      <c r="B157" s="85"/>
      <c r="C157" s="16">
        <v>49056.330999999998</v>
      </c>
      <c r="D157" s="16">
        <v>3.0000000000000001E-3</v>
      </c>
      <c r="E157" s="18">
        <f>+(C157-C$7)/C$8</f>
        <v>2837.4488248045864</v>
      </c>
      <c r="F157">
        <f>ROUND(2*E157,0)/2</f>
        <v>2837.5</v>
      </c>
      <c r="G157">
        <f>+C157-(C$7+F157*C$8)</f>
        <v>-9.6786250003788155E-2</v>
      </c>
      <c r="I157">
        <f>G157</f>
        <v>-9.6786250003788155E-2</v>
      </c>
      <c r="P157">
        <f>+D$11+D$12*F157+D$13*F157^2</f>
        <v>-3.9029096734959391E-3</v>
      </c>
      <c r="Q157" s="2">
        <f>+C157-15018.5</f>
        <v>34037.830999999998</v>
      </c>
      <c r="R157">
        <f>+(P157-G157)^2</f>
        <v>8.627314910912889E-3</v>
      </c>
    </row>
    <row r="158" spans="1:30" x14ac:dyDescent="0.2">
      <c r="A158" s="18" t="s">
        <v>100</v>
      </c>
      <c r="B158" s="18"/>
      <c r="C158" s="32">
        <v>49212.436999999998</v>
      </c>
      <c r="D158" s="32"/>
      <c r="E158" s="18">
        <f>+(C158-C$7)/C$8</f>
        <v>2919.9890105747295</v>
      </c>
      <c r="F158">
        <f>ROUND(2*E158,0)/2</f>
        <v>2920</v>
      </c>
      <c r="G158">
        <f>+C158-(C$7+F158*C$8)</f>
        <v>-2.0784000000276137E-2</v>
      </c>
      <c r="J158">
        <f>G158</f>
        <v>-2.0784000000276137E-2</v>
      </c>
      <c r="P158">
        <f>+D$11+D$12*F158+D$13*F158^2</f>
        <v>-4.597070192038517E-3</v>
      </c>
      <c r="Q158" s="2">
        <f>+C158-15018.5</f>
        <v>34193.936999999998</v>
      </c>
      <c r="R158">
        <f>+(P158-G158)^2</f>
        <v>2.6201669661681155E-4</v>
      </c>
      <c r="Y158" t="s">
        <v>35</v>
      </c>
      <c r="AD158" t="s">
        <v>37</v>
      </c>
    </row>
    <row r="159" spans="1:30" x14ac:dyDescent="0.2">
      <c r="A159" s="18" t="s">
        <v>105</v>
      </c>
      <c r="B159" s="18"/>
      <c r="C159" s="32">
        <v>49212.449000000001</v>
      </c>
      <c r="D159" s="32">
        <v>5.0000000000000001E-3</v>
      </c>
      <c r="E159" s="18">
        <f>+(C159-C$7)/C$8</f>
        <v>2919.995355508489</v>
      </c>
      <c r="F159">
        <f>ROUND(2*E159,0)/2</f>
        <v>2920</v>
      </c>
      <c r="G159">
        <f>+C159-(C$7+F159*C$8)</f>
        <v>-8.7839999978314154E-3</v>
      </c>
      <c r="I159">
        <f>G159</f>
        <v>-8.7839999978314154E-3</v>
      </c>
      <c r="P159">
        <f>+D$11+D$12*F159+D$13*F159^2</f>
        <v>-4.597070192038517E-3</v>
      </c>
      <c r="Q159" s="2">
        <f>+C159-15018.5</f>
        <v>34193.949000000001</v>
      </c>
      <c r="R159">
        <f>+(P159-G159)^2</f>
        <v>1.7530381198636957E-5</v>
      </c>
      <c r="Y159" t="s">
        <v>35</v>
      </c>
      <c r="Z159">
        <v>8</v>
      </c>
      <c r="AB159" t="s">
        <v>32</v>
      </c>
      <c r="AD159" t="s">
        <v>34</v>
      </c>
    </row>
    <row r="160" spans="1:30" x14ac:dyDescent="0.2">
      <c r="A160" s="18" t="s">
        <v>105</v>
      </c>
      <c r="B160" s="18"/>
      <c r="C160" s="32">
        <v>49230.392999999996</v>
      </c>
      <c r="D160" s="32">
        <v>8.0000000000000002E-3</v>
      </c>
      <c r="E160" s="18">
        <f>+(C160-C$7)/C$8</f>
        <v>2929.4831464547633</v>
      </c>
      <c r="F160">
        <f>ROUND(2*E160,0)/2</f>
        <v>2929.5</v>
      </c>
      <c r="G160">
        <f>+C160-(C$7+F160*C$8)</f>
        <v>-3.1874650005192962E-2</v>
      </c>
      <c r="I160">
        <f>G160</f>
        <v>-3.1874650005192962E-2</v>
      </c>
      <c r="P160">
        <f>+D$11+D$12*F160+D$13*F160^2</f>
        <v>-4.6787154922306971E-3</v>
      </c>
      <c r="Q160" s="2">
        <f>+C160-15018.5</f>
        <v>34211.892999999996</v>
      </c>
      <c r="R160">
        <f>+(P160-G160)^2</f>
        <v>7.3961885403333206E-4</v>
      </c>
      <c r="Y160" t="s">
        <v>106</v>
      </c>
      <c r="Z160">
        <v>30</v>
      </c>
      <c r="AB160" t="s">
        <v>107</v>
      </c>
      <c r="AD160" t="s">
        <v>34</v>
      </c>
    </row>
    <row r="161" spans="1:30" x14ac:dyDescent="0.2">
      <c r="A161" s="18" t="s">
        <v>108</v>
      </c>
      <c r="B161" s="18"/>
      <c r="C161" s="32">
        <v>49488.56</v>
      </c>
      <c r="D161" s="32"/>
      <c r="E161" s="18">
        <f>+(C161-C$7)/C$8</f>
        <v>3065.9875225820142</v>
      </c>
      <c r="F161">
        <f>ROUND(2*E161,0)/2</f>
        <v>3066</v>
      </c>
      <c r="G161">
        <f>+C161-(C$7+F161*C$8)</f>
        <v>-2.3598200001288205E-2</v>
      </c>
      <c r="I161">
        <f>G161</f>
        <v>-2.3598200001288205E-2</v>
      </c>
      <c r="P161">
        <f>+D$11+D$12*F161+D$13*F161^2</f>
        <v>-5.8908590232270176E-3</v>
      </c>
      <c r="Q161" s="2">
        <f>+C161-15018.5</f>
        <v>34470.06</v>
      </c>
      <c r="R161">
        <f>+(P161-G161)^2</f>
        <v>3.1354992451332499E-4</v>
      </c>
      <c r="Y161" t="s">
        <v>35</v>
      </c>
      <c r="Z161">
        <v>5</v>
      </c>
      <c r="AB161" t="s">
        <v>45</v>
      </c>
      <c r="AD161" t="s">
        <v>34</v>
      </c>
    </row>
    <row r="162" spans="1:30" x14ac:dyDescent="0.2">
      <c r="A162" s="18" t="s">
        <v>100</v>
      </c>
      <c r="B162" s="18"/>
      <c r="C162" s="32">
        <v>49543.425999999999</v>
      </c>
      <c r="D162" s="32"/>
      <c r="E162" s="18">
        <f>+(C162-C$7)/C$8</f>
        <v>3094.9976172130009</v>
      </c>
      <c r="F162">
        <f>ROUND(2*E162,0)/2</f>
        <v>3095</v>
      </c>
      <c r="G162">
        <f>+C162-(C$7+F162*C$8)</f>
        <v>-4.5065000012982637E-3</v>
      </c>
      <c r="J162">
        <f>G162</f>
        <v>-4.5065000012982637E-3</v>
      </c>
      <c r="P162">
        <f>+D$11+D$12*F162+D$13*F162^2</f>
        <v>-6.1577834902678992E-3</v>
      </c>
      <c r="Q162" s="2">
        <f>+C162-15018.5</f>
        <v>34524.925999999999</v>
      </c>
      <c r="R162">
        <f>+(P162-G162)^2</f>
        <v>2.7267371609437325E-6</v>
      </c>
      <c r="Y162" t="s">
        <v>35</v>
      </c>
      <c r="AD162" t="s">
        <v>37</v>
      </c>
    </row>
    <row r="163" spans="1:30" x14ac:dyDescent="0.2">
      <c r="A163" s="18" t="s">
        <v>109</v>
      </c>
      <c r="B163" s="18"/>
      <c r="C163" s="32">
        <v>49560.46</v>
      </c>
      <c r="D163" s="32">
        <v>4.0000000000000001E-3</v>
      </c>
      <c r="E163" s="18">
        <f>+(C163-C$7)/C$8</f>
        <v>3104.0042506826212</v>
      </c>
      <c r="F163">
        <f>ROUND(2*E163,0)/2</f>
        <v>3104</v>
      </c>
      <c r="G163">
        <f>+C163-(C$7+F163*C$8)</f>
        <v>8.0392000018036924E-3</v>
      </c>
      <c r="I163">
        <f>G163</f>
        <v>8.0392000018036924E-3</v>
      </c>
      <c r="P163">
        <f>+D$11+D$12*F163+D$13*F163^2</f>
        <v>-6.2412918998186202E-3</v>
      </c>
      <c r="Q163" s="2">
        <f>+C163-15018.5</f>
        <v>34541.96</v>
      </c>
      <c r="R163">
        <f>+(P163-G163)^2</f>
        <v>2.0393244895230045E-4</v>
      </c>
      <c r="Y163" t="s">
        <v>35</v>
      </c>
      <c r="Z163">
        <v>9</v>
      </c>
      <c r="AB163" t="s">
        <v>32</v>
      </c>
      <c r="AD163" t="s">
        <v>34</v>
      </c>
    </row>
    <row r="164" spans="1:30" x14ac:dyDescent="0.2">
      <c r="A164" s="18" t="s">
        <v>109</v>
      </c>
      <c r="B164" s="18"/>
      <c r="C164" s="32">
        <v>49615.275000000001</v>
      </c>
      <c r="D164" s="32">
        <v>5.0000000000000001E-3</v>
      </c>
      <c r="E164" s="18">
        <f>+(C164-C$7)/C$8</f>
        <v>3132.9873793451366</v>
      </c>
      <c r="F164">
        <f>ROUND(2*E164,0)/2</f>
        <v>3133</v>
      </c>
      <c r="G164">
        <f>+C164-(C$7+F164*C$8)</f>
        <v>-2.3869099997682497E-2</v>
      </c>
      <c r="I164">
        <f>G164</f>
        <v>-2.3869099997682497E-2</v>
      </c>
      <c r="P164">
        <f>+D$11+D$12*F164+D$13*F164^2</f>
        <v>-6.5125327387712817E-3</v>
      </c>
      <c r="Q164" s="2">
        <f>+C164-15018.5</f>
        <v>34596.775000000001</v>
      </c>
      <c r="R164">
        <f>+(P164-G164)^2</f>
        <v>3.0125042701310877E-4</v>
      </c>
      <c r="Y164" t="s">
        <v>35</v>
      </c>
      <c r="Z164">
        <v>6</v>
      </c>
      <c r="AB164" t="s">
        <v>45</v>
      </c>
      <c r="AD164" t="s">
        <v>34</v>
      </c>
    </row>
    <row r="165" spans="1:30" x14ac:dyDescent="0.2">
      <c r="A165" s="18" t="s">
        <v>110</v>
      </c>
      <c r="B165" s="18"/>
      <c r="C165" s="32">
        <v>49632.303999999996</v>
      </c>
      <c r="D165" s="32">
        <v>5.0000000000000001E-3</v>
      </c>
      <c r="E165" s="18">
        <f>+(C165-C$7)/C$8</f>
        <v>3141.9913690923554</v>
      </c>
      <c r="F165">
        <f>ROUND(2*E165,0)/2</f>
        <v>3142</v>
      </c>
      <c r="G165">
        <f>+C165-(C$7+F165*C$8)</f>
        <v>-1.6323400006513111E-2</v>
      </c>
      <c r="I165">
        <f>G165</f>
        <v>-1.6323400006513111E-2</v>
      </c>
      <c r="P165">
        <f>+D$11+D$12*F165+D$13*F165^2</f>
        <v>-6.5973807120187668E-3</v>
      </c>
      <c r="Q165" s="2">
        <f>+C165-15018.5</f>
        <v>34613.803999999996</v>
      </c>
      <c r="R165">
        <f>+(P165-G165)^2</f>
        <v>9.4595451316876271E-5</v>
      </c>
      <c r="Y165" t="s">
        <v>35</v>
      </c>
      <c r="Z165">
        <v>6</v>
      </c>
      <c r="AB165" t="s">
        <v>32</v>
      </c>
      <c r="AD165" t="s">
        <v>34</v>
      </c>
    </row>
    <row r="166" spans="1:30" x14ac:dyDescent="0.2">
      <c r="A166" s="18" t="s">
        <v>111</v>
      </c>
      <c r="B166" s="18"/>
      <c r="C166" s="32">
        <v>50014.347000000002</v>
      </c>
      <c r="D166" s="32">
        <v>6.0000000000000001E-3</v>
      </c>
      <c r="E166" s="18">
        <f>+(C166-C$7)/C$8</f>
        <v>3343.9944964044585</v>
      </c>
      <c r="F166">
        <f>ROUND(2*E166,0)/2</f>
        <v>3344</v>
      </c>
      <c r="G166">
        <f>+C166-(C$7+F166*C$8)</f>
        <v>-1.0408800000732299E-2</v>
      </c>
      <c r="I166">
        <f>G166</f>
        <v>-1.0408800000732299E-2</v>
      </c>
      <c r="P166">
        <f>+D$11+D$12*F166+D$13*F166^2</f>
        <v>-8.5852183862566572E-3</v>
      </c>
      <c r="Q166" s="2">
        <f>+C166-15018.5</f>
        <v>34995.847000000002</v>
      </c>
      <c r="R166">
        <f>+(P166-G166)^2</f>
        <v>3.3254499046535881E-6</v>
      </c>
      <c r="Y166" t="s">
        <v>35</v>
      </c>
      <c r="Z166">
        <v>8</v>
      </c>
      <c r="AB166" t="s">
        <v>32</v>
      </c>
      <c r="AD166" t="s">
        <v>34</v>
      </c>
    </row>
    <row r="167" spans="1:30" x14ac:dyDescent="0.2">
      <c r="A167" s="18" t="s">
        <v>112</v>
      </c>
      <c r="B167" s="18"/>
      <c r="C167" s="32">
        <v>50014.358</v>
      </c>
      <c r="D167" s="32">
        <v>6.0000000000000001E-3</v>
      </c>
      <c r="E167" s="18">
        <f>+(C167-C$7)/C$8</f>
        <v>3344.000312593736</v>
      </c>
      <c r="F167">
        <f>ROUND(2*E167,0)/2</f>
        <v>3344</v>
      </c>
      <c r="G167">
        <f>+C167-(C$7+F167*C$8)</f>
        <v>5.911999978707172E-4</v>
      </c>
      <c r="I167">
        <f>G167</f>
        <v>5.911999978707172E-4</v>
      </c>
      <c r="P167">
        <f>+D$11+D$12*F167+D$13*F167^2</f>
        <v>-8.5852183862566572E-3</v>
      </c>
      <c r="Q167" s="2">
        <f>+C167-15018.5</f>
        <v>34995.858</v>
      </c>
      <c r="R167">
        <f>+(P167-G167)^2</f>
        <v>8.4206654360550852E-5</v>
      </c>
      <c r="Y167" t="s">
        <v>35</v>
      </c>
      <c r="Z167">
        <v>7</v>
      </c>
      <c r="AB167" t="s">
        <v>74</v>
      </c>
      <c r="AD167" t="s">
        <v>34</v>
      </c>
    </row>
    <row r="168" spans="1:30" x14ac:dyDescent="0.2">
      <c r="A168" s="18" t="s">
        <v>112</v>
      </c>
      <c r="B168" s="18"/>
      <c r="C168" s="32">
        <v>50033.279999999999</v>
      </c>
      <c r="D168" s="32">
        <v>5.0000000000000001E-3</v>
      </c>
      <c r="E168" s="18">
        <f>+(C168-C$7)/C$8</f>
        <v>3354.0052156412971</v>
      </c>
      <c r="F168">
        <f>ROUND(2*E168,0)/2</f>
        <v>3354</v>
      </c>
      <c r="G168">
        <f>+C168-(C$7+F168*C$8)</f>
        <v>9.8641999938990921E-3</v>
      </c>
      <c r="I168">
        <f>G168</f>
        <v>9.8641999938990921E-3</v>
      </c>
      <c r="P168">
        <f>+D$11+D$12*F168+D$13*F168^2</f>
        <v>-8.6877780560013738E-3</v>
      </c>
      <c r="Q168" s="2">
        <f>+C168-15018.5</f>
        <v>35014.78</v>
      </c>
      <c r="R168">
        <f>+(P168-G168)^2</f>
        <v>3.4417588956398872E-4</v>
      </c>
      <c r="Y168" t="s">
        <v>35</v>
      </c>
      <c r="Z168">
        <v>7</v>
      </c>
      <c r="AB168" t="s">
        <v>32</v>
      </c>
      <c r="AD168" t="s">
        <v>34</v>
      </c>
    </row>
    <row r="169" spans="1:30" x14ac:dyDescent="0.2">
      <c r="A169" s="18" t="s">
        <v>113</v>
      </c>
      <c r="B169" s="18"/>
      <c r="C169" s="32">
        <v>50239.419000000002</v>
      </c>
      <c r="D169" s="32">
        <v>4.0000000000000001E-3</v>
      </c>
      <c r="E169" s="18">
        <f>+(C169-C$7)/C$8</f>
        <v>3463.0000739713532</v>
      </c>
      <c r="F169">
        <f>ROUND(2*E169,0)/2</f>
        <v>3463</v>
      </c>
      <c r="G169">
        <f>+C169-(C$7+F169*C$8)</f>
        <v>1.399000029778108E-4</v>
      </c>
      <c r="I169">
        <f>G169</f>
        <v>1.399000029778108E-4</v>
      </c>
      <c r="P169">
        <f>+D$11+D$12*F169+D$13*F169^2</f>
        <v>-9.8310812057958285E-3</v>
      </c>
      <c r="Q169" s="2">
        <f>+C169-15018.5</f>
        <v>35220.919000000002</v>
      </c>
      <c r="R169">
        <f>+(P169-G169)^2</f>
        <v>9.9420466265717029E-5</v>
      </c>
      <c r="Y169" t="s">
        <v>35</v>
      </c>
      <c r="Z169">
        <v>9</v>
      </c>
      <c r="AB169" t="s">
        <v>32</v>
      </c>
      <c r="AD169" t="s">
        <v>34</v>
      </c>
    </row>
    <row r="170" spans="1:30" x14ac:dyDescent="0.2">
      <c r="A170" s="18" t="s">
        <v>113</v>
      </c>
      <c r="B170" s="18"/>
      <c r="C170" s="32">
        <v>50290.487999999998</v>
      </c>
      <c r="D170" s="32">
        <v>4.0000000000000001E-3</v>
      </c>
      <c r="E170" s="18">
        <f>+(C170-C$7)/C$8</f>
        <v>3490.0025258123783</v>
      </c>
      <c r="F170">
        <f>ROUND(2*E170,0)/2</f>
        <v>3490</v>
      </c>
      <c r="G170">
        <f>+C170-(C$7+F170*C$8)</f>
        <v>4.7769999946467578E-3</v>
      </c>
      <c r="I170">
        <f>G170</f>
        <v>4.7769999946467578E-3</v>
      </c>
      <c r="P170">
        <f>+D$11+D$12*F170+D$13*F170^2</f>
        <v>-1.0121476080264754E-2</v>
      </c>
      <c r="Q170" s="2">
        <f>+C170-15018.5</f>
        <v>35271.987999999998</v>
      </c>
      <c r="R170">
        <f>+(P170-G170)^2</f>
        <v>2.2196458935471074E-4</v>
      </c>
      <c r="Y170" t="s">
        <v>35</v>
      </c>
      <c r="Z170">
        <v>6</v>
      </c>
      <c r="AB170" t="s">
        <v>32</v>
      </c>
      <c r="AD170" t="s">
        <v>34</v>
      </c>
    </row>
    <row r="171" spans="1:30" x14ac:dyDescent="0.2">
      <c r="A171" s="18" t="s">
        <v>114</v>
      </c>
      <c r="B171" s="18"/>
      <c r="C171" s="32">
        <v>50343.43</v>
      </c>
      <c r="D171" s="32">
        <v>3.0000000000000001E-3</v>
      </c>
      <c r="E171" s="18">
        <f>+(C171-C$7)/C$8</f>
        <v>3517.9953160641508</v>
      </c>
      <c r="F171">
        <f>ROUND(2*E171,0)/2</f>
        <v>3518</v>
      </c>
      <c r="G171">
        <f>+C171-(C$7+F171*C$8)</f>
        <v>-8.8585999983479269E-3</v>
      </c>
      <c r="I171">
        <f>G171</f>
        <v>-8.8585999983479269E-3</v>
      </c>
      <c r="P171">
        <f>+D$11+D$12*F171+D$13*F171^2</f>
        <v>-1.0425642297198921E-2</v>
      </c>
      <c r="Q171" s="2">
        <f>+C171-15018.5</f>
        <v>35324.93</v>
      </c>
      <c r="R171">
        <f>+(P171-G171)^2</f>
        <v>2.455621566388207E-6</v>
      </c>
      <c r="Y171" t="s">
        <v>35</v>
      </c>
      <c r="Z171">
        <v>9</v>
      </c>
      <c r="AB171" t="s">
        <v>74</v>
      </c>
      <c r="AD171" t="s">
        <v>34</v>
      </c>
    </row>
    <row r="172" spans="1:30" x14ac:dyDescent="0.2">
      <c r="A172" s="18" t="s">
        <v>115</v>
      </c>
      <c r="B172" s="18"/>
      <c r="C172" s="32">
        <v>50379.362999999998</v>
      </c>
      <c r="D172" s="32">
        <v>5.0000000000000001E-3</v>
      </c>
      <c r="E172" s="18">
        <f>+(C172-C$7)/C$8</f>
        <v>3536.9946914582952</v>
      </c>
      <c r="F172">
        <f>ROUND(2*E172,0)/2</f>
        <v>3537</v>
      </c>
      <c r="G172">
        <f>+C172-(C$7+F172*C$8)</f>
        <v>-1.0039900000265334E-2</v>
      </c>
      <c r="I172">
        <f>G172</f>
        <v>-1.0039900000265334E-2</v>
      </c>
      <c r="P172">
        <f>+D$11+D$12*F172+D$13*F172^2</f>
        <v>-1.0633789676373431E-2</v>
      </c>
      <c r="Q172" s="2">
        <f>+C172-15018.5</f>
        <v>35360.862999999998</v>
      </c>
      <c r="R172">
        <f>+(P172-G172)^2</f>
        <v>3.5270494738778013E-7</v>
      </c>
      <c r="Y172" t="s">
        <v>35</v>
      </c>
      <c r="Z172">
        <v>6</v>
      </c>
      <c r="AB172" t="s">
        <v>32</v>
      </c>
      <c r="AD172" t="s">
        <v>34</v>
      </c>
    </row>
    <row r="173" spans="1:30" x14ac:dyDescent="0.2">
      <c r="A173" s="18" t="s">
        <v>114</v>
      </c>
      <c r="B173" s="18"/>
      <c r="C173" s="32">
        <v>50530.67</v>
      </c>
      <c r="D173" s="32">
        <v>8.0000000000000002E-3</v>
      </c>
      <c r="E173" s="18">
        <f>+(C173-C$7)/C$8</f>
        <v>3616.9974324696791</v>
      </c>
      <c r="F173">
        <f>ROUND(2*E173,0)/2</f>
        <v>3617</v>
      </c>
      <c r="G173">
        <f>+C173-(C$7+F173*C$8)</f>
        <v>-4.8558999988017604E-3</v>
      </c>
      <c r="I173">
        <f>G173</f>
        <v>-4.8558999988017604E-3</v>
      </c>
      <c r="P173">
        <f>+D$11+D$12*F173+D$13*F173^2</f>
        <v>-1.1525710431491766E-2</v>
      </c>
      <c r="Q173" s="2">
        <f>+C173-15018.5</f>
        <v>35512.17</v>
      </c>
      <c r="R173">
        <f>+(P173-G173)^2</f>
        <v>4.4486371208020438E-5</v>
      </c>
      <c r="Y173" t="s">
        <v>35</v>
      </c>
      <c r="Z173">
        <v>4</v>
      </c>
      <c r="AB173" t="s">
        <v>45</v>
      </c>
      <c r="AD173" t="s">
        <v>34</v>
      </c>
    </row>
    <row r="174" spans="1:30" x14ac:dyDescent="0.2">
      <c r="A174" s="18" t="s">
        <v>116</v>
      </c>
      <c r="B174" s="18"/>
      <c r="C174" s="32">
        <v>50585.521999999997</v>
      </c>
      <c r="D174" s="32">
        <v>7.0000000000000001E-3</v>
      </c>
      <c r="E174" s="18">
        <f>+(C174-C$7)/C$8</f>
        <v>3646.0001246779466</v>
      </c>
      <c r="F174">
        <f>ROUND(2*E174,0)/2</f>
        <v>3646</v>
      </c>
      <c r="G174">
        <f>+C174-(C$7+F174*C$8)</f>
        <v>2.3579999833600596E-4</v>
      </c>
      <c r="I174">
        <f>G174</f>
        <v>2.3579999833600596E-4</v>
      </c>
      <c r="P174">
        <f>+D$11+D$12*F174+D$13*F174^2</f>
        <v>-1.1855222291253541E-2</v>
      </c>
      <c r="Q174" s="2">
        <f>+C174-15018.5</f>
        <v>35567.021999999997</v>
      </c>
      <c r="R174">
        <f>+(P174-G174)^2</f>
        <v>1.4619282000735123E-4</v>
      </c>
      <c r="Y174" t="s">
        <v>35</v>
      </c>
      <c r="Z174">
        <v>5</v>
      </c>
      <c r="AB174" t="s">
        <v>45</v>
      </c>
      <c r="AD174" t="s">
        <v>34</v>
      </c>
    </row>
    <row r="175" spans="1:30" x14ac:dyDescent="0.2">
      <c r="A175" s="18" t="s">
        <v>116</v>
      </c>
      <c r="B175" s="18"/>
      <c r="C175" s="32">
        <v>50638.468000000001</v>
      </c>
      <c r="D175" s="32">
        <v>4.0000000000000001E-3</v>
      </c>
      <c r="E175" s="18">
        <f>+(C175-C$7)/C$8</f>
        <v>3673.9950299076381</v>
      </c>
      <c r="F175">
        <f>ROUND(2*E175,0)/2</f>
        <v>3674</v>
      </c>
      <c r="G175">
        <f>+C175-(C$7+F175*C$8)</f>
        <v>-9.3998000011197291E-3</v>
      </c>
      <c r="I175">
        <f>G175</f>
        <v>-9.3998000011197291E-3</v>
      </c>
      <c r="P175">
        <f>+D$11+D$12*F175+D$13*F175^2</f>
        <v>-1.2176497321718271E-2</v>
      </c>
      <c r="Q175" s="2">
        <f>+C175-15018.5</f>
        <v>35619.968000000001</v>
      </c>
      <c r="R175">
        <f>+(P175-G175)^2</f>
        <v>7.7100480102191242E-6</v>
      </c>
      <c r="Y175" t="s">
        <v>35</v>
      </c>
      <c r="Z175">
        <v>7</v>
      </c>
      <c r="AB175" t="s">
        <v>32</v>
      </c>
      <c r="AD175" t="s">
        <v>34</v>
      </c>
    </row>
    <row r="176" spans="1:30" x14ac:dyDescent="0.2">
      <c r="A176" s="18" t="s">
        <v>126</v>
      </c>
      <c r="B176" s="31" t="s">
        <v>133</v>
      </c>
      <c r="C176" s="32">
        <v>50674.403100000003</v>
      </c>
      <c r="D176" s="32">
        <v>2.9999999999999997E-4</v>
      </c>
      <c r="E176" s="18">
        <f>+(C176-C$7)/C$8</f>
        <v>3692.9955156651931</v>
      </c>
      <c r="F176">
        <f>ROUND(2*E176,0)/2</f>
        <v>3693</v>
      </c>
      <c r="G176">
        <f>+C176-(C$7+F176*C$8)</f>
        <v>-8.4810999978799373E-3</v>
      </c>
      <c r="J176">
        <f>G176</f>
        <v>-8.4810999978799373E-3</v>
      </c>
      <c r="O176">
        <f ca="1">+C$11+C$12*F176</f>
        <v>2.1644353262278843E-2</v>
      </c>
      <c r="P176">
        <f>+D$11+D$12*F176+D$13*F176^2</f>
        <v>-1.2396254252931381E-2</v>
      </c>
      <c r="Q176" s="2">
        <f>+C176-15018.5</f>
        <v>35655.903100000003</v>
      </c>
      <c r="R176">
        <f>+(P176-G176)^2</f>
        <v>1.532843284084743E-5</v>
      </c>
    </row>
    <row r="177" spans="1:30" x14ac:dyDescent="0.2">
      <c r="A177" s="18" t="s">
        <v>117</v>
      </c>
      <c r="B177" s="18"/>
      <c r="C177" s="32">
        <v>50710.326999999997</v>
      </c>
      <c r="D177" s="32">
        <v>4.0000000000000001E-3</v>
      </c>
      <c r="E177" s="18">
        <f>+(C177-C$7)/C$8</f>
        <v>3711.9900794845698</v>
      </c>
      <c r="F177">
        <f>ROUND(2*E177,0)/2</f>
        <v>3712</v>
      </c>
      <c r="G177">
        <f>+C177-(C$7+F177*C$8)</f>
        <v>-1.8762400002742652E-2</v>
      </c>
      <c r="I177">
        <f>G177</f>
        <v>-1.8762400002742652E-2</v>
      </c>
      <c r="O177">
        <f ca="1">+C$11+C$12*F177</f>
        <v>2.1321387676703593E-2</v>
      </c>
      <c r="P177">
        <f>+D$11+D$12*F177+D$13*F177^2</f>
        <v>-1.2617425168046625E-2</v>
      </c>
      <c r="Q177" s="2">
        <f>+C177-15018.5</f>
        <v>35691.826999999997</v>
      </c>
      <c r="R177">
        <f>+(P177-G177)^2</f>
        <v>3.7760715719047462E-5</v>
      </c>
      <c r="Y177" t="s">
        <v>35</v>
      </c>
      <c r="Z177">
        <v>6</v>
      </c>
      <c r="AB177" t="s">
        <v>74</v>
      </c>
      <c r="AD177" t="s">
        <v>34</v>
      </c>
    </row>
    <row r="178" spans="1:30" x14ac:dyDescent="0.2">
      <c r="A178" s="18" t="s">
        <v>117</v>
      </c>
      <c r="B178" s="18"/>
      <c r="C178" s="32">
        <v>50710.341</v>
      </c>
      <c r="D178" s="32">
        <v>4.0000000000000001E-3</v>
      </c>
      <c r="E178" s="18">
        <f>+(C178-C$7)/C$8</f>
        <v>3711.9974819072891</v>
      </c>
      <c r="F178">
        <f>ROUND(2*E178,0)/2</f>
        <v>3712</v>
      </c>
      <c r="G178">
        <f>+C178-(C$7+F178*C$8)</f>
        <v>-4.7623999998904765E-3</v>
      </c>
      <c r="I178">
        <f>G178</f>
        <v>-4.7623999998904765E-3</v>
      </c>
      <c r="O178">
        <f ca="1">+C$11+C$12*F178</f>
        <v>2.1321387676703593E-2</v>
      </c>
      <c r="P178">
        <f>+D$11+D$12*F178+D$13*F178^2</f>
        <v>-1.2617425168046625E-2</v>
      </c>
      <c r="Q178" s="2">
        <f>+C178-15018.5</f>
        <v>35691.841</v>
      </c>
      <c r="R178">
        <f>+(P178-G178)^2</f>
        <v>6.1701420392366532E-5</v>
      </c>
      <c r="Y178" t="s">
        <v>35</v>
      </c>
      <c r="Z178">
        <v>10</v>
      </c>
      <c r="AB178" t="s">
        <v>32</v>
      </c>
      <c r="AD178" t="s">
        <v>34</v>
      </c>
    </row>
    <row r="179" spans="1:30" x14ac:dyDescent="0.2">
      <c r="A179" s="18" t="s">
        <v>117</v>
      </c>
      <c r="B179" s="18"/>
      <c r="C179" s="32">
        <v>50727.355000000003</v>
      </c>
      <c r="D179" s="32">
        <v>4.0000000000000001E-3</v>
      </c>
      <c r="E179" s="18">
        <f>+(C179-C$7)/C$8</f>
        <v>3720.9935404873145</v>
      </c>
      <c r="F179">
        <f>ROUND(2*E179,0)/2</f>
        <v>3721</v>
      </c>
      <c r="G179">
        <f>+C179-(C$7+F179*C$8)</f>
        <v>-1.2216700000863057E-2</v>
      </c>
      <c r="I179">
        <f>G179</f>
        <v>-1.2216700000863057E-2</v>
      </c>
      <c r="O179">
        <f ca="1">+C$11+C$12*F179</f>
        <v>2.1168403978273215E-2</v>
      </c>
      <c r="P179">
        <f>+D$11+D$12*F179+D$13*F179^2</f>
        <v>-1.2722683861831601E-2</v>
      </c>
      <c r="Q179" s="2">
        <f>+C179-15018.5</f>
        <v>35708.855000000003</v>
      </c>
      <c r="R179">
        <f>+(P179-G179)^2</f>
        <v>2.5601966756063538E-7</v>
      </c>
      <c r="Y179" t="s">
        <v>35</v>
      </c>
      <c r="Z179">
        <v>12</v>
      </c>
      <c r="AB179" t="s">
        <v>74</v>
      </c>
      <c r="AD179" t="s">
        <v>34</v>
      </c>
    </row>
    <row r="180" spans="1:30" x14ac:dyDescent="0.2">
      <c r="A180" s="18" t="s">
        <v>118</v>
      </c>
      <c r="B180" s="18"/>
      <c r="C180" s="32">
        <v>50727.362999999998</v>
      </c>
      <c r="D180" s="32"/>
      <c r="E180" s="18">
        <f>+(C180-C$7)/C$8</f>
        <v>3720.9977704431499</v>
      </c>
      <c r="F180">
        <f>ROUND(2*E180,0)/2</f>
        <v>3721</v>
      </c>
      <c r="G180">
        <f>+C180-(C$7+F180*C$8)</f>
        <v>-4.2167000065091997E-3</v>
      </c>
      <c r="I180">
        <f>G180</f>
        <v>-4.2167000065091997E-3</v>
      </c>
      <c r="O180">
        <f ca="1">+C$11+C$12*F180</f>
        <v>2.1168403978273215E-2</v>
      </c>
      <c r="P180">
        <f>+D$11+D$12*F180+D$13*F180^2</f>
        <v>-1.2722683861831601E-2</v>
      </c>
      <c r="Q180" s="2">
        <f>+C180-15018.5</f>
        <v>35708.862999999998</v>
      </c>
      <c r="R180">
        <f>+(P180-G180)^2</f>
        <v>7.2351761347005337E-5</v>
      </c>
      <c r="Y180" t="s">
        <v>35</v>
      </c>
      <c r="AD180" t="s">
        <v>37</v>
      </c>
    </row>
    <row r="181" spans="1:30" x14ac:dyDescent="0.2">
      <c r="A181" s="18" t="s">
        <v>119</v>
      </c>
      <c r="B181" s="18"/>
      <c r="C181" s="32">
        <v>50727.362999999998</v>
      </c>
      <c r="D181" s="32"/>
      <c r="E181" s="18">
        <f>+(C181-C$7)/C$8</f>
        <v>3720.9977704431499</v>
      </c>
      <c r="F181">
        <f>ROUND(2*E181,0)/2</f>
        <v>3721</v>
      </c>
      <c r="G181">
        <f>+C181-(C$7+F181*C$8)</f>
        <v>-4.2167000065091997E-3</v>
      </c>
      <c r="I181">
        <f>G181</f>
        <v>-4.2167000065091997E-3</v>
      </c>
      <c r="O181">
        <f ca="1">+C$11+C$12*F181</f>
        <v>2.1168403978273215E-2</v>
      </c>
      <c r="P181">
        <f>+D$11+D$12*F181+D$13*F181^2</f>
        <v>-1.2722683861831601E-2</v>
      </c>
      <c r="Q181" s="2">
        <f>+C181-15018.5</f>
        <v>35708.862999999998</v>
      </c>
      <c r="R181">
        <f>+(P181-G181)^2</f>
        <v>7.2351761347005337E-5</v>
      </c>
      <c r="Y181" t="s">
        <v>35</v>
      </c>
      <c r="AD181" t="s">
        <v>37</v>
      </c>
    </row>
    <row r="182" spans="1:30" x14ac:dyDescent="0.2">
      <c r="A182" s="18" t="s">
        <v>117</v>
      </c>
      <c r="B182" s="18"/>
      <c r="C182" s="32">
        <v>50727.362999999998</v>
      </c>
      <c r="D182" s="32">
        <v>6.0000000000000001E-3</v>
      </c>
      <c r="E182" s="18">
        <f>+(C182-C$7)/C$8</f>
        <v>3720.9977704431499</v>
      </c>
      <c r="F182">
        <f>ROUND(2*E182,0)/2</f>
        <v>3721</v>
      </c>
      <c r="G182">
        <f>+C182-(C$7+F182*C$8)</f>
        <v>-4.2167000065091997E-3</v>
      </c>
      <c r="I182">
        <f>G182</f>
        <v>-4.2167000065091997E-3</v>
      </c>
      <c r="O182">
        <f ca="1">+C$11+C$12*F182</f>
        <v>2.1168403978273215E-2</v>
      </c>
      <c r="P182">
        <f>+D$11+D$12*F182+D$13*F182^2</f>
        <v>-1.2722683861831601E-2</v>
      </c>
      <c r="Q182" s="2">
        <f>+C182-15018.5</f>
        <v>35708.862999999998</v>
      </c>
      <c r="R182">
        <f>+(P182-G182)^2</f>
        <v>7.2351761347005337E-5</v>
      </c>
      <c r="Z182">
        <v>8</v>
      </c>
      <c r="AB182" t="s">
        <v>32</v>
      </c>
      <c r="AD182" t="s">
        <v>34</v>
      </c>
    </row>
    <row r="183" spans="1:30" x14ac:dyDescent="0.2">
      <c r="A183" s="18" t="s">
        <v>122</v>
      </c>
      <c r="B183" s="18"/>
      <c r="C183" s="32">
        <v>50952.419900000001</v>
      </c>
      <c r="D183" s="32">
        <v>1.4E-3</v>
      </c>
      <c r="E183" s="18">
        <f>+(C183-C$7)/C$8</f>
        <v>3839.9953639684009</v>
      </c>
      <c r="F183">
        <f>ROUND(2*E183,0)/2</f>
        <v>3840</v>
      </c>
      <c r="G183">
        <f>+C183-(C$7+F183*C$8)</f>
        <v>-8.7679999996908009E-3</v>
      </c>
      <c r="J183">
        <f>G183</f>
        <v>-8.7679999996908009E-3</v>
      </c>
      <c r="O183">
        <f ca="1">+C$11+C$12*F183</f>
        <v>1.9145619521249296E-2</v>
      </c>
      <c r="P183">
        <f>+D$11+D$12*F183+D$13*F183^2</f>
        <v>-1.4144268453674266E-2</v>
      </c>
      <c r="Q183" s="2">
        <f>+C183-15018.5</f>
        <v>35933.919900000001</v>
      </c>
      <c r="R183">
        <f>+(P183-G183)^2</f>
        <v>2.890426248929776E-5</v>
      </c>
      <c r="Y183" t="s">
        <v>120</v>
      </c>
      <c r="AB183" t="s">
        <v>121</v>
      </c>
      <c r="AD183" t="s">
        <v>37</v>
      </c>
    </row>
    <row r="184" spans="1:30" x14ac:dyDescent="0.2">
      <c r="A184" s="18" t="s">
        <v>124</v>
      </c>
      <c r="B184" s="18"/>
      <c r="C184" s="32">
        <v>51296.622000000003</v>
      </c>
      <c r="D184" s="32">
        <v>4.0000000000000001E-3</v>
      </c>
      <c r="E184" s="18">
        <f>+(C184-C$7)/C$8</f>
        <v>4021.9903242932669</v>
      </c>
      <c r="F184">
        <f>ROUND(2*E184,0)/2</f>
        <v>4022</v>
      </c>
      <c r="G184">
        <f>+C184-(C$7+F184*C$8)</f>
        <v>-1.8299399998795707E-2</v>
      </c>
      <c r="I184">
        <f>G184</f>
        <v>-1.8299399998795707E-2</v>
      </c>
      <c r="O184">
        <f ca="1">+C$11+C$12*F184</f>
        <v>1.6051949175212701E-2</v>
      </c>
      <c r="P184">
        <f>+D$11+D$12*F184+D$13*F184^2</f>
        <v>-1.6425743171144289E-2</v>
      </c>
      <c r="Q184" s="2">
        <f>+C184-15018.5</f>
        <v>36278.122000000003</v>
      </c>
      <c r="R184">
        <f>+(P184-G184)^2</f>
        <v>3.5105899078047734E-6</v>
      </c>
      <c r="Y184" t="s">
        <v>35</v>
      </c>
      <c r="Z184">
        <v>5</v>
      </c>
      <c r="AB184" t="s">
        <v>123</v>
      </c>
      <c r="AD184" t="s">
        <v>37</v>
      </c>
    </row>
    <row r="185" spans="1:30" x14ac:dyDescent="0.2">
      <c r="A185" s="18" t="s">
        <v>125</v>
      </c>
      <c r="B185" s="18"/>
      <c r="C185" s="32">
        <v>51457.388500000001</v>
      </c>
      <c r="D185" s="32">
        <v>2.8E-3</v>
      </c>
      <c r="E185" s="18">
        <f>+(C185-C$7)/C$8</f>
        <v>4106.9947237117103</v>
      </c>
      <c r="F185">
        <f>ROUND(2*E185,0)/2</f>
        <v>4107</v>
      </c>
      <c r="G185">
        <f>+C185-(C$7+F185*C$8)</f>
        <v>-9.9789000014425255E-3</v>
      </c>
      <c r="J185">
        <f>G185</f>
        <v>-9.9789000014425255E-3</v>
      </c>
      <c r="O185">
        <f ca="1">+C$11+C$12*F185</f>
        <v>1.4607103134481339E-2</v>
      </c>
      <c r="P185">
        <f>+D$11+D$12*F185+D$13*F185^2</f>
        <v>-1.7535713566102375E-2</v>
      </c>
      <c r="Q185" s="2">
        <f>+C185-15018.5</f>
        <v>36438.888500000001</v>
      </c>
      <c r="R185">
        <f>+(P185-G185)^2</f>
        <v>5.71054312510271E-5</v>
      </c>
    </row>
    <row r="186" spans="1:30" x14ac:dyDescent="0.2">
      <c r="A186" s="16" t="s">
        <v>130</v>
      </c>
      <c r="B186" s="85" t="s">
        <v>226</v>
      </c>
      <c r="C186" s="16">
        <v>52056.330999999998</v>
      </c>
      <c r="D186" s="16">
        <v>3.0000000000000001E-3</v>
      </c>
      <c r="E186" s="18">
        <f>+(C186-C$7)/C$8</f>
        <v>4423.6822643291989</v>
      </c>
      <c r="F186">
        <f>ROUND(2*E186,0)/2</f>
        <v>4423.5</v>
      </c>
      <c r="G186">
        <f>+C186-(C$7+F186*C$8)</f>
        <v>0.34471154999482678</v>
      </c>
      <c r="I186">
        <f>G186</f>
        <v>0.34471154999482678</v>
      </c>
      <c r="O186">
        <f ca="1">+C$11+C$12*F186</f>
        <v>9.2271764063462935E-3</v>
      </c>
      <c r="P186">
        <f>+D$11+D$12*F186+D$13*F186^2</f>
        <v>-2.1917587530365719E-2</v>
      </c>
      <c r="Q186" s="2">
        <f>+C186-15018.5</f>
        <v>37037.830999999998</v>
      </c>
      <c r="R186">
        <f>+(P186-G186)^2</f>
        <v>0.1344169244824665</v>
      </c>
    </row>
    <row r="187" spans="1:30" x14ac:dyDescent="0.2">
      <c r="A187" s="16" t="s">
        <v>131</v>
      </c>
      <c r="B187" s="80"/>
      <c r="C187" s="81">
        <v>52189.306400000001</v>
      </c>
      <c r="D187" s="81">
        <v>8.9999999999999998E-4</v>
      </c>
      <c r="E187" s="18">
        <f>+(C187-C$7)/C$8</f>
        <v>4493.9922730339204</v>
      </c>
      <c r="F187">
        <f>ROUND(2*E187,0)/2</f>
        <v>4494</v>
      </c>
      <c r="G187">
        <f>+C187-(C$7+F187*C$8)</f>
        <v>-1.461379999818746E-2</v>
      </c>
      <c r="J187">
        <f>G187</f>
        <v>-1.461379999818746E-2</v>
      </c>
      <c r="O187">
        <f ca="1">+C$11+C$12*F187</f>
        <v>8.0288041019749706E-3</v>
      </c>
      <c r="P187">
        <f>+D$11+D$12*F187+D$13*F187^2</f>
        <v>-2.294707749235805E-2</v>
      </c>
      <c r="Q187" s="2">
        <f>+C187-15018.5</f>
        <v>37170.806400000001</v>
      </c>
      <c r="R187">
        <f>+(P187-G187)^2</f>
        <v>6.9443513794850069E-5</v>
      </c>
    </row>
    <row r="188" spans="1:30" x14ac:dyDescent="0.2">
      <c r="A188" s="16" t="s">
        <v>223</v>
      </c>
      <c r="B188" s="85" t="s">
        <v>133</v>
      </c>
      <c r="C188" s="16">
        <v>52628.074500000002</v>
      </c>
      <c r="D188" s="16">
        <v>1.1999999999999999E-3</v>
      </c>
      <c r="E188" s="18"/>
      <c r="F188">
        <f>ROUND(2*E188,0)/2</f>
        <v>0</v>
      </c>
      <c r="K188">
        <f>G188</f>
        <v>0</v>
      </c>
      <c r="O188">
        <f ca="1">+C$11+C$12*F188</f>
        <v>8.4418664184878311E-2</v>
      </c>
      <c r="P188">
        <f>+D$11+D$12*F188+D$13*F188^2</f>
        <v>3.7454627193522667E-3</v>
      </c>
      <c r="Q188" s="2">
        <f>+C188-15018.5</f>
        <v>37609.574500000002</v>
      </c>
      <c r="R188">
        <f>+(P188-G188)^2</f>
        <v>1.4028490982057677E-5</v>
      </c>
    </row>
    <row r="189" spans="1:30" x14ac:dyDescent="0.2">
      <c r="A189" s="19" t="s">
        <v>134</v>
      </c>
      <c r="B189" s="18"/>
      <c r="C189" s="82">
        <v>52716.964999999997</v>
      </c>
      <c r="D189" s="32">
        <v>1E-4</v>
      </c>
      <c r="E189" s="18">
        <f>+(C189-C$7)/C$8</f>
        <v>4772.9888450248318</v>
      </c>
      <c r="F189">
        <f>ROUND(2*E189,0)/2</f>
        <v>4773</v>
      </c>
      <c r="G189">
        <f>+C189-(C$7+F189*C$8)</f>
        <v>-2.1097100005135871E-2</v>
      </c>
      <c r="K189">
        <f>G189</f>
        <v>-2.1097100005135871E-2</v>
      </c>
      <c r="O189">
        <f ca="1">+C$11+C$12*F189</f>
        <v>3.2863094506331708E-3</v>
      </c>
      <c r="P189">
        <f>+D$11+D$12*F189+D$13*F189^2</f>
        <v>-2.7212196399898306E-2</v>
      </c>
      <c r="Q189" s="2">
        <f>+C189-15018.5</f>
        <v>37698.464999999997</v>
      </c>
      <c r="R189">
        <f>+(P189-G189)^2</f>
        <v>3.7394403917236533E-5</v>
      </c>
    </row>
    <row r="190" spans="1:30" x14ac:dyDescent="0.2">
      <c r="A190" s="30" t="s">
        <v>139</v>
      </c>
      <c r="B190" s="31" t="s">
        <v>133</v>
      </c>
      <c r="C190" s="32">
        <v>52722.633000000002</v>
      </c>
      <c r="D190" s="32">
        <v>5.0000000000000001E-3</v>
      </c>
      <c r="E190" s="18">
        <f>+(C190-C$7)/C$8</f>
        <v>4775.9857687365766</v>
      </c>
      <c r="F190">
        <f>ROUND(2*E190,0)/2</f>
        <v>4776</v>
      </c>
      <c r="G190">
        <f>+C190-(C$7+F190*C$8)</f>
        <v>-2.6915199996437877E-2</v>
      </c>
      <c r="I190">
        <f>G190</f>
        <v>-2.6915199996437877E-2</v>
      </c>
      <c r="O190">
        <f ca="1">+C$11+C$12*F190</f>
        <v>3.2353148844897206E-3</v>
      </c>
      <c r="P190">
        <f>+D$11+D$12*F190+D$13*F190^2</f>
        <v>-2.7259714722310611E-2</v>
      </c>
      <c r="Q190" s="2">
        <f>+C190-15018.5</f>
        <v>37704.133000000002</v>
      </c>
      <c r="R190">
        <f>+(P190-G190)^2</f>
        <v>1.1869039634316511E-7</v>
      </c>
    </row>
    <row r="191" spans="1:30" x14ac:dyDescent="0.2">
      <c r="A191" s="83" t="s">
        <v>142</v>
      </c>
      <c r="B191" s="84" t="s">
        <v>133</v>
      </c>
      <c r="C191" s="83">
        <v>52847.434209999999</v>
      </c>
      <c r="D191" s="83" t="s">
        <v>143</v>
      </c>
      <c r="E191" s="18">
        <f>+(C191-C$7)/C$8</f>
        <v>4841.9737196016195</v>
      </c>
      <c r="F191">
        <f>ROUND(2*E191,0)/2</f>
        <v>4842</v>
      </c>
      <c r="O191">
        <f ca="1">+C$11+C$12*F191</f>
        <v>2.1134344293335938E-3</v>
      </c>
      <c r="P191">
        <f>+D$11+D$12*F191+D$13*F191^2</f>
        <v>-2.8314036489467568E-2</v>
      </c>
      <c r="Q191" s="2">
        <f>+C191-15018.5</f>
        <v>37828.934209999999</v>
      </c>
      <c r="T191" s="11">
        <v>-4.970339999999851E-2</v>
      </c>
    </row>
    <row r="192" spans="1:30" x14ac:dyDescent="0.2">
      <c r="A192" s="16" t="s">
        <v>132</v>
      </c>
      <c r="B192" s="85" t="s">
        <v>133</v>
      </c>
      <c r="C192" s="16">
        <v>53142.5</v>
      </c>
      <c r="D192" s="81">
        <v>5.0000000000000001E-3</v>
      </c>
      <c r="E192" s="18">
        <f>+(C192-C$7)/C$8</f>
        <v>4997.9881272542025</v>
      </c>
      <c r="F192">
        <f>ROUND(2*E192,0)/2</f>
        <v>4998</v>
      </c>
      <c r="G192">
        <f>+C192-(C$7+F192*C$8)</f>
        <v>-2.2454600002674852E-2</v>
      </c>
      <c r="K192">
        <f>G192</f>
        <v>-2.2454600002674852E-2</v>
      </c>
      <c r="O192">
        <f ca="1">+C$11+C$12*F192</f>
        <v>-5.3828301012633084E-4</v>
      </c>
      <c r="P192">
        <f>+D$11+D$12*F192+D$13*F192^2</f>
        <v>-3.0873893982360699E-2</v>
      </c>
      <c r="Q192" s="2">
        <f>+C192-15018.5</f>
        <v>38124</v>
      </c>
      <c r="R192">
        <f>+(P192-G192)^2</f>
        <v>7.0884511116374357E-5</v>
      </c>
    </row>
    <row r="193" spans="1:18" x14ac:dyDescent="0.2">
      <c r="A193" s="16" t="s">
        <v>228</v>
      </c>
      <c r="B193" s="85" t="s">
        <v>133</v>
      </c>
      <c r="C193" s="16">
        <v>53142.500999999997</v>
      </c>
      <c r="D193" s="16" t="s">
        <v>143</v>
      </c>
      <c r="E193" s="18">
        <f>+(C193-C$7)/C$8</f>
        <v>4997.9886559986808</v>
      </c>
      <c r="F193">
        <f>ROUND(2*E193,0)/2</f>
        <v>4998</v>
      </c>
      <c r="G193">
        <f>+C193-(C$7+F193*C$8)</f>
        <v>-2.1454600006109104E-2</v>
      </c>
      <c r="I193">
        <f>G193</f>
        <v>-2.1454600006109104E-2</v>
      </c>
      <c r="O193">
        <f ca="1">+C$11+C$12*F193</f>
        <v>-5.3828301012633084E-4</v>
      </c>
      <c r="P193">
        <f>+D$11+D$12*F193+D$13*F193^2</f>
        <v>-3.0873893982360699E-2</v>
      </c>
      <c r="Q193" s="2">
        <f>+C193-15018.5</f>
        <v>38124.000999999997</v>
      </c>
      <c r="R193">
        <f>+(P193-G193)^2</f>
        <v>8.8723099011049601E-5</v>
      </c>
    </row>
    <row r="194" spans="1:18" x14ac:dyDescent="0.2">
      <c r="A194" s="17" t="s">
        <v>137</v>
      </c>
      <c r="B194" s="86"/>
      <c r="C194" s="32">
        <v>53250.300300000003</v>
      </c>
      <c r="D194" s="32">
        <v>8.9999999999999998E-4</v>
      </c>
      <c r="E194" s="18">
        <f>+(C194-C$7)/C$8</f>
        <v>5054.9869408044651</v>
      </c>
      <c r="F194">
        <f>ROUND(2*E194,0)/2</f>
        <v>5055</v>
      </c>
      <c r="G194">
        <f>+C194-(C$7+F194*C$8)</f>
        <v>-2.4698499997612089E-2</v>
      </c>
      <c r="J194">
        <f>G194</f>
        <v>-2.4698499997612089E-2</v>
      </c>
      <c r="O194">
        <f ca="1">+C$11+C$12*F194</f>
        <v>-1.5071797668520792E-3</v>
      </c>
      <c r="P194">
        <f>+D$11+D$12*F194+D$13*F194^2</f>
        <v>-3.1833003783458394E-2</v>
      </c>
      <c r="Q194" s="2">
        <f>+C194-15018.5</f>
        <v>38231.800300000003</v>
      </c>
      <c r="R194">
        <f>+(P194-G194)^2</f>
        <v>5.090114427025526E-5</v>
      </c>
    </row>
    <row r="195" spans="1:18" x14ac:dyDescent="0.2">
      <c r="A195" s="16" t="s">
        <v>228</v>
      </c>
      <c r="B195" s="85" t="s">
        <v>133</v>
      </c>
      <c r="C195" s="16">
        <v>53301.362000000001</v>
      </c>
      <c r="D195" s="16" t="s">
        <v>143</v>
      </c>
      <c r="E195" s="18">
        <f>+(C195-C$7)/C$8</f>
        <v>5081.9855328107897</v>
      </c>
      <c r="F195">
        <f>ROUND(2*E195,0)/2</f>
        <v>5082</v>
      </c>
      <c r="G195">
        <f>+C195-(C$7+F195*C$8)</f>
        <v>-2.7361399996152613E-2</v>
      </c>
      <c r="I195">
        <f>G195</f>
        <v>-2.7361399996152613E-2</v>
      </c>
      <c r="O195">
        <f ca="1">+C$11+C$12*F195</f>
        <v>-1.9661308621432144E-3</v>
      </c>
      <c r="P195">
        <f>+D$11+D$12*F195+D$13*F195^2</f>
        <v>-3.2291760663604452E-2</v>
      </c>
      <c r="Q195" s="2">
        <f>+C195-15018.5</f>
        <v>38282.862000000001</v>
      </c>
      <c r="R195">
        <f>+(P195-G195)^2</f>
        <v>2.4308456311156139E-5</v>
      </c>
    </row>
    <row r="196" spans="1:18" x14ac:dyDescent="0.2">
      <c r="A196" s="16" t="s">
        <v>229</v>
      </c>
      <c r="B196" s="85" t="s">
        <v>133</v>
      </c>
      <c r="C196" s="16">
        <v>53303.258999999998</v>
      </c>
      <c r="D196" s="16">
        <v>7.0000000000000001E-3</v>
      </c>
      <c r="E196" s="18">
        <f>+(C196-C$7)/C$8</f>
        <v>5082.9885610890469</v>
      </c>
      <c r="F196">
        <f>ROUND(2*E196,0)/2</f>
        <v>5083</v>
      </c>
      <c r="G196">
        <f>+C196-(C$7+F196*C$8)</f>
        <v>-2.1634100005030632E-2</v>
      </c>
      <c r="I196">
        <f>G196</f>
        <v>-2.1634100005030632E-2</v>
      </c>
      <c r="O196">
        <f ca="1">+C$11+C$12*F196</f>
        <v>-1.9831290508577071E-3</v>
      </c>
      <c r="P196">
        <f>+D$11+D$12*F196+D$13*F196^2</f>
        <v>-3.2308806495106222E-2</v>
      </c>
      <c r="Q196" s="2">
        <f>+C196-15018.5</f>
        <v>38284.758999999998</v>
      </c>
      <c r="R196">
        <f>+(P196-G196)^2</f>
        <v>1.1394935864926193E-4</v>
      </c>
    </row>
    <row r="197" spans="1:18" x14ac:dyDescent="0.2">
      <c r="A197" s="32" t="s">
        <v>141</v>
      </c>
      <c r="B197" s="31" t="s">
        <v>133</v>
      </c>
      <c r="C197" s="32">
        <v>54381.280400000003</v>
      </c>
      <c r="D197" s="32">
        <v>1E-4</v>
      </c>
      <c r="E197" s="18">
        <f>+(C197-C$7)/C$8</f>
        <v>5652.9864254900958</v>
      </c>
      <c r="F197">
        <f>ROUND(2*E197,0)/2</f>
        <v>5653</v>
      </c>
      <c r="G197">
        <f>+C197-(C$7+F197*C$8)</f>
        <v>-2.5673099997220561E-2</v>
      </c>
      <c r="J197">
        <f>G197</f>
        <v>-2.5673099997220561E-2</v>
      </c>
      <c r="O197">
        <f ca="1">+C$11+C$12*F197</f>
        <v>-1.1672096618115135E-2</v>
      </c>
      <c r="P197">
        <f>+D$11+D$12*F197+D$13*F197^2</f>
        <v>-4.2662339510156369E-2</v>
      </c>
      <c r="Q197" s="2">
        <f>+C197-15018.5</f>
        <v>39362.780400000003</v>
      </c>
      <c r="R197">
        <f>+(P197-G197)^2</f>
        <v>2.8863425922789936E-4</v>
      </c>
    </row>
    <row r="198" spans="1:18" x14ac:dyDescent="0.2">
      <c r="A198" s="30" t="s">
        <v>231</v>
      </c>
      <c r="B198" s="31" t="s">
        <v>133</v>
      </c>
      <c r="C198" s="32">
        <v>54596.884100000003</v>
      </c>
      <c r="D198" s="32">
        <v>4.0000000000000002E-4</v>
      </c>
      <c r="E198" s="18">
        <f>+(C198-C$7)/C$8</f>
        <v>5766.9856916985063</v>
      </c>
      <c r="F198">
        <f>ROUND(2*E198,0)/2</f>
        <v>5767</v>
      </c>
      <c r="G198">
        <f>+C198-(C$7+F198*C$8)</f>
        <v>-2.7060899999924004E-2</v>
      </c>
      <c r="K198">
        <f>G198</f>
        <v>-2.7060899999924004E-2</v>
      </c>
      <c r="O198">
        <f ca="1">+C$11+C$12*F198</f>
        <v>-1.3609890131566632E-2</v>
      </c>
      <c r="P198">
        <f>+D$11+D$12*F198+D$13*F198^2</f>
        <v>-4.4885756374597172E-2</v>
      </c>
      <c r="Q198" s="2">
        <f>+C198-15018.5</f>
        <v>39578.384100000003</v>
      </c>
      <c r="R198">
        <f>+(P198-G198)^2</f>
        <v>3.1772550477772665E-4</v>
      </c>
    </row>
    <row r="199" spans="1:18" x14ac:dyDescent="0.2">
      <c r="A199" s="30" t="s">
        <v>231</v>
      </c>
      <c r="B199" s="31" t="s">
        <v>133</v>
      </c>
      <c r="C199" s="32">
        <v>54632.818800000001</v>
      </c>
      <c r="D199" s="32">
        <v>2.0000000000000001E-4</v>
      </c>
      <c r="E199" s="18">
        <f>+(C199-C$7)/C$8</f>
        <v>5785.9859659582671</v>
      </c>
      <c r="F199">
        <f>ROUND(2*E199,0)/2</f>
        <v>5786</v>
      </c>
      <c r="G199">
        <f>+C199-(C$7+F199*C$8)</f>
        <v>-2.6542200001131278E-2</v>
      </c>
      <c r="K199">
        <f>G199</f>
        <v>-2.6542200001131278E-2</v>
      </c>
      <c r="O199">
        <f ca="1">+C$11+C$12*F199</f>
        <v>-1.3932855717141882E-2</v>
      </c>
      <c r="P199">
        <f>+D$11+D$12*F199+D$13*F199^2</f>
        <v>-4.5261274795661458E-2</v>
      </c>
      <c r="Q199" s="2">
        <f>+C199-15018.5</f>
        <v>39614.318800000001</v>
      </c>
      <c r="R199">
        <f>+(P199-G199)^2</f>
        <v>3.5040376116321508E-4</v>
      </c>
    </row>
    <row r="200" spans="1:18" x14ac:dyDescent="0.2">
      <c r="A200" s="16" t="s">
        <v>227</v>
      </c>
      <c r="B200" s="85" t="s">
        <v>133</v>
      </c>
      <c r="C200" s="16">
        <v>54744.4041</v>
      </c>
      <c r="D200" s="16">
        <v>2.0000000000000001E-4</v>
      </c>
      <c r="E200" s="18">
        <f>+(C200-C$7)/C$8</f>
        <v>5844.9860773647288</v>
      </c>
      <c r="F200">
        <f>ROUND(2*E200,0)/2</f>
        <v>5845</v>
      </c>
      <c r="G200">
        <f>+C200-(C$7+F200*C$8)</f>
        <v>-2.6331500004744157E-2</v>
      </c>
      <c r="J200">
        <f>G200</f>
        <v>-2.6331500004744157E-2</v>
      </c>
      <c r="O200">
        <f ca="1">+C$11+C$12*F200</f>
        <v>-1.4935748851296587E-2</v>
      </c>
      <c r="P200">
        <f>+D$11+D$12*F200+D$13*F200^2</f>
        <v>-4.6436370992259446E-2</v>
      </c>
      <c r="Q200" s="2">
        <f>+C200-15018.5</f>
        <v>39725.9041</v>
      </c>
      <c r="R200">
        <f>+(P200-G200)^2</f>
        <v>4.0420583742463396E-4</v>
      </c>
    </row>
    <row r="201" spans="1:18" x14ac:dyDescent="0.2">
      <c r="A201" s="16" t="s">
        <v>227</v>
      </c>
      <c r="B201" s="85" t="s">
        <v>133</v>
      </c>
      <c r="C201" s="16">
        <v>54763.3171</v>
      </c>
      <c r="D201" s="16">
        <v>1.2999999999999999E-3</v>
      </c>
      <c r="E201" s="18">
        <f>+(C201-C$7)/C$8</f>
        <v>5854.9862217119717</v>
      </c>
      <c r="F201">
        <f>ROUND(2*E201,0)/2</f>
        <v>5855</v>
      </c>
      <c r="G201">
        <f>+C201-(C$7+F201*C$8)</f>
        <v>-2.6058499999635387E-2</v>
      </c>
      <c r="J201">
        <f>G201</f>
        <v>-2.6058499999635387E-2</v>
      </c>
      <c r="O201">
        <f ca="1">+C$11+C$12*F201</f>
        <v>-1.5105730738441459E-2</v>
      </c>
      <c r="P201">
        <f>+D$11+D$12*F201+D$13*F201^2</f>
        <v>-4.6636891153395962E-2</v>
      </c>
      <c r="Q201" s="2">
        <f>+C201-15018.5</f>
        <v>39744.8171</v>
      </c>
      <c r="R201">
        <f>+(P201-G201)^2</f>
        <v>4.2347018247717151E-4</v>
      </c>
    </row>
    <row r="202" spans="1:18" x14ac:dyDescent="0.2">
      <c r="A202" s="30" t="s">
        <v>230</v>
      </c>
      <c r="B202" s="31" t="s">
        <v>133</v>
      </c>
      <c r="C202" s="32">
        <v>54982.704299999998</v>
      </c>
      <c r="D202" s="32">
        <v>2.0000000000000001E-4</v>
      </c>
      <c r="E202" s="18">
        <f>+(C202-C$7)/C$8</f>
        <v>5970.9859926598619</v>
      </c>
      <c r="F202">
        <f>ROUND(2*E202,0)/2</f>
        <v>5971</v>
      </c>
      <c r="G202">
        <f>+C202-(C$7+F202*C$8)</f>
        <v>-2.6491700002225116E-2</v>
      </c>
      <c r="K202">
        <f>G202</f>
        <v>-2.6491700002225116E-2</v>
      </c>
      <c r="O202">
        <f ca="1">+C$11+C$12*F202</f>
        <v>-1.7077520629321913E-2</v>
      </c>
      <c r="P202">
        <f>+D$11+D$12*F202+D$13*F202^2</f>
        <v>-4.8991549383678792E-2</v>
      </c>
      <c r="Q202" s="2">
        <f>+C202-15018.5</f>
        <v>39964.204299999998</v>
      </c>
      <c r="R202">
        <f>+(P202-G202)^2</f>
        <v>5.0624322218810144E-4</v>
      </c>
    </row>
    <row r="203" spans="1:18" x14ac:dyDescent="0.2">
      <c r="A203" s="30" t="s">
        <v>232</v>
      </c>
      <c r="B203" s="31" t="s">
        <v>133</v>
      </c>
      <c r="C203" s="32">
        <v>55124.549099999997</v>
      </c>
      <c r="D203" s="32">
        <v>1E-4</v>
      </c>
      <c r="E203" s="18">
        <f>+(C203-C$7)/C$8</f>
        <v>6045.9856476540881</v>
      </c>
      <c r="F203">
        <f>ROUND(2*E203,0)/2</f>
        <v>6046</v>
      </c>
      <c r="G203">
        <f>+C203-(C$7+F203*C$8)</f>
        <v>-2.7144200001202989E-2</v>
      </c>
      <c r="K203">
        <f>G203</f>
        <v>-2.7144200001202989E-2</v>
      </c>
      <c r="O203">
        <f ca="1">+C$11+C$12*F203</f>
        <v>-1.8352384782908418E-2</v>
      </c>
      <c r="P203">
        <f>+D$11+D$12*F203+D$13*F203^2</f>
        <v>-5.0542012181223887E-2</v>
      </c>
      <c r="Q203" s="2">
        <f>+C203-15018.5</f>
        <v>40106.049099999997</v>
      </c>
      <c r="R203">
        <f>+(P203-G203)^2</f>
        <v>5.4745761481153426E-4</v>
      </c>
    </row>
    <row r="204" spans="1:18" x14ac:dyDescent="0.2">
      <c r="A204" s="30" t="s">
        <v>235</v>
      </c>
      <c r="B204" s="31" t="s">
        <v>133</v>
      </c>
      <c r="C204" s="32">
        <v>55837.561699999998</v>
      </c>
      <c r="D204" s="32">
        <v>8.9999999999999998E-4</v>
      </c>
      <c r="E204" s="18">
        <f>+(C204-C$7)/C$8</f>
        <v>6422.9871239615513</v>
      </c>
      <c r="F204">
        <f>ROUND(2*E204,0)/2</f>
        <v>6423</v>
      </c>
      <c r="G204">
        <f>+C204-(C$7+F204*C$8)</f>
        <v>-2.4352100001124199E-2</v>
      </c>
      <c r="K204">
        <f>G204</f>
        <v>-2.4352100001124199E-2</v>
      </c>
      <c r="O204">
        <f ca="1">+C$11+C$12*F204</f>
        <v>-2.4760701928269915E-2</v>
      </c>
      <c r="P204">
        <f>+D$11+D$12*F204+D$13*F204^2</f>
        <v>-5.8669395545572288E-2</v>
      </c>
      <c r="Q204" s="2">
        <f>+C204-15018.5</f>
        <v>40819.061699999998</v>
      </c>
      <c r="R204">
        <f>+(P204-G204)^2</f>
        <v>1.1776767734849967E-3</v>
      </c>
    </row>
    <row r="205" spans="1:18" x14ac:dyDescent="0.2">
      <c r="A205" s="98" t="s">
        <v>4</v>
      </c>
      <c r="B205" s="99" t="s">
        <v>133</v>
      </c>
      <c r="C205" s="100">
        <v>55858.364200000004</v>
      </c>
      <c r="D205" s="100">
        <v>4.0000000000000002E-4</v>
      </c>
      <c r="E205" s="18">
        <f>+(C205-C$7)/C$8</f>
        <v>6433.9863310034571</v>
      </c>
      <c r="F205">
        <f>ROUND(2*E205,0)/2</f>
        <v>6434</v>
      </c>
      <c r="G205">
        <f>+C205-(C$7+F205*C$8)</f>
        <v>-2.5851799997326452E-2</v>
      </c>
      <c r="K205">
        <f>G205</f>
        <v>-2.5851799997326452E-2</v>
      </c>
      <c r="O205">
        <f ca="1">+C$11+C$12*F205</f>
        <v>-2.4947682004129279E-2</v>
      </c>
      <c r="P205">
        <f>+D$11+D$12*F205+D$13*F205^2</f>
        <v>-5.8914892616343917E-2</v>
      </c>
      <c r="Q205" s="2">
        <f>+C205-15018.5</f>
        <v>40839.864200000004</v>
      </c>
    </row>
    <row r="206" spans="1:18" x14ac:dyDescent="0.2">
      <c r="A206" s="30" t="s">
        <v>233</v>
      </c>
      <c r="B206" s="31" t="s">
        <v>133</v>
      </c>
      <c r="C206" s="32">
        <v>56153.399599999997</v>
      </c>
      <c r="D206" s="32">
        <v>2.9999999999999997E-4</v>
      </c>
      <c r="E206" s="18">
        <f>+(C206-C$7)/C$8</f>
        <v>6589.9846701112938</v>
      </c>
      <c r="F206">
        <f>ROUND(2*E206,0)/2</f>
        <v>6590</v>
      </c>
      <c r="G206">
        <f>+C206-(C$7+F206*C$8)</f>
        <v>-2.8993000007176306E-2</v>
      </c>
      <c r="J206">
        <f>G206</f>
        <v>-2.8993000007176306E-2</v>
      </c>
      <c r="O206">
        <f ca="1">+C$11+C$12*F206</f>
        <v>-2.7599399443589204E-2</v>
      </c>
      <c r="P206">
        <f>+D$11+D$12*F206+D$13*F206^2</f>
        <v>-6.2447508364260509E-2</v>
      </c>
      <c r="Q206" s="2">
        <f>+C206-15018.5</f>
        <v>41134.899599999997</v>
      </c>
      <c r="R206">
        <f>+(P206-G206)^2</f>
        <v>1.1192041294142167E-3</v>
      </c>
    </row>
    <row r="207" spans="1:18" x14ac:dyDescent="0.2">
      <c r="A207" s="87" t="s">
        <v>237</v>
      </c>
      <c r="B207" s="86" t="s">
        <v>133</v>
      </c>
      <c r="C207" s="32">
        <v>56499.498099999997</v>
      </c>
      <c r="D207" s="88">
        <v>1E-3</v>
      </c>
      <c r="E207" s="18">
        <f>+(C207-C$7)/C$8</f>
        <v>6772.9823414677303</v>
      </c>
      <c r="F207">
        <f>ROUND(2*E207,0)/2</f>
        <v>6773</v>
      </c>
      <c r="G207">
        <f>+C207-(C$7+F207*C$8)</f>
        <v>-3.3397100007277913E-2</v>
      </c>
      <c r="J207">
        <f>G207</f>
        <v>-3.3397100007277913E-2</v>
      </c>
      <c r="O207">
        <f ca="1">+C$11+C$12*F207</f>
        <v>-3.0710067978340277E-2</v>
      </c>
      <c r="P207">
        <f>+D$11+D$12*F207+D$13*F207^2</f>
        <v>-6.6713033278368195E-2</v>
      </c>
      <c r="Q207" s="2">
        <f>+C207-15018.5</f>
        <v>41480.998099999997</v>
      </c>
      <c r="R207">
        <f>+(P207-G207)^2</f>
        <v>1.1099514097237403E-3</v>
      </c>
    </row>
    <row r="208" spans="1:18" x14ac:dyDescent="0.2">
      <c r="A208" s="87" t="s">
        <v>237</v>
      </c>
      <c r="B208" s="86" t="s">
        <v>133</v>
      </c>
      <c r="C208" s="32">
        <v>56535.434099999999</v>
      </c>
      <c r="D208" s="88">
        <v>3.3E-3</v>
      </c>
      <c r="E208" s="18">
        <f>+(C208-C$7)/C$8</f>
        <v>6791.9833030953168</v>
      </c>
      <c r="F208">
        <f>ROUND(2*E208,0)/2</f>
        <v>6792</v>
      </c>
      <c r="G208">
        <f>+C208-(C$7+F208*C$8)</f>
        <v>-3.1578400004946161E-2</v>
      </c>
      <c r="J208">
        <f>G208</f>
        <v>-3.1578400004946161E-2</v>
      </c>
      <c r="O208">
        <f ca="1">+C$11+C$12*F208</f>
        <v>-3.1033033563915513E-2</v>
      </c>
      <c r="P208">
        <f>+D$11+D$12*F208+D$13*F208^2</f>
        <v>-6.7163418426040344E-2</v>
      </c>
      <c r="Q208" s="2">
        <f>+C208-15018.5</f>
        <v>41516.934099999999</v>
      </c>
      <c r="R208">
        <f>+(P208-G208)^2</f>
        <v>1.2662935360296123E-3</v>
      </c>
    </row>
    <row r="209" spans="1:18" x14ac:dyDescent="0.2">
      <c r="A209" s="30" t="s">
        <v>238</v>
      </c>
      <c r="B209" s="31" t="s">
        <v>133</v>
      </c>
      <c r="C209" s="32">
        <v>56754.822999999997</v>
      </c>
      <c r="D209" s="32">
        <v>4.0000000000000002E-4</v>
      </c>
      <c r="E209" s="18">
        <f>+(C209-C$7)/C$8</f>
        <v>6907.9839729088226</v>
      </c>
      <c r="F209">
        <f>ROUND(2*E209,0)/2</f>
        <v>6908</v>
      </c>
      <c r="G209">
        <f>+C209-(C$7+F209*C$8)</f>
        <v>-3.0311600006825756E-2</v>
      </c>
      <c r="K209">
        <f>G209</f>
        <v>-3.0311600006825756E-2</v>
      </c>
      <c r="O209">
        <f ca="1">+C$11+C$12*F209</f>
        <v>-3.3004823454795981E-2</v>
      </c>
      <c r="P209">
        <f>+D$11+D$12*F209+D$13*F209^2</f>
        <v>-6.9943807233306704E-2</v>
      </c>
      <c r="Q209" s="2">
        <f>+C209-15018.5</f>
        <v>41736.322999999997</v>
      </c>
      <c r="R209">
        <f>+(P209-G209)^2</f>
        <v>1.5707118496427286E-3</v>
      </c>
    </row>
    <row r="210" spans="1:18" x14ac:dyDescent="0.2">
      <c r="A210" s="88" t="s">
        <v>239</v>
      </c>
      <c r="B210" s="86" t="s">
        <v>133</v>
      </c>
      <c r="C210" s="88">
        <v>56830.47</v>
      </c>
      <c r="D210" s="88">
        <v>2.7000000000000001E-3</v>
      </c>
      <c r="E210" s="18">
        <f>+(C210-C$7)/C$8</f>
        <v>6947.9819065753973</v>
      </c>
      <c r="F210">
        <f>ROUND(2*E210,0)/2</f>
        <v>6948</v>
      </c>
      <c r="G210">
        <f>+C210-(C$7+F210*C$8)</f>
        <v>-3.4219599998323247E-2</v>
      </c>
      <c r="J210">
        <f>G210</f>
        <v>-3.4219599998323247E-2</v>
      </c>
      <c r="O210">
        <f ca="1">+C$11+C$12*F210</f>
        <v>-3.3684751003375452E-2</v>
      </c>
      <c r="P210">
        <f>+D$11+D$12*F210+D$13*F210^2</f>
        <v>-7.0914782575526275E-2</v>
      </c>
      <c r="Q210" s="2">
        <f>+C210-15018.5</f>
        <v>41811.97</v>
      </c>
      <c r="R210">
        <f>+(P210-G210)^2</f>
        <v>1.3465364243742646E-3</v>
      </c>
    </row>
    <row r="211" spans="1:18" x14ac:dyDescent="0.2">
      <c r="A211" s="88" t="s">
        <v>239</v>
      </c>
      <c r="B211" s="86" t="s">
        <v>133</v>
      </c>
      <c r="C211" s="88">
        <v>56830.470300000001</v>
      </c>
      <c r="D211" s="88">
        <v>4.0000000000000002E-4</v>
      </c>
      <c r="E211" s="18">
        <f>+(C211-C$7)/C$8</f>
        <v>6947.9820651987411</v>
      </c>
      <c r="F211">
        <f>ROUND(2*E211,0)/2</f>
        <v>6948</v>
      </c>
      <c r="G211">
        <f>+C211-(C$7+F211*C$8)</f>
        <v>-3.3919599998625927E-2</v>
      </c>
      <c r="J211">
        <f>G211</f>
        <v>-3.3919599998625927E-2</v>
      </c>
      <c r="O211">
        <f ca="1">+C$11+C$12*F211</f>
        <v>-3.3684751003375452E-2</v>
      </c>
      <c r="P211">
        <f>+D$11+D$12*F211+D$13*F211^2</f>
        <v>-7.0914782575526275E-2</v>
      </c>
      <c r="Q211" s="2">
        <f>+C211-15018.5</f>
        <v>41811.970300000001</v>
      </c>
      <c r="R211">
        <f>+(P211-G211)^2</f>
        <v>1.3686435338981912E-3</v>
      </c>
    </row>
    <row r="212" spans="1:18" x14ac:dyDescent="0.2">
      <c r="A212" s="32" t="s">
        <v>236</v>
      </c>
      <c r="B212" s="31" t="s">
        <v>133</v>
      </c>
      <c r="C212" s="32">
        <v>56864.515030000002</v>
      </c>
      <c r="D212" s="32">
        <v>6.9999999999999999E-4</v>
      </c>
      <c r="E212" s="18">
        <f>+(C212-C$7)/C$8</f>
        <v>6965.9830282539378</v>
      </c>
      <c r="F212">
        <f>ROUND(2*E212,0)/2</f>
        <v>6966</v>
      </c>
      <c r="G212">
        <f>+C212-(C$7+F212*C$8)</f>
        <v>-3.2098199997562915E-2</v>
      </c>
      <c r="K212">
        <f>G212</f>
        <v>-3.2098199997562915E-2</v>
      </c>
      <c r="O212">
        <f ca="1">+C$11+C$12*F212</f>
        <v>-3.3990718400236208E-2</v>
      </c>
      <c r="P212">
        <f>+D$11+D$12*F212+D$13*F212^2</f>
        <v>-7.1353766076746469E-2</v>
      </c>
      <c r="Q212" s="2">
        <f>+C212-15018.5</f>
        <v>41846.015030000002</v>
      </c>
      <c r="R212">
        <f>+(P212-G212)^2</f>
        <v>1.5409994681971466E-3</v>
      </c>
    </row>
    <row r="213" spans="1:18" x14ac:dyDescent="0.2">
      <c r="A213" s="32" t="s">
        <v>240</v>
      </c>
      <c r="B213" s="31"/>
      <c r="C213" s="32">
        <v>57214.397199999999</v>
      </c>
      <c r="D213" s="32">
        <v>2.7000000000000001E-3</v>
      </c>
      <c r="E213" s="18">
        <f>+(C213-C$7)/C$8</f>
        <v>7150.9812942364142</v>
      </c>
      <c r="F213">
        <f>ROUND(2*E213,0)/2</f>
        <v>7151</v>
      </c>
      <c r="G213">
        <f>+C213-(C$7+F213*C$8)</f>
        <v>-3.5377700005483348E-2</v>
      </c>
      <c r="J213">
        <f>G213</f>
        <v>-3.5377700005483348E-2</v>
      </c>
      <c r="O213">
        <f ca="1">+C$11+C$12*F213</f>
        <v>-3.7135383312416254E-2</v>
      </c>
      <c r="P213">
        <f>+D$11+D$12*F213+D$13*F213^2</f>
        <v>-7.5939089656000533E-2</v>
      </c>
      <c r="Q213" s="2">
        <f>+C213-15018.5</f>
        <v>42195.897199999999</v>
      </c>
      <c r="R213">
        <f>+(P213-G213)^2</f>
        <v>1.6452263303810826E-3</v>
      </c>
    </row>
    <row r="214" spans="1:18" x14ac:dyDescent="0.2">
      <c r="A214" s="101" t="s">
        <v>1</v>
      </c>
      <c r="B214" s="102" t="s">
        <v>133</v>
      </c>
      <c r="C214" s="103">
        <v>57227.634700000002</v>
      </c>
      <c r="D214" s="103">
        <v>1E-4</v>
      </c>
      <c r="E214" s="18">
        <f>+(C214-C$7)/C$8</f>
        <v>7157.9805492883188</v>
      </c>
      <c r="F214">
        <f>ROUND(2*E214,0)/2</f>
        <v>7158</v>
      </c>
      <c r="G214">
        <f>+C214-(C$7+F214*C$8)</f>
        <v>-3.6786599994229618E-2</v>
      </c>
      <c r="K214">
        <f>G214</f>
        <v>-3.6786599994229618E-2</v>
      </c>
      <c r="O214">
        <f ca="1">+C$11+C$12*F214</f>
        <v>-3.7254370633417661E-2</v>
      </c>
      <c r="P214">
        <f>+D$11+D$12*F214+D$13*F214^2</f>
        <v>-7.6115220511184911E-2</v>
      </c>
      <c r="Q214" s="2">
        <f>+C214-15018.5</f>
        <v>42209.134700000002</v>
      </c>
      <c r="R214">
        <f>+(P214-G214)^2</f>
        <v>1.5467403917666768E-3</v>
      </c>
    </row>
    <row r="215" spans="1:18" x14ac:dyDescent="0.2">
      <c r="A215" s="101" t="s">
        <v>1</v>
      </c>
      <c r="B215" s="102" t="s">
        <v>133</v>
      </c>
      <c r="C215" s="103">
        <v>57227.635600000001</v>
      </c>
      <c r="D215" s="103">
        <v>2.0000000000000001E-4</v>
      </c>
      <c r="E215" s="18">
        <f>+(C215-C$7)/C$8</f>
        <v>7157.9810251583503</v>
      </c>
      <c r="F215">
        <f>ROUND(2*E215,0)/2</f>
        <v>7158</v>
      </c>
      <c r="G215">
        <f>+C215-(C$7+F215*C$8)</f>
        <v>-3.5886599995137658E-2</v>
      </c>
      <c r="K215">
        <f>G215</f>
        <v>-3.5886599995137658E-2</v>
      </c>
      <c r="O215">
        <f ca="1">+C$11+C$12*F215</f>
        <v>-3.7254370633417661E-2</v>
      </c>
      <c r="P215">
        <f>+D$11+D$12*F215+D$13*F215^2</f>
        <v>-7.6115220511184911E-2</v>
      </c>
      <c r="Q215" s="2">
        <f>+C215-15018.5</f>
        <v>42209.135600000001</v>
      </c>
      <c r="R215">
        <f>+(P215-G215)^2</f>
        <v>1.6183419086241379E-3</v>
      </c>
    </row>
    <row r="216" spans="1:18" x14ac:dyDescent="0.2">
      <c r="A216" s="95" t="s">
        <v>241</v>
      </c>
      <c r="B216" s="96" t="s">
        <v>133</v>
      </c>
      <c r="C216" s="97">
        <v>57577.516600000003</v>
      </c>
      <c r="D216" s="97">
        <v>8.9999999999999998E-4</v>
      </c>
      <c r="E216" s="18">
        <f>+(C216-C$7)/C$8</f>
        <v>7342.9786725097874</v>
      </c>
      <c r="F216">
        <f>ROUND(2*E216,0)/2</f>
        <v>7343</v>
      </c>
      <c r="G216">
        <f>+C216-(C$7+F216*C$8)</f>
        <v>-4.0336099998967256E-2</v>
      </c>
      <c r="K216">
        <f>G216</f>
        <v>-4.0336099998967256E-2</v>
      </c>
      <c r="O216">
        <f ca="1">+C$11+C$12*F216</f>
        <v>-4.0399035545597706E-2</v>
      </c>
      <c r="P216">
        <f>+D$11+D$12*F216+D$13*F216^2</f>
        <v>-8.0839670705962235E-2</v>
      </c>
      <c r="Q216" s="2">
        <f>+C216-15018.5</f>
        <v>42559.016600000003</v>
      </c>
      <c r="R216">
        <f>+(P216-G216)^2</f>
        <v>1.6405392400165417E-3</v>
      </c>
    </row>
    <row r="217" spans="1:18" x14ac:dyDescent="0.2">
      <c r="A217" s="101" t="s">
        <v>2</v>
      </c>
      <c r="B217" s="102" t="s">
        <v>133</v>
      </c>
      <c r="C217" s="103">
        <v>57609.6679</v>
      </c>
      <c r="D217" s="103">
        <v>1E-4</v>
      </c>
      <c r="E217" s="18">
        <f>+(C217-C$7)/C$8</f>
        <v>7359.9784949045152</v>
      </c>
      <c r="F217">
        <f>ROUND(2*E217,0)/2</f>
        <v>7360</v>
      </c>
      <c r="G217">
        <f>+C217-(C$7+F217*C$8)</f>
        <v>-4.0672000002814457E-2</v>
      </c>
      <c r="K217">
        <f>G217</f>
        <v>-4.0672000002814457E-2</v>
      </c>
      <c r="O217">
        <f ca="1">+C$11+C$12*F217</f>
        <v>-4.0688004753743984E-2</v>
      </c>
      <c r="P217">
        <f>+D$11+D$12*F217+D$13*F217^2</f>
        <v>-8.1280534608963534E-2</v>
      </c>
      <c r="Q217" s="2">
        <f>+C217-15018.5</f>
        <v>42591.1679</v>
      </c>
      <c r="R217">
        <f>+(P217-G217)^2</f>
        <v>1.6490530828588072E-3</v>
      </c>
    </row>
    <row r="218" spans="1:18" x14ac:dyDescent="0.2">
      <c r="A218" s="107" t="s">
        <v>0</v>
      </c>
      <c r="B218" s="108" t="s">
        <v>133</v>
      </c>
      <c r="C218" s="109">
        <v>57891.464699999997</v>
      </c>
      <c r="D218" s="109">
        <v>5.9999999999999995E-4</v>
      </c>
      <c r="E218" s="18">
        <f>+(C218-C$7)/C$8</f>
        <v>7508.9769973415232</v>
      </c>
      <c r="F218">
        <f>ROUND(2*E218,0)/2</f>
        <v>7509</v>
      </c>
      <c r="G218">
        <f>+C218-(C$7+F218*C$8)</f>
        <v>-4.350430000340566E-2</v>
      </c>
      <c r="K218">
        <f>G218</f>
        <v>-4.350430000340566E-2</v>
      </c>
      <c r="O218">
        <f ca="1">+C$11+C$12*F218</f>
        <v>-4.3220734872202488E-2</v>
      </c>
      <c r="P218">
        <f>+D$11+D$12*F218+D$13*F218^2</f>
        <v>-8.5193016772909913E-2</v>
      </c>
      <c r="Q218" s="2">
        <f>+C218-15018.5</f>
        <v>42872.964699999997</v>
      </c>
      <c r="R218">
        <f>+(P218-G218)^2</f>
        <v>1.737949105887945E-3</v>
      </c>
    </row>
    <row r="219" spans="1:18" x14ac:dyDescent="0.2">
      <c r="A219" s="104" t="s">
        <v>3</v>
      </c>
      <c r="B219" s="105" t="s">
        <v>133</v>
      </c>
      <c r="C219" s="106">
        <v>57902.813900000001</v>
      </c>
      <c r="D219" s="106">
        <v>1E-4</v>
      </c>
      <c r="E219" s="18">
        <f>+(C219-C$7)/C$8</f>
        <v>7514.9778241921431</v>
      </c>
      <c r="F219">
        <f>ROUND(2*E219,0)/2</f>
        <v>7515</v>
      </c>
      <c r="G219">
        <f>+C219-(C$7+F219*C$8)</f>
        <v>-4.1940499999327585E-2</v>
      </c>
      <c r="K219">
        <f>G219</f>
        <v>-4.1940499999327585E-2</v>
      </c>
      <c r="O219">
        <f ca="1">+C$11+C$12*F219</f>
        <v>-4.3322724004489416E-2</v>
      </c>
      <c r="P219">
        <f>+D$11+D$12*F219+D$13*F219^2</f>
        <v>-8.5352387726855272E-2</v>
      </c>
      <c r="Q219" s="2">
        <f>+C219-15018.5</f>
        <v>42884.313900000001</v>
      </c>
      <c r="R219">
        <f>+(P219-G219)^2</f>
        <v>1.8845919960674691E-3</v>
      </c>
    </row>
    <row r="220" spans="1:18" x14ac:dyDescent="0.2">
      <c r="A220" s="110" t="s">
        <v>254</v>
      </c>
      <c r="B220" s="111" t="s">
        <v>133</v>
      </c>
      <c r="C220" s="112">
        <v>58322.671600000001</v>
      </c>
      <c r="D220" s="112">
        <v>1E-4</v>
      </c>
      <c r="E220" s="18">
        <f>+(C220-C$7)/C$8</f>
        <v>7736.9752653861078</v>
      </c>
      <c r="F220">
        <f>ROUND(2*E220,0)/2</f>
        <v>7737</v>
      </c>
      <c r="G220">
        <f>+C220-(C$7+F220*C$8)</f>
        <v>-4.6779900003457442E-2</v>
      </c>
      <c r="K220">
        <f>G220</f>
        <v>-4.6779900003457442E-2</v>
      </c>
      <c r="O220">
        <f ca="1">+C$11+C$12*F220</f>
        <v>-4.7096321899105481E-2</v>
      </c>
      <c r="P220">
        <f>+D$11+D$12*F220+D$13*F220^2</f>
        <v>-9.1348240736394221E-2</v>
      </c>
      <c r="Q220" s="2">
        <f>+C220-15018.5</f>
        <v>43304.171600000001</v>
      </c>
      <c r="R220">
        <f>+(P220-G220)^2</f>
        <v>1.9863369956871517E-3</v>
      </c>
    </row>
    <row r="221" spans="1:18" x14ac:dyDescent="0.2">
      <c r="A221" s="110" t="s">
        <v>254</v>
      </c>
      <c r="B221" s="111" t="s">
        <v>133</v>
      </c>
      <c r="C221" s="112">
        <v>58343.475200000001</v>
      </c>
      <c r="D221" s="112">
        <v>1E-4</v>
      </c>
      <c r="E221" s="18">
        <f>+(C221-C$7)/C$8</f>
        <v>7747.9750540469386</v>
      </c>
      <c r="F221">
        <f>ROUND(2*E221,0)/2</f>
        <v>7748</v>
      </c>
      <c r="G221">
        <f>+C221-(C$7+F221*C$8)</f>
        <v>-4.7179599998344202E-2</v>
      </c>
      <c r="K221">
        <f>G221</f>
        <v>-4.7179599998344202E-2</v>
      </c>
      <c r="O221">
        <f ca="1">+C$11+C$12*F221</f>
        <v>-4.7283301974964831E-2</v>
      </c>
      <c r="P221">
        <f>+D$11+D$12*F221+D$13*F221^2</f>
        <v>-9.1650351999192123E-2</v>
      </c>
      <c r="Q221" s="2">
        <f>+C221-15018.5</f>
        <v>43324.975200000001</v>
      </c>
      <c r="R221">
        <f>+(P221-G221)^2</f>
        <v>1.9776477835209195E-3</v>
      </c>
    </row>
    <row r="222" spans="1:18" x14ac:dyDescent="0.2">
      <c r="A222" s="110" t="s">
        <v>257</v>
      </c>
      <c r="B222" s="111" t="s">
        <v>133</v>
      </c>
      <c r="C222" s="112">
        <v>58638.514000000003</v>
      </c>
      <c r="D222" s="112" t="s">
        <v>143</v>
      </c>
      <c r="E222" s="18">
        <f>+(C222-C$7)/C$8</f>
        <v>7903.9751908860117</v>
      </c>
      <c r="F222">
        <f>ROUND(2*E222,0)/2</f>
        <v>7904</v>
      </c>
      <c r="G222">
        <f>+C222-(C$7+F222*C$8)</f>
        <v>-4.6920799999497831E-2</v>
      </c>
      <c r="K222">
        <f>G222</f>
        <v>-4.6920799999497831E-2</v>
      </c>
      <c r="O222">
        <f ca="1">+C$11+C$12*F222</f>
        <v>-4.9935019414424769E-2</v>
      </c>
      <c r="P222">
        <f>+D$11+D$12*F222+D$13*F222^2</f>
        <v>-9.5985859924935871E-2</v>
      </c>
      <c r="Q222" s="2">
        <f>+C222-15018.5</f>
        <v>43620.014000000003</v>
      </c>
      <c r="R222">
        <f>+(P222-G222)^2</f>
        <v>2.4073801054868261E-3</v>
      </c>
    </row>
    <row r="223" spans="1:18" ht="12" customHeight="1" x14ac:dyDescent="0.2">
      <c r="A223" s="110" t="s">
        <v>255</v>
      </c>
      <c r="B223" s="111" t="s">
        <v>133</v>
      </c>
      <c r="C223" s="112">
        <v>58674.440499999997</v>
      </c>
      <c r="D223" s="112">
        <v>1E-4</v>
      </c>
      <c r="E223" s="18">
        <f>+(C223-C$7)/C$8</f>
        <v>7922.9711294410354</v>
      </c>
      <c r="F223">
        <f>ROUND(2*E223,0)/2</f>
        <v>7923</v>
      </c>
      <c r="G223">
        <f>+C223-(C$7+F223*C$8)</f>
        <v>-5.4602100004558451E-2</v>
      </c>
      <c r="K223">
        <f>G223</f>
        <v>-5.4602100004558451E-2</v>
      </c>
      <c r="O223">
        <f ca="1">+C$11+C$12*F223</f>
        <v>-5.0257985000000005E-2</v>
      </c>
      <c r="P223">
        <f>+D$11+D$12*F223+D$13*F223^2</f>
        <v>-9.6520414324887852E-2</v>
      </c>
      <c r="Q223" s="2">
        <f>+C223-15018.5</f>
        <v>43655.940499999997</v>
      </c>
      <c r="R223">
        <f>+(P223-G223)^2</f>
        <v>1.7571450754579328E-3</v>
      </c>
    </row>
    <row r="224" spans="1:18" ht="12" customHeight="1" x14ac:dyDescent="0.2">
      <c r="A224" s="116" t="s">
        <v>258</v>
      </c>
      <c r="B224" s="117" t="s">
        <v>133</v>
      </c>
      <c r="C224" s="118">
        <v>59003.521500000003</v>
      </c>
      <c r="D224" s="116">
        <v>2.0999999999999999E-3</v>
      </c>
      <c r="E224" s="18">
        <f>+(C224-C$7)/C$8</f>
        <v>8096.9708916117706</v>
      </c>
      <c r="F224">
        <f>ROUND(2*E224,0)/2</f>
        <v>8097</v>
      </c>
      <c r="G224">
        <f>+C224-(C$7+F224*C$8)</f>
        <v>-5.5051899995305575E-2</v>
      </c>
      <c r="K224">
        <f>G224</f>
        <v>-5.5051899995305575E-2</v>
      </c>
      <c r="O224">
        <f ca="1">+C$11+C$12*F224</f>
        <v>-5.32156698363207E-2</v>
      </c>
      <c r="P224">
        <f>+D$11+D$12*F224+D$13*F224^2</f>
        <v>-0.10148157512805131</v>
      </c>
      <c r="Q224" s="2">
        <f>+C224-15018.5</f>
        <v>43985.021500000003</v>
      </c>
      <c r="R224">
        <f>+(P224-G224)^2</f>
        <v>2.1557147329323077E-3</v>
      </c>
    </row>
    <row r="225" spans="1:18" ht="12" customHeight="1" x14ac:dyDescent="0.2">
      <c r="A225" s="113" t="s">
        <v>256</v>
      </c>
      <c r="B225" s="114" t="s">
        <v>133</v>
      </c>
      <c r="C225" s="115">
        <v>59018.653299999998</v>
      </c>
      <c r="D225" s="115">
        <v>2.0000000000000001E-4</v>
      </c>
      <c r="E225" s="18">
        <f>+(C225-C$7)/C$8</f>
        <v>8104.9717473318351</v>
      </c>
      <c r="F225">
        <f>ROUND(2*E225,0)/2</f>
        <v>8105</v>
      </c>
      <c r="G225">
        <f>+C225-(C$7+F225*C$8)</f>
        <v>-5.3433500004757661E-2</v>
      </c>
      <c r="K225">
        <f>G225</f>
        <v>-5.3433500004757661E-2</v>
      </c>
      <c r="O225">
        <f ca="1">+C$11+C$12*F225</f>
        <v>-5.3351655346036586E-2</v>
      </c>
      <c r="P225">
        <f>+D$11+D$12*F225+D$13*F225^2</f>
        <v>-0.10171252594424497</v>
      </c>
      <c r="Q225" s="2">
        <f>+C225-15018.5</f>
        <v>44000.153299999998</v>
      </c>
      <c r="R225">
        <f>+(P225-G225)^2</f>
        <v>2.3308643456656885E-3</v>
      </c>
    </row>
    <row r="226" spans="1:18" ht="12" customHeight="1" x14ac:dyDescent="0.2">
      <c r="A226" s="113" t="s">
        <v>256</v>
      </c>
      <c r="B226" s="114" t="s">
        <v>133</v>
      </c>
      <c r="C226" s="115">
        <v>59056.476699999999</v>
      </c>
      <c r="D226" s="115">
        <v>1E-4</v>
      </c>
      <c r="E226" s="18">
        <f>+(C226-C$7)/C$8</f>
        <v>8124.9706612906739</v>
      </c>
      <c r="F226">
        <f>ROUND(2*E226,0)/2</f>
        <v>8125</v>
      </c>
      <c r="G226">
        <f>+C226-(C$7+F226*C$8)</f>
        <v>-5.5487500001618173E-2</v>
      </c>
      <c r="K226">
        <f>G226</f>
        <v>-5.5487500001618173E-2</v>
      </c>
      <c r="O226">
        <f ca="1">+C$11+C$12*F226</f>
        <v>-5.3691619120326328E-2</v>
      </c>
      <c r="P226">
        <f>+D$11+D$12*F226+D$13*F226^2</f>
        <v>-0.10229099970354513</v>
      </c>
      <c r="Q226" s="2">
        <f>+C226-15018.5</f>
        <v>44037.976699999999</v>
      </c>
      <c r="R226">
        <f>+(P226-G226)^2</f>
        <v>2.1905675843482768E-3</v>
      </c>
    </row>
    <row r="227" spans="1:18" ht="12" customHeight="1" x14ac:dyDescent="0.2">
      <c r="A227" s="119" t="s">
        <v>259</v>
      </c>
      <c r="B227" s="117" t="s">
        <v>133</v>
      </c>
      <c r="C227" s="118">
        <v>59457.424299999999</v>
      </c>
      <c r="D227" s="116">
        <v>1E-4</v>
      </c>
      <c r="E227" s="18">
        <f>+(C227-C$7)/C$8</f>
        <v>8336.9694914963857</v>
      </c>
      <c r="F227">
        <f>ROUND(2*E227,0)/2</f>
        <v>8337</v>
      </c>
      <c r="G227">
        <f>+C227-(C$7+F227*C$8)</f>
        <v>-5.7699900004081428E-2</v>
      </c>
      <c r="K227">
        <f>G227</f>
        <v>-5.7699900004081428E-2</v>
      </c>
      <c r="O227">
        <f ca="1">+C$11+C$12*F227</f>
        <v>-5.7295235127797522E-2</v>
      </c>
      <c r="P227">
        <f>+D$11+D$12*F227+D$13*F227^2</f>
        <v>-0.10851914479900049</v>
      </c>
      <c r="Q227" s="2">
        <f>+C227-15018.5</f>
        <v>44438.924299999999</v>
      </c>
      <c r="R227">
        <f>+(P227-G227)^2</f>
        <v>2.5825956415259079E-3</v>
      </c>
    </row>
    <row r="228" spans="1:18" ht="12" customHeight="1" x14ac:dyDescent="0.2">
      <c r="A228" s="116" t="s">
        <v>260</v>
      </c>
      <c r="B228" s="117" t="s">
        <v>133</v>
      </c>
      <c r="C228" s="118">
        <v>59763.810100000002</v>
      </c>
      <c r="D228" s="116">
        <v>2.0000000000000001E-4</v>
      </c>
      <c r="E228" s="18">
        <f>+(C228-C$7)/C$8</f>
        <v>8498.9692919482222</v>
      </c>
      <c r="F228">
        <f>ROUND(2*E228,0)/2</f>
        <v>8499</v>
      </c>
      <c r="G228">
        <f>+C228-(C$7+F228*C$8)</f>
        <v>-5.8077299996512011E-2</v>
      </c>
      <c r="K228">
        <f>G228</f>
        <v>-5.8077299996512011E-2</v>
      </c>
      <c r="O228">
        <f ca="1">+C$11+C$12*F228</f>
        <v>-6.0048941699544361E-2</v>
      </c>
      <c r="P228">
        <f>+D$11+D$12*F228+D$13*F228^2</f>
        <v>-0.11339704489149334</v>
      </c>
      <c r="Q228" s="2">
        <f>+C228-15018.5</f>
        <v>44745.310100000002</v>
      </c>
      <c r="R228">
        <f>+(P228-G228)^2</f>
        <v>3.0602741752458126E-3</v>
      </c>
    </row>
    <row r="229" spans="1:18" ht="12" customHeight="1" x14ac:dyDescent="0.2">
      <c r="A229" s="18"/>
      <c r="B229" s="18"/>
      <c r="C229" s="32"/>
      <c r="D229" s="32"/>
      <c r="E229" s="18"/>
      <c r="Q229" s="2"/>
    </row>
    <row r="230" spans="1:18" x14ac:dyDescent="0.2">
      <c r="A230" s="18"/>
      <c r="B230" s="18"/>
      <c r="C230" s="32"/>
      <c r="D230" s="32"/>
      <c r="E230" s="18"/>
    </row>
    <row r="231" spans="1:18" x14ac:dyDescent="0.2">
      <c r="A231" s="18"/>
      <c r="B231" s="18"/>
      <c r="C231" s="32"/>
      <c r="D231" s="32"/>
      <c r="E231" s="18"/>
    </row>
    <row r="232" spans="1:18" x14ac:dyDescent="0.2">
      <c r="A232" s="18"/>
      <c r="B232" s="18"/>
      <c r="C232" s="32"/>
      <c r="D232" s="32"/>
      <c r="E232" s="18"/>
    </row>
    <row r="233" spans="1:18" x14ac:dyDescent="0.2">
      <c r="A233" s="18"/>
      <c r="B233" s="18"/>
      <c r="C233" s="32"/>
      <c r="D233" s="32"/>
      <c r="E233" s="18"/>
    </row>
    <row r="234" spans="1:18" x14ac:dyDescent="0.2">
      <c r="A234" s="18"/>
      <c r="B234" s="18"/>
      <c r="C234" s="32"/>
      <c r="D234" s="32"/>
      <c r="E234" s="18"/>
    </row>
    <row r="235" spans="1:18" x14ac:dyDescent="0.2">
      <c r="A235" s="18"/>
      <c r="B235" s="18"/>
      <c r="C235" s="32"/>
      <c r="D235" s="32"/>
      <c r="E235" s="18"/>
    </row>
    <row r="236" spans="1:18" x14ac:dyDescent="0.2">
      <c r="A236" s="18"/>
      <c r="B236" s="18"/>
      <c r="C236" s="32"/>
      <c r="D236" s="32"/>
      <c r="E236" s="18"/>
    </row>
    <row r="237" spans="1:18" x14ac:dyDescent="0.2">
      <c r="A237" s="18"/>
      <c r="B237" s="18"/>
      <c r="C237" s="32"/>
      <c r="D237" s="32"/>
      <c r="E237" s="18"/>
    </row>
    <row r="238" spans="1:18" x14ac:dyDescent="0.2">
      <c r="A238" s="18"/>
      <c r="B238" s="18"/>
      <c r="C238" s="32"/>
      <c r="D238" s="32"/>
      <c r="E238" s="18"/>
    </row>
    <row r="239" spans="1:18" x14ac:dyDescent="0.2">
      <c r="A239" s="18"/>
      <c r="B239" s="18"/>
      <c r="C239" s="32"/>
      <c r="D239" s="32"/>
      <c r="E239" s="18"/>
    </row>
    <row r="240" spans="1:18" x14ac:dyDescent="0.2">
      <c r="A240" s="18"/>
      <c r="B240" s="18"/>
      <c r="C240" s="32"/>
      <c r="D240" s="32"/>
      <c r="E240" s="18"/>
    </row>
    <row r="241" spans="1:5" x14ac:dyDescent="0.2">
      <c r="A241" s="18"/>
      <c r="B241" s="18"/>
      <c r="C241" s="32"/>
      <c r="D241" s="32"/>
      <c r="E241" s="18"/>
    </row>
    <row r="242" spans="1:5" x14ac:dyDescent="0.2">
      <c r="A242" s="18"/>
      <c r="B242" s="18"/>
      <c r="C242" s="32"/>
      <c r="D242" s="32"/>
      <c r="E242" s="18"/>
    </row>
    <row r="243" spans="1:5" x14ac:dyDescent="0.2">
      <c r="A243" s="18"/>
      <c r="B243" s="18"/>
      <c r="C243" s="32"/>
      <c r="D243" s="32"/>
      <c r="E243" s="18"/>
    </row>
    <row r="244" spans="1:5" x14ac:dyDescent="0.2">
      <c r="A244" s="18"/>
      <c r="B244" s="18"/>
      <c r="C244" s="32"/>
      <c r="D244" s="32"/>
      <c r="E244" s="18"/>
    </row>
    <row r="245" spans="1:5" x14ac:dyDescent="0.2">
      <c r="A245" s="18"/>
      <c r="B245" s="18"/>
      <c r="C245" s="32"/>
      <c r="D245" s="32"/>
      <c r="E245" s="18"/>
    </row>
    <row r="246" spans="1:5" x14ac:dyDescent="0.2">
      <c r="A246" s="18"/>
      <c r="B246" s="18"/>
      <c r="C246" s="32"/>
      <c r="D246" s="32"/>
      <c r="E246" s="18"/>
    </row>
    <row r="247" spans="1:5" x14ac:dyDescent="0.2">
      <c r="A247" s="18"/>
      <c r="B247" s="18"/>
      <c r="C247" s="32"/>
      <c r="D247" s="32"/>
      <c r="E247" s="18"/>
    </row>
    <row r="248" spans="1:5" x14ac:dyDescent="0.2">
      <c r="A248" s="18"/>
      <c r="B248" s="18"/>
      <c r="C248" s="32"/>
      <c r="D248" s="32"/>
      <c r="E248" s="18"/>
    </row>
    <row r="249" spans="1:5" x14ac:dyDescent="0.2">
      <c r="A249" s="18"/>
      <c r="B249" s="18"/>
      <c r="C249" s="32"/>
      <c r="D249" s="32"/>
      <c r="E249" s="18"/>
    </row>
    <row r="250" spans="1:5" x14ac:dyDescent="0.2">
      <c r="A250" s="18"/>
      <c r="B250" s="18"/>
      <c r="C250" s="32"/>
      <c r="D250" s="32"/>
      <c r="E250" s="18"/>
    </row>
    <row r="251" spans="1:5" x14ac:dyDescent="0.2">
      <c r="A251" s="18"/>
      <c r="B251" s="18"/>
      <c r="C251" s="32"/>
      <c r="D251" s="32"/>
      <c r="E251" s="18"/>
    </row>
    <row r="252" spans="1:5" x14ac:dyDescent="0.2">
      <c r="A252" s="18"/>
      <c r="B252" s="18"/>
      <c r="C252" s="32"/>
      <c r="D252" s="32"/>
      <c r="E252" s="18"/>
    </row>
    <row r="253" spans="1:5" x14ac:dyDescent="0.2">
      <c r="A253" s="18"/>
      <c r="B253" s="18"/>
      <c r="C253" s="32"/>
      <c r="D253" s="32"/>
      <c r="E253" s="18"/>
    </row>
    <row r="254" spans="1:5" x14ac:dyDescent="0.2">
      <c r="A254" s="18"/>
      <c r="B254" s="18"/>
      <c r="C254" s="32"/>
      <c r="D254" s="32"/>
      <c r="E254" s="18"/>
    </row>
    <row r="255" spans="1:5" x14ac:dyDescent="0.2">
      <c r="A255" s="18"/>
      <c r="B255" s="18"/>
      <c r="C255" s="32"/>
      <c r="D255" s="32"/>
      <c r="E255" s="18"/>
    </row>
    <row r="256" spans="1:5" x14ac:dyDescent="0.2">
      <c r="A256" s="18"/>
      <c r="B256" s="18"/>
      <c r="C256" s="32"/>
      <c r="D256" s="32"/>
      <c r="E256" s="18"/>
    </row>
    <row r="257" spans="1:5" x14ac:dyDescent="0.2">
      <c r="A257" s="18"/>
      <c r="B257" s="18"/>
      <c r="C257" s="32"/>
      <c r="D257" s="32"/>
      <c r="E257" s="18"/>
    </row>
    <row r="258" spans="1:5" x14ac:dyDescent="0.2">
      <c r="A258" s="18"/>
      <c r="B258" s="18"/>
      <c r="C258" s="32"/>
      <c r="D258" s="32"/>
      <c r="E258" s="18"/>
    </row>
    <row r="259" spans="1:5" x14ac:dyDescent="0.2">
      <c r="A259" s="18"/>
      <c r="B259" s="18"/>
      <c r="C259" s="32"/>
      <c r="D259" s="32"/>
      <c r="E259" s="18"/>
    </row>
    <row r="260" spans="1:5" x14ac:dyDescent="0.2">
      <c r="A260" s="18"/>
      <c r="B260" s="18"/>
      <c r="C260" s="32"/>
      <c r="D260" s="32"/>
      <c r="E260" s="18"/>
    </row>
    <row r="261" spans="1:5" x14ac:dyDescent="0.2">
      <c r="A261" s="18"/>
      <c r="B261" s="18"/>
      <c r="C261" s="32"/>
      <c r="D261" s="32"/>
      <c r="E261" s="18"/>
    </row>
    <row r="262" spans="1:5" x14ac:dyDescent="0.2">
      <c r="A262" s="18"/>
      <c r="B262" s="18"/>
      <c r="C262" s="32"/>
      <c r="D262" s="32"/>
      <c r="E262" s="18"/>
    </row>
    <row r="263" spans="1:5" x14ac:dyDescent="0.2">
      <c r="A263" s="18"/>
      <c r="B263" s="18"/>
      <c r="C263" s="32"/>
      <c r="D263" s="32"/>
      <c r="E263" s="18"/>
    </row>
    <row r="264" spans="1:5" x14ac:dyDescent="0.2">
      <c r="A264" s="18"/>
      <c r="B264" s="18"/>
      <c r="C264" s="32"/>
      <c r="D264" s="32"/>
      <c r="E264" s="18"/>
    </row>
    <row r="265" spans="1:5" x14ac:dyDescent="0.2">
      <c r="A265" s="18"/>
      <c r="B265" s="18"/>
      <c r="C265" s="32"/>
      <c r="D265" s="32"/>
      <c r="E265" s="18"/>
    </row>
    <row r="266" spans="1:5" x14ac:dyDescent="0.2">
      <c r="A266" s="18"/>
      <c r="B266" s="18"/>
      <c r="C266" s="32"/>
      <c r="D266" s="32"/>
      <c r="E266" s="18"/>
    </row>
    <row r="267" spans="1:5" x14ac:dyDescent="0.2">
      <c r="A267" s="18"/>
      <c r="B267" s="18"/>
      <c r="C267" s="32"/>
      <c r="D267" s="32"/>
      <c r="E267" s="18"/>
    </row>
    <row r="268" spans="1:5" x14ac:dyDescent="0.2">
      <c r="A268" s="18"/>
      <c r="B268" s="18"/>
      <c r="C268" s="32"/>
      <c r="D268" s="32"/>
      <c r="E268" s="18"/>
    </row>
    <row r="269" spans="1:5" x14ac:dyDescent="0.2">
      <c r="A269" s="18"/>
      <c r="B269" s="18"/>
      <c r="C269" s="32"/>
      <c r="D269" s="32"/>
      <c r="E269" s="18"/>
    </row>
    <row r="270" spans="1:5" x14ac:dyDescent="0.2">
      <c r="A270" s="18"/>
      <c r="B270" s="18"/>
      <c r="C270" s="32"/>
      <c r="D270" s="32"/>
      <c r="E270" s="18"/>
    </row>
    <row r="271" spans="1:5" x14ac:dyDescent="0.2">
      <c r="A271" s="18"/>
      <c r="B271" s="18"/>
      <c r="C271" s="32"/>
      <c r="D271" s="32"/>
      <c r="E271" s="18"/>
    </row>
    <row r="272" spans="1:5" x14ac:dyDescent="0.2">
      <c r="A272" s="18"/>
      <c r="B272" s="18"/>
      <c r="C272" s="32"/>
      <c r="D272" s="32"/>
      <c r="E272" s="18"/>
    </row>
    <row r="273" spans="1:5" x14ac:dyDescent="0.2">
      <c r="A273" s="18"/>
      <c r="B273" s="18"/>
      <c r="C273" s="32"/>
      <c r="D273" s="32"/>
      <c r="E273" s="18"/>
    </row>
    <row r="274" spans="1:5" x14ac:dyDescent="0.2">
      <c r="A274" s="18"/>
      <c r="B274" s="18"/>
      <c r="C274" s="32"/>
      <c r="D274" s="32"/>
      <c r="E274" s="18"/>
    </row>
    <row r="275" spans="1:5" x14ac:dyDescent="0.2">
      <c r="A275" s="18"/>
      <c r="B275" s="18"/>
      <c r="C275" s="32"/>
      <c r="D275" s="32"/>
      <c r="E275" s="18"/>
    </row>
    <row r="276" spans="1:5" x14ac:dyDescent="0.2">
      <c r="A276" s="18"/>
      <c r="B276" s="18"/>
      <c r="C276" s="32"/>
      <c r="D276" s="32"/>
      <c r="E276" s="18"/>
    </row>
    <row r="277" spans="1:5" x14ac:dyDescent="0.2">
      <c r="A277" s="18"/>
      <c r="B277" s="18"/>
      <c r="C277" s="32"/>
      <c r="D277" s="32"/>
      <c r="E277" s="18"/>
    </row>
    <row r="278" spans="1:5" x14ac:dyDescent="0.2">
      <c r="A278" s="18"/>
      <c r="B278" s="18"/>
      <c r="C278" s="32"/>
      <c r="D278" s="32"/>
      <c r="E278" s="18"/>
    </row>
    <row r="279" spans="1:5" x14ac:dyDescent="0.2">
      <c r="A279" s="18"/>
      <c r="B279" s="18"/>
      <c r="C279" s="32"/>
      <c r="D279" s="32"/>
      <c r="E279" s="18"/>
    </row>
    <row r="280" spans="1:5" x14ac:dyDescent="0.2">
      <c r="A280" s="18"/>
      <c r="B280" s="18"/>
      <c r="C280" s="32"/>
      <c r="D280" s="32"/>
      <c r="E280" s="18"/>
    </row>
    <row r="281" spans="1:5" x14ac:dyDescent="0.2">
      <c r="A281" s="18"/>
      <c r="B281" s="18"/>
      <c r="C281" s="32"/>
      <c r="D281" s="32"/>
      <c r="E281" s="18"/>
    </row>
    <row r="282" spans="1:5" x14ac:dyDescent="0.2">
      <c r="A282" s="18"/>
      <c r="B282" s="18"/>
      <c r="C282" s="32"/>
      <c r="D282" s="32"/>
      <c r="E282" s="18"/>
    </row>
    <row r="283" spans="1:5" x14ac:dyDescent="0.2">
      <c r="A283" s="18"/>
      <c r="B283" s="18"/>
      <c r="C283" s="32"/>
      <c r="D283" s="32"/>
      <c r="E283" s="18"/>
    </row>
    <row r="284" spans="1:5" x14ac:dyDescent="0.2">
      <c r="A284" s="18"/>
      <c r="B284" s="18"/>
      <c r="C284" s="32"/>
      <c r="D284" s="32"/>
      <c r="E284" s="18"/>
    </row>
    <row r="285" spans="1:5" x14ac:dyDescent="0.2">
      <c r="A285" s="18"/>
      <c r="B285" s="18"/>
      <c r="C285" s="32"/>
      <c r="D285" s="32"/>
      <c r="E285" s="18"/>
    </row>
    <row r="286" spans="1:5" x14ac:dyDescent="0.2">
      <c r="A286" s="18"/>
      <c r="B286" s="18"/>
      <c r="C286" s="32"/>
      <c r="D286" s="32"/>
      <c r="E286" s="18"/>
    </row>
    <row r="287" spans="1:5" x14ac:dyDescent="0.2">
      <c r="A287" s="18"/>
      <c r="B287" s="18"/>
      <c r="C287" s="32"/>
      <c r="D287" s="32"/>
      <c r="E287" s="18"/>
    </row>
    <row r="288" spans="1:5" x14ac:dyDescent="0.2">
      <c r="A288" s="18"/>
      <c r="B288" s="18"/>
      <c r="C288" s="32"/>
      <c r="D288" s="32"/>
      <c r="E288" s="18"/>
    </row>
    <row r="289" spans="1:5" x14ac:dyDescent="0.2">
      <c r="A289" s="18"/>
      <c r="B289" s="18"/>
      <c r="C289" s="32"/>
      <c r="D289" s="32"/>
      <c r="E289" s="18"/>
    </row>
    <row r="290" spans="1:5" x14ac:dyDescent="0.2">
      <c r="A290" s="18"/>
      <c r="B290" s="18"/>
      <c r="C290" s="32"/>
      <c r="D290" s="32"/>
      <c r="E290" s="18"/>
    </row>
    <row r="291" spans="1:5" x14ac:dyDescent="0.2">
      <c r="A291" s="18"/>
      <c r="B291" s="18"/>
      <c r="C291" s="32"/>
      <c r="D291" s="32"/>
      <c r="E291" s="18"/>
    </row>
    <row r="292" spans="1:5" x14ac:dyDescent="0.2">
      <c r="A292" s="18"/>
      <c r="B292" s="18"/>
      <c r="C292" s="32"/>
      <c r="D292" s="32"/>
      <c r="E292" s="18"/>
    </row>
    <row r="293" spans="1:5" x14ac:dyDescent="0.2">
      <c r="A293" s="18"/>
      <c r="B293" s="18"/>
      <c r="C293" s="32"/>
      <c r="D293" s="32"/>
      <c r="E293" s="18"/>
    </row>
    <row r="294" spans="1:5" x14ac:dyDescent="0.2">
      <c r="A294" s="18"/>
      <c r="B294" s="18"/>
      <c r="C294" s="32"/>
      <c r="D294" s="32"/>
      <c r="E294" s="18"/>
    </row>
    <row r="295" spans="1:5" x14ac:dyDescent="0.2">
      <c r="A295" s="18"/>
      <c r="B295" s="18"/>
      <c r="C295" s="32"/>
      <c r="D295" s="32"/>
      <c r="E295" s="18"/>
    </row>
    <row r="296" spans="1:5" x14ac:dyDescent="0.2">
      <c r="A296" s="18"/>
      <c r="B296" s="18"/>
      <c r="C296" s="32"/>
      <c r="D296" s="32"/>
      <c r="E296" s="18"/>
    </row>
    <row r="297" spans="1:5" x14ac:dyDescent="0.2">
      <c r="A297" s="18"/>
      <c r="B297" s="18"/>
      <c r="C297" s="32"/>
      <c r="D297" s="32"/>
      <c r="E297" s="18"/>
    </row>
    <row r="298" spans="1:5" x14ac:dyDescent="0.2">
      <c r="A298" s="18"/>
      <c r="B298" s="18"/>
      <c r="C298" s="32"/>
      <c r="D298" s="32"/>
      <c r="E298" s="18"/>
    </row>
    <row r="299" spans="1:5" x14ac:dyDescent="0.2">
      <c r="A299" s="18"/>
      <c r="B299" s="18"/>
      <c r="C299" s="32"/>
      <c r="D299" s="32"/>
      <c r="E299" s="18"/>
    </row>
    <row r="300" spans="1:5" x14ac:dyDescent="0.2">
      <c r="A300" s="18"/>
      <c r="B300" s="18"/>
      <c r="C300" s="32"/>
      <c r="D300" s="32"/>
      <c r="E300" s="18"/>
    </row>
    <row r="301" spans="1:5" x14ac:dyDescent="0.2">
      <c r="A301" s="18"/>
      <c r="B301" s="18"/>
      <c r="C301" s="32"/>
      <c r="D301" s="32"/>
      <c r="E301" s="18"/>
    </row>
    <row r="302" spans="1:5" x14ac:dyDescent="0.2">
      <c r="A302" s="18"/>
      <c r="B302" s="18"/>
      <c r="C302" s="32"/>
      <c r="D302" s="32"/>
      <c r="E302" s="18"/>
    </row>
    <row r="303" spans="1:5" x14ac:dyDescent="0.2">
      <c r="A303" s="18"/>
      <c r="B303" s="18"/>
      <c r="C303" s="32"/>
      <c r="D303" s="32"/>
      <c r="E303" s="18"/>
    </row>
    <row r="304" spans="1:5" x14ac:dyDescent="0.2">
      <c r="A304" s="18"/>
      <c r="B304" s="18"/>
      <c r="C304" s="32"/>
      <c r="D304" s="32"/>
      <c r="E304" s="18"/>
    </row>
    <row r="305" spans="1:5" x14ac:dyDescent="0.2">
      <c r="A305" s="18"/>
      <c r="B305" s="18"/>
      <c r="C305" s="32"/>
      <c r="D305" s="32"/>
      <c r="E305" s="18"/>
    </row>
    <row r="306" spans="1:5" x14ac:dyDescent="0.2">
      <c r="A306" s="18"/>
      <c r="B306" s="18"/>
      <c r="C306" s="32"/>
      <c r="D306" s="32"/>
      <c r="E306" s="18"/>
    </row>
    <row r="307" spans="1:5" x14ac:dyDescent="0.2">
      <c r="A307" s="18"/>
      <c r="B307" s="18"/>
      <c r="C307" s="32"/>
      <c r="D307" s="32"/>
      <c r="E307" s="18"/>
    </row>
    <row r="308" spans="1:5" x14ac:dyDescent="0.2">
      <c r="A308" s="18"/>
      <c r="B308" s="18"/>
      <c r="C308" s="32"/>
      <c r="D308" s="32"/>
      <c r="E308" s="18"/>
    </row>
    <row r="309" spans="1:5" x14ac:dyDescent="0.2">
      <c r="A309" s="18"/>
      <c r="B309" s="18"/>
      <c r="C309" s="32"/>
      <c r="D309" s="32"/>
      <c r="E309" s="18"/>
    </row>
    <row r="310" spans="1:5" x14ac:dyDescent="0.2">
      <c r="A310" s="18"/>
      <c r="B310" s="18"/>
      <c r="C310" s="32"/>
      <c r="D310" s="32"/>
      <c r="E310" s="18"/>
    </row>
    <row r="311" spans="1:5" x14ac:dyDescent="0.2">
      <c r="A311" s="18"/>
      <c r="B311" s="18"/>
      <c r="C311" s="32"/>
      <c r="D311" s="32"/>
      <c r="E311" s="18"/>
    </row>
    <row r="312" spans="1:5" x14ac:dyDescent="0.2">
      <c r="A312" s="18"/>
      <c r="B312" s="18"/>
      <c r="C312" s="32"/>
      <c r="D312" s="32"/>
      <c r="E312" s="18"/>
    </row>
    <row r="313" spans="1:5" x14ac:dyDescent="0.2">
      <c r="A313" s="18"/>
      <c r="B313" s="18"/>
      <c r="C313" s="32"/>
      <c r="D313" s="32"/>
      <c r="E313" s="18"/>
    </row>
    <row r="314" spans="1:5" x14ac:dyDescent="0.2">
      <c r="A314" s="18"/>
      <c r="B314" s="18"/>
      <c r="C314" s="32"/>
      <c r="D314" s="32"/>
      <c r="E314" s="18"/>
    </row>
    <row r="315" spans="1:5" x14ac:dyDescent="0.2">
      <c r="A315" s="18"/>
      <c r="B315" s="18"/>
      <c r="C315" s="32"/>
      <c r="D315" s="32"/>
      <c r="E315" s="18"/>
    </row>
    <row r="316" spans="1:5" x14ac:dyDescent="0.2">
      <c r="A316" s="18"/>
      <c r="B316" s="18"/>
      <c r="C316" s="32"/>
      <c r="D316" s="32"/>
      <c r="E316" s="18"/>
    </row>
    <row r="317" spans="1:5" x14ac:dyDescent="0.2">
      <c r="A317" s="18"/>
      <c r="B317" s="18"/>
      <c r="C317" s="32"/>
      <c r="D317" s="32"/>
      <c r="E317" s="18"/>
    </row>
    <row r="318" spans="1:5" x14ac:dyDescent="0.2">
      <c r="A318" s="18"/>
      <c r="B318" s="18"/>
      <c r="C318" s="32"/>
      <c r="D318" s="32"/>
      <c r="E318" s="18"/>
    </row>
    <row r="319" spans="1:5" x14ac:dyDescent="0.2">
      <c r="A319" s="18"/>
      <c r="B319" s="18"/>
      <c r="C319" s="32"/>
      <c r="D319" s="32"/>
      <c r="E319" s="18"/>
    </row>
    <row r="320" spans="1:5" x14ac:dyDescent="0.2">
      <c r="A320" s="18"/>
      <c r="B320" s="18"/>
      <c r="C320" s="32"/>
      <c r="D320" s="32"/>
      <c r="E320" s="18"/>
    </row>
    <row r="321" spans="1:5" x14ac:dyDescent="0.2">
      <c r="A321" s="18"/>
      <c r="B321" s="18"/>
      <c r="C321" s="32"/>
      <c r="D321" s="32"/>
      <c r="E321" s="18"/>
    </row>
    <row r="322" spans="1:5" x14ac:dyDescent="0.2">
      <c r="A322" s="18"/>
      <c r="B322" s="18"/>
      <c r="C322" s="32"/>
      <c r="D322" s="32"/>
      <c r="E322" s="18"/>
    </row>
    <row r="323" spans="1:5" x14ac:dyDescent="0.2">
      <c r="A323" s="18"/>
      <c r="B323" s="18"/>
      <c r="C323" s="32"/>
      <c r="D323" s="32"/>
      <c r="E323" s="18"/>
    </row>
    <row r="324" spans="1:5" x14ac:dyDescent="0.2">
      <c r="A324" s="18"/>
      <c r="B324" s="18"/>
      <c r="C324" s="32"/>
      <c r="D324" s="32"/>
      <c r="E324" s="18"/>
    </row>
    <row r="325" spans="1:5" x14ac:dyDescent="0.2">
      <c r="A325" s="18"/>
      <c r="B325" s="18"/>
      <c r="C325" s="32"/>
      <c r="D325" s="32"/>
      <c r="E325" s="18"/>
    </row>
    <row r="326" spans="1:5" x14ac:dyDescent="0.2">
      <c r="A326" s="18"/>
      <c r="B326" s="18"/>
      <c r="C326" s="32"/>
      <c r="D326" s="32"/>
      <c r="E326" s="18"/>
    </row>
    <row r="327" spans="1:5" x14ac:dyDescent="0.2">
      <c r="A327" s="18"/>
      <c r="B327" s="18"/>
      <c r="C327" s="32"/>
      <c r="D327" s="32"/>
      <c r="E327" s="18"/>
    </row>
    <row r="328" spans="1:5" x14ac:dyDescent="0.2">
      <c r="A328" s="18"/>
      <c r="B328" s="18"/>
      <c r="C328" s="32"/>
      <c r="D328" s="32"/>
      <c r="E328" s="18"/>
    </row>
    <row r="329" spans="1:5" x14ac:dyDescent="0.2">
      <c r="A329" s="18"/>
      <c r="B329" s="18"/>
      <c r="C329" s="32"/>
      <c r="D329" s="32"/>
      <c r="E329" s="18"/>
    </row>
    <row r="330" spans="1:5" x14ac:dyDescent="0.2">
      <c r="A330" s="18"/>
      <c r="B330" s="18"/>
      <c r="C330" s="32"/>
      <c r="D330" s="32"/>
      <c r="E330" s="18"/>
    </row>
    <row r="331" spans="1:5" x14ac:dyDescent="0.2">
      <c r="A331" s="18"/>
      <c r="B331" s="18"/>
      <c r="C331" s="32"/>
      <c r="D331" s="32"/>
      <c r="E331" s="18"/>
    </row>
    <row r="332" spans="1:5" x14ac:dyDescent="0.2">
      <c r="A332" s="18"/>
      <c r="B332" s="18"/>
      <c r="C332" s="32"/>
      <c r="D332" s="32"/>
      <c r="E332" s="18"/>
    </row>
    <row r="333" spans="1:5" x14ac:dyDescent="0.2">
      <c r="A333" s="18"/>
      <c r="B333" s="18"/>
      <c r="C333" s="32"/>
      <c r="D333" s="32"/>
      <c r="E333" s="18"/>
    </row>
    <row r="334" spans="1:5" x14ac:dyDescent="0.2">
      <c r="A334" s="18"/>
      <c r="B334" s="18"/>
      <c r="C334" s="32"/>
      <c r="D334" s="32"/>
      <c r="E334" s="18"/>
    </row>
    <row r="335" spans="1:5" x14ac:dyDescent="0.2">
      <c r="A335" s="18"/>
      <c r="B335" s="18"/>
      <c r="C335" s="32"/>
      <c r="D335" s="32"/>
      <c r="E335" s="18"/>
    </row>
    <row r="336" spans="1:5" x14ac:dyDescent="0.2">
      <c r="A336" s="18"/>
      <c r="B336" s="18"/>
      <c r="C336" s="32"/>
      <c r="D336" s="32"/>
      <c r="E336" s="18"/>
    </row>
    <row r="337" spans="1:5" x14ac:dyDescent="0.2">
      <c r="A337" s="18"/>
      <c r="B337" s="18"/>
      <c r="C337" s="32"/>
      <c r="D337" s="32"/>
      <c r="E337" s="18"/>
    </row>
    <row r="338" spans="1:5" x14ac:dyDescent="0.2">
      <c r="A338" s="18"/>
      <c r="B338" s="18"/>
      <c r="C338" s="32"/>
      <c r="D338" s="32"/>
      <c r="E338" s="18"/>
    </row>
    <row r="339" spans="1:5" x14ac:dyDescent="0.2">
      <c r="A339" s="18"/>
      <c r="B339" s="18"/>
      <c r="C339" s="32"/>
      <c r="D339" s="32"/>
      <c r="E339" s="18"/>
    </row>
    <row r="340" spans="1:5" x14ac:dyDescent="0.2">
      <c r="A340" s="18"/>
      <c r="B340" s="18"/>
      <c r="C340" s="32"/>
      <c r="D340" s="32"/>
      <c r="E340" s="18"/>
    </row>
    <row r="341" spans="1:5" x14ac:dyDescent="0.2">
      <c r="A341" s="18"/>
      <c r="B341" s="18"/>
      <c r="C341" s="32"/>
      <c r="D341" s="32"/>
      <c r="E341" s="18"/>
    </row>
    <row r="342" spans="1:5" x14ac:dyDescent="0.2">
      <c r="A342" s="18"/>
      <c r="B342" s="18"/>
      <c r="C342" s="32"/>
      <c r="D342" s="32"/>
      <c r="E342" s="18"/>
    </row>
    <row r="343" spans="1:5" x14ac:dyDescent="0.2">
      <c r="A343" s="18"/>
      <c r="B343" s="18"/>
      <c r="C343" s="32"/>
      <c r="D343" s="32"/>
      <c r="E343" s="18"/>
    </row>
    <row r="344" spans="1:5" x14ac:dyDescent="0.2">
      <c r="A344" s="18"/>
      <c r="B344" s="18"/>
      <c r="C344" s="32"/>
      <c r="D344" s="32"/>
      <c r="E344" s="18"/>
    </row>
    <row r="345" spans="1:5" x14ac:dyDescent="0.2">
      <c r="A345" s="18"/>
      <c r="B345" s="18"/>
      <c r="C345" s="32"/>
      <c r="D345" s="32"/>
      <c r="E345" s="18"/>
    </row>
    <row r="346" spans="1:5" x14ac:dyDescent="0.2">
      <c r="A346" s="18"/>
      <c r="B346" s="18"/>
      <c r="C346" s="32"/>
      <c r="D346" s="32"/>
      <c r="E346" s="18"/>
    </row>
    <row r="347" spans="1:5" x14ac:dyDescent="0.2">
      <c r="A347" s="18"/>
      <c r="B347" s="18"/>
      <c r="C347" s="32"/>
      <c r="D347" s="32"/>
      <c r="E347" s="18"/>
    </row>
    <row r="348" spans="1:5" x14ac:dyDescent="0.2">
      <c r="A348" s="18"/>
      <c r="B348" s="18"/>
      <c r="C348" s="32"/>
      <c r="D348" s="32"/>
      <c r="E348" s="18"/>
    </row>
    <row r="349" spans="1:5" x14ac:dyDescent="0.2">
      <c r="A349" s="18"/>
      <c r="B349" s="18"/>
      <c r="C349" s="32"/>
      <c r="D349" s="32"/>
      <c r="E349" s="18"/>
    </row>
    <row r="350" spans="1:5" x14ac:dyDescent="0.2">
      <c r="A350" s="18"/>
      <c r="B350" s="18"/>
      <c r="C350" s="32"/>
      <c r="D350" s="32"/>
      <c r="E350" s="18"/>
    </row>
    <row r="351" spans="1:5" x14ac:dyDescent="0.2">
      <c r="A351" s="18"/>
      <c r="B351" s="18"/>
      <c r="C351" s="32"/>
      <c r="D351" s="32"/>
      <c r="E351" s="18"/>
    </row>
    <row r="352" spans="1:5" x14ac:dyDescent="0.2">
      <c r="A352" s="18"/>
      <c r="B352" s="18"/>
      <c r="C352" s="32"/>
      <c r="D352" s="32"/>
      <c r="E352" s="18"/>
    </row>
    <row r="353" spans="1:5" x14ac:dyDescent="0.2">
      <c r="A353" s="18"/>
      <c r="B353" s="18"/>
      <c r="C353" s="32"/>
      <c r="D353" s="32"/>
      <c r="E353" s="18"/>
    </row>
    <row r="354" spans="1:5" x14ac:dyDescent="0.2">
      <c r="A354" s="18"/>
      <c r="B354" s="18"/>
      <c r="C354" s="32"/>
      <c r="D354" s="32"/>
      <c r="E354" s="18"/>
    </row>
    <row r="355" spans="1:5" x14ac:dyDescent="0.2">
      <c r="A355" s="18"/>
      <c r="B355" s="18"/>
      <c r="C355" s="32"/>
      <c r="D355" s="32"/>
      <c r="E355" s="18"/>
    </row>
    <row r="356" spans="1:5" x14ac:dyDescent="0.2">
      <c r="A356" s="18"/>
      <c r="B356" s="18"/>
      <c r="C356" s="32"/>
      <c r="D356" s="32"/>
      <c r="E356" s="18"/>
    </row>
    <row r="357" spans="1:5" x14ac:dyDescent="0.2">
      <c r="A357" s="18"/>
      <c r="B357" s="18"/>
      <c r="C357" s="32"/>
      <c r="D357" s="32"/>
      <c r="E357" s="18"/>
    </row>
    <row r="358" spans="1:5" x14ac:dyDescent="0.2">
      <c r="A358" s="18"/>
      <c r="B358" s="18"/>
      <c r="C358" s="32"/>
      <c r="D358" s="32"/>
      <c r="E358" s="18"/>
    </row>
    <row r="359" spans="1:5" x14ac:dyDescent="0.2">
      <c r="C359" s="29"/>
      <c r="D359" s="29"/>
    </row>
    <row r="360" spans="1:5" x14ac:dyDescent="0.2">
      <c r="C360" s="29"/>
      <c r="D360" s="29"/>
    </row>
    <row r="361" spans="1:5" x14ac:dyDescent="0.2">
      <c r="C361" s="29"/>
      <c r="D361" s="29"/>
    </row>
    <row r="362" spans="1:5" x14ac:dyDescent="0.2">
      <c r="C362" s="29"/>
      <c r="D362" s="29"/>
    </row>
    <row r="363" spans="1:5" x14ac:dyDescent="0.2">
      <c r="C363" s="29"/>
      <c r="D363" s="29"/>
    </row>
    <row r="364" spans="1:5" x14ac:dyDescent="0.2">
      <c r="C364" s="29"/>
      <c r="D364" s="29"/>
    </row>
    <row r="365" spans="1:5" x14ac:dyDescent="0.2">
      <c r="C365" s="29"/>
      <c r="D365" s="29"/>
    </row>
    <row r="366" spans="1:5" x14ac:dyDescent="0.2">
      <c r="C366" s="29"/>
      <c r="D366" s="29"/>
    </row>
    <row r="367" spans="1:5" x14ac:dyDescent="0.2">
      <c r="C367" s="29"/>
      <c r="D367" s="29"/>
    </row>
    <row r="368" spans="1:5" x14ac:dyDescent="0.2">
      <c r="C368" s="29"/>
      <c r="D368" s="29"/>
    </row>
    <row r="369" spans="3:4" x14ac:dyDescent="0.2">
      <c r="C369" s="29"/>
      <c r="D369" s="29"/>
    </row>
    <row r="370" spans="3:4" x14ac:dyDescent="0.2">
      <c r="C370" s="29"/>
      <c r="D370" s="29"/>
    </row>
    <row r="371" spans="3:4" x14ac:dyDescent="0.2">
      <c r="C371" s="29"/>
      <c r="D371" s="29"/>
    </row>
    <row r="372" spans="3:4" x14ac:dyDescent="0.2">
      <c r="C372" s="29"/>
      <c r="D372" s="29"/>
    </row>
    <row r="373" spans="3:4" x14ac:dyDescent="0.2">
      <c r="C373" s="29"/>
      <c r="D373" s="29"/>
    </row>
    <row r="374" spans="3:4" x14ac:dyDescent="0.2">
      <c r="C374" s="29"/>
      <c r="D374" s="29"/>
    </row>
    <row r="375" spans="3:4" x14ac:dyDescent="0.2">
      <c r="C375" s="29"/>
      <c r="D375" s="29"/>
    </row>
    <row r="376" spans="3:4" x14ac:dyDescent="0.2">
      <c r="C376" s="29"/>
      <c r="D376" s="29"/>
    </row>
    <row r="377" spans="3:4" x14ac:dyDescent="0.2">
      <c r="C377" s="29"/>
      <c r="D377" s="29"/>
    </row>
    <row r="378" spans="3:4" x14ac:dyDescent="0.2">
      <c r="C378" s="29"/>
      <c r="D378" s="29"/>
    </row>
    <row r="379" spans="3:4" x14ac:dyDescent="0.2">
      <c r="C379" s="29"/>
      <c r="D379" s="29"/>
    </row>
    <row r="380" spans="3:4" x14ac:dyDescent="0.2">
      <c r="C380" s="29"/>
      <c r="D380" s="29"/>
    </row>
    <row r="381" spans="3:4" x14ac:dyDescent="0.2">
      <c r="C381" s="29"/>
      <c r="D381" s="29"/>
    </row>
    <row r="382" spans="3:4" x14ac:dyDescent="0.2">
      <c r="C382" s="29"/>
      <c r="D382" s="29"/>
    </row>
    <row r="383" spans="3:4" x14ac:dyDescent="0.2">
      <c r="C383" s="29"/>
      <c r="D383" s="29"/>
    </row>
    <row r="384" spans="3:4" x14ac:dyDescent="0.2">
      <c r="C384" s="29"/>
      <c r="D384" s="29"/>
    </row>
    <row r="385" spans="3:4" x14ac:dyDescent="0.2">
      <c r="C385" s="29"/>
      <c r="D385" s="29"/>
    </row>
    <row r="386" spans="3:4" x14ac:dyDescent="0.2">
      <c r="C386" s="29"/>
      <c r="D386" s="29"/>
    </row>
    <row r="387" spans="3:4" x14ac:dyDescent="0.2">
      <c r="C387" s="29"/>
      <c r="D387" s="29"/>
    </row>
    <row r="388" spans="3:4" x14ac:dyDescent="0.2">
      <c r="C388" s="29"/>
      <c r="D388" s="29"/>
    </row>
    <row r="389" spans="3:4" x14ac:dyDescent="0.2">
      <c r="C389" s="29"/>
      <c r="D389" s="29"/>
    </row>
    <row r="390" spans="3:4" x14ac:dyDescent="0.2">
      <c r="C390" s="29"/>
      <c r="D390" s="29"/>
    </row>
    <row r="391" spans="3:4" x14ac:dyDescent="0.2">
      <c r="C391" s="29"/>
      <c r="D391" s="29"/>
    </row>
    <row r="392" spans="3:4" x14ac:dyDescent="0.2">
      <c r="C392" s="29"/>
      <c r="D392" s="29"/>
    </row>
    <row r="393" spans="3:4" x14ac:dyDescent="0.2">
      <c r="C393" s="29"/>
      <c r="D393" s="29"/>
    </row>
    <row r="394" spans="3:4" x14ac:dyDescent="0.2">
      <c r="C394" s="29"/>
      <c r="D394" s="29"/>
    </row>
    <row r="395" spans="3:4" x14ac:dyDescent="0.2">
      <c r="C395" s="29"/>
      <c r="D395" s="29"/>
    </row>
    <row r="396" spans="3:4" x14ac:dyDescent="0.2">
      <c r="C396" s="29"/>
      <c r="D396" s="29"/>
    </row>
    <row r="397" spans="3:4" x14ac:dyDescent="0.2">
      <c r="C397" s="29"/>
      <c r="D397" s="29"/>
    </row>
    <row r="398" spans="3:4" x14ac:dyDescent="0.2">
      <c r="C398" s="29"/>
      <c r="D398" s="29"/>
    </row>
    <row r="399" spans="3:4" x14ac:dyDescent="0.2">
      <c r="C399" s="29"/>
      <c r="D399" s="29"/>
    </row>
    <row r="400" spans="3:4" x14ac:dyDescent="0.2">
      <c r="C400" s="29"/>
      <c r="D400" s="29"/>
    </row>
    <row r="401" spans="3:4" x14ac:dyDescent="0.2">
      <c r="C401" s="29"/>
      <c r="D401" s="29"/>
    </row>
    <row r="402" spans="3:4" x14ac:dyDescent="0.2">
      <c r="C402" s="29"/>
      <c r="D402" s="29"/>
    </row>
    <row r="403" spans="3:4" x14ac:dyDescent="0.2">
      <c r="C403" s="29"/>
      <c r="D403" s="29"/>
    </row>
    <row r="404" spans="3:4" x14ac:dyDescent="0.2">
      <c r="C404" s="29"/>
      <c r="D404" s="29"/>
    </row>
    <row r="405" spans="3:4" x14ac:dyDescent="0.2">
      <c r="C405" s="29"/>
      <c r="D405" s="29"/>
    </row>
    <row r="406" spans="3:4" x14ac:dyDescent="0.2">
      <c r="C406" s="29"/>
      <c r="D406" s="29"/>
    </row>
    <row r="407" spans="3:4" x14ac:dyDescent="0.2">
      <c r="C407" s="29"/>
      <c r="D407" s="29"/>
    </row>
    <row r="408" spans="3:4" x14ac:dyDescent="0.2">
      <c r="C408" s="29"/>
      <c r="D408" s="29"/>
    </row>
    <row r="409" spans="3:4" x14ac:dyDescent="0.2">
      <c r="C409" s="29"/>
      <c r="D409" s="29"/>
    </row>
    <row r="410" spans="3:4" x14ac:dyDescent="0.2">
      <c r="C410" s="29"/>
      <c r="D410" s="29"/>
    </row>
    <row r="411" spans="3:4" x14ac:dyDescent="0.2">
      <c r="C411" s="29"/>
      <c r="D411" s="29"/>
    </row>
    <row r="412" spans="3:4" x14ac:dyDescent="0.2">
      <c r="C412" s="29"/>
      <c r="D412" s="29"/>
    </row>
    <row r="413" spans="3:4" x14ac:dyDescent="0.2">
      <c r="C413" s="29"/>
      <c r="D413" s="29"/>
    </row>
    <row r="414" spans="3:4" x14ac:dyDescent="0.2">
      <c r="C414" s="29"/>
      <c r="D414" s="29"/>
    </row>
    <row r="415" spans="3:4" x14ac:dyDescent="0.2">
      <c r="C415" s="29"/>
      <c r="D415" s="29"/>
    </row>
    <row r="416" spans="3:4" x14ac:dyDescent="0.2">
      <c r="C416" s="29"/>
      <c r="D416" s="29"/>
    </row>
    <row r="417" spans="3:4" x14ac:dyDescent="0.2">
      <c r="C417" s="29"/>
      <c r="D417" s="29"/>
    </row>
    <row r="418" spans="3:4" x14ac:dyDescent="0.2">
      <c r="C418" s="29"/>
      <c r="D418" s="29"/>
    </row>
    <row r="419" spans="3:4" x14ac:dyDescent="0.2">
      <c r="C419" s="29"/>
      <c r="D419" s="29"/>
    </row>
    <row r="420" spans="3:4" x14ac:dyDescent="0.2">
      <c r="C420" s="29"/>
      <c r="D420" s="29"/>
    </row>
    <row r="421" spans="3:4" x14ac:dyDescent="0.2">
      <c r="C421" s="29"/>
      <c r="D421" s="29"/>
    </row>
    <row r="422" spans="3:4" x14ac:dyDescent="0.2">
      <c r="C422" s="29"/>
      <c r="D422" s="29"/>
    </row>
    <row r="423" spans="3:4" x14ac:dyDescent="0.2">
      <c r="C423" s="29"/>
      <c r="D423" s="29"/>
    </row>
    <row r="424" spans="3:4" x14ac:dyDescent="0.2">
      <c r="C424" s="29"/>
      <c r="D424" s="29"/>
    </row>
    <row r="425" spans="3:4" x14ac:dyDescent="0.2">
      <c r="C425" s="29"/>
      <c r="D425" s="29"/>
    </row>
    <row r="426" spans="3:4" x14ac:dyDescent="0.2">
      <c r="C426" s="29"/>
      <c r="D426" s="29"/>
    </row>
    <row r="427" spans="3:4" x14ac:dyDescent="0.2">
      <c r="C427" s="29"/>
      <c r="D427" s="29"/>
    </row>
    <row r="428" spans="3:4" x14ac:dyDescent="0.2">
      <c r="C428" s="29"/>
      <c r="D428" s="29"/>
    </row>
    <row r="429" spans="3:4" x14ac:dyDescent="0.2">
      <c r="C429" s="29"/>
      <c r="D429" s="29"/>
    </row>
    <row r="430" spans="3:4" x14ac:dyDescent="0.2">
      <c r="C430" s="29"/>
      <c r="D430" s="29"/>
    </row>
    <row r="431" spans="3:4" x14ac:dyDescent="0.2">
      <c r="C431" s="29"/>
      <c r="D431" s="29"/>
    </row>
    <row r="432" spans="3:4" x14ac:dyDescent="0.2">
      <c r="C432" s="29"/>
      <c r="D432" s="29"/>
    </row>
    <row r="433" spans="3:4" x14ac:dyDescent="0.2">
      <c r="C433" s="29"/>
      <c r="D433" s="29"/>
    </row>
    <row r="434" spans="3:4" x14ac:dyDescent="0.2">
      <c r="C434" s="29"/>
      <c r="D434" s="29"/>
    </row>
    <row r="435" spans="3:4" x14ac:dyDescent="0.2">
      <c r="C435" s="29"/>
      <c r="D435" s="29"/>
    </row>
    <row r="436" spans="3:4" x14ac:dyDescent="0.2">
      <c r="C436" s="29"/>
      <c r="D436" s="29"/>
    </row>
    <row r="437" spans="3:4" x14ac:dyDescent="0.2">
      <c r="C437" s="29"/>
      <c r="D437" s="29"/>
    </row>
    <row r="438" spans="3:4" x14ac:dyDescent="0.2">
      <c r="C438" s="29"/>
      <c r="D438" s="29"/>
    </row>
    <row r="439" spans="3:4" x14ac:dyDescent="0.2">
      <c r="C439" s="29"/>
      <c r="D439" s="29"/>
    </row>
    <row r="440" spans="3:4" x14ac:dyDescent="0.2">
      <c r="C440" s="29"/>
      <c r="D440" s="29"/>
    </row>
    <row r="441" spans="3:4" x14ac:dyDescent="0.2">
      <c r="C441" s="29"/>
      <c r="D441" s="29"/>
    </row>
    <row r="442" spans="3:4" x14ac:dyDescent="0.2">
      <c r="C442" s="29"/>
      <c r="D442" s="29"/>
    </row>
    <row r="443" spans="3:4" x14ac:dyDescent="0.2">
      <c r="C443" s="29"/>
      <c r="D443" s="29"/>
    </row>
    <row r="444" spans="3:4" x14ac:dyDescent="0.2">
      <c r="C444" s="29"/>
      <c r="D444" s="29"/>
    </row>
    <row r="445" spans="3:4" x14ac:dyDescent="0.2">
      <c r="C445" s="29"/>
      <c r="D445" s="29"/>
    </row>
    <row r="446" spans="3:4" x14ac:dyDescent="0.2">
      <c r="C446" s="29"/>
      <c r="D446" s="29"/>
    </row>
    <row r="447" spans="3:4" x14ac:dyDescent="0.2">
      <c r="C447" s="29"/>
      <c r="D447" s="29"/>
    </row>
    <row r="448" spans="3:4" x14ac:dyDescent="0.2">
      <c r="C448" s="29"/>
      <c r="D448" s="29"/>
    </row>
    <row r="449" spans="3:4" x14ac:dyDescent="0.2">
      <c r="C449" s="29"/>
      <c r="D449" s="29"/>
    </row>
    <row r="450" spans="3:4" x14ac:dyDescent="0.2">
      <c r="C450" s="29"/>
      <c r="D450" s="29"/>
    </row>
    <row r="451" spans="3:4" x14ac:dyDescent="0.2">
      <c r="C451" s="29"/>
      <c r="D451" s="29"/>
    </row>
    <row r="452" spans="3:4" x14ac:dyDescent="0.2">
      <c r="C452" s="29"/>
      <c r="D452" s="29"/>
    </row>
    <row r="453" spans="3:4" x14ac:dyDescent="0.2">
      <c r="C453" s="29"/>
      <c r="D453" s="29"/>
    </row>
    <row r="454" spans="3:4" x14ac:dyDescent="0.2">
      <c r="C454" s="29"/>
      <c r="D454" s="29"/>
    </row>
    <row r="455" spans="3:4" x14ac:dyDescent="0.2">
      <c r="C455" s="29"/>
      <c r="D455" s="29"/>
    </row>
    <row r="456" spans="3:4" x14ac:dyDescent="0.2">
      <c r="C456" s="29"/>
      <c r="D456" s="29"/>
    </row>
    <row r="457" spans="3:4" x14ac:dyDescent="0.2">
      <c r="C457" s="29"/>
      <c r="D457" s="29"/>
    </row>
    <row r="458" spans="3:4" x14ac:dyDescent="0.2">
      <c r="C458" s="29"/>
      <c r="D458" s="29"/>
    </row>
    <row r="459" spans="3:4" x14ac:dyDescent="0.2">
      <c r="C459" s="29"/>
      <c r="D459" s="29"/>
    </row>
    <row r="460" spans="3:4" x14ac:dyDescent="0.2">
      <c r="C460" s="29"/>
      <c r="D460" s="29"/>
    </row>
    <row r="461" spans="3:4" x14ac:dyDescent="0.2">
      <c r="C461" s="29"/>
      <c r="D461" s="29"/>
    </row>
    <row r="462" spans="3:4" x14ac:dyDescent="0.2">
      <c r="C462" s="29"/>
      <c r="D462" s="29"/>
    </row>
    <row r="463" spans="3:4" x14ac:dyDescent="0.2">
      <c r="C463" s="29"/>
      <c r="D463" s="29"/>
    </row>
    <row r="464" spans="3:4" x14ac:dyDescent="0.2">
      <c r="C464" s="29"/>
      <c r="D464" s="29"/>
    </row>
    <row r="465" spans="3:4" x14ac:dyDescent="0.2">
      <c r="C465" s="29"/>
      <c r="D465" s="29"/>
    </row>
    <row r="466" spans="3:4" x14ac:dyDescent="0.2">
      <c r="C466" s="29"/>
      <c r="D466" s="29"/>
    </row>
    <row r="467" spans="3:4" x14ac:dyDescent="0.2">
      <c r="C467" s="29"/>
      <c r="D467" s="29"/>
    </row>
    <row r="468" spans="3:4" x14ac:dyDescent="0.2">
      <c r="C468" s="29"/>
      <c r="D468" s="29"/>
    </row>
    <row r="469" spans="3:4" x14ac:dyDescent="0.2">
      <c r="C469" s="29"/>
      <c r="D469" s="29"/>
    </row>
    <row r="470" spans="3:4" x14ac:dyDescent="0.2">
      <c r="C470" s="29"/>
      <c r="D470" s="29"/>
    </row>
    <row r="471" spans="3:4" x14ac:dyDescent="0.2">
      <c r="C471" s="29"/>
      <c r="D471" s="29"/>
    </row>
    <row r="472" spans="3:4" x14ac:dyDescent="0.2">
      <c r="C472" s="29"/>
      <c r="D472" s="29"/>
    </row>
    <row r="473" spans="3:4" x14ac:dyDescent="0.2">
      <c r="C473" s="29"/>
      <c r="D473" s="29"/>
    </row>
    <row r="474" spans="3:4" x14ac:dyDescent="0.2">
      <c r="C474" s="29"/>
      <c r="D474" s="29"/>
    </row>
    <row r="475" spans="3:4" x14ac:dyDescent="0.2">
      <c r="C475" s="29"/>
      <c r="D475" s="29"/>
    </row>
    <row r="476" spans="3:4" x14ac:dyDescent="0.2">
      <c r="C476" s="29"/>
      <c r="D476" s="29"/>
    </row>
    <row r="477" spans="3:4" x14ac:dyDescent="0.2">
      <c r="C477" s="29"/>
      <c r="D477" s="29"/>
    </row>
    <row r="478" spans="3:4" x14ac:dyDescent="0.2">
      <c r="C478" s="29"/>
      <c r="D478" s="29"/>
    </row>
    <row r="479" spans="3:4" x14ac:dyDescent="0.2">
      <c r="C479" s="29"/>
      <c r="D479" s="29"/>
    </row>
    <row r="480" spans="3:4" x14ac:dyDescent="0.2">
      <c r="C480" s="29"/>
      <c r="D480" s="29"/>
    </row>
    <row r="481" spans="3:4" x14ac:dyDescent="0.2">
      <c r="C481" s="29"/>
      <c r="D481" s="29"/>
    </row>
    <row r="482" spans="3:4" x14ac:dyDescent="0.2">
      <c r="C482" s="29"/>
      <c r="D482" s="29"/>
    </row>
    <row r="483" spans="3:4" x14ac:dyDescent="0.2">
      <c r="C483" s="29"/>
      <c r="D483" s="29"/>
    </row>
    <row r="484" spans="3:4" x14ac:dyDescent="0.2">
      <c r="C484" s="29"/>
      <c r="D484" s="29"/>
    </row>
    <row r="485" spans="3:4" x14ac:dyDescent="0.2">
      <c r="C485" s="29"/>
      <c r="D485" s="29"/>
    </row>
    <row r="486" spans="3:4" x14ac:dyDescent="0.2">
      <c r="C486" s="29"/>
      <c r="D486" s="29"/>
    </row>
    <row r="487" spans="3:4" x14ac:dyDescent="0.2">
      <c r="C487" s="29"/>
      <c r="D487" s="29"/>
    </row>
    <row r="488" spans="3:4" x14ac:dyDescent="0.2">
      <c r="C488" s="29"/>
      <c r="D488" s="29"/>
    </row>
    <row r="489" spans="3:4" x14ac:dyDescent="0.2">
      <c r="C489" s="29"/>
      <c r="D489" s="29"/>
    </row>
    <row r="490" spans="3:4" x14ac:dyDescent="0.2">
      <c r="C490" s="29"/>
      <c r="D490" s="29"/>
    </row>
    <row r="491" spans="3:4" x14ac:dyDescent="0.2">
      <c r="C491" s="29"/>
      <c r="D491" s="29"/>
    </row>
    <row r="492" spans="3:4" x14ac:dyDescent="0.2">
      <c r="C492" s="29"/>
      <c r="D492" s="29"/>
    </row>
    <row r="493" spans="3:4" x14ac:dyDescent="0.2">
      <c r="C493" s="29"/>
      <c r="D493" s="29"/>
    </row>
    <row r="494" spans="3:4" x14ac:dyDescent="0.2">
      <c r="C494" s="29"/>
      <c r="D494" s="29"/>
    </row>
    <row r="495" spans="3:4" x14ac:dyDescent="0.2">
      <c r="C495" s="29"/>
      <c r="D495" s="29"/>
    </row>
    <row r="496" spans="3:4" x14ac:dyDescent="0.2">
      <c r="C496" s="29"/>
      <c r="D496" s="29"/>
    </row>
    <row r="497" spans="3:4" x14ac:dyDescent="0.2">
      <c r="C497" s="29"/>
      <c r="D497" s="29"/>
    </row>
    <row r="498" spans="3:4" x14ac:dyDescent="0.2">
      <c r="C498" s="29"/>
      <c r="D498" s="29"/>
    </row>
    <row r="499" spans="3:4" x14ac:dyDescent="0.2">
      <c r="C499" s="29"/>
      <c r="D499" s="29"/>
    </row>
    <row r="500" spans="3:4" x14ac:dyDescent="0.2">
      <c r="C500" s="29"/>
      <c r="D500" s="29"/>
    </row>
    <row r="501" spans="3:4" x14ac:dyDescent="0.2">
      <c r="C501" s="29"/>
      <c r="D501" s="29"/>
    </row>
    <row r="502" spans="3:4" x14ac:dyDescent="0.2">
      <c r="C502" s="29"/>
      <c r="D502" s="29"/>
    </row>
    <row r="503" spans="3:4" x14ac:dyDescent="0.2">
      <c r="C503" s="29"/>
      <c r="D503" s="29"/>
    </row>
    <row r="504" spans="3:4" x14ac:dyDescent="0.2">
      <c r="C504" s="29"/>
      <c r="D504" s="29"/>
    </row>
    <row r="505" spans="3:4" x14ac:dyDescent="0.2">
      <c r="C505" s="29"/>
      <c r="D505" s="29"/>
    </row>
    <row r="506" spans="3:4" x14ac:dyDescent="0.2">
      <c r="C506" s="29"/>
      <c r="D506" s="29"/>
    </row>
    <row r="507" spans="3:4" x14ac:dyDescent="0.2">
      <c r="C507" s="29"/>
      <c r="D507" s="29"/>
    </row>
    <row r="508" spans="3:4" x14ac:dyDescent="0.2">
      <c r="C508" s="29"/>
      <c r="D508" s="29"/>
    </row>
    <row r="509" spans="3:4" x14ac:dyDescent="0.2">
      <c r="C509" s="29"/>
      <c r="D509" s="29"/>
    </row>
    <row r="510" spans="3:4" x14ac:dyDescent="0.2">
      <c r="C510" s="29"/>
      <c r="D510" s="29"/>
    </row>
    <row r="511" spans="3:4" x14ac:dyDescent="0.2">
      <c r="C511" s="29"/>
      <c r="D511" s="29"/>
    </row>
    <row r="512" spans="3:4" x14ac:dyDescent="0.2">
      <c r="C512" s="29"/>
      <c r="D512" s="29"/>
    </row>
    <row r="513" spans="3:4" x14ac:dyDescent="0.2">
      <c r="C513" s="29"/>
      <c r="D513" s="29"/>
    </row>
    <row r="514" spans="3:4" x14ac:dyDescent="0.2">
      <c r="C514" s="29"/>
      <c r="D514" s="29"/>
    </row>
    <row r="515" spans="3:4" x14ac:dyDescent="0.2">
      <c r="C515" s="29"/>
      <c r="D515" s="29"/>
    </row>
    <row r="516" spans="3:4" x14ac:dyDescent="0.2">
      <c r="C516" s="29"/>
      <c r="D516" s="29"/>
    </row>
    <row r="517" spans="3:4" x14ac:dyDescent="0.2">
      <c r="C517" s="29"/>
      <c r="D517" s="29"/>
    </row>
    <row r="518" spans="3:4" x14ac:dyDescent="0.2">
      <c r="C518" s="29"/>
      <c r="D518" s="29"/>
    </row>
    <row r="519" spans="3:4" x14ac:dyDescent="0.2">
      <c r="C519" s="29"/>
      <c r="D519" s="29"/>
    </row>
    <row r="520" spans="3:4" x14ac:dyDescent="0.2">
      <c r="C520" s="29"/>
      <c r="D520" s="29"/>
    </row>
    <row r="521" spans="3:4" x14ac:dyDescent="0.2">
      <c r="C521" s="29"/>
      <c r="D521" s="29"/>
    </row>
    <row r="522" spans="3:4" x14ac:dyDescent="0.2">
      <c r="C522" s="29"/>
      <c r="D522" s="29"/>
    </row>
    <row r="523" spans="3:4" x14ac:dyDescent="0.2">
      <c r="C523" s="29"/>
      <c r="D523" s="29"/>
    </row>
    <row r="524" spans="3:4" x14ac:dyDescent="0.2">
      <c r="C524" s="29"/>
      <c r="D524" s="29"/>
    </row>
    <row r="525" spans="3:4" x14ac:dyDescent="0.2">
      <c r="C525" s="29"/>
      <c r="D525" s="29"/>
    </row>
    <row r="526" spans="3:4" x14ac:dyDescent="0.2">
      <c r="C526" s="29"/>
      <c r="D526" s="29"/>
    </row>
    <row r="527" spans="3:4" x14ac:dyDescent="0.2">
      <c r="C527" s="29"/>
      <c r="D527" s="29"/>
    </row>
    <row r="528" spans="3:4" x14ac:dyDescent="0.2">
      <c r="C528" s="29"/>
      <c r="D528" s="29"/>
    </row>
    <row r="529" spans="3:4" x14ac:dyDescent="0.2">
      <c r="C529" s="29"/>
      <c r="D529" s="29"/>
    </row>
    <row r="530" spans="3:4" x14ac:dyDescent="0.2">
      <c r="C530" s="29"/>
      <c r="D530" s="29"/>
    </row>
    <row r="531" spans="3:4" x14ac:dyDescent="0.2">
      <c r="C531" s="29"/>
      <c r="D531" s="29"/>
    </row>
    <row r="532" spans="3:4" x14ac:dyDescent="0.2">
      <c r="C532" s="29"/>
      <c r="D532" s="29"/>
    </row>
    <row r="533" spans="3:4" x14ac:dyDescent="0.2">
      <c r="C533" s="29"/>
      <c r="D533" s="29"/>
    </row>
    <row r="534" spans="3:4" x14ac:dyDescent="0.2">
      <c r="C534" s="29"/>
      <c r="D534" s="29"/>
    </row>
    <row r="535" spans="3:4" x14ac:dyDescent="0.2">
      <c r="C535" s="29"/>
      <c r="D535" s="29"/>
    </row>
    <row r="536" spans="3:4" x14ac:dyDescent="0.2">
      <c r="C536" s="29"/>
      <c r="D536" s="29"/>
    </row>
    <row r="537" spans="3:4" x14ac:dyDescent="0.2">
      <c r="C537" s="29"/>
      <c r="D537" s="29"/>
    </row>
    <row r="538" spans="3:4" x14ac:dyDescent="0.2">
      <c r="C538" s="29"/>
      <c r="D538" s="29"/>
    </row>
    <row r="539" spans="3:4" x14ac:dyDescent="0.2">
      <c r="C539" s="29"/>
      <c r="D539" s="29"/>
    </row>
    <row r="540" spans="3:4" x14ac:dyDescent="0.2">
      <c r="C540" s="29"/>
      <c r="D540" s="29"/>
    </row>
    <row r="541" spans="3:4" x14ac:dyDescent="0.2">
      <c r="C541" s="29"/>
      <c r="D541" s="29"/>
    </row>
    <row r="542" spans="3:4" x14ac:dyDescent="0.2">
      <c r="C542" s="29"/>
      <c r="D542" s="29"/>
    </row>
    <row r="543" spans="3:4" x14ac:dyDescent="0.2">
      <c r="C543" s="29"/>
      <c r="D543" s="29"/>
    </row>
    <row r="544" spans="3:4" x14ac:dyDescent="0.2">
      <c r="C544" s="29"/>
      <c r="D544" s="29"/>
    </row>
    <row r="545" spans="3:4" x14ac:dyDescent="0.2">
      <c r="C545" s="29"/>
      <c r="D545" s="29"/>
    </row>
    <row r="546" spans="3:4" x14ac:dyDescent="0.2">
      <c r="C546" s="29"/>
      <c r="D546" s="29"/>
    </row>
    <row r="547" spans="3:4" x14ac:dyDescent="0.2">
      <c r="C547" s="29"/>
      <c r="D547" s="29"/>
    </row>
    <row r="548" spans="3:4" x14ac:dyDescent="0.2">
      <c r="C548" s="29"/>
      <c r="D548" s="29"/>
    </row>
    <row r="549" spans="3:4" x14ac:dyDescent="0.2">
      <c r="C549" s="29"/>
      <c r="D549" s="29"/>
    </row>
    <row r="550" spans="3:4" x14ac:dyDescent="0.2">
      <c r="C550" s="29"/>
      <c r="D550" s="29"/>
    </row>
    <row r="551" spans="3:4" x14ac:dyDescent="0.2">
      <c r="C551" s="29"/>
      <c r="D551" s="29"/>
    </row>
    <row r="552" spans="3:4" x14ac:dyDescent="0.2">
      <c r="C552" s="29"/>
      <c r="D552" s="29"/>
    </row>
    <row r="553" spans="3:4" x14ac:dyDescent="0.2">
      <c r="C553" s="29"/>
      <c r="D553" s="29"/>
    </row>
    <row r="554" spans="3:4" x14ac:dyDescent="0.2">
      <c r="C554" s="29"/>
      <c r="D554" s="29"/>
    </row>
    <row r="555" spans="3:4" x14ac:dyDescent="0.2">
      <c r="C555" s="29"/>
      <c r="D555" s="29"/>
    </row>
    <row r="556" spans="3:4" x14ac:dyDescent="0.2">
      <c r="C556" s="29"/>
      <c r="D556" s="29"/>
    </row>
    <row r="557" spans="3:4" x14ac:dyDescent="0.2">
      <c r="C557" s="29"/>
      <c r="D557" s="29"/>
    </row>
    <row r="558" spans="3:4" x14ac:dyDescent="0.2">
      <c r="C558" s="29"/>
      <c r="D558" s="29"/>
    </row>
    <row r="559" spans="3:4" x14ac:dyDescent="0.2">
      <c r="C559" s="29"/>
      <c r="D559" s="29"/>
    </row>
    <row r="560" spans="3:4" x14ac:dyDescent="0.2">
      <c r="C560" s="29"/>
      <c r="D560" s="29"/>
    </row>
    <row r="561" spans="3:4" x14ac:dyDescent="0.2">
      <c r="C561" s="29"/>
      <c r="D561" s="29"/>
    </row>
    <row r="562" spans="3:4" x14ac:dyDescent="0.2">
      <c r="C562" s="29"/>
      <c r="D562" s="29"/>
    </row>
    <row r="563" spans="3:4" x14ac:dyDescent="0.2">
      <c r="C563" s="29"/>
      <c r="D563" s="29"/>
    </row>
    <row r="564" spans="3:4" x14ac:dyDescent="0.2">
      <c r="C564" s="29"/>
      <c r="D564" s="29"/>
    </row>
    <row r="565" spans="3:4" x14ac:dyDescent="0.2">
      <c r="C565" s="29"/>
      <c r="D565" s="29"/>
    </row>
    <row r="566" spans="3:4" x14ac:dyDescent="0.2">
      <c r="C566" s="29"/>
      <c r="D566" s="29"/>
    </row>
    <row r="567" spans="3:4" x14ac:dyDescent="0.2">
      <c r="C567" s="29"/>
      <c r="D567" s="29"/>
    </row>
    <row r="568" spans="3:4" x14ac:dyDescent="0.2">
      <c r="C568" s="29"/>
      <c r="D568" s="29"/>
    </row>
    <row r="569" spans="3:4" x14ac:dyDescent="0.2">
      <c r="C569" s="29"/>
      <c r="D569" s="29"/>
    </row>
    <row r="570" spans="3:4" x14ac:dyDescent="0.2">
      <c r="C570" s="29"/>
      <c r="D570" s="29"/>
    </row>
    <row r="571" spans="3:4" x14ac:dyDescent="0.2">
      <c r="C571" s="29"/>
      <c r="D571" s="29"/>
    </row>
    <row r="572" spans="3:4" x14ac:dyDescent="0.2">
      <c r="C572" s="29"/>
      <c r="D572" s="29"/>
    </row>
    <row r="573" spans="3:4" x14ac:dyDescent="0.2">
      <c r="C573" s="29"/>
      <c r="D573" s="29"/>
    </row>
    <row r="574" spans="3:4" x14ac:dyDescent="0.2">
      <c r="C574" s="29"/>
      <c r="D574" s="29"/>
    </row>
    <row r="575" spans="3:4" x14ac:dyDescent="0.2">
      <c r="C575" s="29"/>
      <c r="D575" s="29"/>
    </row>
    <row r="576" spans="3:4" x14ac:dyDescent="0.2">
      <c r="C576" s="29"/>
      <c r="D576" s="29"/>
    </row>
    <row r="577" spans="3:4" x14ac:dyDescent="0.2">
      <c r="C577" s="29"/>
      <c r="D577" s="29"/>
    </row>
    <row r="578" spans="3:4" x14ac:dyDescent="0.2">
      <c r="C578" s="29"/>
      <c r="D578" s="29"/>
    </row>
    <row r="579" spans="3:4" x14ac:dyDescent="0.2">
      <c r="C579" s="29"/>
      <c r="D579" s="29"/>
    </row>
    <row r="580" spans="3:4" x14ac:dyDescent="0.2">
      <c r="C580" s="29"/>
      <c r="D580" s="29"/>
    </row>
    <row r="581" spans="3:4" x14ac:dyDescent="0.2">
      <c r="C581" s="29"/>
      <c r="D581" s="29"/>
    </row>
    <row r="582" spans="3:4" x14ac:dyDescent="0.2">
      <c r="C582" s="29"/>
      <c r="D582" s="29"/>
    </row>
    <row r="583" spans="3:4" x14ac:dyDescent="0.2">
      <c r="C583" s="29"/>
      <c r="D583" s="29"/>
    </row>
    <row r="584" spans="3:4" x14ac:dyDescent="0.2">
      <c r="C584" s="29"/>
      <c r="D584" s="29"/>
    </row>
    <row r="585" spans="3:4" x14ac:dyDescent="0.2">
      <c r="C585" s="29"/>
      <c r="D585" s="29"/>
    </row>
    <row r="586" spans="3:4" x14ac:dyDescent="0.2">
      <c r="C586" s="29"/>
      <c r="D586" s="29"/>
    </row>
    <row r="587" spans="3:4" x14ac:dyDescent="0.2">
      <c r="C587" s="29"/>
      <c r="D587" s="29"/>
    </row>
    <row r="588" spans="3:4" x14ac:dyDescent="0.2">
      <c r="C588" s="29"/>
      <c r="D588" s="29"/>
    </row>
    <row r="589" spans="3:4" x14ac:dyDescent="0.2">
      <c r="C589" s="29"/>
      <c r="D589" s="29"/>
    </row>
    <row r="590" spans="3:4" x14ac:dyDescent="0.2">
      <c r="C590" s="29"/>
      <c r="D590" s="29"/>
    </row>
    <row r="591" spans="3:4" x14ac:dyDescent="0.2">
      <c r="C591" s="29"/>
      <c r="D591" s="29"/>
    </row>
    <row r="592" spans="3:4" x14ac:dyDescent="0.2">
      <c r="C592" s="29"/>
      <c r="D592" s="29"/>
    </row>
    <row r="593" spans="3:4" x14ac:dyDescent="0.2">
      <c r="C593" s="29"/>
      <c r="D593" s="29"/>
    </row>
    <row r="594" spans="3:4" x14ac:dyDescent="0.2">
      <c r="C594" s="29"/>
      <c r="D594" s="29"/>
    </row>
    <row r="595" spans="3:4" x14ac:dyDescent="0.2">
      <c r="C595" s="29"/>
      <c r="D595" s="29"/>
    </row>
    <row r="596" spans="3:4" x14ac:dyDescent="0.2">
      <c r="C596" s="29"/>
      <c r="D596" s="29"/>
    </row>
    <row r="597" spans="3:4" x14ac:dyDescent="0.2">
      <c r="C597" s="29"/>
      <c r="D597" s="29"/>
    </row>
    <row r="598" spans="3:4" x14ac:dyDescent="0.2">
      <c r="C598" s="29"/>
      <c r="D598" s="29"/>
    </row>
    <row r="599" spans="3:4" x14ac:dyDescent="0.2">
      <c r="C599" s="29"/>
      <c r="D599" s="29"/>
    </row>
    <row r="600" spans="3:4" x14ac:dyDescent="0.2">
      <c r="C600" s="29"/>
      <c r="D600" s="29"/>
    </row>
    <row r="601" spans="3:4" x14ac:dyDescent="0.2">
      <c r="C601" s="29"/>
      <c r="D601" s="29"/>
    </row>
    <row r="602" spans="3:4" x14ac:dyDescent="0.2">
      <c r="C602" s="29"/>
      <c r="D602" s="29"/>
    </row>
    <row r="603" spans="3:4" x14ac:dyDescent="0.2">
      <c r="C603" s="29"/>
      <c r="D603" s="29"/>
    </row>
    <row r="604" spans="3:4" x14ac:dyDescent="0.2">
      <c r="C604" s="29"/>
      <c r="D604" s="29"/>
    </row>
    <row r="605" spans="3:4" x14ac:dyDescent="0.2">
      <c r="C605" s="29"/>
      <c r="D605" s="29"/>
    </row>
    <row r="606" spans="3:4" x14ac:dyDescent="0.2">
      <c r="C606" s="29"/>
      <c r="D606" s="29"/>
    </row>
    <row r="607" spans="3:4" x14ac:dyDescent="0.2">
      <c r="C607" s="29"/>
      <c r="D607" s="29"/>
    </row>
    <row r="608" spans="3:4" x14ac:dyDescent="0.2">
      <c r="C608" s="29"/>
      <c r="D608" s="29"/>
    </row>
    <row r="609" spans="3:4" x14ac:dyDescent="0.2">
      <c r="C609" s="29"/>
      <c r="D609" s="29"/>
    </row>
    <row r="610" spans="3:4" x14ac:dyDescent="0.2">
      <c r="C610" s="29"/>
      <c r="D610" s="29"/>
    </row>
    <row r="611" spans="3:4" x14ac:dyDescent="0.2">
      <c r="C611" s="29"/>
      <c r="D611" s="29"/>
    </row>
    <row r="612" spans="3:4" x14ac:dyDescent="0.2">
      <c r="C612" s="29"/>
      <c r="D612" s="29"/>
    </row>
    <row r="613" spans="3:4" x14ac:dyDescent="0.2">
      <c r="C613" s="29"/>
      <c r="D613" s="29"/>
    </row>
    <row r="614" spans="3:4" x14ac:dyDescent="0.2">
      <c r="C614" s="29"/>
      <c r="D614" s="29"/>
    </row>
    <row r="615" spans="3:4" x14ac:dyDescent="0.2">
      <c r="C615" s="29"/>
      <c r="D615" s="29"/>
    </row>
    <row r="616" spans="3:4" x14ac:dyDescent="0.2">
      <c r="C616" s="29"/>
      <c r="D616" s="29"/>
    </row>
    <row r="617" spans="3:4" x14ac:dyDescent="0.2">
      <c r="C617" s="29"/>
      <c r="D617" s="29"/>
    </row>
    <row r="618" spans="3:4" x14ac:dyDescent="0.2">
      <c r="C618" s="29"/>
      <c r="D618" s="29"/>
    </row>
    <row r="619" spans="3:4" x14ac:dyDescent="0.2">
      <c r="C619" s="29"/>
      <c r="D619" s="29"/>
    </row>
    <row r="620" spans="3:4" x14ac:dyDescent="0.2">
      <c r="C620" s="29"/>
      <c r="D620" s="29"/>
    </row>
    <row r="621" spans="3:4" x14ac:dyDescent="0.2">
      <c r="C621" s="29"/>
      <c r="D621" s="29"/>
    </row>
    <row r="622" spans="3:4" x14ac:dyDescent="0.2">
      <c r="C622" s="29"/>
      <c r="D622" s="29"/>
    </row>
    <row r="623" spans="3:4" x14ac:dyDescent="0.2">
      <c r="C623" s="29"/>
      <c r="D623" s="29"/>
    </row>
    <row r="624" spans="3:4" x14ac:dyDescent="0.2">
      <c r="C624" s="29"/>
      <c r="D624" s="29"/>
    </row>
    <row r="625" spans="3:4" x14ac:dyDescent="0.2">
      <c r="C625" s="29"/>
      <c r="D625" s="29"/>
    </row>
    <row r="626" spans="3:4" x14ac:dyDescent="0.2">
      <c r="C626" s="29"/>
      <c r="D626" s="29"/>
    </row>
    <row r="627" spans="3:4" x14ac:dyDescent="0.2">
      <c r="C627" s="29"/>
      <c r="D627" s="29"/>
    </row>
    <row r="628" spans="3:4" x14ac:dyDescent="0.2">
      <c r="C628" s="29"/>
      <c r="D628" s="29"/>
    </row>
    <row r="629" spans="3:4" x14ac:dyDescent="0.2">
      <c r="C629" s="29"/>
      <c r="D629" s="29"/>
    </row>
    <row r="630" spans="3:4" x14ac:dyDescent="0.2">
      <c r="C630" s="29"/>
      <c r="D630" s="29"/>
    </row>
    <row r="631" spans="3:4" x14ac:dyDescent="0.2">
      <c r="C631" s="29"/>
      <c r="D631" s="29"/>
    </row>
    <row r="632" spans="3:4" x14ac:dyDescent="0.2">
      <c r="C632" s="29"/>
      <c r="D632" s="29"/>
    </row>
    <row r="633" spans="3:4" x14ac:dyDescent="0.2">
      <c r="C633" s="29"/>
      <c r="D633" s="29"/>
    </row>
    <row r="634" spans="3:4" x14ac:dyDescent="0.2">
      <c r="C634" s="29"/>
      <c r="D634" s="29"/>
    </row>
    <row r="635" spans="3:4" x14ac:dyDescent="0.2">
      <c r="C635" s="29"/>
      <c r="D635" s="29"/>
    </row>
    <row r="636" spans="3:4" x14ac:dyDescent="0.2">
      <c r="C636" s="29"/>
      <c r="D636" s="29"/>
    </row>
    <row r="637" spans="3:4" x14ac:dyDescent="0.2">
      <c r="C637" s="29"/>
      <c r="D637" s="29"/>
    </row>
    <row r="638" spans="3:4" x14ac:dyDescent="0.2">
      <c r="C638" s="29"/>
      <c r="D638" s="29"/>
    </row>
    <row r="639" spans="3:4" x14ac:dyDescent="0.2">
      <c r="C639" s="29"/>
      <c r="D639" s="29"/>
    </row>
    <row r="640" spans="3:4" x14ac:dyDescent="0.2">
      <c r="C640" s="29"/>
      <c r="D640" s="29"/>
    </row>
    <row r="641" spans="3:4" x14ac:dyDescent="0.2">
      <c r="C641" s="29"/>
      <c r="D641" s="29"/>
    </row>
    <row r="642" spans="3:4" x14ac:dyDescent="0.2">
      <c r="C642" s="29"/>
      <c r="D642" s="29"/>
    </row>
    <row r="643" spans="3:4" x14ac:dyDescent="0.2">
      <c r="C643" s="29"/>
      <c r="D643" s="29"/>
    </row>
    <row r="644" spans="3:4" x14ac:dyDescent="0.2">
      <c r="C644" s="29"/>
      <c r="D644" s="29"/>
    </row>
    <row r="645" spans="3:4" x14ac:dyDescent="0.2">
      <c r="C645" s="29"/>
      <c r="D645" s="29"/>
    </row>
    <row r="646" spans="3:4" x14ac:dyDescent="0.2">
      <c r="C646" s="29"/>
      <c r="D646" s="29"/>
    </row>
    <row r="647" spans="3:4" x14ac:dyDescent="0.2">
      <c r="C647" s="29"/>
      <c r="D647" s="29"/>
    </row>
    <row r="648" spans="3:4" x14ac:dyDescent="0.2">
      <c r="C648" s="29"/>
      <c r="D648" s="29"/>
    </row>
    <row r="649" spans="3:4" x14ac:dyDescent="0.2">
      <c r="C649" s="29"/>
      <c r="D649" s="29"/>
    </row>
    <row r="650" spans="3:4" x14ac:dyDescent="0.2">
      <c r="C650" s="29"/>
      <c r="D650" s="29"/>
    </row>
    <row r="651" spans="3:4" x14ac:dyDescent="0.2">
      <c r="C651" s="29"/>
      <c r="D651" s="29"/>
    </row>
    <row r="652" spans="3:4" x14ac:dyDescent="0.2">
      <c r="C652" s="29"/>
      <c r="D652" s="29"/>
    </row>
    <row r="653" spans="3:4" x14ac:dyDescent="0.2">
      <c r="C653" s="29"/>
      <c r="D653" s="29"/>
    </row>
    <row r="654" spans="3:4" x14ac:dyDescent="0.2">
      <c r="C654" s="29"/>
      <c r="D654" s="29"/>
    </row>
    <row r="655" spans="3:4" x14ac:dyDescent="0.2">
      <c r="C655" s="29"/>
      <c r="D655" s="29"/>
    </row>
    <row r="656" spans="3:4" x14ac:dyDescent="0.2">
      <c r="C656" s="29"/>
      <c r="D656" s="29"/>
    </row>
    <row r="657" spans="3:4" x14ac:dyDescent="0.2">
      <c r="C657" s="29"/>
      <c r="D657" s="29"/>
    </row>
    <row r="658" spans="3:4" x14ac:dyDescent="0.2">
      <c r="C658" s="29"/>
      <c r="D658" s="29"/>
    </row>
    <row r="659" spans="3:4" x14ac:dyDescent="0.2">
      <c r="C659" s="29"/>
      <c r="D659" s="29"/>
    </row>
    <row r="660" spans="3:4" x14ac:dyDescent="0.2">
      <c r="C660" s="29"/>
      <c r="D660" s="29"/>
    </row>
    <row r="661" spans="3:4" x14ac:dyDescent="0.2">
      <c r="C661" s="29"/>
      <c r="D661" s="29"/>
    </row>
    <row r="662" spans="3:4" x14ac:dyDescent="0.2">
      <c r="C662" s="29"/>
      <c r="D662" s="29"/>
    </row>
    <row r="663" spans="3:4" x14ac:dyDescent="0.2">
      <c r="C663" s="29"/>
      <c r="D663" s="29"/>
    </row>
    <row r="664" spans="3:4" x14ac:dyDescent="0.2">
      <c r="C664" s="29"/>
      <c r="D664" s="29"/>
    </row>
    <row r="665" spans="3:4" x14ac:dyDescent="0.2">
      <c r="C665" s="29"/>
      <c r="D665" s="29"/>
    </row>
    <row r="666" spans="3:4" x14ac:dyDescent="0.2">
      <c r="C666" s="29"/>
      <c r="D666" s="29"/>
    </row>
    <row r="667" spans="3:4" x14ac:dyDescent="0.2">
      <c r="C667" s="29"/>
      <c r="D667" s="29"/>
    </row>
    <row r="668" spans="3:4" x14ac:dyDescent="0.2">
      <c r="C668" s="29"/>
      <c r="D668" s="29"/>
    </row>
    <row r="669" spans="3:4" x14ac:dyDescent="0.2">
      <c r="C669" s="29"/>
      <c r="D669" s="29"/>
    </row>
    <row r="670" spans="3:4" x14ac:dyDescent="0.2">
      <c r="C670" s="29"/>
      <c r="D670" s="29"/>
    </row>
    <row r="671" spans="3:4" x14ac:dyDescent="0.2">
      <c r="C671" s="29"/>
      <c r="D671" s="29"/>
    </row>
    <row r="672" spans="3:4" x14ac:dyDescent="0.2">
      <c r="C672" s="29"/>
      <c r="D672" s="29"/>
    </row>
    <row r="673" spans="3:4" x14ac:dyDescent="0.2">
      <c r="C673" s="29"/>
      <c r="D673" s="29"/>
    </row>
    <row r="674" spans="3:4" x14ac:dyDescent="0.2">
      <c r="C674" s="29"/>
      <c r="D674" s="29"/>
    </row>
    <row r="675" spans="3:4" x14ac:dyDescent="0.2">
      <c r="C675" s="29"/>
      <c r="D675" s="29"/>
    </row>
    <row r="676" spans="3:4" x14ac:dyDescent="0.2">
      <c r="C676" s="29"/>
      <c r="D676" s="29"/>
    </row>
    <row r="677" spans="3:4" x14ac:dyDescent="0.2">
      <c r="C677" s="29"/>
      <c r="D677" s="29"/>
    </row>
    <row r="678" spans="3:4" x14ac:dyDescent="0.2">
      <c r="C678" s="29"/>
      <c r="D678" s="29"/>
    </row>
    <row r="679" spans="3:4" x14ac:dyDescent="0.2">
      <c r="C679" s="29"/>
      <c r="D679" s="29"/>
    </row>
    <row r="680" spans="3:4" x14ac:dyDescent="0.2">
      <c r="C680" s="29"/>
      <c r="D680" s="29"/>
    </row>
    <row r="681" spans="3:4" x14ac:dyDescent="0.2">
      <c r="C681" s="29"/>
      <c r="D681" s="29"/>
    </row>
    <row r="682" spans="3:4" x14ac:dyDescent="0.2">
      <c r="C682" s="29"/>
      <c r="D682" s="29"/>
    </row>
    <row r="683" spans="3:4" x14ac:dyDescent="0.2">
      <c r="C683" s="29"/>
      <c r="D683" s="29"/>
    </row>
    <row r="684" spans="3:4" x14ac:dyDescent="0.2">
      <c r="C684" s="29"/>
      <c r="D684" s="29"/>
    </row>
    <row r="685" spans="3:4" x14ac:dyDescent="0.2">
      <c r="C685" s="29"/>
      <c r="D685" s="29"/>
    </row>
    <row r="686" spans="3:4" x14ac:dyDescent="0.2">
      <c r="C686" s="29"/>
      <c r="D686" s="29"/>
    </row>
    <row r="687" spans="3:4" x14ac:dyDescent="0.2">
      <c r="C687" s="29"/>
      <c r="D687" s="29"/>
    </row>
    <row r="688" spans="3:4" x14ac:dyDescent="0.2">
      <c r="C688" s="29"/>
      <c r="D688" s="29"/>
    </row>
    <row r="689" spans="3:4" x14ac:dyDescent="0.2">
      <c r="C689" s="29"/>
      <c r="D689" s="29"/>
    </row>
    <row r="690" spans="3:4" x14ac:dyDescent="0.2">
      <c r="C690" s="29"/>
      <c r="D690" s="29"/>
    </row>
    <row r="691" spans="3:4" x14ac:dyDescent="0.2">
      <c r="C691" s="29"/>
      <c r="D691" s="29"/>
    </row>
    <row r="692" spans="3:4" x14ac:dyDescent="0.2">
      <c r="C692" s="29"/>
      <c r="D692" s="29"/>
    </row>
    <row r="693" spans="3:4" x14ac:dyDescent="0.2">
      <c r="C693" s="29"/>
      <c r="D693" s="29"/>
    </row>
    <row r="694" spans="3:4" x14ac:dyDescent="0.2">
      <c r="C694" s="29"/>
      <c r="D694" s="29"/>
    </row>
    <row r="695" spans="3:4" x14ac:dyDescent="0.2">
      <c r="C695" s="29"/>
      <c r="D695" s="29"/>
    </row>
    <row r="696" spans="3:4" x14ac:dyDescent="0.2">
      <c r="C696" s="29"/>
      <c r="D696" s="29"/>
    </row>
    <row r="697" spans="3:4" x14ac:dyDescent="0.2">
      <c r="C697" s="29"/>
      <c r="D697" s="29"/>
    </row>
    <row r="698" spans="3:4" x14ac:dyDescent="0.2">
      <c r="C698" s="29"/>
      <c r="D698" s="29"/>
    </row>
    <row r="699" spans="3:4" x14ac:dyDescent="0.2">
      <c r="C699" s="29"/>
      <c r="D699" s="29"/>
    </row>
    <row r="700" spans="3:4" x14ac:dyDescent="0.2">
      <c r="C700" s="29"/>
      <c r="D700" s="29"/>
    </row>
    <row r="701" spans="3:4" x14ac:dyDescent="0.2">
      <c r="C701" s="29"/>
      <c r="D701" s="29"/>
    </row>
    <row r="702" spans="3:4" x14ac:dyDescent="0.2">
      <c r="C702" s="29"/>
      <c r="D702" s="29"/>
    </row>
    <row r="703" spans="3:4" x14ac:dyDescent="0.2">
      <c r="C703" s="29"/>
      <c r="D703" s="29"/>
    </row>
    <row r="704" spans="3:4" x14ac:dyDescent="0.2">
      <c r="C704" s="29"/>
      <c r="D704" s="29"/>
    </row>
    <row r="705" spans="3:4" x14ac:dyDescent="0.2">
      <c r="C705" s="29"/>
      <c r="D705" s="29"/>
    </row>
    <row r="706" spans="3:4" x14ac:dyDescent="0.2">
      <c r="C706" s="29"/>
      <c r="D706" s="29"/>
    </row>
    <row r="707" spans="3:4" x14ac:dyDescent="0.2">
      <c r="C707" s="29"/>
      <c r="D707" s="29"/>
    </row>
    <row r="708" spans="3:4" x14ac:dyDescent="0.2">
      <c r="C708" s="29"/>
      <c r="D708" s="29"/>
    </row>
    <row r="709" spans="3:4" x14ac:dyDescent="0.2">
      <c r="C709" s="29"/>
      <c r="D709" s="29"/>
    </row>
    <row r="710" spans="3:4" x14ac:dyDescent="0.2">
      <c r="C710" s="29"/>
      <c r="D710" s="29"/>
    </row>
    <row r="711" spans="3:4" x14ac:dyDescent="0.2">
      <c r="C711" s="29"/>
      <c r="D711" s="29"/>
    </row>
    <row r="712" spans="3:4" x14ac:dyDescent="0.2">
      <c r="C712" s="29"/>
      <c r="D712" s="29"/>
    </row>
    <row r="713" spans="3:4" x14ac:dyDescent="0.2">
      <c r="C713" s="29"/>
      <c r="D713" s="29"/>
    </row>
    <row r="714" spans="3:4" x14ac:dyDescent="0.2">
      <c r="C714" s="29"/>
      <c r="D714" s="29"/>
    </row>
    <row r="715" spans="3:4" x14ac:dyDescent="0.2">
      <c r="C715" s="29"/>
      <c r="D715" s="29"/>
    </row>
    <row r="716" spans="3:4" x14ac:dyDescent="0.2">
      <c r="C716" s="29"/>
      <c r="D716" s="29"/>
    </row>
    <row r="717" spans="3:4" x14ac:dyDescent="0.2">
      <c r="C717" s="29"/>
      <c r="D717" s="29"/>
    </row>
    <row r="718" spans="3:4" x14ac:dyDescent="0.2">
      <c r="C718" s="29"/>
      <c r="D718" s="29"/>
    </row>
    <row r="719" spans="3:4" x14ac:dyDescent="0.2">
      <c r="C719" s="29"/>
      <c r="D719" s="29"/>
    </row>
    <row r="720" spans="3:4" x14ac:dyDescent="0.2">
      <c r="C720" s="29"/>
      <c r="D720" s="29"/>
    </row>
    <row r="721" spans="3:4" x14ac:dyDescent="0.2">
      <c r="C721" s="29"/>
      <c r="D721" s="29"/>
    </row>
    <row r="722" spans="3:4" x14ac:dyDescent="0.2">
      <c r="C722" s="29"/>
      <c r="D722" s="29"/>
    </row>
    <row r="723" spans="3:4" x14ac:dyDescent="0.2">
      <c r="C723" s="29"/>
      <c r="D723" s="29"/>
    </row>
    <row r="724" spans="3:4" x14ac:dyDescent="0.2">
      <c r="C724" s="29"/>
      <c r="D724" s="29"/>
    </row>
    <row r="725" spans="3:4" x14ac:dyDescent="0.2">
      <c r="C725" s="29"/>
      <c r="D725" s="29"/>
    </row>
    <row r="726" spans="3:4" x14ac:dyDescent="0.2">
      <c r="C726" s="29"/>
      <c r="D726" s="29"/>
    </row>
    <row r="727" spans="3:4" x14ac:dyDescent="0.2">
      <c r="C727" s="29"/>
      <c r="D727" s="29"/>
    </row>
    <row r="728" spans="3:4" x14ac:dyDescent="0.2">
      <c r="C728" s="29"/>
      <c r="D728" s="29"/>
    </row>
    <row r="729" spans="3:4" x14ac:dyDescent="0.2">
      <c r="C729" s="29"/>
      <c r="D729" s="29"/>
    </row>
    <row r="730" spans="3:4" x14ac:dyDescent="0.2">
      <c r="C730" s="29"/>
      <c r="D730" s="29"/>
    </row>
    <row r="731" spans="3:4" x14ac:dyDescent="0.2">
      <c r="C731" s="29"/>
      <c r="D731" s="29"/>
    </row>
    <row r="732" spans="3:4" x14ac:dyDescent="0.2">
      <c r="C732" s="29"/>
      <c r="D732" s="29"/>
    </row>
    <row r="733" spans="3:4" x14ac:dyDescent="0.2">
      <c r="C733" s="29"/>
      <c r="D733" s="29"/>
    </row>
    <row r="734" spans="3:4" x14ac:dyDescent="0.2">
      <c r="C734" s="29"/>
      <c r="D734" s="29"/>
    </row>
    <row r="735" spans="3:4" x14ac:dyDescent="0.2">
      <c r="C735" s="29"/>
      <c r="D735" s="29"/>
    </row>
    <row r="736" spans="3:4" x14ac:dyDescent="0.2">
      <c r="C736" s="29"/>
      <c r="D736" s="29"/>
    </row>
    <row r="737" spans="3:4" x14ac:dyDescent="0.2">
      <c r="C737" s="29"/>
      <c r="D737" s="29"/>
    </row>
    <row r="738" spans="3:4" x14ac:dyDescent="0.2">
      <c r="C738" s="29"/>
      <c r="D738" s="29"/>
    </row>
    <row r="739" spans="3:4" x14ac:dyDescent="0.2">
      <c r="C739" s="29"/>
      <c r="D739" s="29"/>
    </row>
    <row r="740" spans="3:4" x14ac:dyDescent="0.2">
      <c r="C740" s="29"/>
      <c r="D740" s="29"/>
    </row>
    <row r="741" spans="3:4" x14ac:dyDescent="0.2">
      <c r="C741" s="29"/>
      <c r="D741" s="29"/>
    </row>
    <row r="742" spans="3:4" x14ac:dyDescent="0.2">
      <c r="C742" s="29"/>
      <c r="D742" s="29"/>
    </row>
    <row r="743" spans="3:4" x14ac:dyDescent="0.2">
      <c r="C743" s="29"/>
      <c r="D743" s="29"/>
    </row>
    <row r="744" spans="3:4" x14ac:dyDescent="0.2">
      <c r="C744" s="29"/>
      <c r="D744" s="29"/>
    </row>
    <row r="745" spans="3:4" x14ac:dyDescent="0.2">
      <c r="C745" s="29"/>
      <c r="D745" s="29"/>
    </row>
    <row r="746" spans="3:4" x14ac:dyDescent="0.2">
      <c r="C746" s="29"/>
      <c r="D746" s="29"/>
    </row>
    <row r="747" spans="3:4" x14ac:dyDescent="0.2">
      <c r="C747" s="29"/>
      <c r="D747" s="29"/>
    </row>
    <row r="748" spans="3:4" x14ac:dyDescent="0.2">
      <c r="C748" s="29"/>
      <c r="D748" s="29"/>
    </row>
    <row r="749" spans="3:4" x14ac:dyDescent="0.2">
      <c r="C749" s="29"/>
      <c r="D749" s="29"/>
    </row>
    <row r="750" spans="3:4" x14ac:dyDescent="0.2">
      <c r="C750" s="29"/>
      <c r="D750" s="29"/>
    </row>
    <row r="751" spans="3:4" x14ac:dyDescent="0.2">
      <c r="C751" s="29"/>
      <c r="D751" s="29"/>
    </row>
    <row r="752" spans="3:4" x14ac:dyDescent="0.2">
      <c r="C752" s="29"/>
      <c r="D752" s="29"/>
    </row>
    <row r="753" spans="3:4" x14ac:dyDescent="0.2">
      <c r="C753" s="29"/>
      <c r="D753" s="29"/>
    </row>
    <row r="754" spans="3:4" x14ac:dyDescent="0.2">
      <c r="C754" s="29"/>
      <c r="D754" s="29"/>
    </row>
    <row r="755" spans="3:4" x14ac:dyDescent="0.2">
      <c r="C755" s="29"/>
      <c r="D755" s="29"/>
    </row>
    <row r="756" spans="3:4" x14ac:dyDescent="0.2">
      <c r="C756" s="29"/>
      <c r="D756" s="29"/>
    </row>
    <row r="757" spans="3:4" x14ac:dyDescent="0.2">
      <c r="C757" s="29"/>
      <c r="D757" s="29"/>
    </row>
    <row r="758" spans="3:4" x14ac:dyDescent="0.2">
      <c r="C758" s="29"/>
      <c r="D758" s="29"/>
    </row>
    <row r="759" spans="3:4" x14ac:dyDescent="0.2">
      <c r="C759" s="29"/>
      <c r="D759" s="29"/>
    </row>
    <row r="760" spans="3:4" x14ac:dyDescent="0.2">
      <c r="C760" s="29"/>
      <c r="D760" s="29"/>
    </row>
    <row r="761" spans="3:4" x14ac:dyDescent="0.2">
      <c r="C761" s="29"/>
      <c r="D761" s="29"/>
    </row>
    <row r="762" spans="3:4" x14ac:dyDescent="0.2">
      <c r="C762" s="29"/>
      <c r="D762" s="29"/>
    </row>
    <row r="763" spans="3:4" x14ac:dyDescent="0.2">
      <c r="C763" s="29"/>
      <c r="D763" s="29"/>
    </row>
    <row r="764" spans="3:4" x14ac:dyDescent="0.2">
      <c r="C764" s="29"/>
      <c r="D764" s="29"/>
    </row>
    <row r="765" spans="3:4" x14ac:dyDescent="0.2">
      <c r="C765" s="29"/>
      <c r="D765" s="29"/>
    </row>
    <row r="766" spans="3:4" x14ac:dyDescent="0.2">
      <c r="C766" s="29"/>
      <c r="D766" s="29"/>
    </row>
    <row r="767" spans="3:4" x14ac:dyDescent="0.2">
      <c r="C767" s="29"/>
      <c r="D767" s="29"/>
    </row>
    <row r="768" spans="3:4" x14ac:dyDescent="0.2">
      <c r="C768" s="29"/>
      <c r="D768" s="29"/>
    </row>
    <row r="769" spans="3:4" x14ac:dyDescent="0.2">
      <c r="C769" s="29"/>
      <c r="D769" s="29"/>
    </row>
    <row r="770" spans="3:4" x14ac:dyDescent="0.2">
      <c r="C770" s="29"/>
      <c r="D770" s="29"/>
    </row>
    <row r="771" spans="3:4" x14ac:dyDescent="0.2">
      <c r="C771" s="29"/>
      <c r="D771" s="29"/>
    </row>
    <row r="772" spans="3:4" x14ac:dyDescent="0.2">
      <c r="C772" s="29"/>
      <c r="D772" s="29"/>
    </row>
    <row r="773" spans="3:4" x14ac:dyDescent="0.2">
      <c r="C773" s="29"/>
      <c r="D773" s="29"/>
    </row>
    <row r="774" spans="3:4" x14ac:dyDescent="0.2">
      <c r="C774" s="29"/>
      <c r="D774" s="29"/>
    </row>
    <row r="775" spans="3:4" x14ac:dyDescent="0.2">
      <c r="C775" s="29"/>
      <c r="D775" s="29"/>
    </row>
    <row r="776" spans="3:4" x14ac:dyDescent="0.2">
      <c r="C776" s="29"/>
      <c r="D776" s="29"/>
    </row>
    <row r="777" spans="3:4" x14ac:dyDescent="0.2">
      <c r="C777" s="29"/>
      <c r="D777" s="29"/>
    </row>
    <row r="778" spans="3:4" x14ac:dyDescent="0.2">
      <c r="C778" s="29"/>
      <c r="D778" s="29"/>
    </row>
    <row r="779" spans="3:4" x14ac:dyDescent="0.2">
      <c r="C779" s="29"/>
      <c r="D779" s="29"/>
    </row>
    <row r="780" spans="3:4" x14ac:dyDescent="0.2">
      <c r="C780" s="29"/>
      <c r="D780" s="29"/>
    </row>
    <row r="781" spans="3:4" x14ac:dyDescent="0.2">
      <c r="C781" s="29"/>
      <c r="D781" s="29"/>
    </row>
    <row r="782" spans="3:4" x14ac:dyDescent="0.2">
      <c r="C782" s="29"/>
      <c r="D782" s="29"/>
    </row>
    <row r="783" spans="3:4" x14ac:dyDescent="0.2">
      <c r="C783" s="29"/>
      <c r="D783" s="29"/>
    </row>
    <row r="784" spans="3:4" x14ac:dyDescent="0.2">
      <c r="C784" s="29"/>
      <c r="D784" s="29"/>
    </row>
    <row r="785" spans="3:4" x14ac:dyDescent="0.2">
      <c r="C785" s="29"/>
      <c r="D785" s="29"/>
    </row>
    <row r="786" spans="3:4" x14ac:dyDescent="0.2">
      <c r="C786" s="29"/>
      <c r="D786" s="29"/>
    </row>
    <row r="787" spans="3:4" x14ac:dyDescent="0.2">
      <c r="C787" s="29"/>
      <c r="D787" s="29"/>
    </row>
    <row r="788" spans="3:4" x14ac:dyDescent="0.2">
      <c r="C788" s="29"/>
      <c r="D788" s="29"/>
    </row>
    <row r="789" spans="3:4" x14ac:dyDescent="0.2">
      <c r="C789" s="29"/>
      <c r="D789" s="29"/>
    </row>
    <row r="790" spans="3:4" x14ac:dyDescent="0.2">
      <c r="C790" s="29"/>
      <c r="D790" s="29"/>
    </row>
    <row r="791" spans="3:4" x14ac:dyDescent="0.2">
      <c r="C791" s="29"/>
      <c r="D791" s="29"/>
    </row>
    <row r="792" spans="3:4" x14ac:dyDescent="0.2">
      <c r="C792" s="29"/>
      <c r="D792" s="29"/>
    </row>
    <row r="793" spans="3:4" x14ac:dyDescent="0.2">
      <c r="C793" s="29"/>
      <c r="D793" s="29"/>
    </row>
    <row r="794" spans="3:4" x14ac:dyDescent="0.2">
      <c r="C794" s="29"/>
      <c r="D794" s="29"/>
    </row>
    <row r="795" spans="3:4" x14ac:dyDescent="0.2">
      <c r="C795" s="29"/>
      <c r="D795" s="29"/>
    </row>
    <row r="796" spans="3:4" x14ac:dyDescent="0.2">
      <c r="C796" s="29"/>
      <c r="D796" s="29"/>
    </row>
    <row r="797" spans="3:4" x14ac:dyDescent="0.2">
      <c r="C797" s="29"/>
      <c r="D797" s="29"/>
    </row>
    <row r="798" spans="3:4" x14ac:dyDescent="0.2">
      <c r="C798" s="29"/>
      <c r="D798" s="29"/>
    </row>
    <row r="799" spans="3:4" x14ac:dyDescent="0.2">
      <c r="C799" s="29"/>
      <c r="D799" s="29"/>
    </row>
    <row r="800" spans="3:4" x14ac:dyDescent="0.2">
      <c r="C800" s="29"/>
      <c r="D800" s="29"/>
    </row>
    <row r="801" spans="3:4" x14ac:dyDescent="0.2">
      <c r="C801" s="29"/>
      <c r="D801" s="29"/>
    </row>
    <row r="802" spans="3:4" x14ac:dyDescent="0.2">
      <c r="C802" s="29"/>
      <c r="D802" s="29"/>
    </row>
    <row r="803" spans="3:4" x14ac:dyDescent="0.2">
      <c r="C803" s="29"/>
      <c r="D803" s="29"/>
    </row>
    <row r="804" spans="3:4" x14ac:dyDescent="0.2">
      <c r="C804" s="29"/>
      <c r="D804" s="29"/>
    </row>
    <row r="805" spans="3:4" x14ac:dyDescent="0.2">
      <c r="C805" s="29"/>
      <c r="D805" s="29"/>
    </row>
    <row r="806" spans="3:4" x14ac:dyDescent="0.2">
      <c r="C806" s="29"/>
      <c r="D806" s="29"/>
    </row>
    <row r="807" spans="3:4" x14ac:dyDescent="0.2">
      <c r="C807" s="29"/>
      <c r="D807" s="29"/>
    </row>
    <row r="808" spans="3:4" x14ac:dyDescent="0.2">
      <c r="C808" s="29"/>
      <c r="D808" s="29"/>
    </row>
    <row r="809" spans="3:4" x14ac:dyDescent="0.2">
      <c r="C809" s="29"/>
      <c r="D809" s="29"/>
    </row>
    <row r="810" spans="3:4" x14ac:dyDescent="0.2">
      <c r="C810" s="29"/>
      <c r="D810" s="29"/>
    </row>
    <row r="811" spans="3:4" x14ac:dyDescent="0.2">
      <c r="C811" s="29"/>
      <c r="D811" s="29"/>
    </row>
    <row r="812" spans="3:4" x14ac:dyDescent="0.2">
      <c r="C812" s="29"/>
      <c r="D812" s="29"/>
    </row>
    <row r="813" spans="3:4" x14ac:dyDescent="0.2">
      <c r="C813" s="29"/>
      <c r="D813" s="29"/>
    </row>
    <row r="814" spans="3:4" x14ac:dyDescent="0.2">
      <c r="C814" s="29"/>
      <c r="D814" s="29"/>
    </row>
    <row r="815" spans="3:4" x14ac:dyDescent="0.2">
      <c r="C815" s="29"/>
      <c r="D815" s="29"/>
    </row>
    <row r="816" spans="3:4" x14ac:dyDescent="0.2">
      <c r="C816" s="29"/>
      <c r="D816" s="29"/>
    </row>
    <row r="817" spans="3:4" x14ac:dyDescent="0.2">
      <c r="C817" s="29"/>
      <c r="D817" s="29"/>
    </row>
    <row r="818" spans="3:4" x14ac:dyDescent="0.2">
      <c r="C818" s="29"/>
      <c r="D818" s="29"/>
    </row>
    <row r="819" spans="3:4" x14ac:dyDescent="0.2">
      <c r="C819" s="29"/>
      <c r="D819" s="29"/>
    </row>
    <row r="820" spans="3:4" x14ac:dyDescent="0.2">
      <c r="C820" s="29"/>
      <c r="D820" s="29"/>
    </row>
    <row r="821" spans="3:4" x14ac:dyDescent="0.2">
      <c r="C821" s="29"/>
      <c r="D821" s="29"/>
    </row>
    <row r="822" spans="3:4" x14ac:dyDescent="0.2">
      <c r="C822" s="29"/>
      <c r="D822" s="29"/>
    </row>
    <row r="823" spans="3:4" x14ac:dyDescent="0.2">
      <c r="C823" s="29"/>
      <c r="D823" s="29"/>
    </row>
    <row r="824" spans="3:4" x14ac:dyDescent="0.2">
      <c r="C824" s="29"/>
      <c r="D824" s="29"/>
    </row>
    <row r="825" spans="3:4" x14ac:dyDescent="0.2">
      <c r="C825" s="29"/>
      <c r="D825" s="29"/>
    </row>
    <row r="826" spans="3:4" x14ac:dyDescent="0.2">
      <c r="C826" s="29"/>
      <c r="D826" s="29"/>
    </row>
    <row r="827" spans="3:4" x14ac:dyDescent="0.2">
      <c r="C827" s="29"/>
      <c r="D827" s="29"/>
    </row>
    <row r="828" spans="3:4" x14ac:dyDescent="0.2">
      <c r="C828" s="29"/>
      <c r="D828" s="29"/>
    </row>
    <row r="829" spans="3:4" x14ac:dyDescent="0.2">
      <c r="C829" s="29"/>
      <c r="D829" s="29"/>
    </row>
    <row r="830" spans="3:4" x14ac:dyDescent="0.2">
      <c r="C830" s="29"/>
      <c r="D830" s="29"/>
    </row>
    <row r="831" spans="3:4" x14ac:dyDescent="0.2">
      <c r="C831" s="29"/>
      <c r="D831" s="29"/>
    </row>
    <row r="832" spans="3:4" x14ac:dyDescent="0.2">
      <c r="C832" s="29"/>
      <c r="D832" s="29"/>
    </row>
    <row r="833" spans="3:4" x14ac:dyDescent="0.2">
      <c r="C833" s="29"/>
      <c r="D833" s="29"/>
    </row>
    <row r="834" spans="3:4" x14ac:dyDescent="0.2">
      <c r="C834" s="29"/>
      <c r="D834" s="29"/>
    </row>
    <row r="835" spans="3:4" x14ac:dyDescent="0.2">
      <c r="C835" s="29"/>
      <c r="D835" s="29"/>
    </row>
    <row r="836" spans="3:4" x14ac:dyDescent="0.2">
      <c r="C836" s="29"/>
      <c r="D836" s="29"/>
    </row>
    <row r="837" spans="3:4" x14ac:dyDescent="0.2">
      <c r="C837" s="29"/>
      <c r="D837" s="29"/>
    </row>
    <row r="838" spans="3:4" x14ac:dyDescent="0.2">
      <c r="C838" s="29"/>
      <c r="D838" s="29"/>
    </row>
    <row r="839" spans="3:4" x14ac:dyDescent="0.2">
      <c r="C839" s="29"/>
      <c r="D839" s="29"/>
    </row>
    <row r="840" spans="3:4" x14ac:dyDescent="0.2">
      <c r="C840" s="29"/>
      <c r="D840" s="29"/>
    </row>
    <row r="841" spans="3:4" x14ac:dyDescent="0.2">
      <c r="C841" s="29"/>
      <c r="D841" s="29"/>
    </row>
    <row r="842" spans="3:4" x14ac:dyDescent="0.2">
      <c r="C842" s="29"/>
      <c r="D842" s="29"/>
    </row>
    <row r="843" spans="3:4" x14ac:dyDescent="0.2">
      <c r="C843" s="29"/>
      <c r="D843" s="29"/>
    </row>
    <row r="844" spans="3:4" x14ac:dyDescent="0.2">
      <c r="C844" s="29"/>
      <c r="D844" s="29"/>
    </row>
    <row r="845" spans="3:4" x14ac:dyDescent="0.2">
      <c r="C845" s="29"/>
      <c r="D845" s="29"/>
    </row>
    <row r="846" spans="3:4" x14ac:dyDescent="0.2">
      <c r="C846" s="29"/>
      <c r="D846" s="29"/>
    </row>
    <row r="847" spans="3:4" x14ac:dyDescent="0.2">
      <c r="C847" s="29"/>
      <c r="D847" s="29"/>
    </row>
    <row r="848" spans="3:4" x14ac:dyDescent="0.2">
      <c r="C848" s="29"/>
      <c r="D848" s="29"/>
    </row>
    <row r="849" spans="3:4" x14ac:dyDescent="0.2">
      <c r="C849" s="29"/>
      <c r="D849" s="29"/>
    </row>
    <row r="850" spans="3:4" x14ac:dyDescent="0.2">
      <c r="C850" s="29"/>
      <c r="D850" s="29"/>
    </row>
    <row r="851" spans="3:4" x14ac:dyDescent="0.2">
      <c r="C851" s="29"/>
      <c r="D851" s="29"/>
    </row>
    <row r="852" spans="3:4" x14ac:dyDescent="0.2">
      <c r="C852" s="29"/>
      <c r="D852" s="29"/>
    </row>
    <row r="853" spans="3:4" x14ac:dyDescent="0.2">
      <c r="C853" s="29"/>
      <c r="D853" s="29"/>
    </row>
    <row r="854" spans="3:4" x14ac:dyDescent="0.2">
      <c r="C854" s="29"/>
      <c r="D854" s="29"/>
    </row>
    <row r="855" spans="3:4" x14ac:dyDescent="0.2">
      <c r="C855" s="29"/>
      <c r="D855" s="29"/>
    </row>
    <row r="856" spans="3:4" x14ac:dyDescent="0.2">
      <c r="C856" s="29"/>
      <c r="D856" s="29"/>
    </row>
    <row r="857" spans="3:4" x14ac:dyDescent="0.2">
      <c r="C857" s="29"/>
      <c r="D857" s="29"/>
    </row>
    <row r="858" spans="3:4" x14ac:dyDescent="0.2">
      <c r="C858" s="29"/>
      <c r="D858" s="29"/>
    </row>
    <row r="859" spans="3:4" x14ac:dyDescent="0.2">
      <c r="C859" s="29"/>
      <c r="D859" s="29"/>
    </row>
    <row r="860" spans="3:4" x14ac:dyDescent="0.2">
      <c r="C860" s="29"/>
      <c r="D860" s="29"/>
    </row>
    <row r="861" spans="3:4" x14ac:dyDescent="0.2">
      <c r="C861" s="29"/>
      <c r="D861" s="29"/>
    </row>
    <row r="862" spans="3:4" x14ac:dyDescent="0.2">
      <c r="C862" s="29"/>
      <c r="D862" s="29"/>
    </row>
    <row r="863" spans="3:4" x14ac:dyDescent="0.2">
      <c r="C863" s="29"/>
      <c r="D863" s="29"/>
    </row>
    <row r="864" spans="3:4" x14ac:dyDescent="0.2">
      <c r="C864" s="29"/>
      <c r="D864" s="29"/>
    </row>
    <row r="865" spans="3:4" x14ac:dyDescent="0.2">
      <c r="C865" s="29"/>
      <c r="D865" s="29"/>
    </row>
    <row r="866" spans="3:4" x14ac:dyDescent="0.2">
      <c r="C866" s="29"/>
      <c r="D866" s="29"/>
    </row>
    <row r="867" spans="3:4" x14ac:dyDescent="0.2">
      <c r="C867" s="29"/>
      <c r="D867" s="29"/>
    </row>
    <row r="868" spans="3:4" x14ac:dyDescent="0.2">
      <c r="C868" s="29"/>
      <c r="D868" s="29"/>
    </row>
    <row r="869" spans="3:4" x14ac:dyDescent="0.2">
      <c r="C869" s="29"/>
      <c r="D869" s="29"/>
    </row>
    <row r="870" spans="3:4" x14ac:dyDescent="0.2">
      <c r="C870" s="29"/>
      <c r="D870" s="29"/>
    </row>
    <row r="871" spans="3:4" x14ac:dyDescent="0.2">
      <c r="C871" s="29"/>
      <c r="D871" s="29"/>
    </row>
    <row r="872" spans="3:4" x14ac:dyDescent="0.2">
      <c r="C872" s="29"/>
      <c r="D872" s="29"/>
    </row>
    <row r="873" spans="3:4" x14ac:dyDescent="0.2">
      <c r="C873" s="29"/>
      <c r="D873" s="29"/>
    </row>
    <row r="874" spans="3:4" x14ac:dyDescent="0.2">
      <c r="C874" s="29"/>
      <c r="D874" s="29"/>
    </row>
    <row r="875" spans="3:4" x14ac:dyDescent="0.2">
      <c r="C875" s="29"/>
      <c r="D875" s="29"/>
    </row>
    <row r="876" spans="3:4" x14ac:dyDescent="0.2">
      <c r="C876" s="29"/>
      <c r="D876" s="29"/>
    </row>
    <row r="877" spans="3:4" x14ac:dyDescent="0.2">
      <c r="C877" s="29"/>
      <c r="D877" s="29"/>
    </row>
    <row r="878" spans="3:4" x14ac:dyDescent="0.2">
      <c r="C878" s="29"/>
      <c r="D878" s="29"/>
    </row>
    <row r="879" spans="3:4" x14ac:dyDescent="0.2">
      <c r="C879" s="29"/>
      <c r="D879" s="29"/>
    </row>
    <row r="880" spans="3:4" x14ac:dyDescent="0.2">
      <c r="C880" s="29"/>
      <c r="D880" s="29"/>
    </row>
    <row r="881" spans="3:4" x14ac:dyDescent="0.2">
      <c r="C881" s="29"/>
      <c r="D881" s="29"/>
    </row>
    <row r="882" spans="3:4" x14ac:dyDescent="0.2">
      <c r="C882" s="29"/>
      <c r="D882" s="29"/>
    </row>
    <row r="883" spans="3:4" x14ac:dyDescent="0.2">
      <c r="C883" s="29"/>
      <c r="D883" s="29"/>
    </row>
    <row r="884" spans="3:4" x14ac:dyDescent="0.2">
      <c r="C884" s="29"/>
      <c r="D884" s="29"/>
    </row>
    <row r="885" spans="3:4" x14ac:dyDescent="0.2">
      <c r="C885" s="29"/>
      <c r="D885" s="29"/>
    </row>
    <row r="886" spans="3:4" x14ac:dyDescent="0.2">
      <c r="C886" s="29"/>
      <c r="D886" s="29"/>
    </row>
    <row r="887" spans="3:4" x14ac:dyDescent="0.2">
      <c r="C887" s="29"/>
      <c r="D887" s="29"/>
    </row>
    <row r="888" spans="3:4" x14ac:dyDescent="0.2">
      <c r="C888" s="29"/>
      <c r="D888" s="29"/>
    </row>
    <row r="889" spans="3:4" x14ac:dyDescent="0.2">
      <c r="C889" s="29"/>
      <c r="D889" s="29"/>
    </row>
    <row r="890" spans="3:4" x14ac:dyDescent="0.2">
      <c r="C890" s="29"/>
      <c r="D890" s="29"/>
    </row>
    <row r="891" spans="3:4" x14ac:dyDescent="0.2">
      <c r="C891" s="29"/>
      <c r="D891" s="29"/>
    </row>
    <row r="892" spans="3:4" x14ac:dyDescent="0.2">
      <c r="C892" s="29"/>
      <c r="D892" s="29"/>
    </row>
    <row r="893" spans="3:4" x14ac:dyDescent="0.2">
      <c r="C893" s="29"/>
      <c r="D893" s="29"/>
    </row>
    <row r="894" spans="3:4" x14ac:dyDescent="0.2">
      <c r="C894" s="29"/>
      <c r="D894" s="29"/>
    </row>
    <row r="895" spans="3:4" x14ac:dyDescent="0.2">
      <c r="C895" s="29"/>
      <c r="D895" s="29"/>
    </row>
    <row r="896" spans="3:4" x14ac:dyDescent="0.2">
      <c r="C896" s="29"/>
      <c r="D896" s="29"/>
    </row>
    <row r="897" spans="3:4" x14ac:dyDescent="0.2">
      <c r="C897" s="29"/>
      <c r="D897" s="29"/>
    </row>
    <row r="898" spans="3:4" x14ac:dyDescent="0.2">
      <c r="C898" s="29"/>
      <c r="D898" s="29"/>
    </row>
    <row r="899" spans="3:4" x14ac:dyDescent="0.2">
      <c r="C899" s="29"/>
      <c r="D899" s="29"/>
    </row>
    <row r="900" spans="3:4" x14ac:dyDescent="0.2">
      <c r="C900" s="29"/>
      <c r="D900" s="29"/>
    </row>
    <row r="901" spans="3:4" x14ac:dyDescent="0.2">
      <c r="C901" s="29"/>
      <c r="D901" s="29"/>
    </row>
    <row r="902" spans="3:4" x14ac:dyDescent="0.2">
      <c r="C902" s="29"/>
      <c r="D902" s="29"/>
    </row>
    <row r="903" spans="3:4" x14ac:dyDescent="0.2">
      <c r="C903" s="29"/>
      <c r="D903" s="29"/>
    </row>
    <row r="904" spans="3:4" x14ac:dyDescent="0.2">
      <c r="C904" s="29"/>
      <c r="D904" s="29"/>
    </row>
    <row r="905" spans="3:4" x14ac:dyDescent="0.2">
      <c r="C905" s="29"/>
      <c r="D905" s="29"/>
    </row>
    <row r="906" spans="3:4" x14ac:dyDescent="0.2">
      <c r="C906" s="29"/>
      <c r="D906" s="29"/>
    </row>
    <row r="907" spans="3:4" x14ac:dyDescent="0.2">
      <c r="C907" s="29"/>
      <c r="D907" s="29"/>
    </row>
    <row r="908" spans="3:4" x14ac:dyDescent="0.2">
      <c r="C908" s="29"/>
      <c r="D908" s="29"/>
    </row>
    <row r="909" spans="3:4" x14ac:dyDescent="0.2">
      <c r="C909" s="29"/>
      <c r="D909" s="29"/>
    </row>
    <row r="910" spans="3:4" x14ac:dyDescent="0.2">
      <c r="C910" s="29"/>
      <c r="D910" s="29"/>
    </row>
    <row r="911" spans="3:4" x14ac:dyDescent="0.2">
      <c r="C911" s="29"/>
      <c r="D911" s="29"/>
    </row>
    <row r="912" spans="3:4" x14ac:dyDescent="0.2">
      <c r="C912" s="29"/>
      <c r="D912" s="29"/>
    </row>
    <row r="913" spans="3:4" x14ac:dyDescent="0.2">
      <c r="C913" s="29"/>
      <c r="D913" s="29"/>
    </row>
    <row r="914" spans="3:4" x14ac:dyDescent="0.2">
      <c r="C914" s="29"/>
      <c r="D914" s="29"/>
    </row>
    <row r="915" spans="3:4" x14ac:dyDescent="0.2">
      <c r="C915" s="29"/>
      <c r="D915" s="29"/>
    </row>
    <row r="916" spans="3:4" x14ac:dyDescent="0.2">
      <c r="C916" s="29"/>
      <c r="D916" s="29"/>
    </row>
    <row r="917" spans="3:4" x14ac:dyDescent="0.2">
      <c r="C917" s="29"/>
      <c r="D917" s="29"/>
    </row>
    <row r="918" spans="3:4" x14ac:dyDescent="0.2">
      <c r="C918" s="29"/>
      <c r="D918" s="29"/>
    </row>
    <row r="919" spans="3:4" x14ac:dyDescent="0.2">
      <c r="C919" s="29"/>
      <c r="D919" s="29"/>
    </row>
    <row r="920" spans="3:4" x14ac:dyDescent="0.2">
      <c r="C920" s="29"/>
      <c r="D920" s="29"/>
    </row>
    <row r="921" spans="3:4" x14ac:dyDescent="0.2">
      <c r="C921" s="29"/>
      <c r="D921" s="29"/>
    </row>
    <row r="922" spans="3:4" x14ac:dyDescent="0.2">
      <c r="C922" s="29"/>
      <c r="D922" s="29"/>
    </row>
    <row r="923" spans="3:4" x14ac:dyDescent="0.2">
      <c r="C923" s="29"/>
      <c r="D923" s="29"/>
    </row>
    <row r="924" spans="3:4" x14ac:dyDescent="0.2">
      <c r="C924" s="29"/>
      <c r="D924" s="29"/>
    </row>
    <row r="925" spans="3:4" x14ac:dyDescent="0.2">
      <c r="C925" s="29"/>
      <c r="D925" s="29"/>
    </row>
    <row r="926" spans="3:4" x14ac:dyDescent="0.2">
      <c r="C926" s="29"/>
      <c r="D926" s="29"/>
    </row>
    <row r="927" spans="3:4" x14ac:dyDescent="0.2">
      <c r="C927" s="29"/>
      <c r="D927" s="29"/>
    </row>
    <row r="928" spans="3:4" x14ac:dyDescent="0.2">
      <c r="C928" s="29"/>
      <c r="D928" s="29"/>
    </row>
    <row r="929" spans="3:4" x14ac:dyDescent="0.2">
      <c r="C929" s="29"/>
      <c r="D929" s="29"/>
    </row>
    <row r="930" spans="3:4" x14ac:dyDescent="0.2">
      <c r="C930" s="29"/>
      <c r="D930" s="29"/>
    </row>
    <row r="931" spans="3:4" x14ac:dyDescent="0.2">
      <c r="C931" s="29"/>
      <c r="D931" s="29"/>
    </row>
    <row r="932" spans="3:4" x14ac:dyDescent="0.2">
      <c r="C932" s="29"/>
      <c r="D932" s="29"/>
    </row>
    <row r="933" spans="3:4" x14ac:dyDescent="0.2">
      <c r="C933" s="29"/>
      <c r="D933" s="29"/>
    </row>
    <row r="934" spans="3:4" x14ac:dyDescent="0.2">
      <c r="C934" s="29"/>
      <c r="D934" s="29"/>
    </row>
    <row r="935" spans="3:4" x14ac:dyDescent="0.2">
      <c r="C935" s="29"/>
      <c r="D935" s="29"/>
    </row>
    <row r="936" spans="3:4" x14ac:dyDescent="0.2">
      <c r="C936" s="29"/>
      <c r="D936" s="29"/>
    </row>
    <row r="937" spans="3:4" x14ac:dyDescent="0.2">
      <c r="C937" s="29"/>
      <c r="D937" s="29"/>
    </row>
    <row r="938" spans="3:4" x14ac:dyDescent="0.2">
      <c r="C938" s="29"/>
      <c r="D938" s="29"/>
    </row>
    <row r="939" spans="3:4" x14ac:dyDescent="0.2">
      <c r="C939" s="29"/>
      <c r="D939" s="29"/>
    </row>
    <row r="940" spans="3:4" x14ac:dyDescent="0.2">
      <c r="C940" s="29"/>
      <c r="D940" s="29"/>
    </row>
    <row r="941" spans="3:4" x14ac:dyDescent="0.2">
      <c r="C941" s="29"/>
      <c r="D941" s="29"/>
    </row>
    <row r="942" spans="3:4" x14ac:dyDescent="0.2">
      <c r="C942" s="29"/>
      <c r="D942" s="29"/>
    </row>
    <row r="943" spans="3:4" x14ac:dyDescent="0.2">
      <c r="C943" s="29"/>
      <c r="D943" s="29"/>
    </row>
    <row r="944" spans="3:4" x14ac:dyDescent="0.2">
      <c r="C944" s="29"/>
      <c r="D944" s="29"/>
    </row>
    <row r="945" spans="3:4" x14ac:dyDescent="0.2">
      <c r="C945" s="29"/>
      <c r="D945" s="29"/>
    </row>
    <row r="946" spans="3:4" x14ac:dyDescent="0.2">
      <c r="C946" s="29"/>
      <c r="D946" s="29"/>
    </row>
    <row r="947" spans="3:4" x14ac:dyDescent="0.2">
      <c r="C947" s="29"/>
      <c r="D947" s="29"/>
    </row>
    <row r="948" spans="3:4" x14ac:dyDescent="0.2">
      <c r="C948" s="29"/>
      <c r="D948" s="29"/>
    </row>
    <row r="949" spans="3:4" x14ac:dyDescent="0.2">
      <c r="C949" s="29"/>
      <c r="D949" s="29"/>
    </row>
    <row r="950" spans="3:4" x14ac:dyDescent="0.2">
      <c r="C950" s="29"/>
      <c r="D950" s="29"/>
    </row>
    <row r="951" spans="3:4" x14ac:dyDescent="0.2">
      <c r="C951" s="29"/>
      <c r="D951" s="29"/>
    </row>
    <row r="952" spans="3:4" x14ac:dyDescent="0.2">
      <c r="C952" s="29"/>
      <c r="D952" s="29"/>
    </row>
    <row r="953" spans="3:4" x14ac:dyDescent="0.2">
      <c r="C953" s="29"/>
      <c r="D953" s="29"/>
    </row>
    <row r="954" spans="3:4" x14ac:dyDescent="0.2">
      <c r="C954" s="29"/>
      <c r="D954" s="29"/>
    </row>
    <row r="955" spans="3:4" x14ac:dyDescent="0.2">
      <c r="C955" s="29"/>
      <c r="D955" s="29"/>
    </row>
    <row r="956" spans="3:4" x14ac:dyDescent="0.2">
      <c r="C956" s="29"/>
      <c r="D956" s="29"/>
    </row>
    <row r="957" spans="3:4" x14ac:dyDescent="0.2">
      <c r="C957" s="29"/>
      <c r="D957" s="29"/>
    </row>
    <row r="958" spans="3:4" x14ac:dyDescent="0.2">
      <c r="C958" s="29"/>
      <c r="D958" s="29"/>
    </row>
    <row r="959" spans="3:4" x14ac:dyDescent="0.2">
      <c r="C959" s="29"/>
      <c r="D959" s="29"/>
    </row>
    <row r="960" spans="3:4" x14ac:dyDescent="0.2">
      <c r="C960" s="29"/>
      <c r="D960" s="29"/>
    </row>
    <row r="961" spans="3:4" x14ac:dyDescent="0.2">
      <c r="C961" s="29"/>
      <c r="D961" s="29"/>
    </row>
    <row r="962" spans="3:4" x14ac:dyDescent="0.2">
      <c r="C962" s="29"/>
      <c r="D962" s="29"/>
    </row>
    <row r="963" spans="3:4" x14ac:dyDescent="0.2">
      <c r="C963" s="29"/>
      <c r="D963" s="29"/>
    </row>
    <row r="964" spans="3:4" x14ac:dyDescent="0.2">
      <c r="C964" s="29"/>
      <c r="D964" s="29"/>
    </row>
    <row r="965" spans="3:4" x14ac:dyDescent="0.2">
      <c r="C965" s="29"/>
      <c r="D965" s="29"/>
    </row>
    <row r="966" spans="3:4" x14ac:dyDescent="0.2">
      <c r="C966" s="29"/>
      <c r="D966" s="29"/>
    </row>
    <row r="967" spans="3:4" x14ac:dyDescent="0.2">
      <c r="C967" s="29"/>
      <c r="D967" s="29"/>
    </row>
    <row r="968" spans="3:4" x14ac:dyDescent="0.2">
      <c r="C968" s="29"/>
      <c r="D968" s="29"/>
    </row>
    <row r="969" spans="3:4" x14ac:dyDescent="0.2">
      <c r="C969" s="29"/>
      <c r="D969" s="29"/>
    </row>
    <row r="970" spans="3:4" x14ac:dyDescent="0.2">
      <c r="C970" s="29"/>
      <c r="D970" s="29"/>
    </row>
    <row r="971" spans="3:4" x14ac:dyDescent="0.2">
      <c r="C971" s="29"/>
      <c r="D971" s="29"/>
    </row>
    <row r="972" spans="3:4" x14ac:dyDescent="0.2">
      <c r="C972" s="29"/>
      <c r="D972" s="29"/>
    </row>
    <row r="973" spans="3:4" x14ac:dyDescent="0.2">
      <c r="C973" s="29"/>
      <c r="D973" s="29"/>
    </row>
    <row r="974" spans="3:4" x14ac:dyDescent="0.2">
      <c r="C974" s="29"/>
      <c r="D974" s="29"/>
    </row>
    <row r="975" spans="3:4" x14ac:dyDescent="0.2">
      <c r="C975" s="29"/>
      <c r="D975" s="29"/>
    </row>
    <row r="976" spans="3:4" x14ac:dyDescent="0.2">
      <c r="C976" s="29"/>
      <c r="D976" s="29"/>
    </row>
    <row r="977" spans="3:4" x14ac:dyDescent="0.2">
      <c r="C977" s="29"/>
      <c r="D977" s="29"/>
    </row>
    <row r="978" spans="3:4" x14ac:dyDescent="0.2">
      <c r="C978" s="29"/>
      <c r="D978" s="29"/>
    </row>
    <row r="979" spans="3:4" x14ac:dyDescent="0.2">
      <c r="C979" s="29"/>
      <c r="D979" s="29"/>
    </row>
    <row r="980" spans="3:4" x14ac:dyDescent="0.2">
      <c r="C980" s="29"/>
      <c r="D980" s="29"/>
    </row>
    <row r="981" spans="3:4" x14ac:dyDescent="0.2">
      <c r="C981" s="29"/>
      <c r="D981" s="29"/>
    </row>
    <row r="982" spans="3:4" x14ac:dyDescent="0.2">
      <c r="C982" s="29"/>
      <c r="D982" s="29"/>
    </row>
    <row r="983" spans="3:4" x14ac:dyDescent="0.2">
      <c r="C983" s="29"/>
      <c r="D983" s="29"/>
    </row>
    <row r="984" spans="3:4" x14ac:dyDescent="0.2">
      <c r="C984" s="29"/>
      <c r="D984" s="29"/>
    </row>
    <row r="985" spans="3:4" x14ac:dyDescent="0.2">
      <c r="C985" s="29"/>
      <c r="D985" s="29"/>
    </row>
    <row r="986" spans="3:4" x14ac:dyDescent="0.2">
      <c r="C986" s="29"/>
      <c r="D986" s="29"/>
    </row>
    <row r="987" spans="3:4" x14ac:dyDescent="0.2">
      <c r="C987" s="29"/>
      <c r="D987" s="29"/>
    </row>
    <row r="988" spans="3:4" x14ac:dyDescent="0.2">
      <c r="C988" s="29"/>
      <c r="D988" s="29"/>
    </row>
    <row r="989" spans="3:4" x14ac:dyDescent="0.2">
      <c r="C989" s="29"/>
      <c r="D989" s="29"/>
    </row>
    <row r="990" spans="3:4" x14ac:dyDescent="0.2">
      <c r="C990" s="29"/>
      <c r="D990" s="29"/>
    </row>
    <row r="991" spans="3:4" x14ac:dyDescent="0.2">
      <c r="C991" s="29"/>
      <c r="D991" s="29"/>
    </row>
    <row r="992" spans="3:4" x14ac:dyDescent="0.2">
      <c r="C992" s="29"/>
      <c r="D992" s="29"/>
    </row>
    <row r="993" spans="3:4" x14ac:dyDescent="0.2">
      <c r="C993" s="29"/>
      <c r="D993" s="29"/>
    </row>
    <row r="994" spans="3:4" x14ac:dyDescent="0.2">
      <c r="C994" s="29"/>
      <c r="D994" s="29"/>
    </row>
    <row r="995" spans="3:4" x14ac:dyDescent="0.2">
      <c r="C995" s="29"/>
      <c r="D995" s="29"/>
    </row>
    <row r="996" spans="3:4" x14ac:dyDescent="0.2">
      <c r="C996" s="29"/>
      <c r="D996" s="29"/>
    </row>
    <row r="997" spans="3:4" x14ac:dyDescent="0.2">
      <c r="C997" s="29"/>
      <c r="D997" s="29"/>
    </row>
    <row r="998" spans="3:4" x14ac:dyDescent="0.2">
      <c r="C998" s="29"/>
      <c r="D998" s="29"/>
    </row>
    <row r="999" spans="3:4" x14ac:dyDescent="0.2">
      <c r="C999" s="29"/>
      <c r="D999" s="29"/>
    </row>
    <row r="1000" spans="3:4" x14ac:dyDescent="0.2">
      <c r="C1000" s="29"/>
      <c r="D1000" s="29"/>
    </row>
    <row r="1001" spans="3:4" x14ac:dyDescent="0.2">
      <c r="C1001" s="29"/>
      <c r="D1001" s="29"/>
    </row>
    <row r="1002" spans="3:4" x14ac:dyDescent="0.2">
      <c r="C1002" s="29"/>
      <c r="D1002" s="29"/>
    </row>
    <row r="1003" spans="3:4" x14ac:dyDescent="0.2">
      <c r="C1003" s="29"/>
      <c r="D1003" s="29"/>
    </row>
    <row r="1004" spans="3:4" x14ac:dyDescent="0.2">
      <c r="C1004" s="29"/>
      <c r="D1004" s="29"/>
    </row>
    <row r="1005" spans="3:4" x14ac:dyDescent="0.2">
      <c r="C1005" s="29"/>
      <c r="D1005" s="29"/>
    </row>
    <row r="1006" spans="3:4" x14ac:dyDescent="0.2">
      <c r="C1006" s="29"/>
      <c r="D1006" s="29"/>
    </row>
    <row r="1007" spans="3:4" x14ac:dyDescent="0.2">
      <c r="C1007" s="29"/>
      <c r="D1007" s="29"/>
    </row>
    <row r="1008" spans="3:4" x14ac:dyDescent="0.2">
      <c r="C1008" s="29"/>
      <c r="D1008" s="29"/>
    </row>
    <row r="1009" spans="3:4" x14ac:dyDescent="0.2">
      <c r="C1009" s="29"/>
      <c r="D1009" s="29"/>
    </row>
    <row r="1010" spans="3:4" x14ac:dyDescent="0.2">
      <c r="C1010" s="29"/>
      <c r="D1010" s="29"/>
    </row>
    <row r="1011" spans="3:4" x14ac:dyDescent="0.2">
      <c r="C1011" s="29"/>
      <c r="D1011" s="29"/>
    </row>
    <row r="1012" spans="3:4" x14ac:dyDescent="0.2">
      <c r="C1012" s="29"/>
      <c r="D1012" s="29"/>
    </row>
    <row r="1013" spans="3:4" x14ac:dyDescent="0.2">
      <c r="C1013" s="29"/>
      <c r="D1013" s="29"/>
    </row>
    <row r="1014" spans="3:4" x14ac:dyDescent="0.2">
      <c r="C1014" s="29"/>
      <c r="D1014" s="29"/>
    </row>
    <row r="1015" spans="3:4" x14ac:dyDescent="0.2">
      <c r="C1015" s="29"/>
      <c r="D1015" s="29"/>
    </row>
    <row r="1016" spans="3:4" x14ac:dyDescent="0.2">
      <c r="C1016" s="29"/>
      <c r="D1016" s="29"/>
    </row>
    <row r="1017" spans="3:4" x14ac:dyDescent="0.2">
      <c r="C1017" s="29"/>
      <c r="D1017" s="29"/>
    </row>
    <row r="1018" spans="3:4" x14ac:dyDescent="0.2">
      <c r="C1018" s="29"/>
      <c r="D1018" s="29"/>
    </row>
    <row r="1019" spans="3:4" x14ac:dyDescent="0.2">
      <c r="C1019" s="29"/>
      <c r="D1019" s="29"/>
    </row>
    <row r="1020" spans="3:4" x14ac:dyDescent="0.2">
      <c r="C1020" s="29"/>
      <c r="D1020" s="29"/>
    </row>
    <row r="1021" spans="3:4" x14ac:dyDescent="0.2">
      <c r="C1021" s="29"/>
      <c r="D1021" s="29"/>
    </row>
    <row r="1022" spans="3:4" x14ac:dyDescent="0.2">
      <c r="C1022" s="29"/>
      <c r="D1022" s="29"/>
    </row>
    <row r="1023" spans="3:4" x14ac:dyDescent="0.2">
      <c r="C1023" s="29"/>
      <c r="D1023" s="29"/>
    </row>
    <row r="1024" spans="3:4" x14ac:dyDescent="0.2">
      <c r="C1024" s="29"/>
      <c r="D1024" s="29"/>
    </row>
    <row r="1025" spans="3:4" x14ac:dyDescent="0.2">
      <c r="C1025" s="29"/>
      <c r="D1025" s="29"/>
    </row>
    <row r="1026" spans="3:4" x14ac:dyDescent="0.2">
      <c r="C1026" s="29"/>
      <c r="D1026" s="29"/>
    </row>
    <row r="1027" spans="3:4" x14ac:dyDescent="0.2">
      <c r="C1027" s="29"/>
      <c r="D1027" s="29"/>
    </row>
    <row r="1028" spans="3:4" x14ac:dyDescent="0.2">
      <c r="C1028" s="29"/>
      <c r="D1028" s="29"/>
    </row>
    <row r="1029" spans="3:4" x14ac:dyDescent="0.2">
      <c r="C1029" s="29"/>
      <c r="D1029" s="29"/>
    </row>
    <row r="1030" spans="3:4" x14ac:dyDescent="0.2">
      <c r="C1030" s="29"/>
      <c r="D1030" s="29"/>
    </row>
    <row r="1031" spans="3:4" x14ac:dyDescent="0.2">
      <c r="C1031" s="29"/>
      <c r="D1031" s="29"/>
    </row>
    <row r="1032" spans="3:4" x14ac:dyDescent="0.2">
      <c r="C1032" s="29"/>
      <c r="D1032" s="29"/>
    </row>
    <row r="1033" spans="3:4" x14ac:dyDescent="0.2">
      <c r="C1033" s="29"/>
      <c r="D1033" s="29"/>
    </row>
    <row r="1034" spans="3:4" x14ac:dyDescent="0.2">
      <c r="C1034" s="29"/>
      <c r="D1034" s="29"/>
    </row>
    <row r="1035" spans="3:4" x14ac:dyDescent="0.2">
      <c r="C1035" s="29"/>
      <c r="D1035" s="29"/>
    </row>
    <row r="1036" spans="3:4" x14ac:dyDescent="0.2">
      <c r="C1036" s="29"/>
      <c r="D1036" s="29"/>
    </row>
    <row r="1037" spans="3:4" x14ac:dyDescent="0.2">
      <c r="C1037" s="29"/>
      <c r="D1037" s="29"/>
    </row>
    <row r="1038" spans="3:4" x14ac:dyDescent="0.2">
      <c r="C1038" s="29"/>
      <c r="D1038" s="29"/>
    </row>
    <row r="1039" spans="3:4" x14ac:dyDescent="0.2">
      <c r="C1039" s="29"/>
      <c r="D1039" s="29"/>
    </row>
    <row r="1040" spans="3:4" x14ac:dyDescent="0.2">
      <c r="C1040" s="29"/>
      <c r="D1040" s="29"/>
    </row>
    <row r="1041" spans="3:4" x14ac:dyDescent="0.2">
      <c r="C1041" s="29"/>
      <c r="D1041" s="29"/>
    </row>
    <row r="1042" spans="3:4" x14ac:dyDescent="0.2">
      <c r="C1042" s="29"/>
      <c r="D1042" s="29"/>
    </row>
    <row r="1043" spans="3:4" x14ac:dyDescent="0.2">
      <c r="C1043" s="29"/>
      <c r="D1043" s="29"/>
    </row>
    <row r="1044" spans="3:4" x14ac:dyDescent="0.2">
      <c r="C1044" s="29"/>
      <c r="D1044" s="29"/>
    </row>
    <row r="1045" spans="3:4" x14ac:dyDescent="0.2">
      <c r="C1045" s="29"/>
      <c r="D1045" s="29"/>
    </row>
    <row r="1046" spans="3:4" x14ac:dyDescent="0.2">
      <c r="C1046" s="29"/>
      <c r="D1046" s="29"/>
    </row>
    <row r="1047" spans="3:4" x14ac:dyDescent="0.2">
      <c r="C1047" s="29"/>
      <c r="D1047" s="29"/>
    </row>
    <row r="1048" spans="3:4" x14ac:dyDescent="0.2">
      <c r="C1048" s="29"/>
      <c r="D1048" s="29"/>
    </row>
    <row r="1049" spans="3:4" x14ac:dyDescent="0.2">
      <c r="C1049" s="29"/>
      <c r="D1049" s="29"/>
    </row>
    <row r="1050" spans="3:4" x14ac:dyDescent="0.2">
      <c r="C1050" s="29"/>
      <c r="D1050" s="29"/>
    </row>
    <row r="1051" spans="3:4" x14ac:dyDescent="0.2">
      <c r="C1051" s="29"/>
      <c r="D1051" s="29"/>
    </row>
    <row r="1052" spans="3:4" x14ac:dyDescent="0.2">
      <c r="C1052" s="29"/>
      <c r="D1052" s="29"/>
    </row>
    <row r="1053" spans="3:4" x14ac:dyDescent="0.2">
      <c r="C1053" s="29"/>
      <c r="D1053" s="29"/>
    </row>
    <row r="1054" spans="3:4" x14ac:dyDescent="0.2">
      <c r="C1054" s="29"/>
      <c r="D1054" s="29"/>
    </row>
    <row r="1055" spans="3:4" x14ac:dyDescent="0.2">
      <c r="C1055" s="29"/>
      <c r="D1055" s="29"/>
    </row>
    <row r="1056" spans="3:4" x14ac:dyDescent="0.2">
      <c r="C1056" s="29"/>
      <c r="D1056" s="29"/>
    </row>
    <row r="1057" spans="3:4" x14ac:dyDescent="0.2">
      <c r="C1057" s="29"/>
      <c r="D1057" s="29"/>
    </row>
    <row r="1058" spans="3:4" x14ac:dyDescent="0.2">
      <c r="C1058" s="29"/>
      <c r="D1058" s="29"/>
    </row>
    <row r="1059" spans="3:4" x14ac:dyDescent="0.2">
      <c r="C1059" s="29"/>
      <c r="D1059" s="29"/>
    </row>
    <row r="1060" spans="3:4" x14ac:dyDescent="0.2">
      <c r="C1060" s="29"/>
      <c r="D1060" s="29"/>
    </row>
    <row r="1061" spans="3:4" x14ac:dyDescent="0.2">
      <c r="C1061" s="29"/>
      <c r="D1061" s="29"/>
    </row>
    <row r="1062" spans="3:4" x14ac:dyDescent="0.2">
      <c r="C1062" s="29"/>
      <c r="D1062" s="29"/>
    </row>
    <row r="1063" spans="3:4" x14ac:dyDescent="0.2">
      <c r="C1063" s="29"/>
      <c r="D1063" s="29"/>
    </row>
    <row r="1064" spans="3:4" x14ac:dyDescent="0.2">
      <c r="C1064" s="29"/>
      <c r="D1064" s="29"/>
    </row>
    <row r="1065" spans="3:4" x14ac:dyDescent="0.2">
      <c r="C1065" s="29"/>
      <c r="D1065" s="29"/>
    </row>
    <row r="1066" spans="3:4" x14ac:dyDescent="0.2">
      <c r="C1066" s="29"/>
      <c r="D1066" s="29"/>
    </row>
    <row r="1067" spans="3:4" x14ac:dyDescent="0.2">
      <c r="C1067" s="29"/>
      <c r="D1067" s="29"/>
    </row>
    <row r="1068" spans="3:4" x14ac:dyDescent="0.2">
      <c r="C1068" s="29"/>
      <c r="D1068" s="29"/>
    </row>
    <row r="1069" spans="3:4" x14ac:dyDescent="0.2">
      <c r="C1069" s="29"/>
      <c r="D1069" s="29"/>
    </row>
    <row r="1070" spans="3:4" x14ac:dyDescent="0.2">
      <c r="C1070" s="29"/>
      <c r="D1070" s="29"/>
    </row>
    <row r="1071" spans="3:4" x14ac:dyDescent="0.2">
      <c r="C1071" s="29"/>
      <c r="D1071" s="29"/>
    </row>
    <row r="1072" spans="3:4" x14ac:dyDescent="0.2">
      <c r="C1072" s="29"/>
      <c r="D1072" s="29"/>
    </row>
    <row r="1073" spans="3:4" x14ac:dyDescent="0.2">
      <c r="C1073" s="29"/>
      <c r="D1073" s="29"/>
    </row>
    <row r="1074" spans="3:4" x14ac:dyDescent="0.2">
      <c r="C1074" s="29"/>
      <c r="D1074" s="29"/>
    </row>
    <row r="1075" spans="3:4" x14ac:dyDescent="0.2">
      <c r="C1075" s="29"/>
      <c r="D1075" s="29"/>
    </row>
    <row r="1076" spans="3:4" x14ac:dyDescent="0.2">
      <c r="C1076" s="29"/>
      <c r="D1076" s="29"/>
    </row>
    <row r="1077" spans="3:4" x14ac:dyDescent="0.2">
      <c r="C1077" s="29"/>
      <c r="D1077" s="29"/>
    </row>
    <row r="1078" spans="3:4" x14ac:dyDescent="0.2">
      <c r="C1078" s="29"/>
      <c r="D1078" s="29"/>
    </row>
    <row r="1079" spans="3:4" x14ac:dyDescent="0.2">
      <c r="C1079" s="29"/>
      <c r="D1079" s="29"/>
    </row>
    <row r="1080" spans="3:4" x14ac:dyDescent="0.2">
      <c r="C1080" s="29"/>
      <c r="D1080" s="29"/>
    </row>
    <row r="1081" spans="3:4" x14ac:dyDescent="0.2">
      <c r="C1081" s="29"/>
      <c r="D1081" s="29"/>
    </row>
    <row r="1082" spans="3:4" x14ac:dyDescent="0.2">
      <c r="C1082" s="29"/>
      <c r="D1082" s="29"/>
    </row>
    <row r="1083" spans="3:4" x14ac:dyDescent="0.2">
      <c r="C1083" s="29"/>
      <c r="D1083" s="29"/>
    </row>
    <row r="1084" spans="3:4" x14ac:dyDescent="0.2">
      <c r="C1084" s="29"/>
      <c r="D1084" s="29"/>
    </row>
    <row r="1085" spans="3:4" x14ac:dyDescent="0.2">
      <c r="C1085" s="29"/>
      <c r="D1085" s="29"/>
    </row>
    <row r="1086" spans="3:4" x14ac:dyDescent="0.2">
      <c r="C1086" s="29"/>
      <c r="D1086" s="29"/>
    </row>
    <row r="1087" spans="3:4" x14ac:dyDescent="0.2">
      <c r="C1087" s="29"/>
      <c r="D1087" s="29"/>
    </row>
    <row r="1088" spans="3:4" x14ac:dyDescent="0.2">
      <c r="C1088" s="29"/>
      <c r="D1088" s="29"/>
    </row>
    <row r="1089" spans="3:4" x14ac:dyDescent="0.2">
      <c r="C1089" s="29"/>
      <c r="D1089" s="29"/>
    </row>
    <row r="1090" spans="3:4" x14ac:dyDescent="0.2">
      <c r="C1090" s="29"/>
      <c r="D1090" s="29"/>
    </row>
    <row r="1091" spans="3:4" x14ac:dyDescent="0.2">
      <c r="C1091" s="29"/>
      <c r="D1091" s="29"/>
    </row>
    <row r="1092" spans="3:4" x14ac:dyDescent="0.2">
      <c r="C1092" s="29"/>
      <c r="D1092" s="29"/>
    </row>
    <row r="1093" spans="3:4" x14ac:dyDescent="0.2">
      <c r="C1093" s="29"/>
      <c r="D1093" s="29"/>
    </row>
    <row r="1094" spans="3:4" x14ac:dyDescent="0.2">
      <c r="C1094" s="29"/>
      <c r="D1094" s="29"/>
    </row>
    <row r="1095" spans="3:4" x14ac:dyDescent="0.2">
      <c r="C1095" s="29"/>
      <c r="D1095" s="29"/>
    </row>
    <row r="1096" spans="3:4" x14ac:dyDescent="0.2">
      <c r="C1096" s="29"/>
      <c r="D1096" s="29"/>
    </row>
    <row r="1097" spans="3:4" x14ac:dyDescent="0.2">
      <c r="C1097" s="29"/>
      <c r="D1097" s="29"/>
    </row>
    <row r="1098" spans="3:4" x14ac:dyDescent="0.2">
      <c r="C1098" s="29"/>
      <c r="D1098" s="29"/>
    </row>
    <row r="1099" spans="3:4" x14ac:dyDescent="0.2">
      <c r="C1099" s="29"/>
      <c r="D1099" s="29"/>
    </row>
    <row r="1100" spans="3:4" x14ac:dyDescent="0.2">
      <c r="C1100" s="29"/>
      <c r="D1100" s="29"/>
    </row>
    <row r="1101" spans="3:4" x14ac:dyDescent="0.2">
      <c r="C1101" s="29"/>
      <c r="D1101" s="29"/>
    </row>
    <row r="1102" spans="3:4" x14ac:dyDescent="0.2">
      <c r="C1102" s="29"/>
      <c r="D1102" s="29"/>
    </row>
    <row r="1103" spans="3:4" x14ac:dyDescent="0.2">
      <c r="C1103" s="29"/>
      <c r="D1103" s="29"/>
    </row>
    <row r="1104" spans="3:4" x14ac:dyDescent="0.2">
      <c r="C1104" s="29"/>
      <c r="D1104" s="29"/>
    </row>
    <row r="1105" spans="3:4" x14ac:dyDescent="0.2">
      <c r="C1105" s="29"/>
      <c r="D1105" s="29"/>
    </row>
    <row r="1106" spans="3:4" x14ac:dyDescent="0.2">
      <c r="C1106" s="29"/>
      <c r="D1106" s="29"/>
    </row>
    <row r="1107" spans="3:4" x14ac:dyDescent="0.2">
      <c r="C1107" s="29"/>
      <c r="D1107" s="29"/>
    </row>
    <row r="1108" spans="3:4" x14ac:dyDescent="0.2">
      <c r="C1108" s="29"/>
      <c r="D1108" s="29"/>
    </row>
    <row r="1109" spans="3:4" x14ac:dyDescent="0.2">
      <c r="C1109" s="29"/>
      <c r="D1109" s="29"/>
    </row>
    <row r="1110" spans="3:4" x14ac:dyDescent="0.2">
      <c r="C1110" s="29"/>
      <c r="D1110" s="29"/>
    </row>
    <row r="1111" spans="3:4" x14ac:dyDescent="0.2">
      <c r="C1111" s="29"/>
      <c r="D1111" s="29"/>
    </row>
    <row r="1112" spans="3:4" x14ac:dyDescent="0.2">
      <c r="C1112" s="29"/>
      <c r="D1112" s="29"/>
    </row>
    <row r="1113" spans="3:4" x14ac:dyDescent="0.2">
      <c r="C1113" s="29"/>
      <c r="D1113" s="29"/>
    </row>
    <row r="1114" spans="3:4" x14ac:dyDescent="0.2">
      <c r="C1114" s="29"/>
      <c r="D1114" s="29"/>
    </row>
    <row r="1115" spans="3:4" x14ac:dyDescent="0.2">
      <c r="C1115" s="29"/>
      <c r="D1115" s="29"/>
    </row>
    <row r="1116" spans="3:4" x14ac:dyDescent="0.2">
      <c r="C1116" s="29"/>
      <c r="D1116" s="29"/>
    </row>
    <row r="1117" spans="3:4" x14ac:dyDescent="0.2">
      <c r="C1117" s="29"/>
      <c r="D1117" s="29"/>
    </row>
    <row r="1118" spans="3:4" x14ac:dyDescent="0.2">
      <c r="C1118" s="29"/>
      <c r="D1118" s="29"/>
    </row>
    <row r="1119" spans="3:4" x14ac:dyDescent="0.2">
      <c r="C1119" s="29"/>
      <c r="D1119" s="29"/>
    </row>
    <row r="1120" spans="3:4" x14ac:dyDescent="0.2">
      <c r="C1120" s="29"/>
      <c r="D1120" s="29"/>
    </row>
    <row r="1121" spans="3:4" x14ac:dyDescent="0.2">
      <c r="C1121" s="29"/>
      <c r="D1121" s="29"/>
    </row>
    <row r="1122" spans="3:4" x14ac:dyDescent="0.2">
      <c r="C1122" s="29"/>
      <c r="D1122" s="29"/>
    </row>
    <row r="1123" spans="3:4" x14ac:dyDescent="0.2">
      <c r="C1123" s="29"/>
      <c r="D1123" s="29"/>
    </row>
    <row r="1124" spans="3:4" x14ac:dyDescent="0.2">
      <c r="C1124" s="29"/>
      <c r="D1124" s="29"/>
    </row>
    <row r="1125" spans="3:4" x14ac:dyDescent="0.2">
      <c r="C1125" s="29"/>
      <c r="D1125" s="29"/>
    </row>
    <row r="1126" spans="3:4" x14ac:dyDescent="0.2">
      <c r="C1126" s="29"/>
      <c r="D1126" s="29"/>
    </row>
    <row r="1127" spans="3:4" x14ac:dyDescent="0.2">
      <c r="C1127" s="29"/>
      <c r="D1127" s="29"/>
    </row>
    <row r="1128" spans="3:4" x14ac:dyDescent="0.2">
      <c r="C1128" s="29"/>
      <c r="D1128" s="29"/>
    </row>
    <row r="1129" spans="3:4" x14ac:dyDescent="0.2">
      <c r="C1129" s="29"/>
      <c r="D1129" s="29"/>
    </row>
    <row r="1130" spans="3:4" x14ac:dyDescent="0.2">
      <c r="C1130" s="29"/>
      <c r="D1130" s="29"/>
    </row>
    <row r="1131" spans="3:4" x14ac:dyDescent="0.2">
      <c r="C1131" s="29"/>
      <c r="D1131" s="29"/>
    </row>
    <row r="1132" spans="3:4" x14ac:dyDescent="0.2">
      <c r="C1132" s="29"/>
      <c r="D1132" s="29"/>
    </row>
    <row r="1133" spans="3:4" x14ac:dyDescent="0.2">
      <c r="C1133" s="29"/>
      <c r="D1133" s="29"/>
    </row>
    <row r="1134" spans="3:4" x14ac:dyDescent="0.2">
      <c r="C1134" s="29"/>
      <c r="D1134" s="29"/>
    </row>
    <row r="1135" spans="3:4" x14ac:dyDescent="0.2">
      <c r="C1135" s="29"/>
      <c r="D1135" s="29"/>
    </row>
    <row r="1136" spans="3:4" x14ac:dyDescent="0.2">
      <c r="C1136" s="29"/>
      <c r="D1136" s="29"/>
    </row>
    <row r="1137" spans="3:4" x14ac:dyDescent="0.2">
      <c r="C1137" s="29"/>
      <c r="D1137" s="29"/>
    </row>
    <row r="1138" spans="3:4" x14ac:dyDescent="0.2">
      <c r="C1138" s="29"/>
      <c r="D1138" s="29"/>
    </row>
    <row r="1139" spans="3:4" x14ac:dyDescent="0.2">
      <c r="C1139" s="29"/>
      <c r="D1139" s="29"/>
    </row>
    <row r="1140" spans="3:4" x14ac:dyDescent="0.2">
      <c r="C1140" s="29"/>
      <c r="D1140" s="29"/>
    </row>
    <row r="1141" spans="3:4" x14ac:dyDescent="0.2">
      <c r="C1141" s="29"/>
      <c r="D1141" s="29"/>
    </row>
    <row r="1142" spans="3:4" x14ac:dyDescent="0.2">
      <c r="C1142" s="29"/>
      <c r="D1142" s="29"/>
    </row>
    <row r="1143" spans="3:4" x14ac:dyDescent="0.2">
      <c r="C1143" s="29"/>
      <c r="D1143" s="29"/>
    </row>
    <row r="1144" spans="3:4" x14ac:dyDescent="0.2">
      <c r="C1144" s="29"/>
      <c r="D1144" s="29"/>
    </row>
    <row r="1145" spans="3:4" x14ac:dyDescent="0.2">
      <c r="C1145" s="29"/>
      <c r="D1145" s="29"/>
    </row>
    <row r="1146" spans="3:4" x14ac:dyDescent="0.2">
      <c r="C1146" s="29"/>
      <c r="D1146" s="29"/>
    </row>
    <row r="1147" spans="3:4" x14ac:dyDescent="0.2">
      <c r="C1147" s="29"/>
      <c r="D1147" s="29"/>
    </row>
    <row r="1148" spans="3:4" x14ac:dyDescent="0.2">
      <c r="C1148" s="29"/>
      <c r="D1148" s="29"/>
    </row>
    <row r="1149" spans="3:4" x14ac:dyDescent="0.2">
      <c r="C1149" s="29"/>
      <c r="D1149" s="29"/>
    </row>
    <row r="1150" spans="3:4" x14ac:dyDescent="0.2">
      <c r="C1150" s="29"/>
      <c r="D1150" s="29"/>
    </row>
    <row r="1151" spans="3:4" x14ac:dyDescent="0.2">
      <c r="C1151" s="29"/>
      <c r="D1151" s="29"/>
    </row>
    <row r="1152" spans="3:4" x14ac:dyDescent="0.2">
      <c r="C1152" s="29"/>
      <c r="D1152" s="29"/>
    </row>
    <row r="1153" spans="3:4" x14ac:dyDescent="0.2">
      <c r="C1153" s="29"/>
      <c r="D1153" s="29"/>
    </row>
    <row r="1154" spans="3:4" x14ac:dyDescent="0.2">
      <c r="C1154" s="29"/>
      <c r="D1154" s="29"/>
    </row>
    <row r="1155" spans="3:4" x14ac:dyDescent="0.2">
      <c r="C1155" s="29"/>
      <c r="D1155" s="29"/>
    </row>
    <row r="1156" spans="3:4" x14ac:dyDescent="0.2">
      <c r="C1156" s="29"/>
      <c r="D1156" s="29"/>
    </row>
    <row r="1157" spans="3:4" x14ac:dyDescent="0.2">
      <c r="C1157" s="29"/>
      <c r="D1157" s="29"/>
    </row>
    <row r="1158" spans="3:4" x14ac:dyDescent="0.2">
      <c r="C1158" s="29"/>
      <c r="D1158" s="29"/>
    </row>
    <row r="1159" spans="3:4" x14ac:dyDescent="0.2">
      <c r="C1159" s="29"/>
      <c r="D1159" s="29"/>
    </row>
    <row r="1160" spans="3:4" x14ac:dyDescent="0.2">
      <c r="C1160" s="29"/>
      <c r="D1160" s="29"/>
    </row>
    <row r="1161" spans="3:4" x14ac:dyDescent="0.2">
      <c r="C1161" s="29"/>
      <c r="D1161" s="29"/>
    </row>
    <row r="1162" spans="3:4" x14ac:dyDescent="0.2">
      <c r="C1162" s="29"/>
      <c r="D1162" s="29"/>
    </row>
    <row r="1163" spans="3:4" x14ac:dyDescent="0.2">
      <c r="C1163" s="29"/>
      <c r="D1163" s="29"/>
    </row>
    <row r="1164" spans="3:4" x14ac:dyDescent="0.2">
      <c r="C1164" s="29"/>
      <c r="D1164" s="29"/>
    </row>
    <row r="1165" spans="3:4" x14ac:dyDescent="0.2">
      <c r="C1165" s="29"/>
      <c r="D1165" s="29"/>
    </row>
    <row r="1166" spans="3:4" x14ac:dyDescent="0.2">
      <c r="C1166" s="29"/>
      <c r="D1166" s="29"/>
    </row>
    <row r="1167" spans="3:4" x14ac:dyDescent="0.2">
      <c r="C1167" s="29"/>
      <c r="D1167" s="29"/>
    </row>
    <row r="1168" spans="3:4" x14ac:dyDescent="0.2">
      <c r="C1168" s="29"/>
      <c r="D1168" s="29"/>
    </row>
    <row r="1169" spans="3:4" x14ac:dyDescent="0.2">
      <c r="C1169" s="29"/>
      <c r="D1169" s="29"/>
    </row>
    <row r="1170" spans="3:4" x14ac:dyDescent="0.2">
      <c r="C1170" s="29"/>
      <c r="D1170" s="29"/>
    </row>
    <row r="1171" spans="3:4" x14ac:dyDescent="0.2">
      <c r="C1171" s="29"/>
      <c r="D1171" s="29"/>
    </row>
    <row r="1172" spans="3:4" x14ac:dyDescent="0.2">
      <c r="C1172" s="29"/>
      <c r="D1172" s="29"/>
    </row>
    <row r="1173" spans="3:4" x14ac:dyDescent="0.2">
      <c r="C1173" s="29"/>
      <c r="D1173" s="29"/>
    </row>
    <row r="1174" spans="3:4" x14ac:dyDescent="0.2">
      <c r="C1174" s="29"/>
      <c r="D1174" s="29"/>
    </row>
    <row r="1175" spans="3:4" x14ac:dyDescent="0.2">
      <c r="C1175" s="29"/>
      <c r="D1175" s="29"/>
    </row>
    <row r="1176" spans="3:4" x14ac:dyDescent="0.2">
      <c r="C1176" s="29"/>
      <c r="D1176" s="29"/>
    </row>
    <row r="1177" spans="3:4" x14ac:dyDescent="0.2">
      <c r="C1177" s="29"/>
      <c r="D1177" s="29"/>
    </row>
    <row r="1178" spans="3:4" x14ac:dyDescent="0.2">
      <c r="C1178" s="29"/>
      <c r="D1178" s="29"/>
    </row>
    <row r="1179" spans="3:4" x14ac:dyDescent="0.2">
      <c r="C1179" s="29"/>
      <c r="D1179" s="29"/>
    </row>
    <row r="1180" spans="3:4" x14ac:dyDescent="0.2">
      <c r="C1180" s="29"/>
      <c r="D1180" s="29"/>
    </row>
    <row r="1181" spans="3:4" x14ac:dyDescent="0.2">
      <c r="C1181" s="29"/>
      <c r="D1181" s="29"/>
    </row>
    <row r="1182" spans="3:4" x14ac:dyDescent="0.2">
      <c r="C1182" s="29"/>
      <c r="D1182" s="29"/>
    </row>
    <row r="1183" spans="3:4" x14ac:dyDescent="0.2">
      <c r="C1183" s="29"/>
      <c r="D1183" s="29"/>
    </row>
    <row r="1184" spans="3:4" x14ac:dyDescent="0.2">
      <c r="C1184" s="29"/>
      <c r="D1184" s="29"/>
    </row>
    <row r="1185" spans="3:4" x14ac:dyDescent="0.2">
      <c r="C1185" s="29"/>
      <c r="D1185" s="29"/>
    </row>
    <row r="1186" spans="3:4" x14ac:dyDescent="0.2">
      <c r="C1186" s="29"/>
      <c r="D1186" s="29"/>
    </row>
    <row r="1187" spans="3:4" x14ac:dyDescent="0.2">
      <c r="C1187" s="29"/>
      <c r="D1187" s="29"/>
    </row>
    <row r="1188" spans="3:4" x14ac:dyDescent="0.2">
      <c r="C1188" s="29"/>
      <c r="D1188" s="29"/>
    </row>
    <row r="1189" spans="3:4" x14ac:dyDescent="0.2">
      <c r="C1189" s="29"/>
      <c r="D1189" s="29"/>
    </row>
    <row r="1190" spans="3:4" x14ac:dyDescent="0.2">
      <c r="C1190" s="29"/>
      <c r="D1190" s="29"/>
    </row>
    <row r="1191" spans="3:4" x14ac:dyDescent="0.2">
      <c r="C1191" s="29"/>
      <c r="D1191" s="29"/>
    </row>
    <row r="1192" spans="3:4" x14ac:dyDescent="0.2">
      <c r="C1192" s="29"/>
      <c r="D1192" s="29"/>
    </row>
    <row r="1193" spans="3:4" x14ac:dyDescent="0.2">
      <c r="C1193" s="29"/>
      <c r="D1193" s="29"/>
    </row>
    <row r="1194" spans="3:4" x14ac:dyDescent="0.2">
      <c r="C1194" s="29"/>
      <c r="D1194" s="29"/>
    </row>
    <row r="1195" spans="3:4" x14ac:dyDescent="0.2">
      <c r="C1195" s="29"/>
      <c r="D1195" s="29"/>
    </row>
    <row r="1196" spans="3:4" x14ac:dyDescent="0.2">
      <c r="C1196" s="29"/>
      <c r="D1196" s="29"/>
    </row>
    <row r="1197" spans="3:4" x14ac:dyDescent="0.2">
      <c r="C1197" s="29"/>
      <c r="D1197" s="29"/>
    </row>
    <row r="1198" spans="3:4" x14ac:dyDescent="0.2">
      <c r="C1198" s="29"/>
      <c r="D1198" s="29"/>
    </row>
    <row r="1199" spans="3:4" x14ac:dyDescent="0.2">
      <c r="C1199" s="29"/>
      <c r="D1199" s="29"/>
    </row>
    <row r="1200" spans="3:4" x14ac:dyDescent="0.2">
      <c r="C1200" s="29"/>
      <c r="D1200" s="29"/>
    </row>
    <row r="1201" spans="3:4" x14ac:dyDescent="0.2">
      <c r="C1201" s="29"/>
      <c r="D1201" s="29"/>
    </row>
    <row r="1202" spans="3:4" x14ac:dyDescent="0.2">
      <c r="C1202" s="29"/>
      <c r="D1202" s="29"/>
    </row>
    <row r="1203" spans="3:4" x14ac:dyDescent="0.2">
      <c r="C1203" s="29"/>
      <c r="D1203" s="29"/>
    </row>
    <row r="1204" spans="3:4" x14ac:dyDescent="0.2">
      <c r="C1204" s="29"/>
      <c r="D1204" s="29"/>
    </row>
    <row r="1205" spans="3:4" x14ac:dyDescent="0.2">
      <c r="C1205" s="29"/>
      <c r="D1205" s="29"/>
    </row>
    <row r="1206" spans="3:4" x14ac:dyDescent="0.2">
      <c r="C1206" s="29"/>
      <c r="D1206" s="29"/>
    </row>
    <row r="1207" spans="3:4" x14ac:dyDescent="0.2">
      <c r="C1207" s="29"/>
      <c r="D1207" s="29"/>
    </row>
    <row r="1208" spans="3:4" x14ac:dyDescent="0.2">
      <c r="C1208" s="29"/>
      <c r="D1208" s="29"/>
    </row>
    <row r="1209" spans="3:4" x14ac:dyDescent="0.2">
      <c r="C1209" s="29"/>
      <c r="D1209" s="29"/>
    </row>
    <row r="1210" spans="3:4" x14ac:dyDescent="0.2">
      <c r="C1210" s="29"/>
      <c r="D1210" s="29"/>
    </row>
    <row r="1211" spans="3:4" x14ac:dyDescent="0.2">
      <c r="C1211" s="29"/>
      <c r="D1211" s="29"/>
    </row>
    <row r="1212" spans="3:4" x14ac:dyDescent="0.2">
      <c r="C1212" s="29"/>
      <c r="D1212" s="29"/>
    </row>
    <row r="1213" spans="3:4" x14ac:dyDescent="0.2">
      <c r="C1213" s="29"/>
      <c r="D1213" s="29"/>
    </row>
    <row r="1214" spans="3:4" x14ac:dyDescent="0.2">
      <c r="C1214" s="29"/>
      <c r="D1214" s="29"/>
    </row>
    <row r="1215" spans="3:4" x14ac:dyDescent="0.2">
      <c r="C1215" s="29"/>
      <c r="D1215" s="29"/>
    </row>
    <row r="1216" spans="3:4" x14ac:dyDescent="0.2">
      <c r="C1216" s="29"/>
      <c r="D1216" s="29"/>
    </row>
    <row r="1217" spans="3:4" x14ac:dyDescent="0.2">
      <c r="C1217" s="29"/>
      <c r="D1217" s="29"/>
    </row>
    <row r="1218" spans="3:4" x14ac:dyDescent="0.2">
      <c r="C1218" s="29"/>
      <c r="D1218" s="29"/>
    </row>
    <row r="1219" spans="3:4" x14ac:dyDescent="0.2">
      <c r="C1219" s="29"/>
      <c r="D1219" s="29"/>
    </row>
    <row r="1220" spans="3:4" x14ac:dyDescent="0.2">
      <c r="C1220" s="29"/>
      <c r="D1220" s="29"/>
    </row>
    <row r="1221" spans="3:4" x14ac:dyDescent="0.2">
      <c r="C1221" s="29"/>
      <c r="D1221" s="29"/>
    </row>
    <row r="1222" spans="3:4" x14ac:dyDescent="0.2">
      <c r="C1222" s="29"/>
      <c r="D1222" s="29"/>
    </row>
    <row r="1223" spans="3:4" x14ac:dyDescent="0.2">
      <c r="C1223" s="29"/>
      <c r="D1223" s="29"/>
    </row>
    <row r="1224" spans="3:4" x14ac:dyDescent="0.2">
      <c r="C1224" s="29"/>
      <c r="D1224" s="29"/>
    </row>
    <row r="1225" spans="3:4" x14ac:dyDescent="0.2">
      <c r="C1225" s="29"/>
      <c r="D1225" s="29"/>
    </row>
    <row r="1226" spans="3:4" x14ac:dyDescent="0.2">
      <c r="C1226" s="29"/>
      <c r="D1226" s="29"/>
    </row>
    <row r="1227" spans="3:4" x14ac:dyDescent="0.2">
      <c r="C1227" s="29"/>
      <c r="D1227" s="29"/>
    </row>
    <row r="1228" spans="3:4" x14ac:dyDescent="0.2">
      <c r="C1228" s="29"/>
      <c r="D1228" s="29"/>
    </row>
    <row r="1229" spans="3:4" x14ac:dyDescent="0.2">
      <c r="C1229" s="29"/>
      <c r="D1229" s="29"/>
    </row>
    <row r="1230" spans="3:4" x14ac:dyDescent="0.2">
      <c r="C1230" s="29"/>
      <c r="D1230" s="29"/>
    </row>
    <row r="1231" spans="3:4" x14ac:dyDescent="0.2">
      <c r="C1231" s="29"/>
      <c r="D1231" s="29"/>
    </row>
    <row r="1232" spans="3:4" x14ac:dyDescent="0.2">
      <c r="C1232" s="29"/>
      <c r="D1232" s="29"/>
    </row>
    <row r="1233" spans="3:4" x14ac:dyDescent="0.2">
      <c r="C1233" s="29"/>
      <c r="D1233" s="29"/>
    </row>
    <row r="1234" spans="3:4" x14ac:dyDescent="0.2">
      <c r="C1234" s="29"/>
      <c r="D1234" s="29"/>
    </row>
    <row r="1235" spans="3:4" x14ac:dyDescent="0.2">
      <c r="C1235" s="29"/>
      <c r="D1235" s="29"/>
    </row>
    <row r="1236" spans="3:4" x14ac:dyDescent="0.2">
      <c r="C1236" s="29"/>
      <c r="D1236" s="29"/>
    </row>
    <row r="1237" spans="3:4" x14ac:dyDescent="0.2">
      <c r="C1237" s="29"/>
      <c r="D1237" s="29"/>
    </row>
    <row r="1238" spans="3:4" x14ac:dyDescent="0.2">
      <c r="C1238" s="29"/>
      <c r="D1238" s="29"/>
    </row>
    <row r="1239" spans="3:4" x14ac:dyDescent="0.2">
      <c r="C1239" s="29"/>
      <c r="D1239" s="29"/>
    </row>
    <row r="1240" spans="3:4" x14ac:dyDescent="0.2">
      <c r="C1240" s="29"/>
      <c r="D1240" s="29"/>
    </row>
    <row r="1241" spans="3:4" x14ac:dyDescent="0.2">
      <c r="C1241" s="29"/>
      <c r="D1241" s="29"/>
    </row>
    <row r="1242" spans="3:4" x14ac:dyDescent="0.2">
      <c r="C1242" s="29"/>
      <c r="D1242" s="29"/>
    </row>
    <row r="1243" spans="3:4" x14ac:dyDescent="0.2">
      <c r="C1243" s="29"/>
      <c r="D1243" s="29"/>
    </row>
    <row r="1244" spans="3:4" x14ac:dyDescent="0.2">
      <c r="C1244" s="29"/>
      <c r="D1244" s="29"/>
    </row>
    <row r="1245" spans="3:4" x14ac:dyDescent="0.2">
      <c r="C1245" s="29"/>
      <c r="D1245" s="29"/>
    </row>
    <row r="1246" spans="3:4" x14ac:dyDescent="0.2">
      <c r="C1246" s="29"/>
      <c r="D1246" s="29"/>
    </row>
    <row r="1247" spans="3:4" x14ac:dyDescent="0.2">
      <c r="C1247" s="29"/>
      <c r="D1247" s="29"/>
    </row>
    <row r="1248" spans="3:4" x14ac:dyDescent="0.2">
      <c r="C1248" s="29"/>
      <c r="D1248" s="29"/>
    </row>
    <row r="1249" spans="3:4" x14ac:dyDescent="0.2">
      <c r="C1249" s="29"/>
      <c r="D1249" s="29"/>
    </row>
    <row r="1250" spans="3:4" x14ac:dyDescent="0.2">
      <c r="C1250" s="29"/>
      <c r="D1250" s="29"/>
    </row>
    <row r="1251" spans="3:4" x14ac:dyDescent="0.2">
      <c r="C1251" s="29"/>
      <c r="D1251" s="29"/>
    </row>
    <row r="1252" spans="3:4" x14ac:dyDescent="0.2">
      <c r="C1252" s="29"/>
      <c r="D1252" s="29"/>
    </row>
    <row r="1253" spans="3:4" x14ac:dyDescent="0.2">
      <c r="C1253" s="29"/>
      <c r="D1253" s="29"/>
    </row>
    <row r="1254" spans="3:4" x14ac:dyDescent="0.2">
      <c r="C1254" s="29"/>
      <c r="D1254" s="29"/>
    </row>
    <row r="1255" spans="3:4" x14ac:dyDescent="0.2">
      <c r="C1255" s="29"/>
      <c r="D1255" s="29"/>
    </row>
    <row r="1256" spans="3:4" x14ac:dyDescent="0.2">
      <c r="C1256" s="29"/>
      <c r="D1256" s="29"/>
    </row>
    <row r="1257" spans="3:4" x14ac:dyDescent="0.2">
      <c r="C1257" s="29"/>
      <c r="D1257" s="29"/>
    </row>
    <row r="1258" spans="3:4" x14ac:dyDescent="0.2">
      <c r="C1258" s="29"/>
      <c r="D1258" s="29"/>
    </row>
    <row r="1259" spans="3:4" x14ac:dyDescent="0.2">
      <c r="C1259" s="29"/>
      <c r="D1259" s="29"/>
    </row>
    <row r="1260" spans="3:4" x14ac:dyDescent="0.2">
      <c r="C1260" s="29"/>
      <c r="D1260" s="29"/>
    </row>
    <row r="1261" spans="3:4" x14ac:dyDescent="0.2">
      <c r="C1261" s="29"/>
      <c r="D1261" s="29"/>
    </row>
    <row r="1262" spans="3:4" x14ac:dyDescent="0.2">
      <c r="C1262" s="29"/>
      <c r="D1262" s="29"/>
    </row>
    <row r="1263" spans="3:4" x14ac:dyDescent="0.2">
      <c r="C1263" s="29"/>
      <c r="D1263" s="29"/>
    </row>
    <row r="1264" spans="3:4" x14ac:dyDescent="0.2">
      <c r="C1264" s="29"/>
      <c r="D1264" s="29"/>
    </row>
    <row r="1265" spans="3:4" x14ac:dyDescent="0.2">
      <c r="C1265" s="29"/>
      <c r="D1265" s="29"/>
    </row>
    <row r="1266" spans="3:4" x14ac:dyDescent="0.2">
      <c r="C1266" s="29"/>
      <c r="D1266" s="29"/>
    </row>
    <row r="1267" spans="3:4" x14ac:dyDescent="0.2">
      <c r="C1267" s="29"/>
      <c r="D1267" s="29"/>
    </row>
    <row r="1268" spans="3:4" x14ac:dyDescent="0.2">
      <c r="C1268" s="29"/>
      <c r="D1268" s="29"/>
    </row>
    <row r="1269" spans="3:4" x14ac:dyDescent="0.2">
      <c r="C1269" s="29"/>
      <c r="D1269" s="29"/>
    </row>
    <row r="1270" spans="3:4" x14ac:dyDescent="0.2">
      <c r="C1270" s="29"/>
      <c r="D1270" s="29"/>
    </row>
    <row r="1271" spans="3:4" x14ac:dyDescent="0.2">
      <c r="C1271" s="29"/>
      <c r="D1271" s="29"/>
    </row>
    <row r="1272" spans="3:4" x14ac:dyDescent="0.2">
      <c r="C1272" s="29"/>
      <c r="D1272" s="29"/>
    </row>
    <row r="1273" spans="3:4" x14ac:dyDescent="0.2">
      <c r="C1273" s="29"/>
      <c r="D1273" s="29"/>
    </row>
    <row r="1274" spans="3:4" x14ac:dyDescent="0.2">
      <c r="C1274" s="29"/>
      <c r="D1274" s="29"/>
    </row>
    <row r="1275" spans="3:4" x14ac:dyDescent="0.2">
      <c r="C1275" s="29"/>
      <c r="D1275" s="29"/>
    </row>
    <row r="1276" spans="3:4" x14ac:dyDescent="0.2">
      <c r="C1276" s="29"/>
      <c r="D1276" s="29"/>
    </row>
    <row r="1277" spans="3:4" x14ac:dyDescent="0.2">
      <c r="C1277" s="29"/>
      <c r="D1277" s="29"/>
    </row>
    <row r="1278" spans="3:4" x14ac:dyDescent="0.2">
      <c r="C1278" s="29"/>
      <c r="D1278" s="29"/>
    </row>
    <row r="1279" spans="3:4" x14ac:dyDescent="0.2">
      <c r="C1279" s="29"/>
      <c r="D1279" s="29"/>
    </row>
    <row r="1280" spans="3:4" x14ac:dyDescent="0.2">
      <c r="C1280" s="29"/>
      <c r="D1280" s="29"/>
    </row>
    <row r="1281" spans="3:4" x14ac:dyDescent="0.2">
      <c r="C1281" s="29"/>
      <c r="D1281" s="29"/>
    </row>
    <row r="1282" spans="3:4" x14ac:dyDescent="0.2">
      <c r="C1282" s="29"/>
      <c r="D1282" s="29"/>
    </row>
    <row r="1283" spans="3:4" x14ac:dyDescent="0.2">
      <c r="C1283" s="29"/>
      <c r="D1283" s="29"/>
    </row>
    <row r="1284" spans="3:4" x14ac:dyDescent="0.2">
      <c r="C1284" s="29"/>
      <c r="D1284" s="29"/>
    </row>
    <row r="1285" spans="3:4" x14ac:dyDescent="0.2">
      <c r="C1285" s="29"/>
      <c r="D1285" s="29"/>
    </row>
    <row r="1286" spans="3:4" x14ac:dyDescent="0.2">
      <c r="C1286" s="29"/>
      <c r="D1286" s="29"/>
    </row>
    <row r="1287" spans="3:4" x14ac:dyDescent="0.2">
      <c r="C1287" s="29"/>
      <c r="D1287" s="29"/>
    </row>
    <row r="1288" spans="3:4" x14ac:dyDescent="0.2">
      <c r="C1288" s="29"/>
      <c r="D1288" s="29"/>
    </row>
    <row r="1289" spans="3:4" x14ac:dyDescent="0.2">
      <c r="C1289" s="29"/>
      <c r="D1289" s="29"/>
    </row>
    <row r="1290" spans="3:4" x14ac:dyDescent="0.2">
      <c r="C1290" s="29"/>
      <c r="D1290" s="29"/>
    </row>
    <row r="1291" spans="3:4" x14ac:dyDescent="0.2">
      <c r="C1291" s="29"/>
      <c r="D1291" s="29"/>
    </row>
    <row r="1292" spans="3:4" x14ac:dyDescent="0.2">
      <c r="C1292" s="29"/>
      <c r="D1292" s="29"/>
    </row>
    <row r="1293" spans="3:4" x14ac:dyDescent="0.2">
      <c r="C1293" s="29"/>
      <c r="D1293" s="29"/>
    </row>
    <row r="1294" spans="3:4" x14ac:dyDescent="0.2">
      <c r="C1294" s="29"/>
      <c r="D1294" s="29"/>
    </row>
    <row r="1295" spans="3:4" x14ac:dyDescent="0.2">
      <c r="C1295" s="29"/>
      <c r="D1295" s="29"/>
    </row>
    <row r="1296" spans="3:4" x14ac:dyDescent="0.2">
      <c r="C1296" s="29"/>
      <c r="D1296" s="29"/>
    </row>
    <row r="1297" spans="3:4" x14ac:dyDescent="0.2">
      <c r="C1297" s="29"/>
      <c r="D1297" s="29"/>
    </row>
    <row r="1298" spans="3:4" x14ac:dyDescent="0.2">
      <c r="C1298" s="29"/>
      <c r="D1298" s="29"/>
    </row>
    <row r="1299" spans="3:4" x14ac:dyDescent="0.2">
      <c r="C1299" s="29"/>
      <c r="D1299" s="29"/>
    </row>
    <row r="1300" spans="3:4" x14ac:dyDescent="0.2">
      <c r="C1300" s="29"/>
      <c r="D1300" s="29"/>
    </row>
    <row r="1301" spans="3:4" x14ac:dyDescent="0.2">
      <c r="C1301" s="29"/>
      <c r="D1301" s="29"/>
    </row>
    <row r="1302" spans="3:4" x14ac:dyDescent="0.2">
      <c r="C1302" s="29"/>
      <c r="D1302" s="29"/>
    </row>
    <row r="1303" spans="3:4" x14ac:dyDescent="0.2">
      <c r="C1303" s="29"/>
      <c r="D1303" s="29"/>
    </row>
    <row r="1304" spans="3:4" x14ac:dyDescent="0.2">
      <c r="C1304" s="29"/>
      <c r="D1304" s="29"/>
    </row>
    <row r="1305" spans="3:4" x14ac:dyDescent="0.2">
      <c r="C1305" s="29"/>
      <c r="D1305" s="29"/>
    </row>
    <row r="1306" spans="3:4" x14ac:dyDescent="0.2">
      <c r="C1306" s="29"/>
      <c r="D1306" s="29"/>
    </row>
    <row r="1307" spans="3:4" x14ac:dyDescent="0.2">
      <c r="C1307" s="29"/>
      <c r="D1307" s="29"/>
    </row>
    <row r="1308" spans="3:4" x14ac:dyDescent="0.2">
      <c r="C1308" s="29"/>
      <c r="D1308" s="29"/>
    </row>
    <row r="1309" spans="3:4" x14ac:dyDescent="0.2">
      <c r="C1309" s="29"/>
      <c r="D1309" s="29"/>
    </row>
    <row r="1310" spans="3:4" x14ac:dyDescent="0.2">
      <c r="C1310" s="29"/>
      <c r="D1310" s="29"/>
    </row>
    <row r="1311" spans="3:4" x14ac:dyDescent="0.2">
      <c r="C1311" s="29"/>
      <c r="D1311" s="29"/>
    </row>
    <row r="1312" spans="3:4" x14ac:dyDescent="0.2">
      <c r="C1312" s="29"/>
      <c r="D1312" s="29"/>
    </row>
    <row r="1313" spans="3:4" x14ac:dyDescent="0.2">
      <c r="C1313" s="29"/>
      <c r="D1313" s="29"/>
    </row>
    <row r="1314" spans="3:4" x14ac:dyDescent="0.2">
      <c r="C1314" s="29"/>
      <c r="D1314" s="29"/>
    </row>
    <row r="1315" spans="3:4" x14ac:dyDescent="0.2">
      <c r="C1315" s="29"/>
      <c r="D1315" s="29"/>
    </row>
    <row r="1316" spans="3:4" x14ac:dyDescent="0.2">
      <c r="C1316" s="29"/>
      <c r="D1316" s="29"/>
    </row>
    <row r="1317" spans="3:4" x14ac:dyDescent="0.2">
      <c r="C1317" s="29"/>
      <c r="D1317" s="29"/>
    </row>
    <row r="1318" spans="3:4" x14ac:dyDescent="0.2">
      <c r="C1318" s="29"/>
      <c r="D1318" s="29"/>
    </row>
    <row r="1319" spans="3:4" x14ac:dyDescent="0.2">
      <c r="C1319" s="29"/>
      <c r="D1319" s="29"/>
    </row>
    <row r="1320" spans="3:4" x14ac:dyDescent="0.2">
      <c r="C1320" s="29"/>
      <c r="D1320" s="29"/>
    </row>
    <row r="1321" spans="3:4" x14ac:dyDescent="0.2">
      <c r="C1321" s="29"/>
      <c r="D1321" s="29"/>
    </row>
    <row r="1322" spans="3:4" x14ac:dyDescent="0.2">
      <c r="C1322" s="29"/>
      <c r="D1322" s="29"/>
    </row>
    <row r="1323" spans="3:4" x14ac:dyDescent="0.2">
      <c r="C1323" s="29"/>
      <c r="D1323" s="29"/>
    </row>
    <row r="1324" spans="3:4" x14ac:dyDescent="0.2">
      <c r="C1324" s="29"/>
      <c r="D1324" s="29"/>
    </row>
    <row r="1325" spans="3:4" x14ac:dyDescent="0.2">
      <c r="C1325" s="29"/>
      <c r="D1325" s="29"/>
    </row>
    <row r="1326" spans="3:4" x14ac:dyDescent="0.2">
      <c r="C1326" s="29"/>
      <c r="D1326" s="29"/>
    </row>
    <row r="1327" spans="3:4" x14ac:dyDescent="0.2">
      <c r="C1327" s="29"/>
      <c r="D1327" s="29"/>
    </row>
    <row r="1328" spans="3:4" x14ac:dyDescent="0.2">
      <c r="C1328" s="29"/>
      <c r="D1328" s="29"/>
    </row>
    <row r="1329" spans="3:4" x14ac:dyDescent="0.2">
      <c r="C1329" s="29"/>
      <c r="D1329" s="29"/>
    </row>
    <row r="1330" spans="3:4" x14ac:dyDescent="0.2">
      <c r="C1330" s="29"/>
      <c r="D1330" s="29"/>
    </row>
    <row r="1331" spans="3:4" x14ac:dyDescent="0.2">
      <c r="C1331" s="29"/>
      <c r="D1331" s="29"/>
    </row>
    <row r="1332" spans="3:4" x14ac:dyDescent="0.2">
      <c r="C1332" s="29"/>
      <c r="D1332" s="29"/>
    </row>
    <row r="1333" spans="3:4" x14ac:dyDescent="0.2">
      <c r="C1333" s="29"/>
      <c r="D1333" s="29"/>
    </row>
    <row r="1334" spans="3:4" x14ac:dyDescent="0.2">
      <c r="C1334" s="29"/>
      <c r="D1334" s="29"/>
    </row>
    <row r="1335" spans="3:4" x14ac:dyDescent="0.2">
      <c r="C1335" s="29"/>
      <c r="D1335" s="29"/>
    </row>
    <row r="1336" spans="3:4" x14ac:dyDescent="0.2">
      <c r="C1336" s="29"/>
      <c r="D1336" s="29"/>
    </row>
    <row r="1337" spans="3:4" x14ac:dyDescent="0.2">
      <c r="C1337" s="29"/>
      <c r="D1337" s="29"/>
    </row>
    <row r="1338" spans="3:4" x14ac:dyDescent="0.2">
      <c r="C1338" s="29"/>
      <c r="D1338" s="29"/>
    </row>
    <row r="1339" spans="3:4" x14ac:dyDescent="0.2">
      <c r="C1339" s="29"/>
      <c r="D1339" s="29"/>
    </row>
    <row r="1340" spans="3:4" x14ac:dyDescent="0.2">
      <c r="C1340" s="29"/>
      <c r="D1340" s="29"/>
    </row>
    <row r="1341" spans="3:4" x14ac:dyDescent="0.2">
      <c r="C1341" s="29"/>
      <c r="D1341" s="29"/>
    </row>
    <row r="1342" spans="3:4" x14ac:dyDescent="0.2">
      <c r="C1342" s="29"/>
      <c r="D1342" s="29"/>
    </row>
    <row r="1343" spans="3:4" x14ac:dyDescent="0.2">
      <c r="C1343" s="29"/>
      <c r="D1343" s="29"/>
    </row>
    <row r="1344" spans="3:4" x14ac:dyDescent="0.2">
      <c r="C1344" s="29"/>
      <c r="D1344" s="29"/>
    </row>
    <row r="1345" spans="3:4" x14ac:dyDescent="0.2">
      <c r="C1345" s="29"/>
      <c r="D1345" s="29"/>
    </row>
    <row r="1346" spans="3:4" x14ac:dyDescent="0.2">
      <c r="C1346" s="29"/>
      <c r="D1346" s="29"/>
    </row>
    <row r="1347" spans="3:4" x14ac:dyDescent="0.2">
      <c r="C1347" s="29"/>
      <c r="D1347" s="29"/>
    </row>
    <row r="1348" spans="3:4" x14ac:dyDescent="0.2">
      <c r="C1348" s="29"/>
      <c r="D1348" s="29"/>
    </row>
    <row r="1349" spans="3:4" x14ac:dyDescent="0.2">
      <c r="C1349" s="29"/>
      <c r="D1349" s="29"/>
    </row>
    <row r="1350" spans="3:4" x14ac:dyDescent="0.2">
      <c r="C1350" s="29"/>
      <c r="D1350" s="29"/>
    </row>
    <row r="1351" spans="3:4" x14ac:dyDescent="0.2">
      <c r="C1351" s="29"/>
      <c r="D1351" s="29"/>
    </row>
    <row r="1352" spans="3:4" x14ac:dyDescent="0.2">
      <c r="C1352" s="29"/>
      <c r="D1352" s="29"/>
    </row>
    <row r="1353" spans="3:4" x14ac:dyDescent="0.2">
      <c r="C1353" s="29"/>
      <c r="D1353" s="29"/>
    </row>
    <row r="1354" spans="3:4" x14ac:dyDescent="0.2">
      <c r="C1354" s="29"/>
      <c r="D1354" s="29"/>
    </row>
    <row r="1355" spans="3:4" x14ac:dyDescent="0.2">
      <c r="C1355" s="29"/>
      <c r="D1355" s="29"/>
    </row>
    <row r="1356" spans="3:4" x14ac:dyDescent="0.2">
      <c r="C1356" s="29"/>
      <c r="D1356" s="29"/>
    </row>
    <row r="1357" spans="3:4" x14ac:dyDescent="0.2">
      <c r="C1357" s="29"/>
      <c r="D1357" s="29"/>
    </row>
    <row r="1358" spans="3:4" x14ac:dyDescent="0.2">
      <c r="C1358" s="29"/>
      <c r="D1358" s="29"/>
    </row>
    <row r="1359" spans="3:4" x14ac:dyDescent="0.2">
      <c r="C1359" s="29"/>
      <c r="D1359" s="29"/>
    </row>
    <row r="1360" spans="3:4" x14ac:dyDescent="0.2">
      <c r="C1360" s="29"/>
      <c r="D1360" s="29"/>
    </row>
    <row r="1361" spans="3:4" x14ac:dyDescent="0.2">
      <c r="C1361" s="29"/>
      <c r="D1361" s="29"/>
    </row>
    <row r="1362" spans="3:4" x14ac:dyDescent="0.2">
      <c r="C1362" s="29"/>
      <c r="D1362" s="29"/>
    </row>
    <row r="1363" spans="3:4" x14ac:dyDescent="0.2">
      <c r="C1363" s="29"/>
      <c r="D1363" s="29"/>
    </row>
    <row r="1364" spans="3:4" x14ac:dyDescent="0.2">
      <c r="C1364" s="29"/>
      <c r="D1364" s="29"/>
    </row>
    <row r="1365" spans="3:4" x14ac:dyDescent="0.2">
      <c r="C1365" s="29"/>
      <c r="D1365" s="29"/>
    </row>
    <row r="1366" spans="3:4" x14ac:dyDescent="0.2">
      <c r="C1366" s="29"/>
      <c r="D1366" s="29"/>
    </row>
    <row r="1367" spans="3:4" x14ac:dyDescent="0.2">
      <c r="C1367" s="29"/>
      <c r="D1367" s="29"/>
    </row>
    <row r="1368" spans="3:4" x14ac:dyDescent="0.2">
      <c r="C1368" s="29"/>
      <c r="D1368" s="29"/>
    </row>
    <row r="1369" spans="3:4" x14ac:dyDescent="0.2">
      <c r="C1369" s="29"/>
      <c r="D1369" s="29"/>
    </row>
    <row r="1370" spans="3:4" x14ac:dyDescent="0.2">
      <c r="C1370" s="29"/>
      <c r="D1370" s="29"/>
    </row>
    <row r="1371" spans="3:4" x14ac:dyDescent="0.2">
      <c r="C1371" s="29"/>
      <c r="D1371" s="29"/>
    </row>
    <row r="1372" spans="3:4" x14ac:dyDescent="0.2">
      <c r="C1372" s="29"/>
      <c r="D1372" s="29"/>
    </row>
    <row r="1373" spans="3:4" x14ac:dyDescent="0.2">
      <c r="C1373" s="29"/>
      <c r="D1373" s="29"/>
    </row>
    <row r="1374" spans="3:4" x14ac:dyDescent="0.2">
      <c r="C1374" s="29"/>
      <c r="D1374" s="29"/>
    </row>
    <row r="1375" spans="3:4" x14ac:dyDescent="0.2">
      <c r="C1375" s="29"/>
      <c r="D1375" s="29"/>
    </row>
    <row r="1376" spans="3:4" x14ac:dyDescent="0.2">
      <c r="C1376" s="29"/>
      <c r="D1376" s="29"/>
    </row>
    <row r="1377" spans="3:4" x14ac:dyDescent="0.2">
      <c r="C1377" s="29"/>
      <c r="D1377" s="29"/>
    </row>
    <row r="1378" spans="3:4" x14ac:dyDescent="0.2">
      <c r="C1378" s="29"/>
      <c r="D1378" s="29"/>
    </row>
    <row r="1379" spans="3:4" x14ac:dyDescent="0.2">
      <c r="C1379" s="29"/>
      <c r="D1379" s="29"/>
    </row>
    <row r="1380" spans="3:4" x14ac:dyDescent="0.2">
      <c r="C1380" s="29"/>
      <c r="D1380" s="29"/>
    </row>
    <row r="1381" spans="3:4" x14ac:dyDescent="0.2">
      <c r="C1381" s="29"/>
      <c r="D1381" s="29"/>
    </row>
    <row r="1382" spans="3:4" x14ac:dyDescent="0.2">
      <c r="C1382" s="29"/>
      <c r="D1382" s="29"/>
    </row>
    <row r="1383" spans="3:4" x14ac:dyDescent="0.2">
      <c r="C1383" s="29"/>
      <c r="D1383" s="29"/>
    </row>
    <row r="1384" spans="3:4" x14ac:dyDescent="0.2">
      <c r="C1384" s="29"/>
      <c r="D1384" s="29"/>
    </row>
    <row r="1385" spans="3:4" x14ac:dyDescent="0.2">
      <c r="C1385" s="29"/>
      <c r="D1385" s="29"/>
    </row>
    <row r="1386" spans="3:4" x14ac:dyDescent="0.2">
      <c r="C1386" s="29"/>
      <c r="D1386" s="29"/>
    </row>
    <row r="1387" spans="3:4" x14ac:dyDescent="0.2">
      <c r="C1387" s="29"/>
      <c r="D1387" s="29"/>
    </row>
    <row r="1388" spans="3:4" x14ac:dyDescent="0.2">
      <c r="C1388" s="29"/>
      <c r="D1388" s="29"/>
    </row>
    <row r="1389" spans="3:4" x14ac:dyDescent="0.2">
      <c r="C1389" s="29"/>
      <c r="D1389" s="29"/>
    </row>
    <row r="1390" spans="3:4" x14ac:dyDescent="0.2">
      <c r="C1390" s="29"/>
      <c r="D1390" s="29"/>
    </row>
    <row r="1391" spans="3:4" x14ac:dyDescent="0.2">
      <c r="C1391" s="29"/>
      <c r="D1391" s="29"/>
    </row>
    <row r="1392" spans="3:4" x14ac:dyDescent="0.2">
      <c r="C1392" s="29"/>
      <c r="D1392" s="29"/>
    </row>
    <row r="1393" spans="3:4" x14ac:dyDescent="0.2">
      <c r="C1393" s="29"/>
      <c r="D1393" s="29"/>
    </row>
    <row r="1394" spans="3:4" x14ac:dyDescent="0.2">
      <c r="C1394" s="29"/>
      <c r="D1394" s="29"/>
    </row>
    <row r="1395" spans="3:4" x14ac:dyDescent="0.2">
      <c r="C1395" s="29"/>
      <c r="D1395" s="29"/>
    </row>
    <row r="1396" spans="3:4" x14ac:dyDescent="0.2">
      <c r="C1396" s="29"/>
      <c r="D1396" s="29"/>
    </row>
    <row r="1397" spans="3:4" x14ac:dyDescent="0.2">
      <c r="C1397" s="29"/>
      <c r="D1397" s="29"/>
    </row>
    <row r="1398" spans="3:4" x14ac:dyDescent="0.2">
      <c r="C1398" s="29"/>
      <c r="D1398" s="29"/>
    </row>
    <row r="1399" spans="3:4" x14ac:dyDescent="0.2">
      <c r="C1399" s="29"/>
      <c r="D1399" s="29"/>
    </row>
    <row r="1400" spans="3:4" x14ac:dyDescent="0.2">
      <c r="C1400" s="29"/>
      <c r="D1400" s="29"/>
    </row>
    <row r="1401" spans="3:4" x14ac:dyDescent="0.2">
      <c r="C1401" s="29"/>
      <c r="D1401" s="29"/>
    </row>
    <row r="1402" spans="3:4" x14ac:dyDescent="0.2">
      <c r="C1402" s="29"/>
      <c r="D1402" s="29"/>
    </row>
    <row r="1403" spans="3:4" x14ac:dyDescent="0.2">
      <c r="C1403" s="29"/>
      <c r="D1403" s="29"/>
    </row>
    <row r="1404" spans="3:4" x14ac:dyDescent="0.2">
      <c r="C1404" s="29"/>
      <c r="D1404" s="29"/>
    </row>
    <row r="1405" spans="3:4" x14ac:dyDescent="0.2">
      <c r="C1405" s="29"/>
      <c r="D1405" s="29"/>
    </row>
    <row r="1406" spans="3:4" x14ac:dyDescent="0.2">
      <c r="C1406" s="29"/>
      <c r="D1406" s="29"/>
    </row>
    <row r="1407" spans="3:4" x14ac:dyDescent="0.2">
      <c r="C1407" s="29"/>
      <c r="D1407" s="29"/>
    </row>
    <row r="1408" spans="3:4" x14ac:dyDescent="0.2">
      <c r="C1408" s="29"/>
      <c r="D1408" s="29"/>
    </row>
    <row r="1409" spans="3:4" x14ac:dyDescent="0.2">
      <c r="C1409" s="29"/>
      <c r="D1409" s="29"/>
    </row>
    <row r="1410" spans="3:4" x14ac:dyDescent="0.2">
      <c r="C1410" s="29"/>
      <c r="D1410" s="29"/>
    </row>
    <row r="1411" spans="3:4" x14ac:dyDescent="0.2">
      <c r="C1411" s="29"/>
      <c r="D1411" s="29"/>
    </row>
    <row r="1412" spans="3:4" x14ac:dyDescent="0.2">
      <c r="C1412" s="29"/>
      <c r="D1412" s="29"/>
    </row>
    <row r="1413" spans="3:4" x14ac:dyDescent="0.2">
      <c r="C1413" s="29"/>
      <c r="D1413" s="29"/>
    </row>
    <row r="1414" spans="3:4" x14ac:dyDescent="0.2">
      <c r="C1414" s="29"/>
      <c r="D1414" s="29"/>
    </row>
    <row r="1415" spans="3:4" x14ac:dyDescent="0.2">
      <c r="C1415" s="29"/>
      <c r="D1415" s="29"/>
    </row>
    <row r="1416" spans="3:4" x14ac:dyDescent="0.2">
      <c r="C1416" s="29"/>
      <c r="D1416" s="29"/>
    </row>
    <row r="1417" spans="3:4" x14ac:dyDescent="0.2">
      <c r="C1417" s="29"/>
      <c r="D1417" s="29"/>
    </row>
    <row r="1418" spans="3:4" x14ac:dyDescent="0.2">
      <c r="C1418" s="29"/>
      <c r="D1418" s="29"/>
    </row>
    <row r="1419" spans="3:4" x14ac:dyDescent="0.2">
      <c r="C1419" s="29"/>
      <c r="D1419" s="29"/>
    </row>
    <row r="1420" spans="3:4" x14ac:dyDescent="0.2">
      <c r="C1420" s="29"/>
      <c r="D1420" s="29"/>
    </row>
    <row r="1421" spans="3:4" x14ac:dyDescent="0.2">
      <c r="C1421" s="29"/>
      <c r="D1421" s="29"/>
    </row>
    <row r="1422" spans="3:4" x14ac:dyDescent="0.2">
      <c r="C1422" s="29"/>
      <c r="D1422" s="29"/>
    </row>
    <row r="1423" spans="3:4" x14ac:dyDescent="0.2">
      <c r="C1423" s="29"/>
      <c r="D1423" s="29"/>
    </row>
    <row r="1424" spans="3:4" x14ac:dyDescent="0.2">
      <c r="C1424" s="29"/>
      <c r="D1424" s="29"/>
    </row>
    <row r="1425" spans="3:4" x14ac:dyDescent="0.2">
      <c r="C1425" s="29"/>
      <c r="D1425" s="29"/>
    </row>
    <row r="1426" spans="3:4" x14ac:dyDescent="0.2">
      <c r="C1426" s="29"/>
      <c r="D1426" s="29"/>
    </row>
    <row r="1427" spans="3:4" x14ac:dyDescent="0.2">
      <c r="C1427" s="29"/>
      <c r="D1427" s="29"/>
    </row>
    <row r="1428" spans="3:4" x14ac:dyDescent="0.2">
      <c r="C1428" s="29"/>
      <c r="D1428" s="29"/>
    </row>
    <row r="1429" spans="3:4" x14ac:dyDescent="0.2">
      <c r="C1429" s="29"/>
      <c r="D1429" s="29"/>
    </row>
    <row r="1430" spans="3:4" x14ac:dyDescent="0.2">
      <c r="C1430" s="29"/>
      <c r="D1430" s="29"/>
    </row>
    <row r="1431" spans="3:4" x14ac:dyDescent="0.2">
      <c r="C1431" s="29"/>
      <c r="D1431" s="29"/>
    </row>
    <row r="1432" spans="3:4" x14ac:dyDescent="0.2">
      <c r="C1432" s="29"/>
      <c r="D1432" s="29"/>
    </row>
    <row r="1433" spans="3:4" x14ac:dyDescent="0.2">
      <c r="C1433" s="29"/>
      <c r="D1433" s="29"/>
    </row>
    <row r="1434" spans="3:4" x14ac:dyDescent="0.2">
      <c r="C1434" s="29"/>
      <c r="D1434" s="29"/>
    </row>
    <row r="1435" spans="3:4" x14ac:dyDescent="0.2">
      <c r="C1435" s="29"/>
      <c r="D1435" s="29"/>
    </row>
    <row r="1436" spans="3:4" x14ac:dyDescent="0.2">
      <c r="C1436" s="29"/>
      <c r="D1436" s="29"/>
    </row>
    <row r="1437" spans="3:4" x14ac:dyDescent="0.2">
      <c r="C1437" s="29"/>
      <c r="D1437" s="29"/>
    </row>
    <row r="1438" spans="3:4" x14ac:dyDescent="0.2">
      <c r="C1438" s="29"/>
      <c r="D1438" s="29"/>
    </row>
    <row r="1439" spans="3:4" x14ac:dyDescent="0.2">
      <c r="C1439" s="29"/>
      <c r="D1439" s="29"/>
    </row>
    <row r="1440" spans="3:4" x14ac:dyDescent="0.2">
      <c r="C1440" s="29"/>
      <c r="D1440" s="29"/>
    </row>
    <row r="1441" spans="3:4" x14ac:dyDescent="0.2">
      <c r="C1441" s="29"/>
      <c r="D1441" s="29"/>
    </row>
    <row r="1442" spans="3:4" x14ac:dyDescent="0.2">
      <c r="C1442" s="29"/>
      <c r="D1442" s="29"/>
    </row>
    <row r="1443" spans="3:4" x14ac:dyDescent="0.2">
      <c r="C1443" s="29"/>
      <c r="D1443" s="29"/>
    </row>
    <row r="1444" spans="3:4" x14ac:dyDescent="0.2">
      <c r="C1444" s="29"/>
      <c r="D1444" s="29"/>
    </row>
    <row r="1445" spans="3:4" x14ac:dyDescent="0.2">
      <c r="C1445" s="29"/>
      <c r="D1445" s="29"/>
    </row>
    <row r="1446" spans="3:4" x14ac:dyDescent="0.2">
      <c r="C1446" s="29"/>
      <c r="D1446" s="29"/>
    </row>
    <row r="1447" spans="3:4" x14ac:dyDescent="0.2">
      <c r="C1447" s="29"/>
      <c r="D1447" s="29"/>
    </row>
    <row r="1448" spans="3:4" x14ac:dyDescent="0.2">
      <c r="C1448" s="29"/>
      <c r="D1448" s="29"/>
    </row>
    <row r="1449" spans="3:4" x14ac:dyDescent="0.2">
      <c r="C1449" s="29"/>
      <c r="D1449" s="29"/>
    </row>
    <row r="1450" spans="3:4" x14ac:dyDescent="0.2">
      <c r="C1450" s="29"/>
      <c r="D1450" s="29"/>
    </row>
    <row r="1451" spans="3:4" x14ac:dyDescent="0.2">
      <c r="C1451" s="29"/>
      <c r="D1451" s="29"/>
    </row>
    <row r="1452" spans="3:4" x14ac:dyDescent="0.2">
      <c r="C1452" s="29"/>
      <c r="D1452" s="29"/>
    </row>
    <row r="1453" spans="3:4" x14ac:dyDescent="0.2">
      <c r="C1453" s="29"/>
      <c r="D1453" s="29"/>
    </row>
    <row r="1454" spans="3:4" x14ac:dyDescent="0.2">
      <c r="C1454" s="29"/>
      <c r="D1454" s="29"/>
    </row>
    <row r="1455" spans="3:4" x14ac:dyDescent="0.2">
      <c r="C1455" s="29"/>
      <c r="D1455" s="29"/>
    </row>
    <row r="1456" spans="3:4" x14ac:dyDescent="0.2">
      <c r="C1456" s="29"/>
      <c r="D1456" s="29"/>
    </row>
    <row r="1457" spans="3:4" x14ac:dyDescent="0.2">
      <c r="C1457" s="29"/>
      <c r="D1457" s="29"/>
    </row>
    <row r="1458" spans="3:4" x14ac:dyDescent="0.2">
      <c r="C1458" s="29"/>
      <c r="D1458" s="29"/>
    </row>
    <row r="1459" spans="3:4" x14ac:dyDescent="0.2">
      <c r="C1459" s="29"/>
      <c r="D1459" s="29"/>
    </row>
    <row r="1460" spans="3:4" x14ac:dyDescent="0.2">
      <c r="C1460" s="29"/>
      <c r="D1460" s="29"/>
    </row>
    <row r="1461" spans="3:4" x14ac:dyDescent="0.2">
      <c r="C1461" s="29"/>
      <c r="D1461" s="29"/>
    </row>
    <row r="1462" spans="3:4" x14ac:dyDescent="0.2">
      <c r="C1462" s="29"/>
      <c r="D1462" s="29"/>
    </row>
    <row r="1463" spans="3:4" x14ac:dyDescent="0.2">
      <c r="C1463" s="29"/>
      <c r="D1463" s="29"/>
    </row>
    <row r="1464" spans="3:4" x14ac:dyDescent="0.2">
      <c r="C1464" s="29"/>
      <c r="D1464" s="29"/>
    </row>
    <row r="1465" spans="3:4" x14ac:dyDescent="0.2">
      <c r="C1465" s="29"/>
      <c r="D1465" s="29"/>
    </row>
    <row r="1466" spans="3:4" x14ac:dyDescent="0.2">
      <c r="C1466" s="29"/>
      <c r="D1466" s="29"/>
    </row>
    <row r="1467" spans="3:4" x14ac:dyDescent="0.2">
      <c r="C1467" s="29"/>
      <c r="D1467" s="29"/>
    </row>
    <row r="1468" spans="3:4" x14ac:dyDescent="0.2">
      <c r="C1468" s="29"/>
      <c r="D1468" s="29"/>
    </row>
    <row r="1469" spans="3:4" x14ac:dyDescent="0.2">
      <c r="C1469" s="29"/>
      <c r="D1469" s="29"/>
    </row>
    <row r="1470" spans="3:4" x14ac:dyDescent="0.2">
      <c r="C1470" s="29"/>
      <c r="D1470" s="29"/>
    </row>
    <row r="1471" spans="3:4" x14ac:dyDescent="0.2">
      <c r="C1471" s="29"/>
      <c r="D1471" s="29"/>
    </row>
    <row r="1472" spans="3:4" x14ac:dyDescent="0.2">
      <c r="C1472" s="29"/>
      <c r="D1472" s="29"/>
    </row>
    <row r="1473" spans="3:4" x14ac:dyDescent="0.2">
      <c r="C1473" s="29"/>
      <c r="D1473" s="29"/>
    </row>
    <row r="1474" spans="3:4" x14ac:dyDescent="0.2">
      <c r="C1474" s="29"/>
      <c r="D1474" s="29"/>
    </row>
    <row r="1475" spans="3:4" x14ac:dyDescent="0.2">
      <c r="C1475" s="29"/>
      <c r="D1475" s="29"/>
    </row>
    <row r="1476" spans="3:4" x14ac:dyDescent="0.2">
      <c r="C1476" s="29"/>
      <c r="D1476" s="29"/>
    </row>
    <row r="1477" spans="3:4" x14ac:dyDescent="0.2">
      <c r="C1477" s="29"/>
      <c r="D1477" s="29"/>
    </row>
    <row r="1478" spans="3:4" x14ac:dyDescent="0.2">
      <c r="C1478" s="29"/>
      <c r="D1478" s="29"/>
    </row>
    <row r="1479" spans="3:4" x14ac:dyDescent="0.2">
      <c r="C1479" s="29"/>
      <c r="D1479" s="29"/>
    </row>
    <row r="1480" spans="3:4" x14ac:dyDescent="0.2">
      <c r="C1480" s="29"/>
      <c r="D1480" s="29"/>
    </row>
    <row r="1481" spans="3:4" x14ac:dyDescent="0.2">
      <c r="C1481" s="29"/>
      <c r="D1481" s="29"/>
    </row>
    <row r="1482" spans="3:4" x14ac:dyDescent="0.2">
      <c r="C1482" s="29"/>
      <c r="D1482" s="29"/>
    </row>
    <row r="1483" spans="3:4" x14ac:dyDescent="0.2">
      <c r="C1483" s="29"/>
      <c r="D1483" s="29"/>
    </row>
    <row r="1484" spans="3:4" x14ac:dyDescent="0.2">
      <c r="C1484" s="29"/>
      <c r="D1484" s="29"/>
    </row>
    <row r="1485" spans="3:4" x14ac:dyDescent="0.2">
      <c r="C1485" s="29"/>
      <c r="D1485" s="29"/>
    </row>
    <row r="1486" spans="3:4" x14ac:dyDescent="0.2">
      <c r="C1486" s="29"/>
      <c r="D1486" s="29"/>
    </row>
    <row r="1487" spans="3:4" x14ac:dyDescent="0.2">
      <c r="C1487" s="29"/>
      <c r="D1487" s="29"/>
    </row>
    <row r="1488" spans="3:4" x14ac:dyDescent="0.2">
      <c r="C1488" s="29"/>
      <c r="D1488" s="29"/>
    </row>
    <row r="1489" spans="3:4" x14ac:dyDescent="0.2">
      <c r="C1489" s="29"/>
      <c r="D1489" s="29"/>
    </row>
    <row r="1490" spans="3:4" x14ac:dyDescent="0.2">
      <c r="C1490" s="29"/>
      <c r="D1490" s="29"/>
    </row>
    <row r="1491" spans="3:4" x14ac:dyDescent="0.2">
      <c r="C1491" s="29"/>
      <c r="D1491" s="29"/>
    </row>
    <row r="1492" spans="3:4" x14ac:dyDescent="0.2">
      <c r="C1492" s="29"/>
      <c r="D1492" s="29"/>
    </row>
    <row r="1493" spans="3:4" x14ac:dyDescent="0.2">
      <c r="C1493" s="29"/>
      <c r="D1493" s="29"/>
    </row>
    <row r="1494" spans="3:4" x14ac:dyDescent="0.2">
      <c r="C1494" s="29"/>
      <c r="D1494" s="29"/>
    </row>
    <row r="1495" spans="3:4" x14ac:dyDescent="0.2">
      <c r="C1495" s="29"/>
      <c r="D1495" s="29"/>
    </row>
    <row r="1496" spans="3:4" x14ac:dyDescent="0.2">
      <c r="C1496" s="29"/>
      <c r="D1496" s="29"/>
    </row>
    <row r="1497" spans="3:4" x14ac:dyDescent="0.2">
      <c r="C1497" s="29"/>
      <c r="D1497" s="29"/>
    </row>
    <row r="1498" spans="3:4" x14ac:dyDescent="0.2">
      <c r="C1498" s="29"/>
      <c r="D1498" s="29"/>
    </row>
    <row r="1499" spans="3:4" x14ac:dyDescent="0.2">
      <c r="C1499" s="29"/>
      <c r="D1499" s="29"/>
    </row>
    <row r="1500" spans="3:4" x14ac:dyDescent="0.2">
      <c r="C1500" s="29"/>
      <c r="D1500" s="29"/>
    </row>
    <row r="1501" spans="3:4" x14ac:dyDescent="0.2">
      <c r="C1501" s="29"/>
      <c r="D1501" s="29"/>
    </row>
    <row r="1502" spans="3:4" x14ac:dyDescent="0.2">
      <c r="C1502" s="29"/>
      <c r="D1502" s="29"/>
    </row>
    <row r="1503" spans="3:4" x14ac:dyDescent="0.2">
      <c r="C1503" s="29"/>
      <c r="D1503" s="29"/>
    </row>
    <row r="1504" spans="3:4" x14ac:dyDescent="0.2">
      <c r="C1504" s="29"/>
      <c r="D1504" s="29"/>
    </row>
    <row r="1505" spans="3:4" x14ac:dyDescent="0.2">
      <c r="C1505" s="29"/>
      <c r="D1505" s="29"/>
    </row>
    <row r="1506" spans="3:4" x14ac:dyDescent="0.2">
      <c r="C1506" s="29"/>
      <c r="D1506" s="29"/>
    </row>
    <row r="1507" spans="3:4" x14ac:dyDescent="0.2">
      <c r="C1507" s="29"/>
      <c r="D1507" s="29"/>
    </row>
    <row r="1508" spans="3:4" x14ac:dyDescent="0.2">
      <c r="C1508" s="29"/>
      <c r="D1508" s="29"/>
    </row>
    <row r="1509" spans="3:4" x14ac:dyDescent="0.2">
      <c r="C1509" s="29"/>
      <c r="D1509" s="29"/>
    </row>
    <row r="1510" spans="3:4" x14ac:dyDescent="0.2">
      <c r="C1510" s="29"/>
      <c r="D1510" s="29"/>
    </row>
    <row r="1511" spans="3:4" x14ac:dyDescent="0.2">
      <c r="C1511" s="29"/>
      <c r="D1511" s="29"/>
    </row>
    <row r="1512" spans="3:4" x14ac:dyDescent="0.2">
      <c r="C1512" s="29"/>
      <c r="D1512" s="29"/>
    </row>
    <row r="1513" spans="3:4" x14ac:dyDescent="0.2">
      <c r="C1513" s="29"/>
      <c r="D1513" s="29"/>
    </row>
    <row r="1514" spans="3:4" x14ac:dyDescent="0.2">
      <c r="C1514" s="29"/>
      <c r="D1514" s="29"/>
    </row>
    <row r="1515" spans="3:4" x14ac:dyDescent="0.2">
      <c r="C1515" s="29"/>
      <c r="D1515" s="29"/>
    </row>
    <row r="1516" spans="3:4" x14ac:dyDescent="0.2">
      <c r="C1516" s="29"/>
      <c r="D1516" s="29"/>
    </row>
    <row r="1517" spans="3:4" x14ac:dyDescent="0.2">
      <c r="C1517" s="29"/>
      <c r="D1517" s="29"/>
    </row>
    <row r="1518" spans="3:4" x14ac:dyDescent="0.2">
      <c r="C1518" s="29"/>
      <c r="D1518" s="29"/>
    </row>
    <row r="1519" spans="3:4" x14ac:dyDescent="0.2">
      <c r="C1519" s="29"/>
      <c r="D1519" s="29"/>
    </row>
    <row r="1520" spans="3:4" x14ac:dyDescent="0.2">
      <c r="C1520" s="29"/>
      <c r="D1520" s="29"/>
    </row>
    <row r="1521" spans="3:4" x14ac:dyDescent="0.2">
      <c r="C1521" s="29"/>
      <c r="D1521" s="29"/>
    </row>
    <row r="1522" spans="3:4" x14ac:dyDescent="0.2">
      <c r="C1522" s="29"/>
      <c r="D1522" s="29"/>
    </row>
    <row r="1523" spans="3:4" x14ac:dyDescent="0.2">
      <c r="C1523" s="29"/>
      <c r="D1523" s="29"/>
    </row>
    <row r="1524" spans="3:4" x14ac:dyDescent="0.2">
      <c r="C1524" s="29"/>
      <c r="D1524" s="29"/>
    </row>
    <row r="1525" spans="3:4" x14ac:dyDescent="0.2">
      <c r="C1525" s="29"/>
      <c r="D1525" s="29"/>
    </row>
    <row r="1526" spans="3:4" x14ac:dyDescent="0.2">
      <c r="C1526" s="29"/>
      <c r="D1526" s="29"/>
    </row>
    <row r="1527" spans="3:4" x14ac:dyDescent="0.2">
      <c r="C1527" s="29"/>
      <c r="D1527" s="29"/>
    </row>
    <row r="1528" spans="3:4" x14ac:dyDescent="0.2">
      <c r="C1528" s="29"/>
      <c r="D1528" s="29"/>
    </row>
    <row r="1529" spans="3:4" x14ac:dyDescent="0.2">
      <c r="C1529" s="29"/>
      <c r="D1529" s="29"/>
    </row>
    <row r="1530" spans="3:4" x14ac:dyDescent="0.2">
      <c r="C1530" s="29"/>
      <c r="D1530" s="29"/>
    </row>
    <row r="1531" spans="3:4" x14ac:dyDescent="0.2">
      <c r="C1531" s="29"/>
      <c r="D1531" s="29"/>
    </row>
    <row r="1532" spans="3:4" x14ac:dyDescent="0.2">
      <c r="C1532" s="29"/>
      <c r="D1532" s="29"/>
    </row>
    <row r="1533" spans="3:4" x14ac:dyDescent="0.2">
      <c r="C1533" s="29"/>
      <c r="D1533" s="29"/>
    </row>
    <row r="1534" spans="3:4" x14ac:dyDescent="0.2">
      <c r="C1534" s="29"/>
      <c r="D1534" s="29"/>
    </row>
    <row r="1535" spans="3:4" x14ac:dyDescent="0.2">
      <c r="C1535" s="29"/>
      <c r="D1535" s="29"/>
    </row>
    <row r="1536" spans="3:4" x14ac:dyDescent="0.2">
      <c r="C1536" s="29"/>
      <c r="D1536" s="29"/>
    </row>
    <row r="1537" spans="3:4" x14ac:dyDescent="0.2">
      <c r="C1537" s="29"/>
      <c r="D1537" s="29"/>
    </row>
    <row r="1538" spans="3:4" x14ac:dyDescent="0.2">
      <c r="C1538" s="29"/>
      <c r="D1538" s="29"/>
    </row>
    <row r="1539" spans="3:4" x14ac:dyDescent="0.2">
      <c r="C1539" s="29"/>
      <c r="D1539" s="29"/>
    </row>
    <row r="1540" spans="3:4" x14ac:dyDescent="0.2">
      <c r="C1540" s="29"/>
      <c r="D1540" s="29"/>
    </row>
    <row r="1541" spans="3:4" x14ac:dyDescent="0.2">
      <c r="C1541" s="29"/>
      <c r="D1541" s="29"/>
    </row>
    <row r="1542" spans="3:4" x14ac:dyDescent="0.2">
      <c r="C1542" s="29"/>
      <c r="D1542" s="29"/>
    </row>
    <row r="1543" spans="3:4" x14ac:dyDescent="0.2">
      <c r="C1543" s="29"/>
      <c r="D1543" s="29"/>
    </row>
    <row r="1544" spans="3:4" x14ac:dyDescent="0.2">
      <c r="C1544" s="29"/>
      <c r="D1544" s="29"/>
    </row>
    <row r="1545" spans="3:4" x14ac:dyDescent="0.2">
      <c r="C1545" s="29"/>
      <c r="D1545" s="29"/>
    </row>
    <row r="1546" spans="3:4" x14ac:dyDescent="0.2">
      <c r="C1546" s="29"/>
      <c r="D1546" s="29"/>
    </row>
    <row r="1547" spans="3:4" x14ac:dyDescent="0.2">
      <c r="C1547" s="29"/>
      <c r="D1547" s="29"/>
    </row>
    <row r="1548" spans="3:4" x14ac:dyDescent="0.2">
      <c r="C1548" s="29"/>
      <c r="D1548" s="29"/>
    </row>
    <row r="1549" spans="3:4" x14ac:dyDescent="0.2">
      <c r="C1549" s="29"/>
      <c r="D1549" s="29"/>
    </row>
    <row r="1550" spans="3:4" x14ac:dyDescent="0.2">
      <c r="C1550" s="29"/>
      <c r="D1550" s="29"/>
    </row>
    <row r="1551" spans="3:4" x14ac:dyDescent="0.2">
      <c r="C1551" s="29"/>
      <c r="D1551" s="29"/>
    </row>
    <row r="1552" spans="3:4" x14ac:dyDescent="0.2">
      <c r="C1552" s="29"/>
      <c r="D1552" s="29"/>
    </row>
    <row r="1553" spans="3:4" x14ac:dyDescent="0.2">
      <c r="C1553" s="29"/>
      <c r="D1553" s="29"/>
    </row>
    <row r="1554" spans="3:4" x14ac:dyDescent="0.2">
      <c r="C1554" s="29"/>
      <c r="D1554" s="29"/>
    </row>
    <row r="1555" spans="3:4" x14ac:dyDescent="0.2">
      <c r="C1555" s="29"/>
      <c r="D1555" s="29"/>
    </row>
    <row r="1556" spans="3:4" x14ac:dyDescent="0.2">
      <c r="C1556" s="29"/>
      <c r="D1556" s="29"/>
    </row>
    <row r="1557" spans="3:4" x14ac:dyDescent="0.2">
      <c r="C1557" s="29"/>
      <c r="D1557" s="29"/>
    </row>
    <row r="1558" spans="3:4" x14ac:dyDescent="0.2">
      <c r="C1558" s="29"/>
      <c r="D1558" s="29"/>
    </row>
    <row r="1559" spans="3:4" x14ac:dyDescent="0.2">
      <c r="C1559" s="29"/>
      <c r="D1559" s="29"/>
    </row>
    <row r="1560" spans="3:4" x14ac:dyDescent="0.2">
      <c r="C1560" s="29"/>
      <c r="D1560" s="29"/>
    </row>
    <row r="1561" spans="3:4" x14ac:dyDescent="0.2">
      <c r="C1561" s="29"/>
      <c r="D1561" s="29"/>
    </row>
    <row r="1562" spans="3:4" x14ac:dyDescent="0.2">
      <c r="C1562" s="29"/>
      <c r="D1562" s="29"/>
    </row>
    <row r="1563" spans="3:4" x14ac:dyDescent="0.2">
      <c r="C1563" s="29"/>
      <c r="D1563" s="29"/>
    </row>
    <row r="1564" spans="3:4" x14ac:dyDescent="0.2">
      <c r="C1564" s="29"/>
      <c r="D1564" s="29"/>
    </row>
    <row r="1565" spans="3:4" x14ac:dyDescent="0.2">
      <c r="C1565" s="29"/>
      <c r="D1565" s="29"/>
    </row>
    <row r="1566" spans="3:4" x14ac:dyDescent="0.2">
      <c r="C1566" s="29"/>
      <c r="D1566" s="29"/>
    </row>
    <row r="1567" spans="3:4" x14ac:dyDescent="0.2">
      <c r="C1567" s="29"/>
      <c r="D1567" s="29"/>
    </row>
    <row r="1568" spans="3:4" x14ac:dyDescent="0.2">
      <c r="C1568" s="29"/>
      <c r="D1568" s="29"/>
    </row>
    <row r="1569" spans="3:4" x14ac:dyDescent="0.2">
      <c r="C1569" s="29"/>
      <c r="D1569" s="29"/>
    </row>
    <row r="1570" spans="3:4" x14ac:dyDescent="0.2">
      <c r="C1570" s="29"/>
      <c r="D1570" s="29"/>
    </row>
    <row r="1571" spans="3:4" x14ac:dyDescent="0.2">
      <c r="C1571" s="29"/>
      <c r="D1571" s="29"/>
    </row>
    <row r="1572" spans="3:4" x14ac:dyDescent="0.2">
      <c r="C1572" s="29"/>
      <c r="D1572" s="29"/>
    </row>
    <row r="1573" spans="3:4" x14ac:dyDescent="0.2">
      <c r="C1573" s="29"/>
      <c r="D1573" s="29"/>
    </row>
    <row r="1574" spans="3:4" x14ac:dyDescent="0.2">
      <c r="C1574" s="29"/>
      <c r="D1574" s="29"/>
    </row>
    <row r="1575" spans="3:4" x14ac:dyDescent="0.2">
      <c r="C1575" s="29"/>
      <c r="D1575" s="29"/>
    </row>
    <row r="1576" spans="3:4" x14ac:dyDescent="0.2">
      <c r="C1576" s="29"/>
      <c r="D1576" s="29"/>
    </row>
    <row r="1577" spans="3:4" x14ac:dyDescent="0.2">
      <c r="C1577" s="29"/>
      <c r="D1577" s="29"/>
    </row>
    <row r="1578" spans="3:4" x14ac:dyDescent="0.2">
      <c r="C1578" s="29"/>
      <c r="D1578" s="29"/>
    </row>
    <row r="1579" spans="3:4" x14ac:dyDescent="0.2">
      <c r="C1579" s="29"/>
      <c r="D1579" s="29"/>
    </row>
    <row r="1580" spans="3:4" x14ac:dyDescent="0.2">
      <c r="C1580" s="29"/>
      <c r="D1580" s="29"/>
    </row>
    <row r="1581" spans="3:4" x14ac:dyDescent="0.2">
      <c r="C1581" s="29"/>
      <c r="D1581" s="29"/>
    </row>
    <row r="1582" spans="3:4" x14ac:dyDescent="0.2">
      <c r="C1582" s="29"/>
      <c r="D1582" s="29"/>
    </row>
    <row r="1583" spans="3:4" x14ac:dyDescent="0.2">
      <c r="C1583" s="29"/>
      <c r="D1583" s="29"/>
    </row>
    <row r="1584" spans="3:4" x14ac:dyDescent="0.2">
      <c r="C1584" s="29"/>
      <c r="D1584" s="29"/>
    </row>
    <row r="1585" spans="3:4" x14ac:dyDescent="0.2">
      <c r="C1585" s="29"/>
      <c r="D1585" s="29"/>
    </row>
    <row r="1586" spans="3:4" x14ac:dyDescent="0.2">
      <c r="C1586" s="29"/>
      <c r="D1586" s="29"/>
    </row>
    <row r="1587" spans="3:4" x14ac:dyDescent="0.2">
      <c r="C1587" s="29"/>
      <c r="D1587" s="29"/>
    </row>
    <row r="1588" spans="3:4" x14ac:dyDescent="0.2">
      <c r="C1588" s="29"/>
      <c r="D1588" s="29"/>
    </row>
    <row r="1589" spans="3:4" x14ac:dyDescent="0.2">
      <c r="C1589" s="29"/>
      <c r="D1589" s="29"/>
    </row>
    <row r="1590" spans="3:4" x14ac:dyDescent="0.2">
      <c r="C1590" s="29"/>
      <c r="D1590" s="29"/>
    </row>
    <row r="1591" spans="3:4" x14ac:dyDescent="0.2">
      <c r="C1591" s="29"/>
      <c r="D1591" s="29"/>
    </row>
    <row r="1592" spans="3:4" x14ac:dyDescent="0.2">
      <c r="C1592" s="29"/>
      <c r="D1592" s="29"/>
    </row>
    <row r="1593" spans="3:4" x14ac:dyDescent="0.2">
      <c r="C1593" s="29"/>
      <c r="D1593" s="29"/>
    </row>
    <row r="1594" spans="3:4" x14ac:dyDescent="0.2">
      <c r="C1594" s="29"/>
      <c r="D1594" s="29"/>
    </row>
    <row r="1595" spans="3:4" x14ac:dyDescent="0.2">
      <c r="C1595" s="29"/>
      <c r="D1595" s="29"/>
    </row>
    <row r="1596" spans="3:4" x14ac:dyDescent="0.2">
      <c r="C1596" s="29"/>
      <c r="D1596" s="29"/>
    </row>
    <row r="1597" spans="3:4" x14ac:dyDescent="0.2">
      <c r="C1597" s="29"/>
      <c r="D1597" s="29"/>
    </row>
    <row r="1598" spans="3:4" x14ac:dyDescent="0.2">
      <c r="C1598" s="29"/>
      <c r="D1598" s="29"/>
    </row>
    <row r="1599" spans="3:4" x14ac:dyDescent="0.2">
      <c r="C1599" s="29"/>
      <c r="D1599" s="29"/>
    </row>
    <row r="1600" spans="3:4" x14ac:dyDescent="0.2">
      <c r="C1600" s="29"/>
      <c r="D1600" s="29"/>
    </row>
    <row r="1601" spans="3:4" x14ac:dyDescent="0.2">
      <c r="C1601" s="29"/>
      <c r="D1601" s="29"/>
    </row>
    <row r="1602" spans="3:4" x14ac:dyDescent="0.2">
      <c r="C1602" s="29"/>
      <c r="D1602" s="29"/>
    </row>
    <row r="1603" spans="3:4" x14ac:dyDescent="0.2">
      <c r="C1603" s="29"/>
      <c r="D1603" s="29"/>
    </row>
    <row r="1604" spans="3:4" x14ac:dyDescent="0.2">
      <c r="C1604" s="29"/>
      <c r="D1604" s="29"/>
    </row>
    <row r="1605" spans="3:4" x14ac:dyDescent="0.2">
      <c r="C1605" s="29"/>
      <c r="D1605" s="29"/>
    </row>
    <row r="1606" spans="3:4" x14ac:dyDescent="0.2">
      <c r="C1606" s="29"/>
      <c r="D1606" s="29"/>
    </row>
    <row r="1607" spans="3:4" x14ac:dyDescent="0.2">
      <c r="C1607" s="29"/>
      <c r="D1607" s="29"/>
    </row>
    <row r="1608" spans="3:4" x14ac:dyDescent="0.2">
      <c r="C1608" s="29"/>
      <c r="D1608" s="29"/>
    </row>
    <row r="1609" spans="3:4" x14ac:dyDescent="0.2">
      <c r="C1609" s="29"/>
      <c r="D1609" s="29"/>
    </row>
    <row r="1610" spans="3:4" x14ac:dyDescent="0.2">
      <c r="C1610" s="29"/>
      <c r="D1610" s="29"/>
    </row>
    <row r="1611" spans="3:4" x14ac:dyDescent="0.2">
      <c r="C1611" s="29"/>
      <c r="D1611" s="29"/>
    </row>
    <row r="1612" spans="3:4" x14ac:dyDescent="0.2">
      <c r="C1612" s="29"/>
      <c r="D1612" s="29"/>
    </row>
    <row r="1613" spans="3:4" x14ac:dyDescent="0.2">
      <c r="C1613" s="29"/>
      <c r="D1613" s="29"/>
    </row>
    <row r="1614" spans="3:4" x14ac:dyDescent="0.2">
      <c r="C1614" s="29"/>
      <c r="D1614" s="29"/>
    </row>
    <row r="1615" spans="3:4" x14ac:dyDescent="0.2">
      <c r="C1615" s="29"/>
      <c r="D1615" s="29"/>
    </row>
    <row r="1616" spans="3:4" x14ac:dyDescent="0.2">
      <c r="C1616" s="29"/>
      <c r="D1616" s="29"/>
    </row>
    <row r="1617" spans="3:4" x14ac:dyDescent="0.2">
      <c r="C1617" s="29"/>
      <c r="D1617" s="29"/>
    </row>
    <row r="1618" spans="3:4" x14ac:dyDescent="0.2">
      <c r="C1618" s="29"/>
      <c r="D1618" s="29"/>
    </row>
    <row r="1619" spans="3:4" x14ac:dyDescent="0.2">
      <c r="C1619" s="29"/>
      <c r="D1619" s="29"/>
    </row>
    <row r="1620" spans="3:4" x14ac:dyDescent="0.2">
      <c r="C1620" s="29"/>
      <c r="D1620" s="29"/>
    </row>
    <row r="1621" spans="3:4" x14ac:dyDescent="0.2">
      <c r="C1621" s="29"/>
      <c r="D1621" s="29"/>
    </row>
    <row r="1622" spans="3:4" x14ac:dyDescent="0.2">
      <c r="C1622" s="29"/>
      <c r="D1622" s="29"/>
    </row>
    <row r="1623" spans="3:4" x14ac:dyDescent="0.2">
      <c r="C1623" s="29"/>
      <c r="D1623" s="29"/>
    </row>
    <row r="1624" spans="3:4" x14ac:dyDescent="0.2">
      <c r="C1624" s="29"/>
      <c r="D1624" s="29"/>
    </row>
    <row r="1625" spans="3:4" x14ac:dyDescent="0.2">
      <c r="C1625" s="29"/>
      <c r="D1625" s="29"/>
    </row>
    <row r="1626" spans="3:4" x14ac:dyDescent="0.2">
      <c r="C1626" s="29"/>
      <c r="D1626" s="29"/>
    </row>
    <row r="1627" spans="3:4" x14ac:dyDescent="0.2">
      <c r="C1627" s="29"/>
      <c r="D1627" s="29"/>
    </row>
    <row r="1628" spans="3:4" x14ac:dyDescent="0.2">
      <c r="C1628" s="29"/>
      <c r="D1628" s="29"/>
    </row>
    <row r="1629" spans="3:4" x14ac:dyDescent="0.2">
      <c r="C1629" s="29"/>
      <c r="D1629" s="29"/>
    </row>
    <row r="1630" spans="3:4" x14ac:dyDescent="0.2">
      <c r="C1630" s="29"/>
      <c r="D1630" s="29"/>
    </row>
    <row r="1631" spans="3:4" x14ac:dyDescent="0.2">
      <c r="C1631" s="29"/>
      <c r="D1631" s="29"/>
    </row>
    <row r="1632" spans="3:4" x14ac:dyDescent="0.2">
      <c r="C1632" s="29"/>
      <c r="D1632" s="29"/>
    </row>
    <row r="1633" spans="3:4" x14ac:dyDescent="0.2">
      <c r="C1633" s="29"/>
      <c r="D1633" s="29"/>
    </row>
    <row r="1634" spans="3:4" x14ac:dyDescent="0.2">
      <c r="C1634" s="29"/>
      <c r="D1634" s="29"/>
    </row>
    <row r="1635" spans="3:4" x14ac:dyDescent="0.2">
      <c r="C1635" s="29"/>
      <c r="D1635" s="29"/>
    </row>
    <row r="1636" spans="3:4" x14ac:dyDescent="0.2">
      <c r="C1636" s="29"/>
      <c r="D1636" s="29"/>
    </row>
    <row r="1637" spans="3:4" x14ac:dyDescent="0.2">
      <c r="C1637" s="29"/>
      <c r="D1637" s="29"/>
    </row>
    <row r="1638" spans="3:4" x14ac:dyDescent="0.2">
      <c r="C1638" s="29"/>
      <c r="D1638" s="29"/>
    </row>
    <row r="1639" spans="3:4" x14ac:dyDescent="0.2">
      <c r="C1639" s="29"/>
      <c r="D1639" s="29"/>
    </row>
    <row r="1640" spans="3:4" x14ac:dyDescent="0.2">
      <c r="C1640" s="29"/>
      <c r="D1640" s="29"/>
    </row>
    <row r="1641" spans="3:4" x14ac:dyDescent="0.2">
      <c r="C1641" s="29"/>
      <c r="D1641" s="29"/>
    </row>
    <row r="1642" spans="3:4" x14ac:dyDescent="0.2">
      <c r="C1642" s="29"/>
      <c r="D1642" s="29"/>
    </row>
    <row r="1643" spans="3:4" x14ac:dyDescent="0.2">
      <c r="C1643" s="29"/>
      <c r="D1643" s="29"/>
    </row>
    <row r="1644" spans="3:4" x14ac:dyDescent="0.2">
      <c r="C1644" s="29"/>
      <c r="D1644" s="29"/>
    </row>
    <row r="1645" spans="3:4" x14ac:dyDescent="0.2">
      <c r="C1645" s="29"/>
      <c r="D1645" s="29"/>
    </row>
    <row r="1646" spans="3:4" x14ac:dyDescent="0.2">
      <c r="C1646" s="29"/>
      <c r="D1646" s="29"/>
    </row>
    <row r="1647" spans="3:4" x14ac:dyDescent="0.2">
      <c r="C1647" s="29"/>
      <c r="D1647" s="29"/>
    </row>
    <row r="1648" spans="3:4" x14ac:dyDescent="0.2">
      <c r="C1648" s="29"/>
      <c r="D1648" s="29"/>
    </row>
    <row r="1649" spans="3:4" x14ac:dyDescent="0.2">
      <c r="C1649" s="29"/>
      <c r="D1649" s="29"/>
    </row>
    <row r="1650" spans="3:4" x14ac:dyDescent="0.2">
      <c r="C1650" s="29"/>
      <c r="D1650" s="29"/>
    </row>
    <row r="1651" spans="3:4" x14ac:dyDescent="0.2">
      <c r="C1651" s="29"/>
      <c r="D1651" s="29"/>
    </row>
    <row r="1652" spans="3:4" x14ac:dyDescent="0.2">
      <c r="C1652" s="29"/>
      <c r="D1652" s="29"/>
    </row>
    <row r="1653" spans="3:4" x14ac:dyDescent="0.2">
      <c r="C1653" s="29"/>
      <c r="D1653" s="29"/>
    </row>
    <row r="1654" spans="3:4" x14ac:dyDescent="0.2">
      <c r="C1654" s="29"/>
      <c r="D1654" s="29"/>
    </row>
    <row r="1655" spans="3:4" x14ac:dyDescent="0.2">
      <c r="C1655" s="29"/>
      <c r="D1655" s="29"/>
    </row>
    <row r="1656" spans="3:4" x14ac:dyDescent="0.2">
      <c r="C1656" s="29"/>
      <c r="D1656" s="29"/>
    </row>
    <row r="1657" spans="3:4" x14ac:dyDescent="0.2">
      <c r="C1657" s="29"/>
      <c r="D1657" s="29"/>
    </row>
    <row r="1658" spans="3:4" x14ac:dyDescent="0.2">
      <c r="C1658" s="29"/>
      <c r="D1658" s="29"/>
    </row>
    <row r="1659" spans="3:4" x14ac:dyDescent="0.2">
      <c r="C1659" s="29"/>
      <c r="D1659" s="29"/>
    </row>
    <row r="1660" spans="3:4" x14ac:dyDescent="0.2">
      <c r="C1660" s="29"/>
      <c r="D1660" s="29"/>
    </row>
    <row r="1661" spans="3:4" x14ac:dyDescent="0.2">
      <c r="C1661" s="29"/>
      <c r="D1661" s="29"/>
    </row>
    <row r="1662" spans="3:4" x14ac:dyDescent="0.2">
      <c r="C1662" s="29"/>
      <c r="D1662" s="29"/>
    </row>
    <row r="1663" spans="3:4" x14ac:dyDescent="0.2">
      <c r="C1663" s="29"/>
      <c r="D1663" s="29"/>
    </row>
    <row r="1664" spans="3:4" x14ac:dyDescent="0.2">
      <c r="C1664" s="29"/>
      <c r="D1664" s="29"/>
    </row>
    <row r="1665" spans="3:4" x14ac:dyDescent="0.2">
      <c r="C1665" s="29"/>
      <c r="D1665" s="29"/>
    </row>
    <row r="1666" spans="3:4" x14ac:dyDescent="0.2">
      <c r="C1666" s="29"/>
      <c r="D1666" s="29"/>
    </row>
    <row r="1667" spans="3:4" x14ac:dyDescent="0.2">
      <c r="C1667" s="29"/>
      <c r="D1667" s="29"/>
    </row>
    <row r="1668" spans="3:4" x14ac:dyDescent="0.2">
      <c r="C1668" s="29"/>
      <c r="D1668" s="29"/>
    </row>
    <row r="1669" spans="3:4" x14ac:dyDescent="0.2">
      <c r="C1669" s="29"/>
      <c r="D1669" s="29"/>
    </row>
    <row r="1670" spans="3:4" x14ac:dyDescent="0.2">
      <c r="C1670" s="29"/>
      <c r="D1670" s="29"/>
    </row>
    <row r="1671" spans="3:4" x14ac:dyDescent="0.2">
      <c r="C1671" s="29"/>
      <c r="D1671" s="29"/>
    </row>
    <row r="1672" spans="3:4" x14ac:dyDescent="0.2">
      <c r="C1672" s="29"/>
      <c r="D1672" s="29"/>
    </row>
    <row r="1673" spans="3:4" x14ac:dyDescent="0.2">
      <c r="C1673" s="29"/>
      <c r="D1673" s="29"/>
    </row>
    <row r="1674" spans="3:4" x14ac:dyDescent="0.2">
      <c r="C1674" s="29"/>
      <c r="D1674" s="29"/>
    </row>
    <row r="1675" spans="3:4" x14ac:dyDescent="0.2">
      <c r="C1675" s="29"/>
      <c r="D1675" s="29"/>
    </row>
    <row r="1676" spans="3:4" x14ac:dyDescent="0.2">
      <c r="C1676" s="29"/>
      <c r="D1676" s="29"/>
    </row>
    <row r="1677" spans="3:4" x14ac:dyDescent="0.2">
      <c r="C1677" s="29"/>
      <c r="D1677" s="29"/>
    </row>
    <row r="1678" spans="3:4" x14ac:dyDescent="0.2">
      <c r="C1678" s="29"/>
      <c r="D1678" s="29"/>
    </row>
    <row r="1679" spans="3:4" x14ac:dyDescent="0.2">
      <c r="C1679" s="29"/>
      <c r="D1679" s="29"/>
    </row>
    <row r="1680" spans="3:4" x14ac:dyDescent="0.2">
      <c r="C1680" s="29"/>
      <c r="D1680" s="29"/>
    </row>
    <row r="1681" spans="3:4" x14ac:dyDescent="0.2">
      <c r="C1681" s="29"/>
      <c r="D1681" s="29"/>
    </row>
    <row r="1682" spans="3:4" x14ac:dyDescent="0.2">
      <c r="C1682" s="29"/>
      <c r="D1682" s="29"/>
    </row>
    <row r="1683" spans="3:4" x14ac:dyDescent="0.2">
      <c r="C1683" s="29"/>
      <c r="D1683" s="29"/>
    </row>
    <row r="1684" spans="3:4" x14ac:dyDescent="0.2">
      <c r="C1684" s="29"/>
      <c r="D1684" s="29"/>
    </row>
    <row r="1685" spans="3:4" x14ac:dyDescent="0.2">
      <c r="C1685" s="29"/>
      <c r="D1685" s="29"/>
    </row>
    <row r="1686" spans="3:4" x14ac:dyDescent="0.2">
      <c r="C1686" s="29"/>
      <c r="D1686" s="29"/>
    </row>
    <row r="1687" spans="3:4" x14ac:dyDescent="0.2">
      <c r="C1687" s="29"/>
      <c r="D1687" s="29"/>
    </row>
    <row r="1688" spans="3:4" x14ac:dyDescent="0.2">
      <c r="C1688" s="29"/>
      <c r="D1688" s="29"/>
    </row>
    <row r="1689" spans="3:4" x14ac:dyDescent="0.2">
      <c r="C1689" s="29"/>
      <c r="D1689" s="29"/>
    </row>
    <row r="1690" spans="3:4" x14ac:dyDescent="0.2">
      <c r="C1690" s="29"/>
      <c r="D1690" s="29"/>
    </row>
    <row r="1691" spans="3:4" x14ac:dyDescent="0.2">
      <c r="C1691" s="29"/>
      <c r="D1691" s="29"/>
    </row>
    <row r="1692" spans="3:4" x14ac:dyDescent="0.2">
      <c r="C1692" s="29"/>
      <c r="D1692" s="29"/>
    </row>
    <row r="1693" spans="3:4" x14ac:dyDescent="0.2">
      <c r="C1693" s="29"/>
      <c r="D1693" s="29"/>
    </row>
    <row r="1694" spans="3:4" x14ac:dyDescent="0.2">
      <c r="C1694" s="29"/>
      <c r="D1694" s="29"/>
    </row>
    <row r="1695" spans="3:4" x14ac:dyDescent="0.2">
      <c r="C1695" s="29"/>
      <c r="D1695" s="29"/>
    </row>
    <row r="1696" spans="3:4" x14ac:dyDescent="0.2">
      <c r="C1696" s="29"/>
      <c r="D1696" s="29"/>
    </row>
    <row r="1697" spans="3:4" x14ac:dyDescent="0.2">
      <c r="C1697" s="29"/>
      <c r="D1697" s="29"/>
    </row>
    <row r="1698" spans="3:4" x14ac:dyDescent="0.2">
      <c r="C1698" s="29"/>
      <c r="D1698" s="29"/>
    </row>
    <row r="1699" spans="3:4" x14ac:dyDescent="0.2">
      <c r="C1699" s="29"/>
      <c r="D1699" s="29"/>
    </row>
    <row r="1700" spans="3:4" x14ac:dyDescent="0.2">
      <c r="C1700" s="29"/>
      <c r="D1700" s="29"/>
    </row>
    <row r="1701" spans="3:4" x14ac:dyDescent="0.2">
      <c r="C1701" s="29"/>
      <c r="D1701" s="29"/>
    </row>
    <row r="1702" spans="3:4" x14ac:dyDescent="0.2">
      <c r="C1702" s="29"/>
      <c r="D1702" s="29"/>
    </row>
    <row r="1703" spans="3:4" x14ac:dyDescent="0.2">
      <c r="C1703" s="29"/>
      <c r="D1703" s="29"/>
    </row>
    <row r="1704" spans="3:4" x14ac:dyDescent="0.2">
      <c r="C1704" s="29"/>
      <c r="D1704" s="29"/>
    </row>
    <row r="1705" spans="3:4" x14ac:dyDescent="0.2">
      <c r="C1705" s="29"/>
      <c r="D1705" s="29"/>
    </row>
    <row r="1706" spans="3:4" x14ac:dyDescent="0.2">
      <c r="C1706" s="29"/>
      <c r="D1706" s="29"/>
    </row>
    <row r="1707" spans="3:4" x14ac:dyDescent="0.2">
      <c r="C1707" s="29"/>
      <c r="D1707" s="29"/>
    </row>
    <row r="1708" spans="3:4" x14ac:dyDescent="0.2">
      <c r="C1708" s="29"/>
      <c r="D1708" s="29"/>
    </row>
    <row r="1709" spans="3:4" x14ac:dyDescent="0.2">
      <c r="C1709" s="29"/>
      <c r="D1709" s="29"/>
    </row>
    <row r="1710" spans="3:4" x14ac:dyDescent="0.2">
      <c r="C1710" s="29"/>
      <c r="D1710" s="29"/>
    </row>
    <row r="1711" spans="3:4" x14ac:dyDescent="0.2">
      <c r="C1711" s="29"/>
      <c r="D1711" s="29"/>
    </row>
    <row r="1712" spans="3:4" x14ac:dyDescent="0.2">
      <c r="C1712" s="29"/>
      <c r="D1712" s="29"/>
    </row>
    <row r="1713" spans="3:4" x14ac:dyDescent="0.2">
      <c r="C1713" s="29"/>
      <c r="D1713" s="29"/>
    </row>
    <row r="1714" spans="3:4" x14ac:dyDescent="0.2">
      <c r="C1714" s="29"/>
      <c r="D1714" s="29"/>
    </row>
    <row r="1715" spans="3:4" x14ac:dyDescent="0.2">
      <c r="C1715" s="29"/>
      <c r="D1715" s="29"/>
    </row>
    <row r="1716" spans="3:4" x14ac:dyDescent="0.2">
      <c r="C1716" s="29"/>
      <c r="D1716" s="29"/>
    </row>
    <row r="1717" spans="3:4" x14ac:dyDescent="0.2">
      <c r="C1717" s="29"/>
      <c r="D1717" s="29"/>
    </row>
    <row r="1718" spans="3:4" x14ac:dyDescent="0.2">
      <c r="C1718" s="29"/>
      <c r="D1718" s="29"/>
    </row>
    <row r="1719" spans="3:4" x14ac:dyDescent="0.2">
      <c r="C1719" s="29"/>
      <c r="D1719" s="29"/>
    </row>
    <row r="1720" spans="3:4" x14ac:dyDescent="0.2">
      <c r="C1720" s="29"/>
      <c r="D1720" s="29"/>
    </row>
    <row r="1721" spans="3:4" x14ac:dyDescent="0.2">
      <c r="C1721" s="29"/>
      <c r="D1721" s="29"/>
    </row>
    <row r="1722" spans="3:4" x14ac:dyDescent="0.2">
      <c r="C1722" s="29"/>
      <c r="D1722" s="29"/>
    </row>
    <row r="1723" spans="3:4" x14ac:dyDescent="0.2">
      <c r="C1723" s="29"/>
      <c r="D1723" s="29"/>
    </row>
    <row r="1724" spans="3:4" x14ac:dyDescent="0.2">
      <c r="C1724" s="29"/>
      <c r="D1724" s="29"/>
    </row>
    <row r="1725" spans="3:4" x14ac:dyDescent="0.2">
      <c r="C1725" s="29"/>
      <c r="D1725" s="29"/>
    </row>
    <row r="1726" spans="3:4" x14ac:dyDescent="0.2">
      <c r="C1726" s="29"/>
      <c r="D1726" s="29"/>
    </row>
    <row r="1727" spans="3:4" x14ac:dyDescent="0.2">
      <c r="C1727" s="29"/>
      <c r="D1727" s="29"/>
    </row>
    <row r="1728" spans="3:4" x14ac:dyDescent="0.2">
      <c r="C1728" s="29"/>
      <c r="D1728" s="29"/>
    </row>
    <row r="1729" spans="3:4" x14ac:dyDescent="0.2">
      <c r="C1729" s="29"/>
      <c r="D1729" s="29"/>
    </row>
    <row r="1730" spans="3:4" x14ac:dyDescent="0.2">
      <c r="C1730" s="29"/>
      <c r="D1730" s="29"/>
    </row>
    <row r="1731" spans="3:4" x14ac:dyDescent="0.2">
      <c r="C1731" s="29"/>
      <c r="D1731" s="29"/>
    </row>
    <row r="1732" spans="3:4" x14ac:dyDescent="0.2">
      <c r="C1732" s="29"/>
      <c r="D1732" s="29"/>
    </row>
    <row r="1733" spans="3:4" x14ac:dyDescent="0.2">
      <c r="C1733" s="29"/>
      <c r="D1733" s="29"/>
    </row>
    <row r="1734" spans="3:4" x14ac:dyDescent="0.2">
      <c r="C1734" s="29"/>
      <c r="D1734" s="29"/>
    </row>
    <row r="1735" spans="3:4" x14ac:dyDescent="0.2">
      <c r="C1735" s="29"/>
      <c r="D1735" s="29"/>
    </row>
    <row r="1736" spans="3:4" x14ac:dyDescent="0.2">
      <c r="C1736" s="29"/>
      <c r="D1736" s="29"/>
    </row>
    <row r="1737" spans="3:4" x14ac:dyDescent="0.2">
      <c r="C1737" s="29"/>
      <c r="D1737" s="29"/>
    </row>
    <row r="1738" spans="3:4" x14ac:dyDescent="0.2">
      <c r="C1738" s="29"/>
      <c r="D1738" s="29"/>
    </row>
    <row r="1739" spans="3:4" x14ac:dyDescent="0.2">
      <c r="C1739" s="29"/>
      <c r="D1739" s="29"/>
    </row>
    <row r="1740" spans="3:4" x14ac:dyDescent="0.2">
      <c r="C1740" s="29"/>
      <c r="D1740" s="29"/>
    </row>
    <row r="1741" spans="3:4" x14ac:dyDescent="0.2">
      <c r="C1741" s="29"/>
      <c r="D1741" s="29"/>
    </row>
    <row r="1742" spans="3:4" x14ac:dyDescent="0.2">
      <c r="C1742" s="29"/>
      <c r="D1742" s="29"/>
    </row>
    <row r="1743" spans="3:4" x14ac:dyDescent="0.2">
      <c r="C1743" s="29"/>
      <c r="D1743" s="29"/>
    </row>
    <row r="1744" spans="3:4" x14ac:dyDescent="0.2">
      <c r="C1744" s="29"/>
      <c r="D1744" s="29"/>
    </row>
    <row r="1745" spans="3:4" x14ac:dyDescent="0.2">
      <c r="C1745" s="29"/>
      <c r="D1745" s="29"/>
    </row>
    <row r="1746" spans="3:4" x14ac:dyDescent="0.2">
      <c r="C1746" s="29"/>
      <c r="D1746" s="29"/>
    </row>
    <row r="1747" spans="3:4" x14ac:dyDescent="0.2">
      <c r="C1747" s="29"/>
      <c r="D1747" s="29"/>
    </row>
    <row r="1748" spans="3:4" x14ac:dyDescent="0.2">
      <c r="C1748" s="29"/>
      <c r="D1748" s="29"/>
    </row>
    <row r="1749" spans="3:4" x14ac:dyDescent="0.2">
      <c r="C1749" s="29"/>
      <c r="D1749" s="29"/>
    </row>
    <row r="1750" spans="3:4" x14ac:dyDescent="0.2">
      <c r="C1750" s="29"/>
      <c r="D1750" s="29"/>
    </row>
    <row r="1751" spans="3:4" x14ac:dyDescent="0.2">
      <c r="C1751" s="29"/>
      <c r="D1751" s="29"/>
    </row>
    <row r="1752" spans="3:4" x14ac:dyDescent="0.2">
      <c r="C1752" s="29"/>
      <c r="D1752" s="29"/>
    </row>
    <row r="1753" spans="3:4" x14ac:dyDescent="0.2">
      <c r="C1753" s="29"/>
      <c r="D1753" s="29"/>
    </row>
    <row r="1754" spans="3:4" x14ac:dyDescent="0.2">
      <c r="C1754" s="29"/>
      <c r="D1754" s="29"/>
    </row>
    <row r="1755" spans="3:4" x14ac:dyDescent="0.2">
      <c r="C1755" s="29"/>
      <c r="D1755" s="29"/>
    </row>
    <row r="1756" spans="3:4" x14ac:dyDescent="0.2">
      <c r="C1756" s="29"/>
      <c r="D1756" s="29"/>
    </row>
    <row r="1757" spans="3:4" x14ac:dyDescent="0.2">
      <c r="C1757" s="29"/>
      <c r="D1757" s="29"/>
    </row>
    <row r="1758" spans="3:4" x14ac:dyDescent="0.2">
      <c r="C1758" s="29"/>
      <c r="D1758" s="29"/>
    </row>
    <row r="1759" spans="3:4" x14ac:dyDescent="0.2">
      <c r="C1759" s="29"/>
      <c r="D1759" s="29"/>
    </row>
    <row r="1760" spans="3:4" x14ac:dyDescent="0.2">
      <c r="C1760" s="29"/>
      <c r="D1760" s="29"/>
    </row>
    <row r="1761" spans="3:4" x14ac:dyDescent="0.2">
      <c r="C1761" s="29"/>
      <c r="D1761" s="29"/>
    </row>
    <row r="1762" spans="3:4" x14ac:dyDescent="0.2">
      <c r="C1762" s="29"/>
      <c r="D1762" s="29"/>
    </row>
    <row r="1763" spans="3:4" x14ac:dyDescent="0.2">
      <c r="C1763" s="29"/>
      <c r="D1763" s="29"/>
    </row>
    <row r="1764" spans="3:4" x14ac:dyDescent="0.2">
      <c r="C1764" s="29"/>
      <c r="D1764" s="29"/>
    </row>
    <row r="1765" spans="3:4" x14ac:dyDescent="0.2">
      <c r="C1765" s="29"/>
      <c r="D1765" s="29"/>
    </row>
    <row r="1766" spans="3:4" x14ac:dyDescent="0.2">
      <c r="C1766" s="29"/>
      <c r="D1766" s="29"/>
    </row>
    <row r="1767" spans="3:4" x14ac:dyDescent="0.2">
      <c r="C1767" s="29"/>
      <c r="D1767" s="29"/>
    </row>
    <row r="1768" spans="3:4" x14ac:dyDescent="0.2">
      <c r="C1768" s="29"/>
      <c r="D1768" s="29"/>
    </row>
    <row r="1769" spans="3:4" x14ac:dyDescent="0.2">
      <c r="C1769" s="29"/>
      <c r="D1769" s="29"/>
    </row>
    <row r="1770" spans="3:4" x14ac:dyDescent="0.2">
      <c r="C1770" s="29"/>
      <c r="D1770" s="29"/>
    </row>
    <row r="1771" spans="3:4" x14ac:dyDescent="0.2">
      <c r="C1771" s="29"/>
      <c r="D1771" s="29"/>
    </row>
    <row r="1772" spans="3:4" x14ac:dyDescent="0.2">
      <c r="C1772" s="29"/>
      <c r="D1772" s="29"/>
    </row>
    <row r="1773" spans="3:4" x14ac:dyDescent="0.2">
      <c r="C1773" s="29"/>
      <c r="D1773" s="29"/>
    </row>
    <row r="1774" spans="3:4" x14ac:dyDescent="0.2">
      <c r="C1774" s="29"/>
      <c r="D1774" s="29"/>
    </row>
    <row r="1775" spans="3:4" x14ac:dyDescent="0.2">
      <c r="C1775" s="29"/>
      <c r="D1775" s="29"/>
    </row>
    <row r="1776" spans="3:4" x14ac:dyDescent="0.2">
      <c r="C1776" s="29"/>
      <c r="D1776" s="29"/>
    </row>
    <row r="1777" spans="3:4" x14ac:dyDescent="0.2">
      <c r="C1777" s="29"/>
      <c r="D1777" s="29"/>
    </row>
    <row r="1778" spans="3:4" x14ac:dyDescent="0.2">
      <c r="C1778" s="29"/>
      <c r="D1778" s="29"/>
    </row>
    <row r="1779" spans="3:4" x14ac:dyDescent="0.2">
      <c r="C1779" s="29"/>
      <c r="D1779" s="29"/>
    </row>
    <row r="1780" spans="3:4" x14ac:dyDescent="0.2">
      <c r="C1780" s="29"/>
      <c r="D1780" s="29"/>
    </row>
    <row r="1781" spans="3:4" x14ac:dyDescent="0.2">
      <c r="C1781" s="29"/>
      <c r="D1781" s="29"/>
    </row>
    <row r="1782" spans="3:4" x14ac:dyDescent="0.2">
      <c r="C1782" s="29"/>
      <c r="D1782" s="29"/>
    </row>
    <row r="1783" spans="3:4" x14ac:dyDescent="0.2">
      <c r="C1783" s="29"/>
      <c r="D1783" s="29"/>
    </row>
    <row r="1784" spans="3:4" x14ac:dyDescent="0.2">
      <c r="C1784" s="29"/>
      <c r="D1784" s="29"/>
    </row>
    <row r="1785" spans="3:4" x14ac:dyDescent="0.2">
      <c r="C1785" s="29"/>
      <c r="D1785" s="29"/>
    </row>
    <row r="1786" spans="3:4" x14ac:dyDescent="0.2">
      <c r="C1786" s="29"/>
      <c r="D1786" s="29"/>
    </row>
    <row r="1787" spans="3:4" x14ac:dyDescent="0.2">
      <c r="C1787" s="29"/>
      <c r="D1787" s="29"/>
    </row>
    <row r="1788" spans="3:4" x14ac:dyDescent="0.2">
      <c r="C1788" s="29"/>
      <c r="D1788" s="29"/>
    </row>
    <row r="1789" spans="3:4" x14ac:dyDescent="0.2">
      <c r="C1789" s="29"/>
      <c r="D1789" s="29"/>
    </row>
    <row r="1790" spans="3:4" x14ac:dyDescent="0.2">
      <c r="C1790" s="29"/>
      <c r="D1790" s="29"/>
    </row>
    <row r="1791" spans="3:4" x14ac:dyDescent="0.2">
      <c r="C1791" s="29"/>
      <c r="D1791" s="29"/>
    </row>
    <row r="1792" spans="3:4" x14ac:dyDescent="0.2">
      <c r="C1792" s="29"/>
      <c r="D1792" s="29"/>
    </row>
    <row r="1793" spans="3:4" x14ac:dyDescent="0.2">
      <c r="C1793" s="29"/>
      <c r="D1793" s="29"/>
    </row>
    <row r="1794" spans="3:4" x14ac:dyDescent="0.2">
      <c r="C1794" s="29"/>
      <c r="D1794" s="29"/>
    </row>
    <row r="1795" spans="3:4" x14ac:dyDescent="0.2">
      <c r="C1795" s="29"/>
      <c r="D1795" s="29"/>
    </row>
    <row r="1796" spans="3:4" x14ac:dyDescent="0.2">
      <c r="C1796" s="29"/>
      <c r="D1796" s="29"/>
    </row>
    <row r="1797" spans="3:4" x14ac:dyDescent="0.2">
      <c r="C1797" s="29"/>
      <c r="D1797" s="29"/>
    </row>
    <row r="1798" spans="3:4" x14ac:dyDescent="0.2">
      <c r="C1798" s="29"/>
      <c r="D1798" s="29"/>
    </row>
    <row r="1799" spans="3:4" x14ac:dyDescent="0.2">
      <c r="C1799" s="29"/>
      <c r="D1799" s="29"/>
    </row>
    <row r="1800" spans="3:4" x14ac:dyDescent="0.2">
      <c r="C1800" s="29"/>
      <c r="D1800" s="29"/>
    </row>
    <row r="1801" spans="3:4" x14ac:dyDescent="0.2">
      <c r="C1801" s="29"/>
      <c r="D1801" s="29"/>
    </row>
    <row r="1802" spans="3:4" x14ac:dyDescent="0.2">
      <c r="C1802" s="29"/>
      <c r="D1802" s="29"/>
    </row>
    <row r="1803" spans="3:4" x14ac:dyDescent="0.2">
      <c r="C1803" s="29"/>
      <c r="D1803" s="29"/>
    </row>
    <row r="1804" spans="3:4" x14ac:dyDescent="0.2">
      <c r="C1804" s="29"/>
      <c r="D1804" s="29"/>
    </row>
    <row r="1805" spans="3:4" x14ac:dyDescent="0.2">
      <c r="C1805" s="29"/>
      <c r="D1805" s="29"/>
    </row>
    <row r="1806" spans="3:4" x14ac:dyDescent="0.2">
      <c r="C1806" s="29"/>
      <c r="D1806" s="29"/>
    </row>
    <row r="1807" spans="3:4" x14ac:dyDescent="0.2">
      <c r="C1807" s="29"/>
      <c r="D1807" s="29"/>
    </row>
    <row r="1808" spans="3:4" x14ac:dyDescent="0.2">
      <c r="C1808" s="29"/>
      <c r="D1808" s="29"/>
    </row>
    <row r="1809" spans="3:4" x14ac:dyDescent="0.2">
      <c r="C1809" s="29"/>
      <c r="D1809" s="29"/>
    </row>
    <row r="1810" spans="3:4" x14ac:dyDescent="0.2">
      <c r="C1810" s="29"/>
      <c r="D1810" s="29"/>
    </row>
    <row r="1811" spans="3:4" x14ac:dyDescent="0.2">
      <c r="C1811" s="29"/>
      <c r="D1811" s="29"/>
    </row>
    <row r="1812" spans="3:4" x14ac:dyDescent="0.2">
      <c r="C1812" s="29"/>
      <c r="D1812" s="29"/>
    </row>
    <row r="1813" spans="3:4" x14ac:dyDescent="0.2">
      <c r="C1813" s="29"/>
      <c r="D1813" s="29"/>
    </row>
    <row r="1814" spans="3:4" x14ac:dyDescent="0.2">
      <c r="C1814" s="29"/>
      <c r="D1814" s="29"/>
    </row>
    <row r="1815" spans="3:4" x14ac:dyDescent="0.2">
      <c r="C1815" s="29"/>
      <c r="D1815" s="29"/>
    </row>
    <row r="1816" spans="3:4" x14ac:dyDescent="0.2">
      <c r="C1816" s="29"/>
      <c r="D1816" s="29"/>
    </row>
    <row r="1817" spans="3:4" x14ac:dyDescent="0.2">
      <c r="C1817" s="29"/>
      <c r="D1817" s="29"/>
    </row>
    <row r="1818" spans="3:4" x14ac:dyDescent="0.2">
      <c r="C1818" s="29"/>
      <c r="D1818" s="29"/>
    </row>
    <row r="1819" spans="3:4" x14ac:dyDescent="0.2">
      <c r="C1819" s="29"/>
      <c r="D1819" s="29"/>
    </row>
    <row r="1820" spans="3:4" x14ac:dyDescent="0.2">
      <c r="C1820" s="29"/>
      <c r="D1820" s="29"/>
    </row>
    <row r="1821" spans="3:4" x14ac:dyDescent="0.2">
      <c r="C1821" s="29"/>
      <c r="D1821" s="29"/>
    </row>
    <row r="1822" spans="3:4" x14ac:dyDescent="0.2">
      <c r="C1822" s="29"/>
      <c r="D1822" s="29"/>
    </row>
    <row r="1823" spans="3:4" x14ac:dyDescent="0.2">
      <c r="C1823" s="29"/>
      <c r="D1823" s="29"/>
    </row>
    <row r="1824" spans="3:4" x14ac:dyDescent="0.2">
      <c r="C1824" s="29"/>
      <c r="D1824" s="29"/>
    </row>
    <row r="1825" spans="3:4" x14ac:dyDescent="0.2">
      <c r="C1825" s="29"/>
      <c r="D1825" s="29"/>
    </row>
    <row r="1826" spans="3:4" x14ac:dyDescent="0.2">
      <c r="C1826" s="29"/>
      <c r="D1826" s="29"/>
    </row>
    <row r="1827" spans="3:4" x14ac:dyDescent="0.2">
      <c r="C1827" s="29"/>
      <c r="D1827" s="29"/>
    </row>
    <row r="1828" spans="3:4" x14ac:dyDescent="0.2">
      <c r="C1828" s="29"/>
      <c r="D1828" s="29"/>
    </row>
    <row r="1829" spans="3:4" x14ac:dyDescent="0.2">
      <c r="C1829" s="29"/>
      <c r="D1829" s="29"/>
    </row>
    <row r="1830" spans="3:4" x14ac:dyDescent="0.2">
      <c r="C1830" s="29"/>
      <c r="D1830" s="29"/>
    </row>
    <row r="1831" spans="3:4" x14ac:dyDescent="0.2">
      <c r="C1831" s="29"/>
      <c r="D1831" s="29"/>
    </row>
    <row r="1832" spans="3:4" x14ac:dyDescent="0.2">
      <c r="C1832" s="29"/>
      <c r="D1832" s="29"/>
    </row>
    <row r="1833" spans="3:4" x14ac:dyDescent="0.2">
      <c r="C1833" s="29"/>
      <c r="D1833" s="29"/>
    </row>
    <row r="1834" spans="3:4" x14ac:dyDescent="0.2">
      <c r="C1834" s="29"/>
      <c r="D1834" s="29"/>
    </row>
    <row r="1835" spans="3:4" x14ac:dyDescent="0.2">
      <c r="C1835" s="29"/>
      <c r="D1835" s="29"/>
    </row>
    <row r="1836" spans="3:4" x14ac:dyDescent="0.2">
      <c r="C1836" s="29"/>
      <c r="D1836" s="29"/>
    </row>
    <row r="1837" spans="3:4" x14ac:dyDescent="0.2">
      <c r="C1837" s="29"/>
      <c r="D1837" s="29"/>
    </row>
    <row r="1838" spans="3:4" x14ac:dyDescent="0.2">
      <c r="C1838" s="29"/>
      <c r="D1838" s="29"/>
    </row>
    <row r="1839" spans="3:4" x14ac:dyDescent="0.2">
      <c r="C1839" s="29"/>
      <c r="D1839" s="29"/>
    </row>
    <row r="1840" spans="3:4" x14ac:dyDescent="0.2">
      <c r="C1840" s="29"/>
      <c r="D1840" s="29"/>
    </row>
    <row r="1841" spans="3:4" x14ac:dyDescent="0.2">
      <c r="C1841" s="29"/>
      <c r="D1841" s="29"/>
    </row>
    <row r="1842" spans="3:4" x14ac:dyDescent="0.2">
      <c r="C1842" s="29"/>
      <c r="D1842" s="29"/>
    </row>
    <row r="1843" spans="3:4" x14ac:dyDescent="0.2">
      <c r="C1843" s="29"/>
      <c r="D1843" s="29"/>
    </row>
    <row r="1844" spans="3:4" x14ac:dyDescent="0.2">
      <c r="C1844" s="29"/>
      <c r="D1844" s="29"/>
    </row>
    <row r="1845" spans="3:4" x14ac:dyDescent="0.2">
      <c r="C1845" s="29"/>
      <c r="D1845" s="29"/>
    </row>
    <row r="1846" spans="3:4" x14ac:dyDescent="0.2">
      <c r="C1846" s="29"/>
      <c r="D1846" s="29"/>
    </row>
    <row r="1847" spans="3:4" x14ac:dyDescent="0.2">
      <c r="C1847" s="29"/>
      <c r="D1847" s="29"/>
    </row>
    <row r="1848" spans="3:4" x14ac:dyDescent="0.2">
      <c r="C1848" s="29"/>
      <c r="D1848" s="29"/>
    </row>
    <row r="1849" spans="3:4" x14ac:dyDescent="0.2">
      <c r="C1849" s="29"/>
      <c r="D1849" s="29"/>
    </row>
    <row r="1850" spans="3:4" x14ac:dyDescent="0.2">
      <c r="C1850" s="29"/>
      <c r="D1850" s="29"/>
    </row>
    <row r="1851" spans="3:4" x14ac:dyDescent="0.2">
      <c r="C1851" s="29"/>
      <c r="D1851" s="29"/>
    </row>
    <row r="1852" spans="3:4" x14ac:dyDescent="0.2">
      <c r="C1852" s="29"/>
      <c r="D1852" s="29"/>
    </row>
    <row r="1853" spans="3:4" x14ac:dyDescent="0.2">
      <c r="C1853" s="29"/>
      <c r="D1853" s="29"/>
    </row>
    <row r="1854" spans="3:4" x14ac:dyDescent="0.2">
      <c r="C1854" s="29"/>
      <c r="D1854" s="29"/>
    </row>
    <row r="1855" spans="3:4" x14ac:dyDescent="0.2">
      <c r="C1855" s="29"/>
      <c r="D1855" s="29"/>
    </row>
    <row r="1856" spans="3:4" x14ac:dyDescent="0.2">
      <c r="C1856" s="29"/>
      <c r="D1856" s="29"/>
    </row>
    <row r="1857" spans="3:4" x14ac:dyDescent="0.2">
      <c r="C1857" s="29"/>
      <c r="D1857" s="29"/>
    </row>
    <row r="1858" spans="3:4" x14ac:dyDescent="0.2">
      <c r="C1858" s="29"/>
      <c r="D1858" s="29"/>
    </row>
    <row r="1859" spans="3:4" x14ac:dyDescent="0.2">
      <c r="C1859" s="29"/>
      <c r="D1859" s="29"/>
    </row>
    <row r="1860" spans="3:4" x14ac:dyDescent="0.2">
      <c r="C1860" s="29"/>
      <c r="D1860" s="29"/>
    </row>
    <row r="1861" spans="3:4" x14ac:dyDescent="0.2">
      <c r="C1861" s="29"/>
      <c r="D1861" s="29"/>
    </row>
    <row r="1862" spans="3:4" x14ac:dyDescent="0.2">
      <c r="C1862" s="29"/>
      <c r="D1862" s="29"/>
    </row>
    <row r="1863" spans="3:4" x14ac:dyDescent="0.2">
      <c r="C1863" s="29"/>
      <c r="D1863" s="29"/>
    </row>
    <row r="1864" spans="3:4" x14ac:dyDescent="0.2">
      <c r="C1864" s="29"/>
      <c r="D1864" s="29"/>
    </row>
    <row r="1865" spans="3:4" x14ac:dyDescent="0.2">
      <c r="C1865" s="29"/>
      <c r="D1865" s="29"/>
    </row>
    <row r="1866" spans="3:4" x14ac:dyDescent="0.2">
      <c r="C1866" s="29"/>
      <c r="D1866" s="29"/>
    </row>
    <row r="1867" spans="3:4" x14ac:dyDescent="0.2">
      <c r="C1867" s="29"/>
      <c r="D1867" s="29"/>
    </row>
    <row r="1868" spans="3:4" x14ac:dyDescent="0.2">
      <c r="C1868" s="29"/>
      <c r="D1868" s="29"/>
    </row>
    <row r="1869" spans="3:4" x14ac:dyDescent="0.2">
      <c r="C1869" s="29"/>
      <c r="D1869" s="29"/>
    </row>
    <row r="1870" spans="3:4" x14ac:dyDescent="0.2">
      <c r="C1870" s="29"/>
      <c r="D1870" s="29"/>
    </row>
    <row r="1871" spans="3:4" x14ac:dyDescent="0.2">
      <c r="C1871" s="29"/>
      <c r="D1871" s="29"/>
    </row>
    <row r="1872" spans="3:4" x14ac:dyDescent="0.2">
      <c r="C1872" s="29"/>
      <c r="D1872" s="29"/>
    </row>
    <row r="1873" spans="3:4" x14ac:dyDescent="0.2">
      <c r="C1873" s="29"/>
      <c r="D1873" s="29"/>
    </row>
    <row r="1874" spans="3:4" x14ac:dyDescent="0.2">
      <c r="C1874" s="29"/>
      <c r="D1874" s="29"/>
    </row>
    <row r="1875" spans="3:4" x14ac:dyDescent="0.2">
      <c r="C1875" s="29"/>
      <c r="D1875" s="29"/>
    </row>
    <row r="1876" spans="3:4" x14ac:dyDescent="0.2">
      <c r="C1876" s="29"/>
      <c r="D1876" s="29"/>
    </row>
    <row r="1877" spans="3:4" x14ac:dyDescent="0.2">
      <c r="C1877" s="29"/>
      <c r="D1877" s="29"/>
    </row>
    <row r="1878" spans="3:4" x14ac:dyDescent="0.2">
      <c r="C1878" s="29"/>
      <c r="D1878" s="29"/>
    </row>
    <row r="1879" spans="3:4" x14ac:dyDescent="0.2">
      <c r="C1879" s="29"/>
      <c r="D1879" s="29"/>
    </row>
    <row r="1880" spans="3:4" x14ac:dyDescent="0.2">
      <c r="C1880" s="29"/>
      <c r="D1880" s="29"/>
    </row>
    <row r="1881" spans="3:4" x14ac:dyDescent="0.2">
      <c r="C1881" s="29"/>
      <c r="D1881" s="29"/>
    </row>
    <row r="1882" spans="3:4" x14ac:dyDescent="0.2">
      <c r="C1882" s="29"/>
      <c r="D1882" s="29"/>
    </row>
    <row r="1883" spans="3:4" x14ac:dyDescent="0.2">
      <c r="C1883" s="29"/>
      <c r="D1883" s="29"/>
    </row>
    <row r="1884" spans="3:4" x14ac:dyDescent="0.2">
      <c r="C1884" s="29"/>
      <c r="D1884" s="29"/>
    </row>
    <row r="1885" spans="3:4" x14ac:dyDescent="0.2">
      <c r="C1885" s="29"/>
      <c r="D1885" s="29"/>
    </row>
    <row r="1886" spans="3:4" x14ac:dyDescent="0.2">
      <c r="C1886" s="29"/>
      <c r="D1886" s="29"/>
    </row>
    <row r="1887" spans="3:4" x14ac:dyDescent="0.2">
      <c r="C1887" s="29"/>
      <c r="D1887" s="29"/>
    </row>
    <row r="1888" spans="3:4" x14ac:dyDescent="0.2">
      <c r="C1888" s="29"/>
      <c r="D1888" s="29"/>
    </row>
    <row r="1889" spans="3:4" x14ac:dyDescent="0.2">
      <c r="C1889" s="29"/>
      <c r="D1889" s="29"/>
    </row>
    <row r="1890" spans="3:4" x14ac:dyDescent="0.2">
      <c r="C1890" s="29"/>
      <c r="D1890" s="29"/>
    </row>
    <row r="1891" spans="3:4" x14ac:dyDescent="0.2">
      <c r="C1891" s="29"/>
      <c r="D1891" s="29"/>
    </row>
    <row r="1892" spans="3:4" x14ac:dyDescent="0.2">
      <c r="C1892" s="29"/>
      <c r="D1892" s="29"/>
    </row>
    <row r="1893" spans="3:4" x14ac:dyDescent="0.2">
      <c r="C1893" s="29"/>
      <c r="D1893" s="29"/>
    </row>
    <row r="1894" spans="3:4" x14ac:dyDescent="0.2">
      <c r="C1894" s="29"/>
      <c r="D1894" s="29"/>
    </row>
    <row r="1895" spans="3:4" x14ac:dyDescent="0.2">
      <c r="C1895" s="29"/>
      <c r="D1895" s="29"/>
    </row>
    <row r="1896" spans="3:4" x14ac:dyDescent="0.2">
      <c r="C1896" s="29"/>
      <c r="D1896" s="29"/>
    </row>
    <row r="1897" spans="3:4" x14ac:dyDescent="0.2">
      <c r="C1897" s="29"/>
      <c r="D1897" s="29"/>
    </row>
    <row r="1898" spans="3:4" x14ac:dyDescent="0.2">
      <c r="C1898" s="29"/>
      <c r="D1898" s="29"/>
    </row>
    <row r="1899" spans="3:4" x14ac:dyDescent="0.2">
      <c r="C1899" s="29"/>
      <c r="D1899" s="29"/>
    </row>
    <row r="1900" spans="3:4" x14ac:dyDescent="0.2">
      <c r="C1900" s="29"/>
      <c r="D1900" s="29"/>
    </row>
    <row r="1901" spans="3:4" x14ac:dyDescent="0.2">
      <c r="C1901" s="29"/>
      <c r="D1901" s="29"/>
    </row>
    <row r="1902" spans="3:4" x14ac:dyDescent="0.2">
      <c r="C1902" s="29"/>
      <c r="D1902" s="29"/>
    </row>
    <row r="1903" spans="3:4" x14ac:dyDescent="0.2">
      <c r="C1903" s="29"/>
      <c r="D1903" s="29"/>
    </row>
    <row r="1904" spans="3:4" x14ac:dyDescent="0.2">
      <c r="C1904" s="29"/>
      <c r="D1904" s="29"/>
    </row>
    <row r="1905" spans="3:4" x14ac:dyDescent="0.2">
      <c r="C1905" s="29"/>
      <c r="D1905" s="29"/>
    </row>
    <row r="1906" spans="3:4" x14ac:dyDescent="0.2">
      <c r="C1906" s="29"/>
      <c r="D1906" s="29"/>
    </row>
    <row r="1907" spans="3:4" x14ac:dyDescent="0.2">
      <c r="C1907" s="29"/>
      <c r="D1907" s="29"/>
    </row>
    <row r="1908" spans="3:4" x14ac:dyDescent="0.2">
      <c r="C1908" s="29"/>
      <c r="D1908" s="29"/>
    </row>
    <row r="1909" spans="3:4" x14ac:dyDescent="0.2">
      <c r="C1909" s="29"/>
      <c r="D1909" s="29"/>
    </row>
    <row r="1910" spans="3:4" x14ac:dyDescent="0.2">
      <c r="C1910" s="29"/>
      <c r="D1910" s="29"/>
    </row>
    <row r="1911" spans="3:4" x14ac:dyDescent="0.2">
      <c r="C1911" s="29"/>
      <c r="D1911" s="29"/>
    </row>
    <row r="1912" spans="3:4" x14ac:dyDescent="0.2">
      <c r="C1912" s="29"/>
      <c r="D1912" s="29"/>
    </row>
    <row r="1913" spans="3:4" x14ac:dyDescent="0.2">
      <c r="C1913" s="29"/>
      <c r="D1913" s="29"/>
    </row>
    <row r="1914" spans="3:4" x14ac:dyDescent="0.2">
      <c r="C1914" s="29"/>
      <c r="D1914" s="29"/>
    </row>
    <row r="1915" spans="3:4" x14ac:dyDescent="0.2">
      <c r="C1915" s="29"/>
      <c r="D1915" s="29"/>
    </row>
    <row r="1916" spans="3:4" x14ac:dyDescent="0.2">
      <c r="C1916" s="29"/>
      <c r="D1916" s="29"/>
    </row>
    <row r="1917" spans="3:4" x14ac:dyDescent="0.2">
      <c r="C1917" s="29"/>
      <c r="D1917" s="29"/>
    </row>
    <row r="1918" spans="3:4" x14ac:dyDescent="0.2">
      <c r="C1918" s="29"/>
      <c r="D1918" s="29"/>
    </row>
    <row r="1919" spans="3:4" x14ac:dyDescent="0.2">
      <c r="C1919" s="29"/>
      <c r="D1919" s="29"/>
    </row>
    <row r="1920" spans="3:4" x14ac:dyDescent="0.2">
      <c r="C1920" s="29"/>
      <c r="D1920" s="29"/>
    </row>
    <row r="1921" spans="3:4" x14ac:dyDescent="0.2">
      <c r="C1921" s="29"/>
      <c r="D1921" s="29"/>
    </row>
    <row r="1922" spans="3:4" x14ac:dyDescent="0.2">
      <c r="C1922" s="29"/>
      <c r="D1922" s="29"/>
    </row>
    <row r="1923" spans="3:4" x14ac:dyDescent="0.2">
      <c r="C1923" s="29"/>
      <c r="D1923" s="29"/>
    </row>
    <row r="1924" spans="3:4" x14ac:dyDescent="0.2">
      <c r="C1924" s="29"/>
      <c r="D1924" s="29"/>
    </row>
    <row r="1925" spans="3:4" x14ac:dyDescent="0.2">
      <c r="C1925" s="29"/>
      <c r="D1925" s="29"/>
    </row>
    <row r="1926" spans="3:4" x14ac:dyDescent="0.2">
      <c r="C1926" s="29"/>
      <c r="D1926" s="29"/>
    </row>
    <row r="1927" spans="3:4" x14ac:dyDescent="0.2">
      <c r="C1927" s="29"/>
      <c r="D1927" s="29"/>
    </row>
    <row r="1928" spans="3:4" x14ac:dyDescent="0.2">
      <c r="C1928" s="29"/>
      <c r="D1928" s="29"/>
    </row>
    <row r="1929" spans="3:4" x14ac:dyDescent="0.2">
      <c r="C1929" s="29"/>
      <c r="D1929" s="29"/>
    </row>
    <row r="1930" spans="3:4" x14ac:dyDescent="0.2">
      <c r="C1930" s="29"/>
      <c r="D1930" s="29"/>
    </row>
    <row r="1931" spans="3:4" x14ac:dyDescent="0.2">
      <c r="C1931" s="29"/>
      <c r="D1931" s="29"/>
    </row>
    <row r="1932" spans="3:4" x14ac:dyDescent="0.2">
      <c r="C1932" s="29"/>
      <c r="D1932" s="29"/>
    </row>
    <row r="1933" spans="3:4" x14ac:dyDescent="0.2">
      <c r="C1933" s="29"/>
      <c r="D1933" s="29"/>
    </row>
    <row r="1934" spans="3:4" x14ac:dyDescent="0.2">
      <c r="C1934" s="29"/>
      <c r="D1934" s="29"/>
    </row>
    <row r="1935" spans="3:4" x14ac:dyDescent="0.2">
      <c r="C1935" s="29"/>
      <c r="D1935" s="29"/>
    </row>
    <row r="1936" spans="3:4" x14ac:dyDescent="0.2">
      <c r="C1936" s="29"/>
      <c r="D1936" s="29"/>
    </row>
    <row r="1937" spans="3:4" x14ac:dyDescent="0.2">
      <c r="C1937" s="29"/>
      <c r="D1937" s="29"/>
    </row>
    <row r="1938" spans="3:4" x14ac:dyDescent="0.2">
      <c r="C1938" s="29"/>
      <c r="D1938" s="29"/>
    </row>
    <row r="1939" spans="3:4" x14ac:dyDescent="0.2">
      <c r="C1939" s="29"/>
      <c r="D1939" s="29"/>
    </row>
    <row r="1940" spans="3:4" x14ac:dyDescent="0.2">
      <c r="C1940" s="29"/>
      <c r="D1940" s="29"/>
    </row>
    <row r="1941" spans="3:4" x14ac:dyDescent="0.2">
      <c r="C1941" s="29"/>
      <c r="D1941" s="29"/>
    </row>
    <row r="1942" spans="3:4" x14ac:dyDescent="0.2">
      <c r="C1942" s="29"/>
      <c r="D1942" s="29"/>
    </row>
    <row r="1943" spans="3:4" x14ac:dyDescent="0.2">
      <c r="C1943" s="29"/>
      <c r="D1943" s="29"/>
    </row>
    <row r="1944" spans="3:4" x14ac:dyDescent="0.2">
      <c r="C1944" s="29"/>
      <c r="D1944" s="29"/>
    </row>
    <row r="1945" spans="3:4" x14ac:dyDescent="0.2">
      <c r="C1945" s="29"/>
      <c r="D1945" s="29"/>
    </row>
    <row r="1946" spans="3:4" x14ac:dyDescent="0.2">
      <c r="C1946" s="29"/>
      <c r="D1946" s="29"/>
    </row>
    <row r="1947" spans="3:4" x14ac:dyDescent="0.2">
      <c r="C1947" s="29"/>
      <c r="D1947" s="29"/>
    </row>
    <row r="1948" spans="3:4" x14ac:dyDescent="0.2">
      <c r="C1948" s="29"/>
      <c r="D1948" s="29"/>
    </row>
    <row r="1949" spans="3:4" x14ac:dyDescent="0.2">
      <c r="C1949" s="29"/>
      <c r="D1949" s="29"/>
    </row>
    <row r="1950" spans="3:4" x14ac:dyDescent="0.2">
      <c r="C1950" s="29"/>
      <c r="D1950" s="29"/>
    </row>
    <row r="1951" spans="3:4" x14ac:dyDescent="0.2">
      <c r="C1951" s="29"/>
      <c r="D1951" s="29"/>
    </row>
    <row r="1952" spans="3:4" x14ac:dyDescent="0.2">
      <c r="C1952" s="29"/>
      <c r="D1952" s="29"/>
    </row>
    <row r="1953" spans="3:4" x14ac:dyDescent="0.2">
      <c r="C1953" s="29"/>
      <c r="D1953" s="29"/>
    </row>
    <row r="1954" spans="3:4" x14ac:dyDescent="0.2">
      <c r="C1954" s="29"/>
      <c r="D1954" s="29"/>
    </row>
    <row r="1955" spans="3:4" x14ac:dyDescent="0.2">
      <c r="C1955" s="29"/>
      <c r="D1955" s="29"/>
    </row>
    <row r="1956" spans="3:4" x14ac:dyDescent="0.2">
      <c r="C1956" s="29"/>
      <c r="D1956" s="29"/>
    </row>
    <row r="1957" spans="3:4" x14ac:dyDescent="0.2">
      <c r="C1957" s="29"/>
      <c r="D1957" s="29"/>
    </row>
    <row r="1958" spans="3:4" x14ac:dyDescent="0.2">
      <c r="C1958" s="29"/>
      <c r="D1958" s="29"/>
    </row>
    <row r="1959" spans="3:4" x14ac:dyDescent="0.2">
      <c r="C1959" s="29"/>
      <c r="D1959" s="29"/>
    </row>
    <row r="1960" spans="3:4" x14ac:dyDescent="0.2">
      <c r="C1960" s="29"/>
      <c r="D1960" s="29"/>
    </row>
    <row r="1961" spans="3:4" x14ac:dyDescent="0.2">
      <c r="C1961" s="29"/>
      <c r="D1961" s="29"/>
    </row>
    <row r="1962" spans="3:4" x14ac:dyDescent="0.2">
      <c r="C1962" s="29"/>
      <c r="D1962" s="29"/>
    </row>
    <row r="1963" spans="3:4" x14ac:dyDescent="0.2">
      <c r="C1963" s="29"/>
      <c r="D1963" s="29"/>
    </row>
    <row r="1964" spans="3:4" x14ac:dyDescent="0.2">
      <c r="C1964" s="29"/>
      <c r="D1964" s="29"/>
    </row>
    <row r="1965" spans="3:4" x14ac:dyDescent="0.2">
      <c r="C1965" s="29"/>
      <c r="D1965" s="29"/>
    </row>
    <row r="1966" spans="3:4" x14ac:dyDescent="0.2">
      <c r="C1966" s="29"/>
      <c r="D1966" s="29"/>
    </row>
    <row r="1967" spans="3:4" x14ac:dyDescent="0.2">
      <c r="C1967" s="29"/>
      <c r="D1967" s="29"/>
    </row>
    <row r="1968" spans="3:4" x14ac:dyDescent="0.2">
      <c r="C1968" s="29"/>
      <c r="D1968" s="29"/>
    </row>
    <row r="1969" spans="3:4" x14ac:dyDescent="0.2">
      <c r="C1969" s="29"/>
      <c r="D1969" s="29"/>
    </row>
    <row r="1970" spans="3:4" x14ac:dyDescent="0.2">
      <c r="C1970" s="29"/>
      <c r="D1970" s="29"/>
    </row>
    <row r="1971" spans="3:4" x14ac:dyDescent="0.2">
      <c r="C1971" s="29"/>
      <c r="D1971" s="29"/>
    </row>
    <row r="1972" spans="3:4" x14ac:dyDescent="0.2">
      <c r="C1972" s="29"/>
      <c r="D1972" s="29"/>
    </row>
    <row r="1973" spans="3:4" x14ac:dyDescent="0.2">
      <c r="C1973" s="29"/>
      <c r="D1973" s="29"/>
    </row>
    <row r="1974" spans="3:4" x14ac:dyDescent="0.2">
      <c r="C1974" s="29"/>
      <c r="D1974" s="29"/>
    </row>
    <row r="1975" spans="3:4" x14ac:dyDescent="0.2">
      <c r="C1975" s="29"/>
      <c r="D1975" s="29"/>
    </row>
    <row r="1976" spans="3:4" x14ac:dyDescent="0.2">
      <c r="C1976" s="29"/>
      <c r="D1976" s="29"/>
    </row>
    <row r="1977" spans="3:4" x14ac:dyDescent="0.2">
      <c r="C1977" s="29"/>
      <c r="D1977" s="29"/>
    </row>
    <row r="1978" spans="3:4" x14ac:dyDescent="0.2">
      <c r="C1978" s="29"/>
      <c r="D1978" s="29"/>
    </row>
    <row r="1979" spans="3:4" x14ac:dyDescent="0.2">
      <c r="C1979" s="29"/>
      <c r="D1979" s="29"/>
    </row>
    <row r="1980" spans="3:4" x14ac:dyDescent="0.2">
      <c r="C1980" s="29"/>
      <c r="D1980" s="29"/>
    </row>
    <row r="1981" spans="3:4" x14ac:dyDescent="0.2">
      <c r="C1981" s="29"/>
      <c r="D1981" s="29"/>
    </row>
    <row r="1982" spans="3:4" x14ac:dyDescent="0.2">
      <c r="C1982" s="29"/>
      <c r="D1982" s="29"/>
    </row>
    <row r="1983" spans="3:4" x14ac:dyDescent="0.2">
      <c r="C1983" s="29"/>
      <c r="D1983" s="29"/>
    </row>
    <row r="1984" spans="3:4" x14ac:dyDescent="0.2">
      <c r="C1984" s="29"/>
      <c r="D1984" s="29"/>
    </row>
    <row r="1985" spans="3:4" x14ac:dyDescent="0.2">
      <c r="C1985" s="29"/>
      <c r="D1985" s="29"/>
    </row>
    <row r="1986" spans="3:4" x14ac:dyDescent="0.2">
      <c r="C1986" s="29"/>
      <c r="D1986" s="29"/>
    </row>
    <row r="1987" spans="3:4" x14ac:dyDescent="0.2">
      <c r="C1987" s="29"/>
      <c r="D1987" s="29"/>
    </row>
    <row r="1988" spans="3:4" x14ac:dyDescent="0.2">
      <c r="C1988" s="29"/>
      <c r="D1988" s="29"/>
    </row>
    <row r="1989" spans="3:4" x14ac:dyDescent="0.2">
      <c r="C1989" s="29"/>
      <c r="D1989" s="29"/>
    </row>
    <row r="1990" spans="3:4" x14ac:dyDescent="0.2">
      <c r="C1990" s="29"/>
      <c r="D1990" s="29"/>
    </row>
    <row r="1991" spans="3:4" x14ac:dyDescent="0.2">
      <c r="C1991" s="29"/>
      <c r="D1991" s="29"/>
    </row>
    <row r="1992" spans="3:4" x14ac:dyDescent="0.2">
      <c r="C1992" s="29"/>
      <c r="D1992" s="29"/>
    </row>
    <row r="1993" spans="3:4" x14ac:dyDescent="0.2">
      <c r="C1993" s="29"/>
      <c r="D1993" s="29"/>
    </row>
    <row r="1994" spans="3:4" x14ac:dyDescent="0.2">
      <c r="C1994" s="29"/>
      <c r="D1994" s="29"/>
    </row>
    <row r="1995" spans="3:4" x14ac:dyDescent="0.2">
      <c r="C1995" s="29"/>
      <c r="D1995" s="29"/>
    </row>
    <row r="1996" spans="3:4" x14ac:dyDescent="0.2">
      <c r="C1996" s="29"/>
      <c r="D1996" s="29"/>
    </row>
    <row r="1997" spans="3:4" x14ac:dyDescent="0.2">
      <c r="C1997" s="29"/>
      <c r="D1997" s="29"/>
    </row>
    <row r="1998" spans="3:4" x14ac:dyDescent="0.2">
      <c r="C1998" s="29"/>
      <c r="D1998" s="29"/>
    </row>
    <row r="1999" spans="3:4" x14ac:dyDescent="0.2">
      <c r="C1999" s="29"/>
      <c r="D1999" s="29"/>
    </row>
    <row r="2000" spans="3:4" x14ac:dyDescent="0.2">
      <c r="C2000" s="29"/>
      <c r="D2000" s="29"/>
    </row>
    <row r="2001" spans="3:4" x14ac:dyDescent="0.2">
      <c r="C2001" s="29"/>
      <c r="D2001" s="29"/>
    </row>
    <row r="2002" spans="3:4" x14ac:dyDescent="0.2">
      <c r="C2002" s="29"/>
      <c r="D2002" s="29"/>
    </row>
    <row r="2003" spans="3:4" x14ac:dyDescent="0.2">
      <c r="C2003" s="29"/>
      <c r="D2003" s="29"/>
    </row>
    <row r="2004" spans="3:4" x14ac:dyDescent="0.2">
      <c r="C2004" s="29"/>
      <c r="D2004" s="29"/>
    </row>
    <row r="2005" spans="3:4" x14ac:dyDescent="0.2">
      <c r="C2005" s="29"/>
      <c r="D2005" s="29"/>
    </row>
    <row r="2006" spans="3:4" x14ac:dyDescent="0.2">
      <c r="C2006" s="29"/>
      <c r="D2006" s="29"/>
    </row>
    <row r="2007" spans="3:4" x14ac:dyDescent="0.2">
      <c r="C2007" s="29"/>
      <c r="D2007" s="29"/>
    </row>
    <row r="2008" spans="3:4" x14ac:dyDescent="0.2">
      <c r="C2008" s="29"/>
      <c r="D2008" s="29"/>
    </row>
    <row r="2009" spans="3:4" x14ac:dyDescent="0.2">
      <c r="C2009" s="29"/>
      <c r="D2009" s="29"/>
    </row>
    <row r="2010" spans="3:4" x14ac:dyDescent="0.2">
      <c r="C2010" s="29"/>
      <c r="D2010" s="29"/>
    </row>
    <row r="2011" spans="3:4" x14ac:dyDescent="0.2">
      <c r="C2011" s="29"/>
      <c r="D2011" s="29"/>
    </row>
    <row r="2012" spans="3:4" x14ac:dyDescent="0.2">
      <c r="C2012" s="29"/>
      <c r="D2012" s="29"/>
    </row>
    <row r="2013" spans="3:4" x14ac:dyDescent="0.2">
      <c r="C2013" s="29"/>
      <c r="D2013" s="29"/>
    </row>
    <row r="2014" spans="3:4" x14ac:dyDescent="0.2">
      <c r="C2014" s="29"/>
      <c r="D2014" s="29"/>
    </row>
    <row r="2015" spans="3:4" x14ac:dyDescent="0.2">
      <c r="C2015" s="29"/>
      <c r="D2015" s="29"/>
    </row>
    <row r="2016" spans="3:4" x14ac:dyDescent="0.2">
      <c r="C2016" s="29"/>
      <c r="D2016" s="29"/>
    </row>
    <row r="2017" spans="3:4" x14ac:dyDescent="0.2">
      <c r="C2017" s="29"/>
      <c r="D2017" s="29"/>
    </row>
    <row r="2018" spans="3:4" x14ac:dyDescent="0.2">
      <c r="C2018" s="29"/>
      <c r="D2018" s="29"/>
    </row>
    <row r="2019" spans="3:4" x14ac:dyDescent="0.2">
      <c r="C2019" s="29"/>
      <c r="D2019" s="29"/>
    </row>
    <row r="2020" spans="3:4" x14ac:dyDescent="0.2">
      <c r="C2020" s="29"/>
      <c r="D2020" s="29"/>
    </row>
    <row r="2021" spans="3:4" x14ac:dyDescent="0.2">
      <c r="C2021" s="29"/>
      <c r="D2021" s="29"/>
    </row>
    <row r="2022" spans="3:4" x14ac:dyDescent="0.2">
      <c r="C2022" s="29"/>
      <c r="D2022" s="29"/>
    </row>
    <row r="2023" spans="3:4" x14ac:dyDescent="0.2">
      <c r="C2023" s="29"/>
      <c r="D2023" s="29"/>
    </row>
    <row r="2024" spans="3:4" x14ac:dyDescent="0.2">
      <c r="C2024" s="29"/>
      <c r="D2024" s="29"/>
    </row>
    <row r="2025" spans="3:4" x14ac:dyDescent="0.2">
      <c r="C2025" s="29"/>
      <c r="D2025" s="29"/>
    </row>
    <row r="2026" spans="3:4" x14ac:dyDescent="0.2">
      <c r="C2026" s="29"/>
      <c r="D2026" s="29"/>
    </row>
    <row r="2027" spans="3:4" x14ac:dyDescent="0.2">
      <c r="C2027" s="29"/>
      <c r="D2027" s="29"/>
    </row>
    <row r="2028" spans="3:4" x14ac:dyDescent="0.2">
      <c r="C2028" s="29"/>
      <c r="D2028" s="29"/>
    </row>
    <row r="2029" spans="3:4" x14ac:dyDescent="0.2">
      <c r="C2029" s="29"/>
      <c r="D2029" s="29"/>
    </row>
    <row r="2030" spans="3:4" x14ac:dyDescent="0.2">
      <c r="C2030" s="29"/>
      <c r="D2030" s="29"/>
    </row>
    <row r="2031" spans="3:4" x14ac:dyDescent="0.2">
      <c r="C2031" s="29"/>
      <c r="D2031" s="29"/>
    </row>
    <row r="2032" spans="3:4" x14ac:dyDescent="0.2">
      <c r="C2032" s="29"/>
      <c r="D2032" s="29"/>
    </row>
    <row r="2033" spans="3:4" x14ac:dyDescent="0.2">
      <c r="C2033" s="29"/>
      <c r="D2033" s="29"/>
    </row>
    <row r="2034" spans="3:4" x14ac:dyDescent="0.2">
      <c r="C2034" s="29"/>
      <c r="D2034" s="29"/>
    </row>
    <row r="2035" spans="3:4" x14ac:dyDescent="0.2">
      <c r="C2035" s="29"/>
      <c r="D2035" s="29"/>
    </row>
    <row r="2036" spans="3:4" x14ac:dyDescent="0.2">
      <c r="C2036" s="29"/>
      <c r="D2036" s="29"/>
    </row>
    <row r="2037" spans="3:4" x14ac:dyDescent="0.2">
      <c r="C2037" s="29"/>
      <c r="D2037" s="29"/>
    </row>
    <row r="2038" spans="3:4" x14ac:dyDescent="0.2">
      <c r="C2038" s="29"/>
      <c r="D2038" s="29"/>
    </row>
    <row r="2039" spans="3:4" x14ac:dyDescent="0.2">
      <c r="C2039" s="29"/>
      <c r="D2039" s="29"/>
    </row>
    <row r="2040" spans="3:4" x14ac:dyDescent="0.2">
      <c r="C2040" s="29"/>
      <c r="D2040" s="29"/>
    </row>
    <row r="2041" spans="3:4" x14ac:dyDescent="0.2">
      <c r="C2041" s="29"/>
      <c r="D2041" s="29"/>
    </row>
    <row r="2042" spans="3:4" x14ac:dyDescent="0.2">
      <c r="C2042" s="29"/>
      <c r="D2042" s="29"/>
    </row>
    <row r="2043" spans="3:4" x14ac:dyDescent="0.2">
      <c r="C2043" s="29"/>
      <c r="D2043" s="29"/>
    </row>
    <row r="2044" spans="3:4" x14ac:dyDescent="0.2">
      <c r="C2044" s="29"/>
      <c r="D2044" s="29"/>
    </row>
    <row r="2045" spans="3:4" x14ac:dyDescent="0.2">
      <c r="C2045" s="29"/>
      <c r="D2045" s="29"/>
    </row>
    <row r="2046" spans="3:4" x14ac:dyDescent="0.2">
      <c r="C2046" s="29"/>
      <c r="D2046" s="29"/>
    </row>
    <row r="2047" spans="3:4" x14ac:dyDescent="0.2">
      <c r="C2047" s="29"/>
      <c r="D2047" s="29"/>
    </row>
    <row r="2048" spans="3:4" x14ac:dyDescent="0.2">
      <c r="C2048" s="29"/>
      <c r="D2048" s="29"/>
    </row>
    <row r="2049" spans="3:4" x14ac:dyDescent="0.2">
      <c r="C2049" s="29"/>
      <c r="D2049" s="29"/>
    </row>
    <row r="2050" spans="3:4" x14ac:dyDescent="0.2">
      <c r="C2050" s="29"/>
      <c r="D2050" s="29"/>
    </row>
    <row r="2051" spans="3:4" x14ac:dyDescent="0.2">
      <c r="C2051" s="29"/>
      <c r="D2051" s="29"/>
    </row>
    <row r="2052" spans="3:4" x14ac:dyDescent="0.2">
      <c r="C2052" s="29"/>
      <c r="D2052" s="29"/>
    </row>
    <row r="2053" spans="3:4" x14ac:dyDescent="0.2">
      <c r="C2053" s="29"/>
      <c r="D2053" s="29"/>
    </row>
    <row r="2054" spans="3:4" x14ac:dyDescent="0.2">
      <c r="C2054" s="29"/>
      <c r="D2054" s="29"/>
    </row>
    <row r="2055" spans="3:4" x14ac:dyDescent="0.2">
      <c r="C2055" s="29"/>
      <c r="D2055" s="29"/>
    </row>
    <row r="2056" spans="3:4" x14ac:dyDescent="0.2">
      <c r="C2056" s="29"/>
      <c r="D2056" s="29"/>
    </row>
    <row r="2057" spans="3:4" x14ac:dyDescent="0.2">
      <c r="C2057" s="29"/>
      <c r="D2057" s="29"/>
    </row>
    <row r="2058" spans="3:4" x14ac:dyDescent="0.2">
      <c r="C2058" s="29"/>
      <c r="D2058" s="29"/>
    </row>
    <row r="2059" spans="3:4" x14ac:dyDescent="0.2">
      <c r="C2059" s="29"/>
      <c r="D2059" s="29"/>
    </row>
    <row r="2060" spans="3:4" x14ac:dyDescent="0.2">
      <c r="C2060" s="29"/>
      <c r="D2060" s="29"/>
    </row>
    <row r="2061" spans="3:4" x14ac:dyDescent="0.2">
      <c r="C2061" s="29"/>
      <c r="D2061" s="29"/>
    </row>
    <row r="2062" spans="3:4" x14ac:dyDescent="0.2">
      <c r="C2062" s="29"/>
      <c r="D2062" s="29"/>
    </row>
    <row r="2063" spans="3:4" x14ac:dyDescent="0.2">
      <c r="C2063" s="29"/>
      <c r="D2063" s="29"/>
    </row>
    <row r="2064" spans="3:4" x14ac:dyDescent="0.2">
      <c r="C2064" s="29"/>
      <c r="D2064" s="29"/>
    </row>
    <row r="2065" spans="3:4" x14ac:dyDescent="0.2">
      <c r="C2065" s="29"/>
      <c r="D2065" s="29"/>
    </row>
    <row r="2066" spans="3:4" x14ac:dyDescent="0.2">
      <c r="C2066" s="29"/>
      <c r="D2066" s="29"/>
    </row>
    <row r="2067" spans="3:4" x14ac:dyDescent="0.2">
      <c r="C2067" s="29"/>
      <c r="D2067" s="29"/>
    </row>
    <row r="2068" spans="3:4" x14ac:dyDescent="0.2">
      <c r="C2068" s="29"/>
      <c r="D2068" s="29"/>
    </row>
    <row r="2069" spans="3:4" x14ac:dyDescent="0.2">
      <c r="C2069" s="29"/>
      <c r="D2069" s="29"/>
    </row>
    <row r="2070" spans="3:4" x14ac:dyDescent="0.2">
      <c r="C2070" s="29"/>
      <c r="D2070" s="29"/>
    </row>
    <row r="2071" spans="3:4" x14ac:dyDescent="0.2">
      <c r="C2071" s="29"/>
      <c r="D2071" s="29"/>
    </row>
    <row r="2072" spans="3:4" x14ac:dyDescent="0.2">
      <c r="C2072" s="29"/>
      <c r="D2072" s="29"/>
    </row>
    <row r="2073" spans="3:4" x14ac:dyDescent="0.2">
      <c r="C2073" s="29"/>
      <c r="D2073" s="29"/>
    </row>
    <row r="2074" spans="3:4" x14ac:dyDescent="0.2">
      <c r="C2074" s="29"/>
      <c r="D2074" s="29"/>
    </row>
    <row r="2075" spans="3:4" x14ac:dyDescent="0.2">
      <c r="C2075" s="29"/>
      <c r="D2075" s="29"/>
    </row>
    <row r="2076" spans="3:4" x14ac:dyDescent="0.2">
      <c r="C2076" s="29"/>
      <c r="D2076" s="29"/>
    </row>
    <row r="2077" spans="3:4" x14ac:dyDescent="0.2">
      <c r="C2077" s="29"/>
      <c r="D2077" s="29"/>
    </row>
    <row r="2078" spans="3:4" x14ac:dyDescent="0.2">
      <c r="C2078" s="29"/>
      <c r="D2078" s="29"/>
    </row>
    <row r="2079" spans="3:4" x14ac:dyDescent="0.2">
      <c r="C2079" s="29"/>
      <c r="D2079" s="29"/>
    </row>
    <row r="2080" spans="3:4" x14ac:dyDescent="0.2">
      <c r="C2080" s="29"/>
      <c r="D2080" s="29"/>
    </row>
    <row r="2081" spans="3:4" x14ac:dyDescent="0.2">
      <c r="C2081" s="29"/>
      <c r="D2081" s="29"/>
    </row>
    <row r="2082" spans="3:4" x14ac:dyDescent="0.2">
      <c r="C2082" s="29"/>
      <c r="D2082" s="29"/>
    </row>
    <row r="2083" spans="3:4" x14ac:dyDescent="0.2">
      <c r="C2083" s="29"/>
      <c r="D2083" s="29"/>
    </row>
    <row r="2084" spans="3:4" x14ac:dyDescent="0.2">
      <c r="C2084" s="29"/>
      <c r="D2084" s="29"/>
    </row>
    <row r="2085" spans="3:4" x14ac:dyDescent="0.2">
      <c r="C2085" s="29"/>
      <c r="D2085" s="29"/>
    </row>
    <row r="2086" spans="3:4" x14ac:dyDescent="0.2">
      <c r="C2086" s="29"/>
      <c r="D2086" s="29"/>
    </row>
    <row r="2087" spans="3:4" x14ac:dyDescent="0.2">
      <c r="C2087" s="29"/>
      <c r="D2087" s="29"/>
    </row>
    <row r="2088" spans="3:4" x14ac:dyDescent="0.2">
      <c r="C2088" s="29"/>
      <c r="D2088" s="29"/>
    </row>
    <row r="2089" spans="3:4" x14ac:dyDescent="0.2">
      <c r="C2089" s="29"/>
      <c r="D2089" s="29"/>
    </row>
    <row r="2090" spans="3:4" x14ac:dyDescent="0.2">
      <c r="C2090" s="29"/>
      <c r="D2090" s="29"/>
    </row>
    <row r="2091" spans="3:4" x14ac:dyDescent="0.2">
      <c r="C2091" s="29"/>
      <c r="D2091" s="29"/>
    </row>
    <row r="2092" spans="3:4" x14ac:dyDescent="0.2">
      <c r="C2092" s="29"/>
      <c r="D2092" s="29"/>
    </row>
    <row r="2093" spans="3:4" x14ac:dyDescent="0.2">
      <c r="C2093" s="29"/>
      <c r="D2093" s="29"/>
    </row>
    <row r="2094" spans="3:4" x14ac:dyDescent="0.2">
      <c r="C2094" s="29"/>
      <c r="D2094" s="29"/>
    </row>
    <row r="2095" spans="3:4" x14ac:dyDescent="0.2">
      <c r="C2095" s="29"/>
      <c r="D2095" s="29"/>
    </row>
    <row r="2096" spans="3:4" x14ac:dyDescent="0.2">
      <c r="C2096" s="29"/>
      <c r="D2096" s="29"/>
    </row>
    <row r="2097" spans="3:4" x14ac:dyDescent="0.2">
      <c r="C2097" s="29"/>
      <c r="D2097" s="29"/>
    </row>
    <row r="2098" spans="3:4" x14ac:dyDescent="0.2">
      <c r="C2098" s="29"/>
      <c r="D2098" s="29"/>
    </row>
    <row r="2099" spans="3:4" x14ac:dyDescent="0.2">
      <c r="C2099" s="29"/>
      <c r="D2099" s="29"/>
    </row>
    <row r="2100" spans="3:4" x14ac:dyDescent="0.2">
      <c r="C2100" s="29"/>
      <c r="D2100" s="29"/>
    </row>
    <row r="2101" spans="3:4" x14ac:dyDescent="0.2">
      <c r="C2101" s="29"/>
      <c r="D2101" s="29"/>
    </row>
    <row r="2102" spans="3:4" x14ac:dyDescent="0.2">
      <c r="C2102" s="29"/>
      <c r="D2102" s="29"/>
    </row>
    <row r="2103" spans="3:4" x14ac:dyDescent="0.2">
      <c r="C2103" s="29"/>
      <c r="D2103" s="29"/>
    </row>
    <row r="2104" spans="3:4" x14ac:dyDescent="0.2">
      <c r="C2104" s="29"/>
      <c r="D2104" s="29"/>
    </row>
    <row r="2105" spans="3:4" x14ac:dyDescent="0.2">
      <c r="C2105" s="29"/>
      <c r="D2105" s="29"/>
    </row>
    <row r="2106" spans="3:4" x14ac:dyDescent="0.2">
      <c r="C2106" s="29"/>
      <c r="D2106" s="29"/>
    </row>
    <row r="2107" spans="3:4" x14ac:dyDescent="0.2">
      <c r="C2107" s="29"/>
      <c r="D2107" s="29"/>
    </row>
    <row r="2108" spans="3:4" x14ac:dyDescent="0.2">
      <c r="C2108" s="29"/>
      <c r="D2108" s="29"/>
    </row>
    <row r="2109" spans="3:4" x14ac:dyDescent="0.2">
      <c r="C2109" s="29"/>
      <c r="D2109" s="29"/>
    </row>
    <row r="2110" spans="3:4" x14ac:dyDescent="0.2">
      <c r="C2110" s="29"/>
      <c r="D2110" s="29"/>
    </row>
    <row r="2111" spans="3:4" x14ac:dyDescent="0.2">
      <c r="C2111" s="29"/>
      <c r="D2111" s="29"/>
    </row>
    <row r="2112" spans="3:4" x14ac:dyDescent="0.2">
      <c r="C2112" s="29"/>
      <c r="D2112" s="29"/>
    </row>
    <row r="2113" spans="3:4" x14ac:dyDescent="0.2">
      <c r="C2113" s="29"/>
      <c r="D2113" s="29"/>
    </row>
    <row r="2114" spans="3:4" x14ac:dyDescent="0.2">
      <c r="C2114" s="29"/>
      <c r="D2114" s="29"/>
    </row>
    <row r="2115" spans="3:4" x14ac:dyDescent="0.2">
      <c r="C2115" s="29"/>
      <c r="D2115" s="29"/>
    </row>
    <row r="2116" spans="3:4" x14ac:dyDescent="0.2">
      <c r="C2116" s="29"/>
      <c r="D2116" s="29"/>
    </row>
    <row r="2117" spans="3:4" x14ac:dyDescent="0.2">
      <c r="C2117" s="29"/>
      <c r="D2117" s="29"/>
    </row>
    <row r="2118" spans="3:4" x14ac:dyDescent="0.2">
      <c r="C2118" s="29"/>
      <c r="D2118" s="29"/>
    </row>
    <row r="2119" spans="3:4" x14ac:dyDescent="0.2">
      <c r="C2119" s="29"/>
      <c r="D2119" s="29"/>
    </row>
    <row r="2120" spans="3:4" x14ac:dyDescent="0.2">
      <c r="C2120" s="29"/>
      <c r="D2120" s="29"/>
    </row>
    <row r="2121" spans="3:4" x14ac:dyDescent="0.2">
      <c r="C2121" s="29"/>
      <c r="D2121" s="29"/>
    </row>
    <row r="2122" spans="3:4" x14ac:dyDescent="0.2">
      <c r="C2122" s="29"/>
      <c r="D2122" s="29"/>
    </row>
    <row r="2123" spans="3:4" x14ac:dyDescent="0.2">
      <c r="C2123" s="29"/>
      <c r="D2123" s="29"/>
    </row>
    <row r="2124" spans="3:4" x14ac:dyDescent="0.2">
      <c r="C2124" s="29"/>
      <c r="D2124" s="29"/>
    </row>
    <row r="2125" spans="3:4" x14ac:dyDescent="0.2">
      <c r="C2125" s="29"/>
      <c r="D2125" s="29"/>
    </row>
    <row r="2126" spans="3:4" x14ac:dyDescent="0.2">
      <c r="C2126" s="29"/>
      <c r="D2126" s="29"/>
    </row>
    <row r="2127" spans="3:4" x14ac:dyDescent="0.2">
      <c r="C2127" s="29"/>
      <c r="D2127" s="29"/>
    </row>
    <row r="2128" spans="3:4" x14ac:dyDescent="0.2">
      <c r="C2128" s="29"/>
      <c r="D2128" s="29"/>
    </row>
    <row r="2129" spans="3:4" x14ac:dyDescent="0.2">
      <c r="C2129" s="29"/>
      <c r="D2129" s="29"/>
    </row>
    <row r="2130" spans="3:4" x14ac:dyDescent="0.2">
      <c r="C2130" s="29"/>
      <c r="D2130" s="29"/>
    </row>
    <row r="2131" spans="3:4" x14ac:dyDescent="0.2">
      <c r="C2131" s="29"/>
      <c r="D2131" s="29"/>
    </row>
    <row r="2132" spans="3:4" x14ac:dyDescent="0.2">
      <c r="C2132" s="29"/>
      <c r="D2132" s="29"/>
    </row>
    <row r="2133" spans="3:4" x14ac:dyDescent="0.2">
      <c r="C2133" s="29"/>
      <c r="D2133" s="29"/>
    </row>
    <row r="2134" spans="3:4" x14ac:dyDescent="0.2">
      <c r="C2134" s="29"/>
      <c r="D2134" s="29"/>
    </row>
    <row r="2135" spans="3:4" x14ac:dyDescent="0.2">
      <c r="C2135" s="29"/>
      <c r="D2135" s="29"/>
    </row>
    <row r="2136" spans="3:4" x14ac:dyDescent="0.2">
      <c r="C2136" s="29"/>
      <c r="D2136" s="29"/>
    </row>
    <row r="2137" spans="3:4" x14ac:dyDescent="0.2">
      <c r="C2137" s="29"/>
      <c r="D2137" s="29"/>
    </row>
    <row r="2138" spans="3:4" x14ac:dyDescent="0.2">
      <c r="C2138" s="29"/>
      <c r="D2138" s="29"/>
    </row>
    <row r="2139" spans="3:4" x14ac:dyDescent="0.2">
      <c r="C2139" s="29"/>
      <c r="D2139" s="29"/>
    </row>
    <row r="2140" spans="3:4" x14ac:dyDescent="0.2">
      <c r="C2140" s="29"/>
      <c r="D2140" s="29"/>
    </row>
    <row r="2141" spans="3:4" x14ac:dyDescent="0.2">
      <c r="C2141" s="29"/>
      <c r="D2141" s="29"/>
    </row>
    <row r="2142" spans="3:4" x14ac:dyDescent="0.2">
      <c r="C2142" s="29"/>
      <c r="D2142" s="29"/>
    </row>
    <row r="2143" spans="3:4" x14ac:dyDescent="0.2">
      <c r="C2143" s="29"/>
      <c r="D2143" s="29"/>
    </row>
    <row r="2144" spans="3:4" x14ac:dyDescent="0.2">
      <c r="C2144" s="29"/>
      <c r="D2144" s="29"/>
    </row>
    <row r="2145" spans="3:4" x14ac:dyDescent="0.2">
      <c r="C2145" s="29"/>
      <c r="D2145" s="29"/>
    </row>
    <row r="2146" spans="3:4" x14ac:dyDescent="0.2">
      <c r="C2146" s="29"/>
      <c r="D2146" s="29"/>
    </row>
    <row r="2147" spans="3:4" x14ac:dyDescent="0.2">
      <c r="C2147" s="29"/>
      <c r="D2147" s="29"/>
    </row>
    <row r="2148" spans="3:4" x14ac:dyDescent="0.2">
      <c r="C2148" s="29"/>
      <c r="D2148" s="29"/>
    </row>
    <row r="2149" spans="3:4" x14ac:dyDescent="0.2">
      <c r="C2149" s="29"/>
      <c r="D2149" s="29"/>
    </row>
    <row r="2150" spans="3:4" x14ac:dyDescent="0.2">
      <c r="C2150" s="29"/>
      <c r="D2150" s="29"/>
    </row>
    <row r="2151" spans="3:4" x14ac:dyDescent="0.2">
      <c r="C2151" s="29"/>
      <c r="D2151" s="29"/>
    </row>
    <row r="2152" spans="3:4" x14ac:dyDescent="0.2">
      <c r="C2152" s="29"/>
      <c r="D2152" s="29"/>
    </row>
    <row r="2153" spans="3:4" x14ac:dyDescent="0.2">
      <c r="C2153" s="29"/>
      <c r="D2153" s="29"/>
    </row>
    <row r="2154" spans="3:4" x14ac:dyDescent="0.2">
      <c r="C2154" s="29"/>
      <c r="D2154" s="29"/>
    </row>
    <row r="2155" spans="3:4" x14ac:dyDescent="0.2">
      <c r="C2155" s="29"/>
      <c r="D2155" s="29"/>
    </row>
    <row r="2156" spans="3:4" x14ac:dyDescent="0.2">
      <c r="C2156" s="29"/>
      <c r="D2156" s="29"/>
    </row>
    <row r="2157" spans="3:4" x14ac:dyDescent="0.2">
      <c r="C2157" s="29"/>
      <c r="D2157" s="29"/>
    </row>
    <row r="2158" spans="3:4" x14ac:dyDescent="0.2">
      <c r="C2158" s="29"/>
      <c r="D2158" s="29"/>
    </row>
    <row r="2159" spans="3:4" x14ac:dyDescent="0.2">
      <c r="C2159" s="29"/>
      <c r="D2159" s="29"/>
    </row>
    <row r="2160" spans="3:4" x14ac:dyDescent="0.2">
      <c r="C2160" s="29"/>
      <c r="D2160" s="29"/>
    </row>
    <row r="2161" spans="3:4" x14ac:dyDescent="0.2">
      <c r="C2161" s="29"/>
      <c r="D2161" s="29"/>
    </row>
    <row r="2162" spans="3:4" x14ac:dyDescent="0.2">
      <c r="C2162" s="29"/>
      <c r="D2162" s="29"/>
    </row>
    <row r="2163" spans="3:4" x14ac:dyDescent="0.2">
      <c r="C2163" s="29"/>
      <c r="D2163" s="29"/>
    </row>
    <row r="2164" spans="3:4" x14ac:dyDescent="0.2">
      <c r="C2164" s="29"/>
      <c r="D2164" s="29"/>
    </row>
    <row r="2165" spans="3:4" x14ac:dyDescent="0.2">
      <c r="C2165" s="29"/>
      <c r="D2165" s="29"/>
    </row>
    <row r="2166" spans="3:4" x14ac:dyDescent="0.2">
      <c r="C2166" s="29"/>
      <c r="D2166" s="29"/>
    </row>
    <row r="2167" spans="3:4" x14ac:dyDescent="0.2">
      <c r="C2167" s="29"/>
      <c r="D2167" s="29"/>
    </row>
    <row r="2168" spans="3:4" x14ac:dyDescent="0.2">
      <c r="C2168" s="29"/>
      <c r="D2168" s="29"/>
    </row>
    <row r="2169" spans="3:4" x14ac:dyDescent="0.2">
      <c r="C2169" s="29"/>
      <c r="D2169" s="29"/>
    </row>
    <row r="2170" spans="3:4" x14ac:dyDescent="0.2">
      <c r="C2170" s="29"/>
      <c r="D2170" s="29"/>
    </row>
    <row r="2171" spans="3:4" x14ac:dyDescent="0.2">
      <c r="C2171" s="29"/>
      <c r="D2171" s="29"/>
    </row>
    <row r="2172" spans="3:4" x14ac:dyDescent="0.2">
      <c r="C2172" s="29"/>
      <c r="D2172" s="29"/>
    </row>
    <row r="2173" spans="3:4" x14ac:dyDescent="0.2">
      <c r="C2173" s="29"/>
      <c r="D2173" s="29"/>
    </row>
    <row r="2174" spans="3:4" x14ac:dyDescent="0.2">
      <c r="C2174" s="29"/>
      <c r="D2174" s="29"/>
    </row>
    <row r="2175" spans="3:4" x14ac:dyDescent="0.2">
      <c r="C2175" s="29"/>
      <c r="D2175" s="29"/>
    </row>
    <row r="2176" spans="3:4" x14ac:dyDescent="0.2">
      <c r="C2176" s="29"/>
      <c r="D2176" s="29"/>
    </row>
    <row r="2177" spans="3:4" x14ac:dyDescent="0.2">
      <c r="C2177" s="29"/>
      <c r="D2177" s="29"/>
    </row>
    <row r="2178" spans="3:4" x14ac:dyDescent="0.2">
      <c r="C2178" s="29"/>
      <c r="D2178" s="29"/>
    </row>
    <row r="2179" spans="3:4" x14ac:dyDescent="0.2">
      <c r="C2179" s="29"/>
      <c r="D2179" s="29"/>
    </row>
    <row r="2180" spans="3:4" x14ac:dyDescent="0.2">
      <c r="C2180" s="29"/>
      <c r="D2180" s="29"/>
    </row>
    <row r="2181" spans="3:4" x14ac:dyDescent="0.2">
      <c r="C2181" s="29"/>
      <c r="D2181" s="29"/>
    </row>
    <row r="2182" spans="3:4" x14ac:dyDescent="0.2">
      <c r="C2182" s="29"/>
      <c r="D2182" s="29"/>
    </row>
    <row r="2183" spans="3:4" x14ac:dyDescent="0.2">
      <c r="C2183" s="29"/>
      <c r="D2183" s="29"/>
    </row>
    <row r="2184" spans="3:4" x14ac:dyDescent="0.2">
      <c r="C2184" s="29"/>
      <c r="D2184" s="29"/>
    </row>
    <row r="2185" spans="3:4" x14ac:dyDescent="0.2">
      <c r="C2185" s="29"/>
      <c r="D2185" s="29"/>
    </row>
    <row r="2186" spans="3:4" x14ac:dyDescent="0.2">
      <c r="C2186" s="29"/>
      <c r="D2186" s="29"/>
    </row>
    <row r="2187" spans="3:4" x14ac:dyDescent="0.2">
      <c r="C2187" s="29"/>
      <c r="D2187" s="29"/>
    </row>
    <row r="2188" spans="3:4" x14ac:dyDescent="0.2">
      <c r="C2188" s="29"/>
      <c r="D2188" s="29"/>
    </row>
    <row r="2189" spans="3:4" x14ac:dyDescent="0.2">
      <c r="C2189" s="29"/>
      <c r="D2189" s="29"/>
    </row>
    <row r="2190" spans="3:4" x14ac:dyDescent="0.2">
      <c r="C2190" s="29"/>
      <c r="D2190" s="29"/>
    </row>
    <row r="2191" spans="3:4" x14ac:dyDescent="0.2">
      <c r="C2191" s="29"/>
      <c r="D2191" s="29"/>
    </row>
    <row r="2192" spans="3:4" x14ac:dyDescent="0.2">
      <c r="C2192" s="29"/>
      <c r="D2192" s="29"/>
    </row>
    <row r="2193" spans="3:4" x14ac:dyDescent="0.2">
      <c r="C2193" s="29"/>
      <c r="D2193" s="29"/>
    </row>
    <row r="2194" spans="3:4" x14ac:dyDescent="0.2">
      <c r="C2194" s="29"/>
      <c r="D2194" s="29"/>
    </row>
    <row r="2195" spans="3:4" x14ac:dyDescent="0.2">
      <c r="C2195" s="29"/>
      <c r="D2195" s="29"/>
    </row>
    <row r="2196" spans="3:4" x14ac:dyDescent="0.2">
      <c r="C2196" s="29"/>
      <c r="D2196" s="29"/>
    </row>
    <row r="2197" spans="3:4" x14ac:dyDescent="0.2">
      <c r="C2197" s="29"/>
      <c r="D2197" s="29"/>
    </row>
    <row r="2198" spans="3:4" x14ac:dyDescent="0.2">
      <c r="C2198" s="29"/>
      <c r="D2198" s="29"/>
    </row>
    <row r="2199" spans="3:4" x14ac:dyDescent="0.2">
      <c r="C2199" s="29"/>
      <c r="D2199" s="29"/>
    </row>
    <row r="2200" spans="3:4" x14ac:dyDescent="0.2">
      <c r="C2200" s="29"/>
      <c r="D2200" s="29"/>
    </row>
    <row r="2201" spans="3:4" x14ac:dyDescent="0.2">
      <c r="C2201" s="29"/>
      <c r="D2201" s="29"/>
    </row>
    <row r="2202" spans="3:4" x14ac:dyDescent="0.2">
      <c r="C2202" s="29"/>
      <c r="D2202" s="29"/>
    </row>
    <row r="2203" spans="3:4" x14ac:dyDescent="0.2">
      <c r="C2203" s="29"/>
      <c r="D2203" s="29"/>
    </row>
    <row r="2204" spans="3:4" x14ac:dyDescent="0.2">
      <c r="C2204" s="29"/>
      <c r="D2204" s="29"/>
    </row>
    <row r="2205" spans="3:4" x14ac:dyDescent="0.2">
      <c r="C2205" s="29"/>
      <c r="D2205" s="29"/>
    </row>
    <row r="2206" spans="3:4" x14ac:dyDescent="0.2">
      <c r="C2206" s="29"/>
      <c r="D2206" s="29"/>
    </row>
    <row r="2207" spans="3:4" x14ac:dyDescent="0.2">
      <c r="C2207" s="29"/>
      <c r="D2207" s="29"/>
    </row>
    <row r="2208" spans="3:4" x14ac:dyDescent="0.2">
      <c r="C2208" s="29"/>
      <c r="D2208" s="29"/>
    </row>
    <row r="2209" spans="3:4" x14ac:dyDescent="0.2">
      <c r="C2209" s="29"/>
      <c r="D2209" s="29"/>
    </row>
    <row r="2210" spans="3:4" x14ac:dyDescent="0.2">
      <c r="C2210" s="29"/>
      <c r="D2210" s="29"/>
    </row>
    <row r="2211" spans="3:4" x14ac:dyDescent="0.2">
      <c r="C2211" s="29"/>
      <c r="D2211" s="29"/>
    </row>
    <row r="2212" spans="3:4" x14ac:dyDescent="0.2">
      <c r="C2212" s="29"/>
      <c r="D2212" s="29"/>
    </row>
    <row r="2213" spans="3:4" x14ac:dyDescent="0.2">
      <c r="C2213" s="29"/>
      <c r="D2213" s="29"/>
    </row>
    <row r="2214" spans="3:4" x14ac:dyDescent="0.2">
      <c r="C2214" s="29"/>
      <c r="D2214" s="29"/>
    </row>
    <row r="2215" spans="3:4" x14ac:dyDescent="0.2">
      <c r="C2215" s="29"/>
      <c r="D2215" s="29"/>
    </row>
    <row r="2216" spans="3:4" x14ac:dyDescent="0.2">
      <c r="C2216" s="29"/>
      <c r="D2216" s="29"/>
    </row>
    <row r="2217" spans="3:4" x14ac:dyDescent="0.2">
      <c r="C2217" s="29"/>
      <c r="D2217" s="29"/>
    </row>
    <row r="2218" spans="3:4" x14ac:dyDescent="0.2">
      <c r="C2218" s="29"/>
      <c r="D2218" s="29"/>
    </row>
    <row r="2219" spans="3:4" x14ac:dyDescent="0.2">
      <c r="C2219" s="29"/>
      <c r="D2219" s="29"/>
    </row>
    <row r="2220" spans="3:4" x14ac:dyDescent="0.2">
      <c r="C2220" s="29"/>
      <c r="D2220" s="29"/>
    </row>
    <row r="2221" spans="3:4" x14ac:dyDescent="0.2">
      <c r="C2221" s="29"/>
      <c r="D2221" s="29"/>
    </row>
    <row r="2222" spans="3:4" x14ac:dyDescent="0.2">
      <c r="C2222" s="29"/>
      <c r="D2222" s="29"/>
    </row>
    <row r="2223" spans="3:4" x14ac:dyDescent="0.2">
      <c r="C2223" s="29"/>
      <c r="D2223" s="29"/>
    </row>
    <row r="2224" spans="3:4" x14ac:dyDescent="0.2">
      <c r="C2224" s="29"/>
      <c r="D2224" s="29"/>
    </row>
    <row r="2225" spans="3:4" x14ac:dyDescent="0.2">
      <c r="C2225" s="29"/>
      <c r="D2225" s="29"/>
    </row>
    <row r="2226" spans="3:4" x14ac:dyDescent="0.2">
      <c r="C2226" s="29"/>
      <c r="D2226" s="29"/>
    </row>
    <row r="2227" spans="3:4" x14ac:dyDescent="0.2">
      <c r="C2227" s="29"/>
      <c r="D2227" s="29"/>
    </row>
    <row r="2228" spans="3:4" x14ac:dyDescent="0.2">
      <c r="C2228" s="29"/>
      <c r="D2228" s="29"/>
    </row>
    <row r="2229" spans="3:4" x14ac:dyDescent="0.2">
      <c r="C2229" s="29"/>
      <c r="D2229" s="29"/>
    </row>
    <row r="2230" spans="3:4" x14ac:dyDescent="0.2">
      <c r="C2230" s="29"/>
      <c r="D2230" s="29"/>
    </row>
    <row r="2231" spans="3:4" x14ac:dyDescent="0.2">
      <c r="C2231" s="29"/>
      <c r="D2231" s="29"/>
    </row>
    <row r="2232" spans="3:4" x14ac:dyDescent="0.2">
      <c r="C2232" s="29"/>
      <c r="D2232" s="29"/>
    </row>
    <row r="2233" spans="3:4" x14ac:dyDescent="0.2">
      <c r="C2233" s="29"/>
      <c r="D2233" s="29"/>
    </row>
    <row r="2234" spans="3:4" x14ac:dyDescent="0.2">
      <c r="C2234" s="29"/>
      <c r="D2234" s="29"/>
    </row>
    <row r="2235" spans="3:4" x14ac:dyDescent="0.2">
      <c r="C2235" s="29"/>
      <c r="D2235" s="29"/>
    </row>
    <row r="2236" spans="3:4" x14ac:dyDescent="0.2">
      <c r="C2236" s="29"/>
      <c r="D2236" s="29"/>
    </row>
    <row r="2237" spans="3:4" x14ac:dyDescent="0.2">
      <c r="C2237" s="29"/>
      <c r="D2237" s="29"/>
    </row>
    <row r="2238" spans="3:4" x14ac:dyDescent="0.2">
      <c r="C2238" s="29"/>
      <c r="D2238" s="29"/>
    </row>
    <row r="2239" spans="3:4" x14ac:dyDescent="0.2">
      <c r="C2239" s="29"/>
      <c r="D2239" s="29"/>
    </row>
    <row r="2240" spans="3:4" x14ac:dyDescent="0.2">
      <c r="C2240" s="29"/>
      <c r="D2240" s="29"/>
    </row>
    <row r="2241" spans="3:4" x14ac:dyDescent="0.2">
      <c r="C2241" s="29"/>
      <c r="D2241" s="29"/>
    </row>
    <row r="2242" spans="3:4" x14ac:dyDescent="0.2">
      <c r="C2242" s="29"/>
      <c r="D2242" s="29"/>
    </row>
    <row r="2243" spans="3:4" x14ac:dyDescent="0.2">
      <c r="C2243" s="29"/>
      <c r="D2243" s="29"/>
    </row>
    <row r="2244" spans="3:4" x14ac:dyDescent="0.2">
      <c r="C2244" s="29"/>
      <c r="D2244" s="29"/>
    </row>
    <row r="2245" spans="3:4" x14ac:dyDescent="0.2">
      <c r="C2245" s="29"/>
      <c r="D2245" s="29"/>
    </row>
    <row r="2246" spans="3:4" x14ac:dyDescent="0.2">
      <c r="C2246" s="29"/>
      <c r="D2246" s="29"/>
    </row>
    <row r="2247" spans="3:4" x14ac:dyDescent="0.2">
      <c r="C2247" s="29"/>
      <c r="D2247" s="29"/>
    </row>
    <row r="2248" spans="3:4" x14ac:dyDescent="0.2">
      <c r="C2248" s="29"/>
      <c r="D2248" s="29"/>
    </row>
    <row r="2249" spans="3:4" x14ac:dyDescent="0.2">
      <c r="C2249" s="29"/>
      <c r="D2249" s="29"/>
    </row>
    <row r="2250" spans="3:4" x14ac:dyDescent="0.2">
      <c r="C2250" s="29"/>
      <c r="D2250" s="29"/>
    </row>
    <row r="2251" spans="3:4" x14ac:dyDescent="0.2">
      <c r="C2251" s="29"/>
      <c r="D2251" s="29"/>
    </row>
    <row r="2252" spans="3:4" x14ac:dyDescent="0.2">
      <c r="C2252" s="29"/>
      <c r="D2252" s="29"/>
    </row>
    <row r="2253" spans="3:4" x14ac:dyDescent="0.2">
      <c r="C2253" s="29"/>
      <c r="D2253" s="29"/>
    </row>
    <row r="2254" spans="3:4" x14ac:dyDescent="0.2">
      <c r="C2254" s="29"/>
      <c r="D2254" s="29"/>
    </row>
    <row r="2255" spans="3:4" x14ac:dyDescent="0.2">
      <c r="C2255" s="29"/>
      <c r="D2255" s="29"/>
    </row>
    <row r="2256" spans="3:4" x14ac:dyDescent="0.2">
      <c r="C2256" s="29"/>
      <c r="D2256" s="29"/>
    </row>
    <row r="2257" spans="3:4" x14ac:dyDescent="0.2">
      <c r="C2257" s="29"/>
      <c r="D2257" s="29"/>
    </row>
    <row r="2258" spans="3:4" x14ac:dyDescent="0.2">
      <c r="C2258" s="29"/>
      <c r="D2258" s="29"/>
    </row>
    <row r="2259" spans="3:4" x14ac:dyDescent="0.2">
      <c r="C2259" s="29"/>
      <c r="D2259" s="29"/>
    </row>
    <row r="2260" spans="3:4" x14ac:dyDescent="0.2">
      <c r="C2260" s="29"/>
      <c r="D2260" s="29"/>
    </row>
    <row r="2261" spans="3:4" x14ac:dyDescent="0.2">
      <c r="C2261" s="29"/>
      <c r="D2261" s="29"/>
    </row>
    <row r="2262" spans="3:4" x14ac:dyDescent="0.2">
      <c r="C2262" s="29"/>
      <c r="D2262" s="29"/>
    </row>
    <row r="2263" spans="3:4" x14ac:dyDescent="0.2">
      <c r="C2263" s="29"/>
      <c r="D2263" s="29"/>
    </row>
    <row r="2264" spans="3:4" x14ac:dyDescent="0.2">
      <c r="C2264" s="29"/>
      <c r="D2264" s="29"/>
    </row>
    <row r="2265" spans="3:4" x14ac:dyDescent="0.2">
      <c r="C2265" s="29"/>
      <c r="D2265" s="29"/>
    </row>
    <row r="2266" spans="3:4" x14ac:dyDescent="0.2">
      <c r="C2266" s="29"/>
      <c r="D2266" s="29"/>
    </row>
    <row r="2267" spans="3:4" x14ac:dyDescent="0.2">
      <c r="C2267" s="29"/>
      <c r="D2267" s="29"/>
    </row>
    <row r="2268" spans="3:4" x14ac:dyDescent="0.2">
      <c r="C2268" s="29"/>
      <c r="D2268" s="29"/>
    </row>
    <row r="2269" spans="3:4" x14ac:dyDescent="0.2">
      <c r="C2269" s="29"/>
      <c r="D2269" s="29"/>
    </row>
    <row r="2270" spans="3:4" x14ac:dyDescent="0.2">
      <c r="C2270" s="29"/>
      <c r="D2270" s="29"/>
    </row>
    <row r="2271" spans="3:4" x14ac:dyDescent="0.2">
      <c r="C2271" s="29"/>
      <c r="D2271" s="29"/>
    </row>
    <row r="2272" spans="3:4" x14ac:dyDescent="0.2">
      <c r="C2272" s="29"/>
      <c r="D2272" s="29"/>
    </row>
    <row r="2273" spans="3:4" x14ac:dyDescent="0.2">
      <c r="C2273" s="29"/>
      <c r="D2273" s="29"/>
    </row>
    <row r="2274" spans="3:4" x14ac:dyDescent="0.2">
      <c r="C2274" s="29"/>
      <c r="D2274" s="29"/>
    </row>
    <row r="2275" spans="3:4" x14ac:dyDescent="0.2">
      <c r="C2275" s="29"/>
      <c r="D2275" s="29"/>
    </row>
    <row r="2276" spans="3:4" x14ac:dyDescent="0.2">
      <c r="C2276" s="29"/>
      <c r="D2276" s="29"/>
    </row>
    <row r="2277" spans="3:4" x14ac:dyDescent="0.2">
      <c r="C2277" s="29"/>
      <c r="D2277" s="29"/>
    </row>
    <row r="2278" spans="3:4" x14ac:dyDescent="0.2">
      <c r="C2278" s="29"/>
      <c r="D2278" s="29"/>
    </row>
    <row r="2279" spans="3:4" x14ac:dyDescent="0.2">
      <c r="C2279" s="29"/>
      <c r="D2279" s="29"/>
    </row>
    <row r="2280" spans="3:4" x14ac:dyDescent="0.2">
      <c r="C2280" s="29"/>
      <c r="D2280" s="29"/>
    </row>
    <row r="2281" spans="3:4" x14ac:dyDescent="0.2">
      <c r="C2281" s="29"/>
      <c r="D2281" s="29"/>
    </row>
    <row r="2282" spans="3:4" x14ac:dyDescent="0.2">
      <c r="C2282" s="29"/>
      <c r="D2282" s="29"/>
    </row>
    <row r="2283" spans="3:4" x14ac:dyDescent="0.2">
      <c r="C2283" s="29"/>
      <c r="D2283" s="29"/>
    </row>
    <row r="2284" spans="3:4" x14ac:dyDescent="0.2">
      <c r="C2284" s="29"/>
      <c r="D2284" s="29"/>
    </row>
    <row r="2285" spans="3:4" x14ac:dyDescent="0.2">
      <c r="C2285" s="29"/>
      <c r="D2285" s="29"/>
    </row>
    <row r="2286" spans="3:4" x14ac:dyDescent="0.2">
      <c r="C2286" s="29"/>
      <c r="D2286" s="29"/>
    </row>
    <row r="2287" spans="3:4" x14ac:dyDescent="0.2">
      <c r="C2287" s="29"/>
      <c r="D2287" s="29"/>
    </row>
    <row r="2288" spans="3:4" x14ac:dyDescent="0.2">
      <c r="C2288" s="29"/>
      <c r="D2288" s="29"/>
    </row>
    <row r="2289" spans="3:4" x14ac:dyDescent="0.2">
      <c r="C2289" s="29"/>
      <c r="D2289" s="29"/>
    </row>
    <row r="2290" spans="3:4" x14ac:dyDescent="0.2">
      <c r="C2290" s="29"/>
      <c r="D2290" s="29"/>
    </row>
    <row r="2291" spans="3:4" x14ac:dyDescent="0.2">
      <c r="C2291" s="29"/>
      <c r="D2291" s="29"/>
    </row>
    <row r="2292" spans="3:4" x14ac:dyDescent="0.2">
      <c r="C2292" s="29"/>
      <c r="D2292" s="29"/>
    </row>
    <row r="2293" spans="3:4" x14ac:dyDescent="0.2">
      <c r="C2293" s="29"/>
      <c r="D2293" s="29"/>
    </row>
    <row r="2294" spans="3:4" x14ac:dyDescent="0.2">
      <c r="C2294" s="29"/>
      <c r="D2294" s="29"/>
    </row>
    <row r="2295" spans="3:4" x14ac:dyDescent="0.2">
      <c r="C2295" s="29"/>
      <c r="D2295" s="29"/>
    </row>
    <row r="2296" spans="3:4" x14ac:dyDescent="0.2">
      <c r="C2296" s="29"/>
      <c r="D2296" s="29"/>
    </row>
    <row r="2297" spans="3:4" x14ac:dyDescent="0.2">
      <c r="C2297" s="29"/>
      <c r="D2297" s="29"/>
    </row>
    <row r="2298" spans="3:4" x14ac:dyDescent="0.2">
      <c r="C2298" s="29"/>
      <c r="D2298" s="29"/>
    </row>
    <row r="2299" spans="3:4" x14ac:dyDescent="0.2">
      <c r="C2299" s="29"/>
      <c r="D2299" s="29"/>
    </row>
    <row r="2300" spans="3:4" x14ac:dyDescent="0.2">
      <c r="C2300" s="29"/>
      <c r="D2300" s="29"/>
    </row>
    <row r="2301" spans="3:4" x14ac:dyDescent="0.2">
      <c r="C2301" s="29"/>
      <c r="D2301" s="29"/>
    </row>
    <row r="2302" spans="3:4" x14ac:dyDescent="0.2">
      <c r="C2302" s="29"/>
      <c r="D2302" s="29"/>
    </row>
    <row r="2303" spans="3:4" x14ac:dyDescent="0.2">
      <c r="C2303" s="29"/>
      <c r="D2303" s="29"/>
    </row>
    <row r="2304" spans="3:4" x14ac:dyDescent="0.2">
      <c r="C2304" s="29"/>
      <c r="D2304" s="29"/>
    </row>
    <row r="2305" spans="3:4" x14ac:dyDescent="0.2">
      <c r="C2305" s="29"/>
      <c r="D2305" s="29"/>
    </row>
    <row r="2306" spans="3:4" x14ac:dyDescent="0.2">
      <c r="C2306" s="29"/>
      <c r="D2306" s="29"/>
    </row>
    <row r="2307" spans="3:4" x14ac:dyDescent="0.2">
      <c r="C2307" s="29"/>
      <c r="D2307" s="29"/>
    </row>
    <row r="2308" spans="3:4" x14ac:dyDescent="0.2">
      <c r="C2308" s="29"/>
      <c r="D2308" s="29"/>
    </row>
    <row r="2309" spans="3:4" x14ac:dyDescent="0.2">
      <c r="C2309" s="29"/>
      <c r="D2309" s="29"/>
    </row>
    <row r="2310" spans="3:4" x14ac:dyDescent="0.2">
      <c r="C2310" s="29"/>
      <c r="D2310" s="29"/>
    </row>
    <row r="2311" spans="3:4" x14ac:dyDescent="0.2">
      <c r="C2311" s="29"/>
      <c r="D2311" s="29"/>
    </row>
    <row r="2312" spans="3:4" x14ac:dyDescent="0.2">
      <c r="C2312" s="29"/>
      <c r="D2312" s="29"/>
    </row>
    <row r="2313" spans="3:4" x14ac:dyDescent="0.2">
      <c r="C2313" s="29"/>
      <c r="D2313" s="29"/>
    </row>
    <row r="2314" spans="3:4" x14ac:dyDescent="0.2">
      <c r="C2314" s="29"/>
      <c r="D2314" s="29"/>
    </row>
    <row r="2315" spans="3:4" x14ac:dyDescent="0.2">
      <c r="C2315" s="29"/>
      <c r="D2315" s="29"/>
    </row>
    <row r="2316" spans="3:4" x14ac:dyDescent="0.2">
      <c r="C2316" s="29"/>
      <c r="D2316" s="29"/>
    </row>
    <row r="2317" spans="3:4" x14ac:dyDescent="0.2">
      <c r="C2317" s="29"/>
      <c r="D2317" s="29"/>
    </row>
    <row r="2318" spans="3:4" x14ac:dyDescent="0.2">
      <c r="C2318" s="29"/>
      <c r="D2318" s="29"/>
    </row>
    <row r="2319" spans="3:4" x14ac:dyDescent="0.2">
      <c r="C2319" s="29"/>
      <c r="D2319" s="29"/>
    </row>
    <row r="2320" spans="3:4" x14ac:dyDescent="0.2">
      <c r="C2320" s="29"/>
      <c r="D2320" s="29"/>
    </row>
    <row r="2321" spans="3:4" x14ac:dyDescent="0.2">
      <c r="C2321" s="29"/>
      <c r="D2321" s="29"/>
    </row>
    <row r="2322" spans="3:4" x14ac:dyDescent="0.2">
      <c r="C2322" s="29"/>
      <c r="D2322" s="29"/>
    </row>
    <row r="2323" spans="3:4" x14ac:dyDescent="0.2">
      <c r="C2323" s="29"/>
      <c r="D2323" s="29"/>
    </row>
    <row r="2324" spans="3:4" x14ac:dyDescent="0.2">
      <c r="C2324" s="29"/>
      <c r="D2324" s="29"/>
    </row>
    <row r="2325" spans="3:4" x14ac:dyDescent="0.2">
      <c r="C2325" s="29"/>
      <c r="D2325" s="29"/>
    </row>
    <row r="2326" spans="3:4" x14ac:dyDescent="0.2">
      <c r="C2326" s="29"/>
      <c r="D2326" s="29"/>
    </row>
    <row r="2327" spans="3:4" x14ac:dyDescent="0.2">
      <c r="C2327" s="29"/>
      <c r="D2327" s="29"/>
    </row>
    <row r="2328" spans="3:4" x14ac:dyDescent="0.2">
      <c r="C2328" s="29"/>
      <c r="D2328" s="29"/>
    </row>
    <row r="2329" spans="3:4" x14ac:dyDescent="0.2">
      <c r="C2329" s="29"/>
      <c r="D2329" s="29"/>
    </row>
    <row r="2330" spans="3:4" x14ac:dyDescent="0.2">
      <c r="C2330" s="29"/>
      <c r="D2330" s="29"/>
    </row>
    <row r="2331" spans="3:4" x14ac:dyDescent="0.2">
      <c r="C2331" s="29"/>
      <c r="D2331" s="29"/>
    </row>
    <row r="2332" spans="3:4" x14ac:dyDescent="0.2">
      <c r="C2332" s="29"/>
      <c r="D2332" s="29"/>
    </row>
    <row r="2333" spans="3:4" x14ac:dyDescent="0.2">
      <c r="C2333" s="29"/>
      <c r="D2333" s="29"/>
    </row>
    <row r="2334" spans="3:4" x14ac:dyDescent="0.2">
      <c r="C2334" s="29"/>
      <c r="D2334" s="29"/>
    </row>
    <row r="2335" spans="3:4" x14ac:dyDescent="0.2">
      <c r="C2335" s="29"/>
      <c r="D2335" s="29"/>
    </row>
    <row r="2336" spans="3:4" x14ac:dyDescent="0.2">
      <c r="C2336" s="29"/>
      <c r="D2336" s="29"/>
    </row>
    <row r="2337" spans="3:4" x14ac:dyDescent="0.2">
      <c r="C2337" s="29"/>
      <c r="D2337" s="29"/>
    </row>
    <row r="2338" spans="3:4" x14ac:dyDescent="0.2">
      <c r="C2338" s="29"/>
      <c r="D2338" s="29"/>
    </row>
    <row r="2339" spans="3:4" x14ac:dyDescent="0.2">
      <c r="C2339" s="29"/>
      <c r="D2339" s="29"/>
    </row>
    <row r="2340" spans="3:4" x14ac:dyDescent="0.2">
      <c r="C2340" s="29"/>
      <c r="D2340" s="29"/>
    </row>
    <row r="2341" spans="3:4" x14ac:dyDescent="0.2">
      <c r="C2341" s="29"/>
      <c r="D2341" s="29"/>
    </row>
    <row r="2342" spans="3:4" x14ac:dyDescent="0.2">
      <c r="C2342" s="29"/>
      <c r="D2342" s="29"/>
    </row>
    <row r="2343" spans="3:4" x14ac:dyDescent="0.2">
      <c r="C2343" s="29"/>
      <c r="D2343" s="29"/>
    </row>
    <row r="2344" spans="3:4" x14ac:dyDescent="0.2">
      <c r="C2344" s="29"/>
      <c r="D2344" s="29"/>
    </row>
    <row r="2345" spans="3:4" x14ac:dyDescent="0.2">
      <c r="C2345" s="29"/>
      <c r="D2345" s="29"/>
    </row>
    <row r="2346" spans="3:4" x14ac:dyDescent="0.2">
      <c r="C2346" s="29"/>
      <c r="D2346" s="29"/>
    </row>
    <row r="2347" spans="3:4" x14ac:dyDescent="0.2">
      <c r="C2347" s="29"/>
      <c r="D2347" s="29"/>
    </row>
    <row r="2348" spans="3:4" x14ac:dyDescent="0.2">
      <c r="C2348" s="29"/>
      <c r="D2348" s="29"/>
    </row>
    <row r="2349" spans="3:4" x14ac:dyDescent="0.2">
      <c r="C2349" s="29"/>
      <c r="D2349" s="29"/>
    </row>
    <row r="2350" spans="3:4" x14ac:dyDescent="0.2">
      <c r="C2350" s="29"/>
      <c r="D2350" s="29"/>
    </row>
    <row r="2351" spans="3:4" x14ac:dyDescent="0.2">
      <c r="C2351" s="29"/>
      <c r="D2351" s="29"/>
    </row>
    <row r="2352" spans="3:4" x14ac:dyDescent="0.2">
      <c r="C2352" s="29"/>
      <c r="D2352" s="29"/>
    </row>
    <row r="2353" spans="3:4" x14ac:dyDescent="0.2">
      <c r="C2353" s="29"/>
      <c r="D2353" s="29"/>
    </row>
    <row r="2354" spans="3:4" x14ac:dyDescent="0.2">
      <c r="C2354" s="29"/>
      <c r="D2354" s="29"/>
    </row>
    <row r="2355" spans="3:4" x14ac:dyDescent="0.2">
      <c r="C2355" s="29"/>
      <c r="D2355" s="29"/>
    </row>
    <row r="2356" spans="3:4" x14ac:dyDescent="0.2">
      <c r="C2356" s="29"/>
      <c r="D2356" s="29"/>
    </row>
    <row r="2357" spans="3:4" x14ac:dyDescent="0.2">
      <c r="C2357" s="29"/>
      <c r="D2357" s="29"/>
    </row>
    <row r="2358" spans="3:4" x14ac:dyDescent="0.2">
      <c r="C2358" s="29"/>
      <c r="D2358" s="29"/>
    </row>
    <row r="2359" spans="3:4" x14ac:dyDescent="0.2">
      <c r="C2359" s="29"/>
      <c r="D2359" s="29"/>
    </row>
    <row r="2360" spans="3:4" x14ac:dyDescent="0.2">
      <c r="C2360" s="29"/>
      <c r="D2360" s="29"/>
    </row>
    <row r="2361" spans="3:4" x14ac:dyDescent="0.2">
      <c r="C2361" s="29"/>
      <c r="D2361" s="29"/>
    </row>
    <row r="2362" spans="3:4" x14ac:dyDescent="0.2">
      <c r="C2362" s="29"/>
      <c r="D2362" s="29"/>
    </row>
    <row r="2363" spans="3:4" x14ac:dyDescent="0.2">
      <c r="C2363" s="29"/>
      <c r="D2363" s="29"/>
    </row>
    <row r="2364" spans="3:4" x14ac:dyDescent="0.2">
      <c r="C2364" s="29"/>
      <c r="D2364" s="29"/>
    </row>
    <row r="2365" spans="3:4" x14ac:dyDescent="0.2">
      <c r="C2365" s="29"/>
      <c r="D2365" s="29"/>
    </row>
    <row r="2366" spans="3:4" x14ac:dyDescent="0.2">
      <c r="C2366" s="29"/>
      <c r="D2366" s="29"/>
    </row>
    <row r="2367" spans="3:4" x14ac:dyDescent="0.2">
      <c r="C2367" s="29"/>
      <c r="D2367" s="29"/>
    </row>
    <row r="2368" spans="3:4" x14ac:dyDescent="0.2">
      <c r="C2368" s="29"/>
      <c r="D2368" s="29"/>
    </row>
    <row r="2369" spans="3:4" x14ac:dyDescent="0.2">
      <c r="C2369" s="29"/>
      <c r="D2369" s="29"/>
    </row>
    <row r="2370" spans="3:4" x14ac:dyDescent="0.2">
      <c r="C2370" s="29"/>
      <c r="D2370" s="29"/>
    </row>
    <row r="2371" spans="3:4" x14ac:dyDescent="0.2">
      <c r="C2371" s="29"/>
      <c r="D2371" s="29"/>
    </row>
    <row r="2372" spans="3:4" x14ac:dyDescent="0.2">
      <c r="C2372" s="29"/>
      <c r="D2372" s="29"/>
    </row>
    <row r="2373" spans="3:4" x14ac:dyDescent="0.2">
      <c r="C2373" s="29"/>
      <c r="D2373" s="29"/>
    </row>
    <row r="2374" spans="3:4" x14ac:dyDescent="0.2">
      <c r="C2374" s="29"/>
      <c r="D2374" s="29"/>
    </row>
    <row r="2375" spans="3:4" x14ac:dyDescent="0.2">
      <c r="C2375" s="29"/>
      <c r="D2375" s="29"/>
    </row>
    <row r="2376" spans="3:4" x14ac:dyDescent="0.2">
      <c r="C2376" s="29"/>
      <c r="D2376" s="29"/>
    </row>
    <row r="2377" spans="3:4" x14ac:dyDescent="0.2">
      <c r="C2377" s="29"/>
      <c r="D2377" s="29"/>
    </row>
    <row r="2378" spans="3:4" x14ac:dyDescent="0.2">
      <c r="C2378" s="29"/>
      <c r="D2378" s="29"/>
    </row>
    <row r="2379" spans="3:4" x14ac:dyDescent="0.2">
      <c r="C2379" s="29"/>
      <c r="D2379" s="29"/>
    </row>
    <row r="2380" spans="3:4" x14ac:dyDescent="0.2">
      <c r="C2380" s="29"/>
      <c r="D2380" s="29"/>
    </row>
    <row r="2381" spans="3:4" x14ac:dyDescent="0.2">
      <c r="C2381" s="29"/>
      <c r="D2381" s="29"/>
    </row>
    <row r="2382" spans="3:4" x14ac:dyDescent="0.2">
      <c r="C2382" s="29"/>
      <c r="D2382" s="29"/>
    </row>
    <row r="2383" spans="3:4" x14ac:dyDescent="0.2">
      <c r="C2383" s="29"/>
      <c r="D2383" s="29"/>
    </row>
    <row r="2384" spans="3:4" x14ac:dyDescent="0.2">
      <c r="C2384" s="29"/>
      <c r="D2384" s="29"/>
    </row>
    <row r="2385" spans="3:4" x14ac:dyDescent="0.2">
      <c r="C2385" s="29"/>
      <c r="D2385" s="29"/>
    </row>
    <row r="2386" spans="3:4" x14ac:dyDescent="0.2">
      <c r="C2386" s="29"/>
      <c r="D2386" s="29"/>
    </row>
    <row r="2387" spans="3:4" x14ac:dyDescent="0.2">
      <c r="C2387" s="29"/>
      <c r="D2387" s="29"/>
    </row>
    <row r="2388" spans="3:4" x14ac:dyDescent="0.2">
      <c r="C2388" s="29"/>
      <c r="D2388" s="29"/>
    </row>
    <row r="2389" spans="3:4" x14ac:dyDescent="0.2">
      <c r="C2389" s="29"/>
      <c r="D2389" s="29"/>
    </row>
    <row r="2390" spans="3:4" x14ac:dyDescent="0.2">
      <c r="C2390" s="29"/>
      <c r="D2390" s="29"/>
    </row>
    <row r="2391" spans="3:4" x14ac:dyDescent="0.2">
      <c r="C2391" s="29"/>
      <c r="D2391" s="29"/>
    </row>
    <row r="2392" spans="3:4" x14ac:dyDescent="0.2">
      <c r="C2392" s="29"/>
      <c r="D2392" s="29"/>
    </row>
    <row r="2393" spans="3:4" x14ac:dyDescent="0.2">
      <c r="C2393" s="29"/>
      <c r="D2393" s="29"/>
    </row>
    <row r="2394" spans="3:4" x14ac:dyDescent="0.2">
      <c r="C2394" s="29"/>
      <c r="D2394" s="29"/>
    </row>
    <row r="2395" spans="3:4" x14ac:dyDescent="0.2">
      <c r="C2395" s="29"/>
      <c r="D2395" s="29"/>
    </row>
    <row r="2396" spans="3:4" x14ac:dyDescent="0.2">
      <c r="C2396" s="29"/>
      <c r="D2396" s="29"/>
    </row>
    <row r="2397" spans="3:4" x14ac:dyDescent="0.2">
      <c r="C2397" s="29"/>
      <c r="D2397" s="29"/>
    </row>
    <row r="2398" spans="3:4" x14ac:dyDescent="0.2">
      <c r="C2398" s="29"/>
      <c r="D2398" s="29"/>
    </row>
    <row r="2399" spans="3:4" x14ac:dyDescent="0.2">
      <c r="C2399" s="29"/>
      <c r="D2399" s="29"/>
    </row>
    <row r="2400" spans="3:4" x14ac:dyDescent="0.2">
      <c r="C2400" s="29"/>
      <c r="D2400" s="29"/>
    </row>
    <row r="2401" spans="3:4" x14ac:dyDescent="0.2">
      <c r="C2401" s="29"/>
      <c r="D2401" s="29"/>
    </row>
    <row r="2402" spans="3:4" x14ac:dyDescent="0.2">
      <c r="C2402" s="29"/>
      <c r="D2402" s="29"/>
    </row>
    <row r="2403" spans="3:4" x14ac:dyDescent="0.2">
      <c r="C2403" s="29"/>
      <c r="D2403" s="29"/>
    </row>
    <row r="2404" spans="3:4" x14ac:dyDescent="0.2">
      <c r="C2404" s="29"/>
      <c r="D2404" s="29"/>
    </row>
    <row r="2405" spans="3:4" x14ac:dyDescent="0.2">
      <c r="C2405" s="29"/>
      <c r="D2405" s="29"/>
    </row>
    <row r="2406" spans="3:4" x14ac:dyDescent="0.2">
      <c r="C2406" s="29"/>
      <c r="D2406" s="29"/>
    </row>
    <row r="2407" spans="3:4" x14ac:dyDescent="0.2">
      <c r="C2407" s="29"/>
      <c r="D2407" s="29"/>
    </row>
    <row r="2408" spans="3:4" x14ac:dyDescent="0.2">
      <c r="C2408" s="29"/>
      <c r="D2408" s="29"/>
    </row>
    <row r="2409" spans="3:4" x14ac:dyDescent="0.2">
      <c r="C2409" s="29"/>
      <c r="D2409" s="29"/>
    </row>
    <row r="2410" spans="3:4" x14ac:dyDescent="0.2">
      <c r="C2410" s="29"/>
      <c r="D2410" s="29"/>
    </row>
    <row r="2411" spans="3:4" x14ac:dyDescent="0.2">
      <c r="C2411" s="29"/>
      <c r="D2411" s="29"/>
    </row>
    <row r="2412" spans="3:4" x14ac:dyDescent="0.2">
      <c r="C2412" s="29"/>
      <c r="D2412" s="29"/>
    </row>
    <row r="2413" spans="3:4" x14ac:dyDescent="0.2">
      <c r="C2413" s="29"/>
      <c r="D2413" s="29"/>
    </row>
    <row r="2414" spans="3:4" x14ac:dyDescent="0.2">
      <c r="C2414" s="29"/>
      <c r="D2414" s="29"/>
    </row>
    <row r="2415" spans="3:4" x14ac:dyDescent="0.2">
      <c r="C2415" s="29"/>
      <c r="D2415" s="29"/>
    </row>
    <row r="2416" spans="3:4" x14ac:dyDescent="0.2">
      <c r="C2416" s="29"/>
      <c r="D2416" s="29"/>
    </row>
    <row r="2417" spans="3:4" x14ac:dyDescent="0.2">
      <c r="C2417" s="29"/>
      <c r="D2417" s="29"/>
    </row>
    <row r="2418" spans="3:4" x14ac:dyDescent="0.2">
      <c r="C2418" s="29"/>
      <c r="D2418" s="29"/>
    </row>
    <row r="2419" spans="3:4" x14ac:dyDescent="0.2">
      <c r="C2419" s="29"/>
      <c r="D2419" s="29"/>
    </row>
    <row r="2420" spans="3:4" x14ac:dyDescent="0.2">
      <c r="C2420" s="29"/>
      <c r="D2420" s="29"/>
    </row>
    <row r="2421" spans="3:4" x14ac:dyDescent="0.2">
      <c r="C2421" s="29"/>
      <c r="D2421" s="29"/>
    </row>
    <row r="2422" spans="3:4" x14ac:dyDescent="0.2">
      <c r="C2422" s="29"/>
      <c r="D2422" s="29"/>
    </row>
    <row r="2423" spans="3:4" x14ac:dyDescent="0.2">
      <c r="C2423" s="29"/>
      <c r="D2423" s="29"/>
    </row>
    <row r="2424" spans="3:4" x14ac:dyDescent="0.2">
      <c r="C2424" s="29"/>
      <c r="D2424" s="29"/>
    </row>
    <row r="2425" spans="3:4" x14ac:dyDescent="0.2">
      <c r="C2425" s="29"/>
      <c r="D2425" s="29"/>
    </row>
    <row r="2426" spans="3:4" x14ac:dyDescent="0.2">
      <c r="C2426" s="29"/>
      <c r="D2426" s="29"/>
    </row>
    <row r="2427" spans="3:4" x14ac:dyDescent="0.2">
      <c r="C2427" s="29"/>
      <c r="D2427" s="29"/>
    </row>
    <row r="2428" spans="3:4" x14ac:dyDescent="0.2">
      <c r="C2428" s="29"/>
      <c r="D2428" s="29"/>
    </row>
    <row r="2429" spans="3:4" x14ac:dyDescent="0.2">
      <c r="C2429" s="29"/>
      <c r="D2429" s="29"/>
    </row>
    <row r="2430" spans="3:4" x14ac:dyDescent="0.2">
      <c r="C2430" s="29"/>
      <c r="D2430" s="29"/>
    </row>
    <row r="2431" spans="3:4" x14ac:dyDescent="0.2">
      <c r="C2431" s="29"/>
      <c r="D2431" s="29"/>
    </row>
    <row r="2432" spans="3:4" x14ac:dyDescent="0.2">
      <c r="C2432" s="29"/>
      <c r="D2432" s="29"/>
    </row>
    <row r="2433" spans="3:4" x14ac:dyDescent="0.2">
      <c r="C2433" s="29"/>
      <c r="D2433" s="29"/>
    </row>
    <row r="2434" spans="3:4" x14ac:dyDescent="0.2">
      <c r="C2434" s="29"/>
      <c r="D2434" s="29"/>
    </row>
    <row r="2435" spans="3:4" x14ac:dyDescent="0.2">
      <c r="C2435" s="29"/>
      <c r="D2435" s="29"/>
    </row>
    <row r="2436" spans="3:4" x14ac:dyDescent="0.2">
      <c r="C2436" s="29"/>
      <c r="D2436" s="29"/>
    </row>
    <row r="2437" spans="3:4" x14ac:dyDescent="0.2">
      <c r="C2437" s="29"/>
      <c r="D2437" s="29"/>
    </row>
    <row r="2438" spans="3:4" x14ac:dyDescent="0.2">
      <c r="C2438" s="29"/>
      <c r="D2438" s="29"/>
    </row>
    <row r="2439" spans="3:4" x14ac:dyDescent="0.2">
      <c r="C2439" s="29"/>
      <c r="D2439" s="29"/>
    </row>
    <row r="2440" spans="3:4" x14ac:dyDescent="0.2">
      <c r="C2440" s="29"/>
      <c r="D2440" s="29"/>
    </row>
    <row r="2441" spans="3:4" x14ac:dyDescent="0.2">
      <c r="C2441" s="29"/>
      <c r="D2441" s="29"/>
    </row>
    <row r="2442" spans="3:4" x14ac:dyDescent="0.2">
      <c r="C2442" s="29"/>
      <c r="D2442" s="29"/>
    </row>
    <row r="2443" spans="3:4" x14ac:dyDescent="0.2">
      <c r="C2443" s="29"/>
      <c r="D2443" s="29"/>
    </row>
    <row r="2444" spans="3:4" x14ac:dyDescent="0.2">
      <c r="C2444" s="29"/>
      <c r="D2444" s="29"/>
    </row>
    <row r="2445" spans="3:4" x14ac:dyDescent="0.2">
      <c r="C2445" s="29"/>
      <c r="D2445" s="29"/>
    </row>
    <row r="2446" spans="3:4" x14ac:dyDescent="0.2">
      <c r="C2446" s="29"/>
      <c r="D2446" s="29"/>
    </row>
    <row r="2447" spans="3:4" x14ac:dyDescent="0.2">
      <c r="C2447" s="29"/>
      <c r="D2447" s="29"/>
    </row>
    <row r="2448" spans="3:4" x14ac:dyDescent="0.2">
      <c r="C2448" s="29"/>
      <c r="D2448" s="29"/>
    </row>
    <row r="2449" spans="3:4" x14ac:dyDescent="0.2">
      <c r="C2449" s="29"/>
      <c r="D2449" s="29"/>
    </row>
    <row r="2450" spans="3:4" x14ac:dyDescent="0.2">
      <c r="C2450" s="29"/>
      <c r="D2450" s="29"/>
    </row>
    <row r="2451" spans="3:4" x14ac:dyDescent="0.2">
      <c r="C2451" s="29"/>
      <c r="D2451" s="29"/>
    </row>
    <row r="2452" spans="3:4" x14ac:dyDescent="0.2">
      <c r="C2452" s="29"/>
      <c r="D2452" s="29"/>
    </row>
    <row r="2453" spans="3:4" x14ac:dyDescent="0.2">
      <c r="C2453" s="29"/>
      <c r="D2453" s="29"/>
    </row>
    <row r="2454" spans="3:4" x14ac:dyDescent="0.2">
      <c r="C2454" s="29"/>
      <c r="D2454" s="29"/>
    </row>
    <row r="2455" spans="3:4" x14ac:dyDescent="0.2">
      <c r="C2455" s="29"/>
      <c r="D2455" s="29"/>
    </row>
    <row r="2456" spans="3:4" x14ac:dyDescent="0.2">
      <c r="C2456" s="29"/>
      <c r="D2456" s="29"/>
    </row>
    <row r="2457" spans="3:4" x14ac:dyDescent="0.2">
      <c r="C2457" s="29"/>
      <c r="D2457" s="29"/>
    </row>
    <row r="2458" spans="3:4" x14ac:dyDescent="0.2">
      <c r="C2458" s="29"/>
      <c r="D2458" s="29"/>
    </row>
    <row r="2459" spans="3:4" x14ac:dyDescent="0.2">
      <c r="C2459" s="29"/>
      <c r="D2459" s="29"/>
    </row>
    <row r="2460" spans="3:4" x14ac:dyDescent="0.2">
      <c r="C2460" s="29"/>
      <c r="D2460" s="29"/>
    </row>
    <row r="2461" spans="3:4" x14ac:dyDescent="0.2">
      <c r="C2461" s="29"/>
      <c r="D2461" s="29"/>
    </row>
    <row r="2462" spans="3:4" x14ac:dyDescent="0.2">
      <c r="C2462" s="29"/>
      <c r="D2462" s="29"/>
    </row>
    <row r="2463" spans="3:4" x14ac:dyDescent="0.2">
      <c r="C2463" s="29"/>
      <c r="D2463" s="29"/>
    </row>
    <row r="2464" spans="3:4" x14ac:dyDescent="0.2">
      <c r="C2464" s="29"/>
      <c r="D2464" s="29"/>
    </row>
    <row r="2465" spans="3:4" x14ac:dyDescent="0.2">
      <c r="C2465" s="29"/>
      <c r="D2465" s="29"/>
    </row>
    <row r="2466" spans="3:4" x14ac:dyDescent="0.2">
      <c r="C2466" s="29"/>
      <c r="D2466" s="29"/>
    </row>
    <row r="2467" spans="3:4" x14ac:dyDescent="0.2">
      <c r="C2467" s="29"/>
      <c r="D2467" s="29"/>
    </row>
    <row r="2468" spans="3:4" x14ac:dyDescent="0.2">
      <c r="C2468" s="29"/>
      <c r="D2468" s="29"/>
    </row>
    <row r="2469" spans="3:4" x14ac:dyDescent="0.2">
      <c r="C2469" s="29"/>
      <c r="D2469" s="29"/>
    </row>
    <row r="2470" spans="3:4" x14ac:dyDescent="0.2">
      <c r="C2470" s="29"/>
      <c r="D2470" s="29"/>
    </row>
    <row r="2471" spans="3:4" x14ac:dyDescent="0.2">
      <c r="C2471" s="29"/>
      <c r="D2471" s="29"/>
    </row>
    <row r="2472" spans="3:4" x14ac:dyDescent="0.2">
      <c r="C2472" s="29"/>
      <c r="D2472" s="29"/>
    </row>
    <row r="2473" spans="3:4" x14ac:dyDescent="0.2">
      <c r="C2473" s="29"/>
      <c r="D2473" s="29"/>
    </row>
    <row r="2474" spans="3:4" x14ac:dyDescent="0.2">
      <c r="C2474" s="29"/>
      <c r="D2474" s="29"/>
    </row>
    <row r="2475" spans="3:4" x14ac:dyDescent="0.2">
      <c r="C2475" s="29"/>
      <c r="D2475" s="29"/>
    </row>
    <row r="2476" spans="3:4" x14ac:dyDescent="0.2">
      <c r="C2476" s="29"/>
      <c r="D2476" s="29"/>
    </row>
    <row r="2477" spans="3:4" x14ac:dyDescent="0.2">
      <c r="C2477" s="29"/>
      <c r="D2477" s="29"/>
    </row>
    <row r="2478" spans="3:4" x14ac:dyDescent="0.2">
      <c r="C2478" s="29"/>
      <c r="D2478" s="29"/>
    </row>
    <row r="2479" spans="3:4" x14ac:dyDescent="0.2">
      <c r="C2479" s="29"/>
      <c r="D2479" s="29"/>
    </row>
    <row r="2480" spans="3:4" x14ac:dyDescent="0.2">
      <c r="C2480" s="29"/>
      <c r="D2480" s="29"/>
    </row>
    <row r="2481" spans="3:4" x14ac:dyDescent="0.2">
      <c r="C2481" s="29"/>
      <c r="D2481" s="29"/>
    </row>
    <row r="2482" spans="3:4" x14ac:dyDescent="0.2">
      <c r="C2482" s="29"/>
      <c r="D2482" s="29"/>
    </row>
    <row r="2483" spans="3:4" x14ac:dyDescent="0.2">
      <c r="C2483" s="29"/>
      <c r="D2483" s="29"/>
    </row>
    <row r="2484" spans="3:4" x14ac:dyDescent="0.2">
      <c r="C2484" s="29"/>
      <c r="D2484" s="29"/>
    </row>
    <row r="2485" spans="3:4" x14ac:dyDescent="0.2">
      <c r="C2485" s="29"/>
      <c r="D2485" s="29"/>
    </row>
    <row r="2486" spans="3:4" x14ac:dyDescent="0.2">
      <c r="C2486" s="29"/>
      <c r="D2486" s="29"/>
    </row>
    <row r="2487" spans="3:4" x14ac:dyDescent="0.2">
      <c r="C2487" s="29"/>
      <c r="D2487" s="29"/>
    </row>
    <row r="2488" spans="3:4" x14ac:dyDescent="0.2">
      <c r="C2488" s="29"/>
      <c r="D2488" s="29"/>
    </row>
    <row r="2489" spans="3:4" x14ac:dyDescent="0.2">
      <c r="C2489" s="29"/>
      <c r="D2489" s="29"/>
    </row>
    <row r="2490" spans="3:4" x14ac:dyDescent="0.2">
      <c r="C2490" s="29"/>
      <c r="D2490" s="29"/>
    </row>
    <row r="2491" spans="3:4" x14ac:dyDescent="0.2">
      <c r="C2491" s="29"/>
      <c r="D2491" s="29"/>
    </row>
    <row r="2492" spans="3:4" x14ac:dyDescent="0.2">
      <c r="C2492" s="29"/>
      <c r="D2492" s="29"/>
    </row>
    <row r="2493" spans="3:4" x14ac:dyDescent="0.2">
      <c r="C2493" s="29"/>
      <c r="D2493" s="29"/>
    </row>
    <row r="2494" spans="3:4" x14ac:dyDescent="0.2">
      <c r="C2494" s="29"/>
      <c r="D2494" s="29"/>
    </row>
    <row r="2495" spans="3:4" x14ac:dyDescent="0.2">
      <c r="C2495" s="29"/>
      <c r="D2495" s="29"/>
    </row>
    <row r="2496" spans="3:4" x14ac:dyDescent="0.2">
      <c r="C2496" s="29"/>
      <c r="D2496" s="29"/>
    </row>
    <row r="2497" spans="3:4" x14ac:dyDescent="0.2">
      <c r="C2497" s="29"/>
      <c r="D2497" s="29"/>
    </row>
    <row r="2498" spans="3:4" x14ac:dyDescent="0.2">
      <c r="C2498" s="29"/>
      <c r="D2498" s="29"/>
    </row>
    <row r="2499" spans="3:4" x14ac:dyDescent="0.2">
      <c r="C2499" s="29"/>
      <c r="D2499" s="29"/>
    </row>
    <row r="2500" spans="3:4" x14ac:dyDescent="0.2">
      <c r="C2500" s="29"/>
      <c r="D2500" s="29"/>
    </row>
    <row r="2501" spans="3:4" x14ac:dyDescent="0.2">
      <c r="C2501" s="29"/>
      <c r="D2501" s="29"/>
    </row>
    <row r="2502" spans="3:4" x14ac:dyDescent="0.2">
      <c r="C2502" s="29"/>
      <c r="D2502" s="29"/>
    </row>
    <row r="2503" spans="3:4" x14ac:dyDescent="0.2">
      <c r="C2503" s="29"/>
      <c r="D2503" s="29"/>
    </row>
    <row r="2504" spans="3:4" x14ac:dyDescent="0.2">
      <c r="C2504" s="29"/>
      <c r="D2504" s="29"/>
    </row>
    <row r="2505" spans="3:4" x14ac:dyDescent="0.2">
      <c r="C2505" s="29"/>
      <c r="D2505" s="29"/>
    </row>
    <row r="2506" spans="3:4" x14ac:dyDescent="0.2">
      <c r="C2506" s="29"/>
      <c r="D2506" s="29"/>
    </row>
    <row r="2507" spans="3:4" x14ac:dyDescent="0.2">
      <c r="C2507" s="29"/>
      <c r="D2507" s="29"/>
    </row>
    <row r="2508" spans="3:4" x14ac:dyDescent="0.2">
      <c r="C2508" s="29"/>
      <c r="D2508" s="29"/>
    </row>
    <row r="2509" spans="3:4" x14ac:dyDescent="0.2">
      <c r="C2509" s="29"/>
      <c r="D2509" s="29"/>
    </row>
    <row r="2510" spans="3:4" x14ac:dyDescent="0.2">
      <c r="C2510" s="29"/>
      <c r="D2510" s="29"/>
    </row>
    <row r="2511" spans="3:4" x14ac:dyDescent="0.2">
      <c r="C2511" s="29"/>
      <c r="D2511" s="29"/>
    </row>
    <row r="2512" spans="3:4" x14ac:dyDescent="0.2">
      <c r="C2512" s="29"/>
      <c r="D2512" s="29"/>
    </row>
    <row r="2513" spans="3:4" x14ac:dyDescent="0.2">
      <c r="C2513" s="29"/>
      <c r="D2513" s="29"/>
    </row>
    <row r="2514" spans="3:4" x14ac:dyDescent="0.2">
      <c r="C2514" s="29"/>
      <c r="D2514" s="29"/>
    </row>
    <row r="2515" spans="3:4" x14ac:dyDescent="0.2">
      <c r="C2515" s="29"/>
      <c r="D2515" s="29"/>
    </row>
    <row r="2516" spans="3:4" x14ac:dyDescent="0.2">
      <c r="C2516" s="29"/>
      <c r="D2516" s="29"/>
    </row>
    <row r="2517" spans="3:4" x14ac:dyDescent="0.2">
      <c r="C2517" s="29"/>
      <c r="D2517" s="29"/>
    </row>
    <row r="2518" spans="3:4" x14ac:dyDescent="0.2">
      <c r="C2518" s="29"/>
      <c r="D2518" s="29"/>
    </row>
    <row r="2519" spans="3:4" x14ac:dyDescent="0.2">
      <c r="C2519" s="29"/>
      <c r="D2519" s="29"/>
    </row>
    <row r="2520" spans="3:4" x14ac:dyDescent="0.2">
      <c r="C2520" s="29"/>
      <c r="D2520" s="29"/>
    </row>
    <row r="2521" spans="3:4" x14ac:dyDescent="0.2">
      <c r="C2521" s="29"/>
      <c r="D2521" s="29"/>
    </row>
    <row r="2522" spans="3:4" x14ac:dyDescent="0.2">
      <c r="C2522" s="29"/>
      <c r="D2522" s="29"/>
    </row>
    <row r="2523" spans="3:4" x14ac:dyDescent="0.2">
      <c r="C2523" s="29"/>
      <c r="D2523" s="29"/>
    </row>
    <row r="2524" spans="3:4" x14ac:dyDescent="0.2">
      <c r="C2524" s="29"/>
      <c r="D2524" s="29"/>
    </row>
    <row r="2525" spans="3:4" x14ac:dyDescent="0.2">
      <c r="C2525" s="29"/>
      <c r="D2525" s="29"/>
    </row>
    <row r="2526" spans="3:4" x14ac:dyDescent="0.2">
      <c r="C2526" s="29"/>
      <c r="D2526" s="29"/>
    </row>
    <row r="2527" spans="3:4" x14ac:dyDescent="0.2">
      <c r="C2527" s="29"/>
      <c r="D2527" s="29"/>
    </row>
    <row r="2528" spans="3:4" x14ac:dyDescent="0.2">
      <c r="C2528" s="29"/>
      <c r="D2528" s="29"/>
    </row>
    <row r="2529" spans="3:4" x14ac:dyDescent="0.2">
      <c r="C2529" s="29"/>
      <c r="D2529" s="29"/>
    </row>
    <row r="2530" spans="3:4" x14ac:dyDescent="0.2">
      <c r="C2530" s="29"/>
      <c r="D2530" s="29"/>
    </row>
    <row r="2531" spans="3:4" x14ac:dyDescent="0.2">
      <c r="C2531" s="29"/>
      <c r="D2531" s="29"/>
    </row>
    <row r="2532" spans="3:4" x14ac:dyDescent="0.2">
      <c r="C2532" s="29"/>
      <c r="D2532" s="29"/>
    </row>
    <row r="2533" spans="3:4" x14ac:dyDescent="0.2">
      <c r="C2533" s="29"/>
      <c r="D2533" s="29"/>
    </row>
    <row r="2534" spans="3:4" x14ac:dyDescent="0.2">
      <c r="C2534" s="29"/>
      <c r="D2534" s="29"/>
    </row>
    <row r="2535" spans="3:4" x14ac:dyDescent="0.2">
      <c r="C2535" s="29"/>
      <c r="D2535" s="29"/>
    </row>
    <row r="2536" spans="3:4" x14ac:dyDescent="0.2">
      <c r="C2536" s="29"/>
      <c r="D2536" s="29"/>
    </row>
    <row r="2537" spans="3:4" x14ac:dyDescent="0.2">
      <c r="C2537" s="29"/>
      <c r="D2537" s="29"/>
    </row>
    <row r="2538" spans="3:4" x14ac:dyDescent="0.2">
      <c r="C2538" s="29"/>
      <c r="D2538" s="29"/>
    </row>
    <row r="2539" spans="3:4" x14ac:dyDescent="0.2">
      <c r="C2539" s="29"/>
      <c r="D2539" s="29"/>
    </row>
    <row r="2540" spans="3:4" x14ac:dyDescent="0.2">
      <c r="C2540" s="29"/>
      <c r="D2540" s="29"/>
    </row>
    <row r="2541" spans="3:4" x14ac:dyDescent="0.2">
      <c r="C2541" s="29"/>
      <c r="D2541" s="29"/>
    </row>
    <row r="2542" spans="3:4" x14ac:dyDescent="0.2">
      <c r="C2542" s="29"/>
      <c r="D2542" s="29"/>
    </row>
    <row r="2543" spans="3:4" x14ac:dyDescent="0.2">
      <c r="C2543" s="29"/>
      <c r="D2543" s="29"/>
    </row>
    <row r="2544" spans="3:4" x14ac:dyDescent="0.2">
      <c r="C2544" s="29"/>
      <c r="D2544" s="29"/>
    </row>
    <row r="2545" spans="3:4" x14ac:dyDescent="0.2">
      <c r="C2545" s="29"/>
      <c r="D2545" s="29"/>
    </row>
    <row r="2546" spans="3:4" x14ac:dyDescent="0.2">
      <c r="C2546" s="29"/>
      <c r="D2546" s="29"/>
    </row>
    <row r="2547" spans="3:4" x14ac:dyDescent="0.2">
      <c r="C2547" s="29"/>
      <c r="D2547" s="29"/>
    </row>
    <row r="2548" spans="3:4" x14ac:dyDescent="0.2">
      <c r="C2548" s="29"/>
      <c r="D2548" s="29"/>
    </row>
    <row r="2549" spans="3:4" x14ac:dyDescent="0.2">
      <c r="C2549" s="29"/>
      <c r="D2549" s="29"/>
    </row>
    <row r="2550" spans="3:4" x14ac:dyDescent="0.2">
      <c r="C2550" s="29"/>
      <c r="D2550" s="29"/>
    </row>
    <row r="2551" spans="3:4" x14ac:dyDescent="0.2">
      <c r="C2551" s="29"/>
      <c r="D2551" s="29"/>
    </row>
    <row r="2552" spans="3:4" x14ac:dyDescent="0.2">
      <c r="C2552" s="29"/>
      <c r="D2552" s="29"/>
    </row>
    <row r="2553" spans="3:4" x14ac:dyDescent="0.2">
      <c r="C2553" s="29"/>
      <c r="D2553" s="29"/>
    </row>
    <row r="2554" spans="3:4" x14ac:dyDescent="0.2">
      <c r="C2554" s="29"/>
      <c r="D2554" s="29"/>
    </row>
    <row r="2555" spans="3:4" x14ac:dyDescent="0.2">
      <c r="C2555" s="29"/>
      <c r="D2555" s="29"/>
    </row>
    <row r="2556" spans="3:4" x14ac:dyDescent="0.2">
      <c r="C2556" s="29"/>
      <c r="D2556" s="29"/>
    </row>
    <row r="2557" spans="3:4" x14ac:dyDescent="0.2">
      <c r="C2557" s="29"/>
      <c r="D2557" s="29"/>
    </row>
    <row r="2558" spans="3:4" x14ac:dyDescent="0.2">
      <c r="C2558" s="29"/>
      <c r="D2558" s="29"/>
    </row>
    <row r="2559" spans="3:4" x14ac:dyDescent="0.2">
      <c r="C2559" s="29"/>
      <c r="D2559" s="29"/>
    </row>
    <row r="2560" spans="3:4" x14ac:dyDescent="0.2">
      <c r="C2560" s="29"/>
      <c r="D2560" s="29"/>
    </row>
    <row r="2561" spans="3:4" x14ac:dyDescent="0.2">
      <c r="C2561" s="29"/>
      <c r="D2561" s="29"/>
    </row>
    <row r="2562" spans="3:4" x14ac:dyDescent="0.2">
      <c r="C2562" s="29"/>
      <c r="D2562" s="29"/>
    </row>
    <row r="2563" spans="3:4" x14ac:dyDescent="0.2">
      <c r="C2563" s="29"/>
      <c r="D2563" s="29"/>
    </row>
    <row r="2564" spans="3:4" x14ac:dyDescent="0.2">
      <c r="C2564" s="29"/>
      <c r="D2564" s="29"/>
    </row>
    <row r="2565" spans="3:4" x14ac:dyDescent="0.2">
      <c r="C2565" s="29"/>
      <c r="D2565" s="29"/>
    </row>
    <row r="2566" spans="3:4" x14ac:dyDescent="0.2">
      <c r="C2566" s="29"/>
      <c r="D2566" s="29"/>
    </row>
    <row r="2567" spans="3:4" x14ac:dyDescent="0.2">
      <c r="C2567" s="29"/>
      <c r="D2567" s="29"/>
    </row>
    <row r="2568" spans="3:4" x14ac:dyDescent="0.2">
      <c r="C2568" s="29"/>
      <c r="D2568" s="29"/>
    </row>
    <row r="2569" spans="3:4" x14ac:dyDescent="0.2">
      <c r="C2569" s="29"/>
      <c r="D2569" s="29"/>
    </row>
    <row r="2570" spans="3:4" x14ac:dyDescent="0.2">
      <c r="C2570" s="29"/>
      <c r="D2570" s="29"/>
    </row>
    <row r="2571" spans="3:4" x14ac:dyDescent="0.2">
      <c r="C2571" s="29"/>
      <c r="D2571" s="29"/>
    </row>
    <row r="2572" spans="3:4" x14ac:dyDescent="0.2">
      <c r="C2572" s="29"/>
      <c r="D2572" s="29"/>
    </row>
    <row r="2573" spans="3:4" x14ac:dyDescent="0.2">
      <c r="C2573" s="29"/>
      <c r="D2573" s="29"/>
    </row>
    <row r="2574" spans="3:4" x14ac:dyDescent="0.2">
      <c r="C2574" s="29"/>
      <c r="D2574" s="29"/>
    </row>
    <row r="2575" spans="3:4" x14ac:dyDescent="0.2">
      <c r="C2575" s="29"/>
      <c r="D2575" s="29"/>
    </row>
    <row r="2576" spans="3:4" x14ac:dyDescent="0.2">
      <c r="C2576" s="29"/>
      <c r="D2576" s="29"/>
    </row>
    <row r="2577" spans="3:4" x14ac:dyDescent="0.2">
      <c r="C2577" s="29"/>
      <c r="D2577" s="29"/>
    </row>
    <row r="2578" spans="3:4" x14ac:dyDescent="0.2">
      <c r="C2578" s="29"/>
      <c r="D2578" s="29"/>
    </row>
    <row r="2579" spans="3:4" x14ac:dyDescent="0.2">
      <c r="C2579" s="29"/>
      <c r="D2579" s="29"/>
    </row>
    <row r="2580" spans="3:4" x14ac:dyDescent="0.2">
      <c r="C2580" s="29"/>
      <c r="D2580" s="29"/>
    </row>
    <row r="2581" spans="3:4" x14ac:dyDescent="0.2">
      <c r="C2581" s="29"/>
      <c r="D2581" s="29"/>
    </row>
    <row r="2582" spans="3:4" x14ac:dyDescent="0.2">
      <c r="C2582" s="29"/>
      <c r="D2582" s="29"/>
    </row>
    <row r="2583" spans="3:4" x14ac:dyDescent="0.2">
      <c r="C2583" s="29"/>
      <c r="D2583" s="29"/>
    </row>
    <row r="2584" spans="3:4" x14ac:dyDescent="0.2">
      <c r="C2584" s="29"/>
      <c r="D2584" s="29"/>
    </row>
    <row r="2585" spans="3:4" x14ac:dyDescent="0.2">
      <c r="C2585" s="29"/>
      <c r="D2585" s="29"/>
    </row>
    <row r="2586" spans="3:4" x14ac:dyDescent="0.2">
      <c r="C2586" s="29"/>
      <c r="D2586" s="29"/>
    </row>
    <row r="2587" spans="3:4" x14ac:dyDescent="0.2">
      <c r="C2587" s="29"/>
      <c r="D2587" s="29"/>
    </row>
    <row r="2588" spans="3:4" x14ac:dyDescent="0.2">
      <c r="C2588" s="29"/>
      <c r="D2588" s="29"/>
    </row>
    <row r="2589" spans="3:4" x14ac:dyDescent="0.2">
      <c r="C2589" s="29"/>
      <c r="D2589" s="29"/>
    </row>
    <row r="2590" spans="3:4" x14ac:dyDescent="0.2">
      <c r="C2590" s="29"/>
      <c r="D2590" s="29"/>
    </row>
    <row r="2591" spans="3:4" x14ac:dyDescent="0.2">
      <c r="C2591" s="29"/>
      <c r="D2591" s="29"/>
    </row>
    <row r="2592" spans="3:4" x14ac:dyDescent="0.2">
      <c r="C2592" s="29"/>
      <c r="D2592" s="29"/>
    </row>
    <row r="2593" spans="3:4" x14ac:dyDescent="0.2">
      <c r="C2593" s="29"/>
      <c r="D2593" s="29"/>
    </row>
    <row r="2594" spans="3:4" x14ac:dyDescent="0.2">
      <c r="C2594" s="29"/>
      <c r="D2594" s="29"/>
    </row>
    <row r="2595" spans="3:4" x14ac:dyDescent="0.2">
      <c r="C2595" s="29"/>
      <c r="D2595" s="29"/>
    </row>
    <row r="2596" spans="3:4" x14ac:dyDescent="0.2">
      <c r="C2596" s="29"/>
      <c r="D2596" s="29"/>
    </row>
    <row r="2597" spans="3:4" x14ac:dyDescent="0.2">
      <c r="C2597" s="29"/>
      <c r="D2597" s="29"/>
    </row>
    <row r="2598" spans="3:4" x14ac:dyDescent="0.2">
      <c r="C2598" s="29"/>
      <c r="D2598" s="29"/>
    </row>
    <row r="2599" spans="3:4" x14ac:dyDescent="0.2">
      <c r="C2599" s="29"/>
      <c r="D2599" s="29"/>
    </row>
    <row r="2600" spans="3:4" x14ac:dyDescent="0.2">
      <c r="C2600" s="29"/>
      <c r="D2600" s="29"/>
    </row>
    <row r="2601" spans="3:4" x14ac:dyDescent="0.2">
      <c r="C2601" s="29"/>
      <c r="D2601" s="29"/>
    </row>
    <row r="2602" spans="3:4" x14ac:dyDescent="0.2">
      <c r="C2602" s="29"/>
      <c r="D2602" s="29"/>
    </row>
    <row r="2603" spans="3:4" x14ac:dyDescent="0.2">
      <c r="C2603" s="29"/>
      <c r="D2603" s="29"/>
    </row>
    <row r="2604" spans="3:4" x14ac:dyDescent="0.2">
      <c r="C2604" s="29"/>
      <c r="D2604" s="29"/>
    </row>
    <row r="2605" spans="3:4" x14ac:dyDescent="0.2">
      <c r="C2605" s="29"/>
      <c r="D2605" s="29"/>
    </row>
    <row r="2606" spans="3:4" x14ac:dyDescent="0.2">
      <c r="C2606" s="29"/>
      <c r="D2606" s="29"/>
    </row>
    <row r="2607" spans="3:4" x14ac:dyDescent="0.2">
      <c r="C2607" s="29"/>
      <c r="D2607" s="29"/>
    </row>
    <row r="2608" spans="3:4" x14ac:dyDescent="0.2">
      <c r="C2608" s="29"/>
      <c r="D2608" s="29"/>
    </row>
    <row r="2609" spans="3:4" x14ac:dyDescent="0.2">
      <c r="C2609" s="29"/>
      <c r="D2609" s="29"/>
    </row>
    <row r="2610" spans="3:4" x14ac:dyDescent="0.2">
      <c r="C2610" s="29"/>
      <c r="D2610" s="29"/>
    </row>
    <row r="2611" spans="3:4" x14ac:dyDescent="0.2">
      <c r="C2611" s="29"/>
      <c r="D2611" s="29"/>
    </row>
    <row r="2612" spans="3:4" x14ac:dyDescent="0.2">
      <c r="C2612" s="29"/>
      <c r="D2612" s="29"/>
    </row>
    <row r="2613" spans="3:4" x14ac:dyDescent="0.2">
      <c r="C2613" s="29"/>
      <c r="D2613" s="29"/>
    </row>
    <row r="2614" spans="3:4" x14ac:dyDescent="0.2">
      <c r="C2614" s="29"/>
      <c r="D2614" s="29"/>
    </row>
    <row r="2615" spans="3:4" x14ac:dyDescent="0.2">
      <c r="C2615" s="29"/>
      <c r="D2615" s="29"/>
    </row>
    <row r="2616" spans="3:4" x14ac:dyDescent="0.2">
      <c r="C2616" s="29"/>
      <c r="D2616" s="29"/>
    </row>
    <row r="2617" spans="3:4" x14ac:dyDescent="0.2">
      <c r="C2617" s="29"/>
      <c r="D2617" s="29"/>
    </row>
    <row r="2618" spans="3:4" x14ac:dyDescent="0.2">
      <c r="C2618" s="29"/>
      <c r="D2618" s="29"/>
    </row>
    <row r="2619" spans="3:4" x14ac:dyDescent="0.2">
      <c r="C2619" s="29"/>
      <c r="D2619" s="29"/>
    </row>
    <row r="2620" spans="3:4" x14ac:dyDescent="0.2">
      <c r="C2620" s="29"/>
      <c r="D2620" s="29"/>
    </row>
    <row r="2621" spans="3:4" x14ac:dyDescent="0.2">
      <c r="C2621" s="29"/>
      <c r="D2621" s="29"/>
    </row>
    <row r="2622" spans="3:4" x14ac:dyDescent="0.2">
      <c r="C2622" s="29"/>
      <c r="D2622" s="29"/>
    </row>
    <row r="2623" spans="3:4" x14ac:dyDescent="0.2">
      <c r="C2623" s="29"/>
      <c r="D2623" s="29"/>
    </row>
    <row r="2624" spans="3:4" x14ac:dyDescent="0.2">
      <c r="C2624" s="29"/>
      <c r="D2624" s="29"/>
    </row>
    <row r="2625" spans="3:4" x14ac:dyDescent="0.2">
      <c r="C2625" s="29"/>
      <c r="D2625" s="29"/>
    </row>
    <row r="2626" spans="3:4" x14ac:dyDescent="0.2">
      <c r="C2626" s="29"/>
      <c r="D2626" s="29"/>
    </row>
    <row r="2627" spans="3:4" x14ac:dyDescent="0.2">
      <c r="C2627" s="29"/>
      <c r="D2627" s="29"/>
    </row>
    <row r="2628" spans="3:4" x14ac:dyDescent="0.2">
      <c r="C2628" s="29"/>
      <c r="D2628" s="29"/>
    </row>
    <row r="2629" spans="3:4" x14ac:dyDescent="0.2">
      <c r="C2629" s="29"/>
      <c r="D2629" s="29"/>
    </row>
    <row r="2630" spans="3:4" x14ac:dyDescent="0.2">
      <c r="C2630" s="29"/>
      <c r="D2630" s="29"/>
    </row>
    <row r="2631" spans="3:4" x14ac:dyDescent="0.2">
      <c r="C2631" s="29"/>
      <c r="D2631" s="29"/>
    </row>
    <row r="2632" spans="3:4" x14ac:dyDescent="0.2">
      <c r="C2632" s="29"/>
      <c r="D2632" s="29"/>
    </row>
    <row r="2633" spans="3:4" x14ac:dyDescent="0.2">
      <c r="C2633" s="29"/>
      <c r="D2633" s="29"/>
    </row>
    <row r="2634" spans="3:4" x14ac:dyDescent="0.2">
      <c r="C2634" s="29"/>
      <c r="D2634" s="29"/>
    </row>
    <row r="2635" spans="3:4" x14ac:dyDescent="0.2">
      <c r="C2635" s="29"/>
      <c r="D2635" s="29"/>
    </row>
    <row r="2636" spans="3:4" x14ac:dyDescent="0.2">
      <c r="C2636" s="29"/>
      <c r="D2636" s="29"/>
    </row>
    <row r="2637" spans="3:4" x14ac:dyDescent="0.2">
      <c r="C2637" s="29"/>
      <c r="D2637" s="29"/>
    </row>
    <row r="2638" spans="3:4" x14ac:dyDescent="0.2">
      <c r="C2638" s="29"/>
      <c r="D2638" s="29"/>
    </row>
    <row r="2639" spans="3:4" x14ac:dyDescent="0.2">
      <c r="C2639" s="29"/>
      <c r="D2639" s="29"/>
    </row>
    <row r="2640" spans="3:4" x14ac:dyDescent="0.2">
      <c r="C2640" s="29"/>
      <c r="D2640" s="29"/>
    </row>
    <row r="2641" spans="3:4" x14ac:dyDescent="0.2">
      <c r="C2641" s="29"/>
      <c r="D2641" s="29"/>
    </row>
    <row r="2642" spans="3:4" x14ac:dyDescent="0.2">
      <c r="C2642" s="29"/>
      <c r="D2642" s="29"/>
    </row>
    <row r="2643" spans="3:4" x14ac:dyDescent="0.2">
      <c r="C2643" s="29"/>
      <c r="D2643" s="29"/>
    </row>
    <row r="2644" spans="3:4" x14ac:dyDescent="0.2">
      <c r="C2644" s="29"/>
      <c r="D2644" s="29"/>
    </row>
    <row r="2645" spans="3:4" x14ac:dyDescent="0.2">
      <c r="C2645" s="29"/>
      <c r="D2645" s="29"/>
    </row>
    <row r="2646" spans="3:4" x14ac:dyDescent="0.2">
      <c r="C2646" s="29"/>
      <c r="D2646" s="29"/>
    </row>
    <row r="2647" spans="3:4" x14ac:dyDescent="0.2">
      <c r="C2647" s="29"/>
      <c r="D2647" s="29"/>
    </row>
    <row r="2648" spans="3:4" x14ac:dyDescent="0.2">
      <c r="C2648" s="29"/>
      <c r="D2648" s="29"/>
    </row>
    <row r="2649" spans="3:4" x14ac:dyDescent="0.2">
      <c r="C2649" s="29"/>
      <c r="D2649" s="29"/>
    </row>
    <row r="2650" spans="3:4" x14ac:dyDescent="0.2">
      <c r="C2650" s="29"/>
      <c r="D2650" s="29"/>
    </row>
    <row r="2651" spans="3:4" x14ac:dyDescent="0.2">
      <c r="C2651" s="29"/>
      <c r="D2651" s="29"/>
    </row>
    <row r="2652" spans="3:4" x14ac:dyDescent="0.2">
      <c r="C2652" s="29"/>
      <c r="D2652" s="29"/>
    </row>
    <row r="2653" spans="3:4" x14ac:dyDescent="0.2">
      <c r="C2653" s="29"/>
      <c r="D2653" s="29"/>
    </row>
    <row r="2654" spans="3:4" x14ac:dyDescent="0.2">
      <c r="C2654" s="29"/>
      <c r="D2654" s="29"/>
    </row>
    <row r="2655" spans="3:4" x14ac:dyDescent="0.2">
      <c r="C2655" s="29"/>
      <c r="D2655" s="29"/>
    </row>
    <row r="2656" spans="3:4" x14ac:dyDescent="0.2">
      <c r="C2656" s="29"/>
      <c r="D2656" s="29"/>
    </row>
    <row r="2657" spans="3:4" x14ac:dyDescent="0.2">
      <c r="C2657" s="29"/>
      <c r="D2657" s="29"/>
    </row>
    <row r="2658" spans="3:4" x14ac:dyDescent="0.2">
      <c r="C2658" s="29"/>
      <c r="D2658" s="29"/>
    </row>
    <row r="2659" spans="3:4" x14ac:dyDescent="0.2">
      <c r="C2659" s="29"/>
      <c r="D2659" s="29"/>
    </row>
    <row r="2660" spans="3:4" x14ac:dyDescent="0.2">
      <c r="C2660" s="29"/>
      <c r="D2660" s="29"/>
    </row>
    <row r="2661" spans="3:4" x14ac:dyDescent="0.2">
      <c r="C2661" s="29"/>
      <c r="D2661" s="29"/>
    </row>
    <row r="2662" spans="3:4" x14ac:dyDescent="0.2">
      <c r="C2662" s="29"/>
      <c r="D2662" s="29"/>
    </row>
    <row r="2663" spans="3:4" x14ac:dyDescent="0.2">
      <c r="C2663" s="29"/>
      <c r="D2663" s="29"/>
    </row>
    <row r="2664" spans="3:4" x14ac:dyDescent="0.2">
      <c r="C2664" s="29"/>
      <c r="D2664" s="29"/>
    </row>
    <row r="2665" spans="3:4" x14ac:dyDescent="0.2">
      <c r="C2665" s="29"/>
      <c r="D2665" s="29"/>
    </row>
    <row r="2666" spans="3:4" x14ac:dyDescent="0.2">
      <c r="C2666" s="29"/>
      <c r="D2666" s="29"/>
    </row>
    <row r="2667" spans="3:4" x14ac:dyDescent="0.2">
      <c r="C2667" s="29"/>
      <c r="D2667" s="29"/>
    </row>
    <row r="2668" spans="3:4" x14ac:dyDescent="0.2">
      <c r="C2668" s="29"/>
      <c r="D2668" s="29"/>
    </row>
    <row r="2669" spans="3:4" x14ac:dyDescent="0.2">
      <c r="C2669" s="29"/>
      <c r="D2669" s="29"/>
    </row>
    <row r="2670" spans="3:4" x14ac:dyDescent="0.2">
      <c r="C2670" s="29"/>
      <c r="D2670" s="29"/>
    </row>
    <row r="2671" spans="3:4" x14ac:dyDescent="0.2">
      <c r="C2671" s="29"/>
      <c r="D2671" s="29"/>
    </row>
    <row r="2672" spans="3:4" x14ac:dyDescent="0.2">
      <c r="C2672" s="29"/>
      <c r="D2672" s="29"/>
    </row>
    <row r="2673" spans="3:4" x14ac:dyDescent="0.2">
      <c r="C2673" s="29"/>
      <c r="D2673" s="29"/>
    </row>
    <row r="2674" spans="3:4" x14ac:dyDescent="0.2">
      <c r="C2674" s="29"/>
      <c r="D2674" s="29"/>
    </row>
    <row r="2675" spans="3:4" x14ac:dyDescent="0.2">
      <c r="C2675" s="29"/>
      <c r="D2675" s="29"/>
    </row>
    <row r="2676" spans="3:4" x14ac:dyDescent="0.2">
      <c r="C2676" s="29"/>
      <c r="D2676" s="29"/>
    </row>
    <row r="2677" spans="3:4" x14ac:dyDescent="0.2">
      <c r="C2677" s="29"/>
      <c r="D2677" s="29"/>
    </row>
    <row r="2678" spans="3:4" x14ac:dyDescent="0.2">
      <c r="C2678" s="29"/>
      <c r="D2678" s="29"/>
    </row>
    <row r="2679" spans="3:4" x14ac:dyDescent="0.2">
      <c r="C2679" s="29"/>
      <c r="D2679" s="29"/>
    </row>
    <row r="2680" spans="3:4" x14ac:dyDescent="0.2">
      <c r="C2680" s="29"/>
      <c r="D2680" s="29"/>
    </row>
    <row r="2681" spans="3:4" x14ac:dyDescent="0.2">
      <c r="C2681" s="29"/>
      <c r="D2681" s="29"/>
    </row>
    <row r="2682" spans="3:4" x14ac:dyDescent="0.2">
      <c r="C2682" s="29"/>
      <c r="D2682" s="29"/>
    </row>
    <row r="2683" spans="3:4" x14ac:dyDescent="0.2">
      <c r="C2683" s="29"/>
      <c r="D2683" s="29"/>
    </row>
    <row r="2684" spans="3:4" x14ac:dyDescent="0.2">
      <c r="C2684" s="29"/>
      <c r="D2684" s="29"/>
    </row>
    <row r="2685" spans="3:4" x14ac:dyDescent="0.2">
      <c r="C2685" s="29"/>
      <c r="D2685" s="29"/>
    </row>
    <row r="2686" spans="3:4" x14ac:dyDescent="0.2">
      <c r="C2686" s="29"/>
      <c r="D2686" s="29"/>
    </row>
    <row r="2687" spans="3:4" x14ac:dyDescent="0.2">
      <c r="C2687" s="29"/>
      <c r="D2687" s="29"/>
    </row>
    <row r="2688" spans="3:4" x14ac:dyDescent="0.2">
      <c r="C2688" s="29"/>
      <c r="D2688" s="29"/>
    </row>
    <row r="2689" spans="3:4" x14ac:dyDescent="0.2">
      <c r="C2689" s="29"/>
      <c r="D2689" s="29"/>
    </row>
    <row r="2690" spans="3:4" x14ac:dyDescent="0.2">
      <c r="C2690" s="29"/>
      <c r="D2690" s="29"/>
    </row>
    <row r="2691" spans="3:4" x14ac:dyDescent="0.2">
      <c r="C2691" s="29"/>
      <c r="D2691" s="29"/>
    </row>
    <row r="2692" spans="3:4" x14ac:dyDescent="0.2">
      <c r="C2692" s="29"/>
      <c r="D2692" s="29"/>
    </row>
    <row r="2693" spans="3:4" x14ac:dyDescent="0.2">
      <c r="C2693" s="29"/>
      <c r="D2693" s="29"/>
    </row>
    <row r="2694" spans="3:4" x14ac:dyDescent="0.2">
      <c r="C2694" s="29"/>
      <c r="D2694" s="29"/>
    </row>
    <row r="2695" spans="3:4" x14ac:dyDescent="0.2">
      <c r="C2695" s="29"/>
      <c r="D2695" s="29"/>
    </row>
    <row r="2696" spans="3:4" x14ac:dyDescent="0.2">
      <c r="C2696" s="29"/>
      <c r="D2696" s="29"/>
    </row>
    <row r="2697" spans="3:4" x14ac:dyDescent="0.2">
      <c r="C2697" s="29"/>
      <c r="D2697" s="29"/>
    </row>
    <row r="2698" spans="3:4" x14ac:dyDescent="0.2">
      <c r="C2698" s="29"/>
      <c r="D2698" s="29"/>
    </row>
    <row r="2699" spans="3:4" x14ac:dyDescent="0.2">
      <c r="C2699" s="29"/>
      <c r="D2699" s="29"/>
    </row>
    <row r="2700" spans="3:4" x14ac:dyDescent="0.2">
      <c r="C2700" s="29"/>
      <c r="D2700" s="29"/>
    </row>
    <row r="2701" spans="3:4" x14ac:dyDescent="0.2">
      <c r="C2701" s="29"/>
      <c r="D2701" s="29"/>
    </row>
    <row r="2702" spans="3:4" x14ac:dyDescent="0.2">
      <c r="C2702" s="29"/>
      <c r="D2702" s="29"/>
    </row>
    <row r="2703" spans="3:4" x14ac:dyDescent="0.2">
      <c r="C2703" s="29"/>
      <c r="D2703" s="29"/>
    </row>
    <row r="2704" spans="3:4" x14ac:dyDescent="0.2">
      <c r="C2704" s="29"/>
      <c r="D2704" s="29"/>
    </row>
    <row r="2705" spans="3:4" x14ac:dyDescent="0.2">
      <c r="C2705" s="29"/>
      <c r="D2705" s="29"/>
    </row>
    <row r="2706" spans="3:4" x14ac:dyDescent="0.2">
      <c r="C2706" s="29"/>
      <c r="D2706" s="29"/>
    </row>
    <row r="2707" spans="3:4" x14ac:dyDescent="0.2">
      <c r="C2707" s="29"/>
      <c r="D2707" s="29"/>
    </row>
    <row r="2708" spans="3:4" x14ac:dyDescent="0.2">
      <c r="C2708" s="29"/>
      <c r="D2708" s="29"/>
    </row>
    <row r="2709" spans="3:4" x14ac:dyDescent="0.2">
      <c r="C2709" s="29"/>
      <c r="D2709" s="29"/>
    </row>
    <row r="2710" spans="3:4" x14ac:dyDescent="0.2">
      <c r="C2710" s="29"/>
      <c r="D2710" s="29"/>
    </row>
    <row r="2711" spans="3:4" x14ac:dyDescent="0.2">
      <c r="C2711" s="29"/>
      <c r="D2711" s="29"/>
    </row>
    <row r="2712" spans="3:4" x14ac:dyDescent="0.2">
      <c r="C2712" s="29"/>
      <c r="D2712" s="29"/>
    </row>
    <row r="2713" spans="3:4" x14ac:dyDescent="0.2">
      <c r="C2713" s="29"/>
      <c r="D2713" s="29"/>
    </row>
    <row r="2714" spans="3:4" x14ac:dyDescent="0.2">
      <c r="C2714" s="29"/>
      <c r="D2714" s="29"/>
    </row>
    <row r="2715" spans="3:4" x14ac:dyDescent="0.2">
      <c r="C2715" s="29"/>
      <c r="D2715" s="29"/>
    </row>
    <row r="2716" spans="3:4" x14ac:dyDescent="0.2">
      <c r="C2716" s="29"/>
      <c r="D2716" s="29"/>
    </row>
    <row r="2717" spans="3:4" x14ac:dyDescent="0.2">
      <c r="C2717" s="29"/>
      <c r="D2717" s="29"/>
    </row>
    <row r="2718" spans="3:4" x14ac:dyDescent="0.2">
      <c r="C2718" s="29"/>
      <c r="D2718" s="29"/>
    </row>
    <row r="2719" spans="3:4" x14ac:dyDescent="0.2">
      <c r="C2719" s="29"/>
      <c r="D2719" s="29"/>
    </row>
    <row r="2720" spans="3:4" x14ac:dyDescent="0.2">
      <c r="C2720" s="29"/>
      <c r="D2720" s="29"/>
    </row>
    <row r="2721" spans="3:4" x14ac:dyDescent="0.2">
      <c r="C2721" s="29"/>
      <c r="D2721" s="29"/>
    </row>
    <row r="2722" spans="3:4" x14ac:dyDescent="0.2">
      <c r="C2722" s="29"/>
      <c r="D2722" s="29"/>
    </row>
    <row r="2723" spans="3:4" x14ac:dyDescent="0.2">
      <c r="C2723" s="29"/>
      <c r="D2723" s="29"/>
    </row>
    <row r="2724" spans="3:4" x14ac:dyDescent="0.2">
      <c r="C2724" s="29"/>
      <c r="D2724" s="29"/>
    </row>
    <row r="2725" spans="3:4" x14ac:dyDescent="0.2">
      <c r="C2725" s="29"/>
      <c r="D2725" s="29"/>
    </row>
    <row r="2726" spans="3:4" x14ac:dyDescent="0.2">
      <c r="C2726" s="29"/>
      <c r="D2726" s="29"/>
    </row>
    <row r="2727" spans="3:4" x14ac:dyDescent="0.2">
      <c r="C2727" s="29"/>
      <c r="D2727" s="29"/>
    </row>
    <row r="2728" spans="3:4" x14ac:dyDescent="0.2">
      <c r="C2728" s="29"/>
      <c r="D2728" s="29"/>
    </row>
    <row r="2729" spans="3:4" x14ac:dyDescent="0.2">
      <c r="C2729" s="29"/>
      <c r="D2729" s="29"/>
    </row>
    <row r="2730" spans="3:4" x14ac:dyDescent="0.2">
      <c r="C2730" s="29"/>
      <c r="D2730" s="29"/>
    </row>
    <row r="2731" spans="3:4" x14ac:dyDescent="0.2">
      <c r="C2731" s="29"/>
      <c r="D2731" s="29"/>
    </row>
    <row r="2732" spans="3:4" x14ac:dyDescent="0.2">
      <c r="C2732" s="29"/>
      <c r="D2732" s="29"/>
    </row>
    <row r="2733" spans="3:4" x14ac:dyDescent="0.2">
      <c r="C2733" s="29"/>
      <c r="D2733" s="29"/>
    </row>
    <row r="2734" spans="3:4" x14ac:dyDescent="0.2">
      <c r="C2734" s="29"/>
      <c r="D2734" s="29"/>
    </row>
    <row r="2735" spans="3:4" x14ac:dyDescent="0.2">
      <c r="C2735" s="29"/>
      <c r="D2735" s="29"/>
    </row>
    <row r="2736" spans="3:4" x14ac:dyDescent="0.2">
      <c r="C2736" s="29"/>
      <c r="D2736" s="29"/>
    </row>
    <row r="2737" spans="3:4" x14ac:dyDescent="0.2">
      <c r="C2737" s="29"/>
      <c r="D2737" s="29"/>
    </row>
    <row r="2738" spans="3:4" x14ac:dyDescent="0.2">
      <c r="C2738" s="29"/>
      <c r="D2738" s="29"/>
    </row>
    <row r="2739" spans="3:4" x14ac:dyDescent="0.2">
      <c r="C2739" s="29"/>
      <c r="D2739" s="29"/>
    </row>
    <row r="2740" spans="3:4" x14ac:dyDescent="0.2">
      <c r="C2740" s="29"/>
      <c r="D2740" s="29"/>
    </row>
    <row r="2741" spans="3:4" x14ac:dyDescent="0.2">
      <c r="C2741" s="29"/>
      <c r="D2741" s="29"/>
    </row>
    <row r="2742" spans="3:4" x14ac:dyDescent="0.2">
      <c r="C2742" s="29"/>
      <c r="D2742" s="29"/>
    </row>
    <row r="2743" spans="3:4" x14ac:dyDescent="0.2">
      <c r="C2743" s="29"/>
      <c r="D2743" s="29"/>
    </row>
    <row r="2744" spans="3:4" x14ac:dyDescent="0.2">
      <c r="C2744" s="29"/>
      <c r="D2744" s="29"/>
    </row>
    <row r="2745" spans="3:4" x14ac:dyDescent="0.2">
      <c r="C2745" s="29"/>
      <c r="D2745" s="29"/>
    </row>
    <row r="2746" spans="3:4" x14ac:dyDescent="0.2">
      <c r="C2746" s="29"/>
      <c r="D2746" s="29"/>
    </row>
    <row r="2747" spans="3:4" x14ac:dyDescent="0.2">
      <c r="C2747" s="29"/>
      <c r="D2747" s="29"/>
    </row>
    <row r="2748" spans="3:4" x14ac:dyDescent="0.2">
      <c r="C2748" s="29"/>
      <c r="D2748" s="29"/>
    </row>
    <row r="2749" spans="3:4" x14ac:dyDescent="0.2">
      <c r="C2749" s="29"/>
      <c r="D2749" s="29"/>
    </row>
    <row r="2750" spans="3:4" x14ac:dyDescent="0.2">
      <c r="C2750" s="29"/>
      <c r="D2750" s="29"/>
    </row>
    <row r="2751" spans="3:4" x14ac:dyDescent="0.2">
      <c r="C2751" s="29"/>
      <c r="D2751" s="29"/>
    </row>
    <row r="2752" spans="3:4" x14ac:dyDescent="0.2">
      <c r="C2752" s="29"/>
      <c r="D2752" s="29"/>
    </row>
    <row r="2753" spans="3:4" x14ac:dyDescent="0.2">
      <c r="C2753" s="29"/>
      <c r="D2753" s="29"/>
    </row>
    <row r="2754" spans="3:4" x14ac:dyDescent="0.2">
      <c r="C2754" s="29"/>
      <c r="D2754" s="29"/>
    </row>
    <row r="2755" spans="3:4" x14ac:dyDescent="0.2">
      <c r="C2755" s="29"/>
      <c r="D2755" s="29"/>
    </row>
    <row r="2756" spans="3:4" x14ac:dyDescent="0.2">
      <c r="C2756" s="29"/>
      <c r="D2756" s="29"/>
    </row>
    <row r="2757" spans="3:4" x14ac:dyDescent="0.2">
      <c r="C2757" s="29"/>
      <c r="D2757" s="29"/>
    </row>
    <row r="2758" spans="3:4" x14ac:dyDescent="0.2">
      <c r="C2758" s="29"/>
      <c r="D2758" s="29"/>
    </row>
    <row r="2759" spans="3:4" x14ac:dyDescent="0.2">
      <c r="C2759" s="29"/>
      <c r="D2759" s="29"/>
    </row>
    <row r="2760" spans="3:4" x14ac:dyDescent="0.2">
      <c r="C2760" s="29"/>
      <c r="D2760" s="29"/>
    </row>
    <row r="2761" spans="3:4" x14ac:dyDescent="0.2">
      <c r="C2761" s="29"/>
      <c r="D2761" s="29"/>
    </row>
    <row r="2762" spans="3:4" x14ac:dyDescent="0.2">
      <c r="C2762" s="29"/>
      <c r="D2762" s="29"/>
    </row>
    <row r="2763" spans="3:4" x14ac:dyDescent="0.2">
      <c r="C2763" s="29"/>
      <c r="D2763" s="29"/>
    </row>
    <row r="2764" spans="3:4" x14ac:dyDescent="0.2">
      <c r="C2764" s="29"/>
      <c r="D2764" s="29"/>
    </row>
    <row r="2765" spans="3:4" x14ac:dyDescent="0.2">
      <c r="C2765" s="29"/>
      <c r="D2765" s="29"/>
    </row>
    <row r="2766" spans="3:4" x14ac:dyDescent="0.2">
      <c r="C2766" s="29"/>
      <c r="D2766" s="29"/>
    </row>
    <row r="2767" spans="3:4" x14ac:dyDescent="0.2">
      <c r="C2767" s="29"/>
      <c r="D2767" s="29"/>
    </row>
    <row r="2768" spans="3:4" x14ac:dyDescent="0.2">
      <c r="C2768" s="29"/>
      <c r="D2768" s="29"/>
    </row>
    <row r="2769" spans="3:4" x14ac:dyDescent="0.2">
      <c r="C2769" s="29"/>
      <c r="D2769" s="29"/>
    </row>
    <row r="2770" spans="3:4" x14ac:dyDescent="0.2">
      <c r="C2770" s="29"/>
      <c r="D2770" s="29"/>
    </row>
    <row r="2771" spans="3:4" x14ac:dyDescent="0.2">
      <c r="C2771" s="29"/>
      <c r="D2771" s="29"/>
    </row>
    <row r="2772" spans="3:4" x14ac:dyDescent="0.2">
      <c r="C2772" s="29"/>
      <c r="D2772" s="29"/>
    </row>
    <row r="2773" spans="3:4" x14ac:dyDescent="0.2">
      <c r="C2773" s="29"/>
      <c r="D2773" s="29"/>
    </row>
    <row r="2774" spans="3:4" x14ac:dyDescent="0.2">
      <c r="C2774" s="29"/>
      <c r="D2774" s="29"/>
    </row>
    <row r="2775" spans="3:4" x14ac:dyDescent="0.2">
      <c r="C2775" s="29"/>
      <c r="D2775" s="29"/>
    </row>
    <row r="2776" spans="3:4" x14ac:dyDescent="0.2">
      <c r="C2776" s="29"/>
      <c r="D2776" s="29"/>
    </row>
    <row r="2777" spans="3:4" x14ac:dyDescent="0.2">
      <c r="C2777" s="29"/>
      <c r="D2777" s="29"/>
    </row>
    <row r="2778" spans="3:4" x14ac:dyDescent="0.2">
      <c r="C2778" s="29"/>
      <c r="D2778" s="29"/>
    </row>
    <row r="2779" spans="3:4" x14ac:dyDescent="0.2">
      <c r="C2779" s="29"/>
      <c r="D2779" s="29"/>
    </row>
    <row r="2780" spans="3:4" x14ac:dyDescent="0.2">
      <c r="C2780" s="29"/>
      <c r="D2780" s="29"/>
    </row>
    <row r="2781" spans="3:4" x14ac:dyDescent="0.2">
      <c r="C2781" s="29"/>
      <c r="D2781" s="29"/>
    </row>
    <row r="2782" spans="3:4" x14ac:dyDescent="0.2">
      <c r="C2782" s="29"/>
      <c r="D2782" s="29"/>
    </row>
    <row r="2783" spans="3:4" x14ac:dyDescent="0.2">
      <c r="C2783" s="29"/>
      <c r="D2783" s="29"/>
    </row>
    <row r="2784" spans="3:4" x14ac:dyDescent="0.2">
      <c r="C2784" s="29"/>
      <c r="D2784" s="29"/>
    </row>
    <row r="2785" spans="3:4" x14ac:dyDescent="0.2">
      <c r="C2785" s="29"/>
      <c r="D2785" s="29"/>
    </row>
    <row r="2786" spans="3:4" x14ac:dyDescent="0.2">
      <c r="C2786" s="29"/>
      <c r="D2786" s="29"/>
    </row>
    <row r="2787" spans="3:4" x14ac:dyDescent="0.2">
      <c r="C2787" s="29"/>
      <c r="D2787" s="29"/>
    </row>
    <row r="2788" spans="3:4" x14ac:dyDescent="0.2">
      <c r="C2788" s="29"/>
      <c r="D2788" s="29"/>
    </row>
    <row r="2789" spans="3:4" x14ac:dyDescent="0.2">
      <c r="C2789" s="29"/>
      <c r="D2789" s="29"/>
    </row>
    <row r="2790" spans="3:4" x14ac:dyDescent="0.2">
      <c r="C2790" s="29"/>
      <c r="D2790" s="29"/>
    </row>
    <row r="2791" spans="3:4" x14ac:dyDescent="0.2">
      <c r="C2791" s="29"/>
      <c r="D2791" s="29"/>
    </row>
    <row r="2792" spans="3:4" x14ac:dyDescent="0.2">
      <c r="C2792" s="29"/>
      <c r="D2792" s="29"/>
    </row>
    <row r="2793" spans="3:4" x14ac:dyDescent="0.2">
      <c r="C2793" s="29"/>
      <c r="D2793" s="29"/>
    </row>
    <row r="2794" spans="3:4" x14ac:dyDescent="0.2">
      <c r="C2794" s="29"/>
      <c r="D2794" s="29"/>
    </row>
    <row r="2795" spans="3:4" x14ac:dyDescent="0.2">
      <c r="C2795" s="29"/>
      <c r="D2795" s="29"/>
    </row>
    <row r="2796" spans="3:4" x14ac:dyDescent="0.2">
      <c r="C2796" s="29"/>
      <c r="D2796" s="29"/>
    </row>
    <row r="2797" spans="3:4" x14ac:dyDescent="0.2">
      <c r="C2797" s="29"/>
      <c r="D2797" s="29"/>
    </row>
    <row r="2798" spans="3:4" x14ac:dyDescent="0.2">
      <c r="C2798" s="29"/>
      <c r="D2798" s="29"/>
    </row>
    <row r="2799" spans="3:4" x14ac:dyDescent="0.2">
      <c r="C2799" s="29"/>
      <c r="D2799" s="29"/>
    </row>
    <row r="2800" spans="3:4" x14ac:dyDescent="0.2">
      <c r="C2800" s="29"/>
      <c r="D2800" s="29"/>
    </row>
    <row r="2801" spans="3:4" x14ac:dyDescent="0.2">
      <c r="C2801" s="29"/>
      <c r="D2801" s="29"/>
    </row>
    <row r="2802" spans="3:4" x14ac:dyDescent="0.2">
      <c r="C2802" s="29"/>
      <c r="D2802" s="29"/>
    </row>
    <row r="2803" spans="3:4" x14ac:dyDescent="0.2">
      <c r="C2803" s="29"/>
      <c r="D2803" s="29"/>
    </row>
    <row r="2804" spans="3:4" x14ac:dyDescent="0.2">
      <c r="C2804" s="29"/>
      <c r="D2804" s="29"/>
    </row>
    <row r="2805" spans="3:4" x14ac:dyDescent="0.2">
      <c r="C2805" s="29"/>
      <c r="D2805" s="29"/>
    </row>
    <row r="2806" spans="3:4" x14ac:dyDescent="0.2">
      <c r="C2806" s="29"/>
      <c r="D2806" s="29"/>
    </row>
    <row r="2807" spans="3:4" x14ac:dyDescent="0.2">
      <c r="C2807" s="29"/>
      <c r="D2807" s="29"/>
    </row>
    <row r="2808" spans="3:4" x14ac:dyDescent="0.2">
      <c r="C2808" s="29"/>
      <c r="D2808" s="29"/>
    </row>
    <row r="2809" spans="3:4" x14ac:dyDescent="0.2">
      <c r="C2809" s="29"/>
      <c r="D2809" s="29"/>
    </row>
    <row r="2810" spans="3:4" x14ac:dyDescent="0.2">
      <c r="C2810" s="29"/>
      <c r="D2810" s="29"/>
    </row>
    <row r="2811" spans="3:4" x14ac:dyDescent="0.2">
      <c r="C2811" s="29"/>
      <c r="D2811" s="29"/>
    </row>
    <row r="2812" spans="3:4" x14ac:dyDescent="0.2">
      <c r="C2812" s="29"/>
      <c r="D2812" s="29"/>
    </row>
    <row r="2813" spans="3:4" x14ac:dyDescent="0.2">
      <c r="C2813" s="29"/>
      <c r="D2813" s="29"/>
    </row>
    <row r="2814" spans="3:4" x14ac:dyDescent="0.2">
      <c r="C2814" s="29"/>
      <c r="D2814" s="29"/>
    </row>
    <row r="2815" spans="3:4" x14ac:dyDescent="0.2">
      <c r="C2815" s="29"/>
      <c r="D2815" s="29"/>
    </row>
    <row r="2816" spans="3:4" x14ac:dyDescent="0.2">
      <c r="C2816" s="29"/>
      <c r="D2816" s="29"/>
    </row>
    <row r="2817" spans="3:4" x14ac:dyDescent="0.2">
      <c r="C2817" s="29"/>
      <c r="D2817" s="29"/>
    </row>
    <row r="2818" spans="3:4" x14ac:dyDescent="0.2">
      <c r="C2818" s="29"/>
      <c r="D2818" s="29"/>
    </row>
    <row r="2819" spans="3:4" x14ac:dyDescent="0.2">
      <c r="C2819" s="29"/>
      <c r="D2819" s="29"/>
    </row>
    <row r="2820" spans="3:4" x14ac:dyDescent="0.2">
      <c r="C2820" s="29"/>
      <c r="D2820" s="29"/>
    </row>
    <row r="2821" spans="3:4" x14ac:dyDescent="0.2">
      <c r="C2821" s="29"/>
      <c r="D2821" s="29"/>
    </row>
    <row r="2822" spans="3:4" x14ac:dyDescent="0.2">
      <c r="C2822" s="29"/>
      <c r="D2822" s="29"/>
    </row>
    <row r="2823" spans="3:4" x14ac:dyDescent="0.2">
      <c r="C2823" s="29"/>
      <c r="D2823" s="29"/>
    </row>
    <row r="2824" spans="3:4" x14ac:dyDescent="0.2">
      <c r="C2824" s="29"/>
      <c r="D2824" s="29"/>
    </row>
    <row r="2825" spans="3:4" x14ac:dyDescent="0.2">
      <c r="C2825" s="29"/>
      <c r="D2825" s="29"/>
    </row>
    <row r="2826" spans="3:4" x14ac:dyDescent="0.2">
      <c r="C2826" s="29"/>
      <c r="D2826" s="29"/>
    </row>
    <row r="2827" spans="3:4" x14ac:dyDescent="0.2">
      <c r="C2827" s="29"/>
      <c r="D2827" s="29"/>
    </row>
    <row r="2828" spans="3:4" x14ac:dyDescent="0.2">
      <c r="C2828" s="29"/>
      <c r="D2828" s="29"/>
    </row>
    <row r="2829" spans="3:4" x14ac:dyDescent="0.2">
      <c r="C2829" s="29"/>
      <c r="D2829" s="29"/>
    </row>
    <row r="2830" spans="3:4" x14ac:dyDescent="0.2">
      <c r="C2830" s="29"/>
      <c r="D2830" s="29"/>
    </row>
    <row r="2831" spans="3:4" x14ac:dyDescent="0.2">
      <c r="C2831" s="29"/>
      <c r="D2831" s="29"/>
    </row>
    <row r="2832" spans="3:4" x14ac:dyDescent="0.2">
      <c r="C2832" s="29"/>
      <c r="D2832" s="29"/>
    </row>
    <row r="2833" spans="3:4" x14ac:dyDescent="0.2">
      <c r="C2833" s="29"/>
      <c r="D2833" s="29"/>
    </row>
    <row r="2834" spans="3:4" x14ac:dyDescent="0.2">
      <c r="C2834" s="29"/>
      <c r="D2834" s="29"/>
    </row>
    <row r="2835" spans="3:4" x14ac:dyDescent="0.2">
      <c r="C2835" s="29"/>
      <c r="D2835" s="29"/>
    </row>
    <row r="2836" spans="3:4" x14ac:dyDescent="0.2">
      <c r="C2836" s="29"/>
      <c r="D2836" s="29"/>
    </row>
    <row r="2837" spans="3:4" x14ac:dyDescent="0.2">
      <c r="C2837" s="29"/>
      <c r="D2837" s="29"/>
    </row>
    <row r="2838" spans="3:4" x14ac:dyDescent="0.2">
      <c r="C2838" s="29"/>
      <c r="D2838" s="29"/>
    </row>
    <row r="2839" spans="3:4" x14ac:dyDescent="0.2">
      <c r="C2839" s="29"/>
      <c r="D2839" s="29"/>
    </row>
    <row r="2840" spans="3:4" x14ac:dyDescent="0.2">
      <c r="C2840" s="29"/>
      <c r="D2840" s="29"/>
    </row>
    <row r="2841" spans="3:4" x14ac:dyDescent="0.2">
      <c r="C2841" s="29"/>
      <c r="D2841" s="29"/>
    </row>
    <row r="2842" spans="3:4" x14ac:dyDescent="0.2">
      <c r="C2842" s="29"/>
      <c r="D2842" s="29"/>
    </row>
    <row r="2843" spans="3:4" x14ac:dyDescent="0.2">
      <c r="C2843" s="29"/>
      <c r="D2843" s="29"/>
    </row>
    <row r="2844" spans="3:4" x14ac:dyDescent="0.2">
      <c r="C2844" s="29"/>
      <c r="D2844" s="29"/>
    </row>
    <row r="2845" spans="3:4" x14ac:dyDescent="0.2">
      <c r="C2845" s="29"/>
      <c r="D2845" s="29"/>
    </row>
    <row r="2846" spans="3:4" x14ac:dyDescent="0.2">
      <c r="C2846" s="29"/>
      <c r="D2846" s="29"/>
    </row>
    <row r="2847" spans="3:4" x14ac:dyDescent="0.2">
      <c r="C2847" s="29"/>
      <c r="D2847" s="29"/>
    </row>
    <row r="2848" spans="3:4" x14ac:dyDescent="0.2">
      <c r="C2848" s="29"/>
      <c r="D2848" s="29"/>
    </row>
    <row r="2849" spans="3:4" x14ac:dyDescent="0.2">
      <c r="C2849" s="29"/>
      <c r="D2849" s="29"/>
    </row>
    <row r="2850" spans="3:4" x14ac:dyDescent="0.2">
      <c r="C2850" s="29"/>
      <c r="D2850" s="29"/>
    </row>
    <row r="2851" spans="3:4" x14ac:dyDescent="0.2">
      <c r="C2851" s="29"/>
      <c r="D2851" s="29"/>
    </row>
    <row r="2852" spans="3:4" x14ac:dyDescent="0.2">
      <c r="C2852" s="29"/>
      <c r="D2852" s="29"/>
    </row>
    <row r="2853" spans="3:4" x14ac:dyDescent="0.2">
      <c r="C2853" s="29"/>
      <c r="D2853" s="29"/>
    </row>
    <row r="2854" spans="3:4" x14ac:dyDescent="0.2">
      <c r="C2854" s="29"/>
      <c r="D2854" s="29"/>
    </row>
    <row r="2855" spans="3:4" x14ac:dyDescent="0.2">
      <c r="C2855" s="29"/>
      <c r="D2855" s="29"/>
    </row>
    <row r="2856" spans="3:4" x14ac:dyDescent="0.2">
      <c r="C2856" s="29"/>
      <c r="D2856" s="29"/>
    </row>
    <row r="2857" spans="3:4" x14ac:dyDescent="0.2">
      <c r="C2857" s="29"/>
      <c r="D2857" s="29"/>
    </row>
    <row r="2858" spans="3:4" x14ac:dyDescent="0.2">
      <c r="C2858" s="29"/>
      <c r="D2858" s="29"/>
    </row>
    <row r="2859" spans="3:4" x14ac:dyDescent="0.2">
      <c r="C2859" s="29"/>
      <c r="D2859" s="29"/>
    </row>
    <row r="2860" spans="3:4" x14ac:dyDescent="0.2">
      <c r="C2860" s="29"/>
      <c r="D2860" s="29"/>
    </row>
    <row r="2861" spans="3:4" x14ac:dyDescent="0.2">
      <c r="C2861" s="29"/>
      <c r="D2861" s="29"/>
    </row>
    <row r="2862" spans="3:4" x14ac:dyDescent="0.2">
      <c r="C2862" s="29"/>
      <c r="D2862" s="29"/>
    </row>
    <row r="2863" spans="3:4" x14ac:dyDescent="0.2">
      <c r="C2863" s="29"/>
      <c r="D2863" s="29"/>
    </row>
    <row r="2864" spans="3:4" x14ac:dyDescent="0.2">
      <c r="C2864" s="29"/>
      <c r="D2864" s="29"/>
    </row>
    <row r="2865" spans="3:4" x14ac:dyDescent="0.2">
      <c r="C2865" s="29"/>
      <c r="D2865" s="29"/>
    </row>
    <row r="2866" spans="3:4" x14ac:dyDescent="0.2">
      <c r="C2866" s="29"/>
      <c r="D2866" s="29"/>
    </row>
    <row r="2867" spans="3:4" x14ac:dyDescent="0.2">
      <c r="C2867" s="29"/>
      <c r="D2867" s="29"/>
    </row>
    <row r="2868" spans="3:4" x14ac:dyDescent="0.2">
      <c r="C2868" s="29"/>
      <c r="D2868" s="29"/>
    </row>
    <row r="2869" spans="3:4" x14ac:dyDescent="0.2">
      <c r="C2869" s="29"/>
      <c r="D2869" s="29"/>
    </row>
    <row r="2870" spans="3:4" x14ac:dyDescent="0.2">
      <c r="C2870" s="29"/>
      <c r="D2870" s="29"/>
    </row>
    <row r="2871" spans="3:4" x14ac:dyDescent="0.2">
      <c r="C2871" s="29"/>
      <c r="D2871" s="29"/>
    </row>
    <row r="2872" spans="3:4" x14ac:dyDescent="0.2">
      <c r="C2872" s="29"/>
      <c r="D2872" s="29"/>
    </row>
    <row r="2873" spans="3:4" x14ac:dyDescent="0.2">
      <c r="C2873" s="29"/>
      <c r="D2873" s="29"/>
    </row>
    <row r="2874" spans="3:4" x14ac:dyDescent="0.2">
      <c r="C2874" s="29"/>
      <c r="D2874" s="29"/>
    </row>
    <row r="2875" spans="3:4" x14ac:dyDescent="0.2">
      <c r="C2875" s="29"/>
      <c r="D2875" s="29"/>
    </row>
    <row r="2876" spans="3:4" x14ac:dyDescent="0.2">
      <c r="C2876" s="29"/>
      <c r="D2876" s="29"/>
    </row>
    <row r="2877" spans="3:4" x14ac:dyDescent="0.2">
      <c r="C2877" s="29"/>
      <c r="D2877" s="29"/>
    </row>
    <row r="2878" spans="3:4" x14ac:dyDescent="0.2">
      <c r="C2878" s="29"/>
      <c r="D2878" s="29"/>
    </row>
    <row r="2879" spans="3:4" x14ac:dyDescent="0.2">
      <c r="C2879" s="29"/>
      <c r="D2879" s="29"/>
    </row>
    <row r="2880" spans="3:4" x14ac:dyDescent="0.2">
      <c r="C2880" s="29"/>
      <c r="D2880" s="29"/>
    </row>
    <row r="2881" spans="3:4" x14ac:dyDescent="0.2">
      <c r="C2881" s="29"/>
      <c r="D2881" s="29"/>
    </row>
    <row r="2882" spans="3:4" x14ac:dyDescent="0.2">
      <c r="C2882" s="29"/>
      <c r="D2882" s="29"/>
    </row>
    <row r="2883" spans="3:4" x14ac:dyDescent="0.2">
      <c r="C2883" s="29"/>
      <c r="D2883" s="29"/>
    </row>
    <row r="2884" spans="3:4" x14ac:dyDescent="0.2">
      <c r="C2884" s="29"/>
      <c r="D2884" s="29"/>
    </row>
    <row r="2885" spans="3:4" x14ac:dyDescent="0.2">
      <c r="C2885" s="29"/>
      <c r="D2885" s="29"/>
    </row>
    <row r="2886" spans="3:4" x14ac:dyDescent="0.2">
      <c r="C2886" s="29"/>
      <c r="D2886" s="29"/>
    </row>
    <row r="2887" spans="3:4" x14ac:dyDescent="0.2">
      <c r="C2887" s="29"/>
      <c r="D2887" s="29"/>
    </row>
    <row r="2888" spans="3:4" x14ac:dyDescent="0.2">
      <c r="C2888" s="29"/>
      <c r="D2888" s="29"/>
    </row>
    <row r="2889" spans="3:4" x14ac:dyDescent="0.2">
      <c r="C2889" s="29"/>
      <c r="D2889" s="29"/>
    </row>
    <row r="2890" spans="3:4" x14ac:dyDescent="0.2">
      <c r="C2890" s="29"/>
      <c r="D2890" s="29"/>
    </row>
    <row r="2891" spans="3:4" x14ac:dyDescent="0.2">
      <c r="C2891" s="29"/>
      <c r="D2891" s="29"/>
    </row>
    <row r="2892" spans="3:4" x14ac:dyDescent="0.2">
      <c r="C2892" s="29"/>
      <c r="D2892" s="29"/>
    </row>
    <row r="2893" spans="3:4" x14ac:dyDescent="0.2">
      <c r="C2893" s="29"/>
      <c r="D2893" s="29"/>
    </row>
    <row r="2894" spans="3:4" x14ac:dyDescent="0.2">
      <c r="C2894" s="29"/>
      <c r="D2894" s="29"/>
    </row>
    <row r="2895" spans="3:4" x14ac:dyDescent="0.2">
      <c r="C2895" s="29"/>
      <c r="D2895" s="29"/>
    </row>
    <row r="2896" spans="3:4" x14ac:dyDescent="0.2">
      <c r="C2896" s="29"/>
      <c r="D2896" s="29"/>
    </row>
    <row r="2897" spans="3:4" x14ac:dyDescent="0.2">
      <c r="C2897" s="29"/>
      <c r="D2897" s="29"/>
    </row>
    <row r="2898" spans="3:4" x14ac:dyDescent="0.2">
      <c r="C2898" s="29"/>
      <c r="D2898" s="29"/>
    </row>
    <row r="2899" spans="3:4" x14ac:dyDescent="0.2">
      <c r="C2899" s="29"/>
      <c r="D2899" s="29"/>
    </row>
    <row r="2900" spans="3:4" x14ac:dyDescent="0.2">
      <c r="C2900" s="29"/>
      <c r="D2900" s="29"/>
    </row>
    <row r="2901" spans="3:4" x14ac:dyDescent="0.2">
      <c r="C2901" s="29"/>
      <c r="D2901" s="29"/>
    </row>
    <row r="2902" spans="3:4" x14ac:dyDescent="0.2">
      <c r="C2902" s="29"/>
      <c r="D2902" s="29"/>
    </row>
    <row r="2903" spans="3:4" x14ac:dyDescent="0.2">
      <c r="C2903" s="29"/>
      <c r="D2903" s="29"/>
    </row>
    <row r="2904" spans="3:4" x14ac:dyDescent="0.2">
      <c r="C2904" s="29"/>
      <c r="D2904" s="29"/>
    </row>
    <row r="2905" spans="3:4" x14ac:dyDescent="0.2">
      <c r="C2905" s="29"/>
      <c r="D2905" s="29"/>
    </row>
    <row r="2906" spans="3:4" x14ac:dyDescent="0.2">
      <c r="C2906" s="29"/>
      <c r="D2906" s="29"/>
    </row>
    <row r="2907" spans="3:4" x14ac:dyDescent="0.2">
      <c r="C2907" s="29"/>
      <c r="D2907" s="29"/>
    </row>
    <row r="2908" spans="3:4" x14ac:dyDescent="0.2">
      <c r="C2908" s="29"/>
      <c r="D2908" s="29"/>
    </row>
    <row r="2909" spans="3:4" x14ac:dyDescent="0.2">
      <c r="C2909" s="29"/>
      <c r="D2909" s="29"/>
    </row>
    <row r="2910" spans="3:4" x14ac:dyDescent="0.2">
      <c r="C2910" s="29"/>
      <c r="D2910" s="29"/>
    </row>
    <row r="2911" spans="3:4" x14ac:dyDescent="0.2">
      <c r="C2911" s="29"/>
      <c r="D2911" s="29"/>
    </row>
    <row r="2912" spans="3:4" x14ac:dyDescent="0.2">
      <c r="C2912" s="29"/>
      <c r="D2912" s="29"/>
    </row>
    <row r="2913" spans="3:4" x14ac:dyDescent="0.2">
      <c r="C2913" s="29"/>
      <c r="D2913" s="29"/>
    </row>
    <row r="2914" spans="3:4" x14ac:dyDescent="0.2">
      <c r="C2914" s="29"/>
      <c r="D2914" s="29"/>
    </row>
    <row r="2915" spans="3:4" x14ac:dyDescent="0.2">
      <c r="C2915" s="29"/>
      <c r="D2915" s="29"/>
    </row>
    <row r="2916" spans="3:4" x14ac:dyDescent="0.2">
      <c r="C2916" s="29"/>
      <c r="D2916" s="29"/>
    </row>
    <row r="2917" spans="3:4" x14ac:dyDescent="0.2">
      <c r="C2917" s="29"/>
      <c r="D2917" s="29"/>
    </row>
    <row r="2918" spans="3:4" x14ac:dyDescent="0.2">
      <c r="C2918" s="29"/>
      <c r="D2918" s="29"/>
    </row>
    <row r="2919" spans="3:4" x14ac:dyDescent="0.2">
      <c r="C2919" s="29"/>
      <c r="D2919" s="29"/>
    </row>
    <row r="2920" spans="3:4" x14ac:dyDescent="0.2">
      <c r="C2920" s="29"/>
      <c r="D2920" s="29"/>
    </row>
    <row r="2921" spans="3:4" x14ac:dyDescent="0.2">
      <c r="C2921" s="29"/>
      <c r="D2921" s="29"/>
    </row>
    <row r="2922" spans="3:4" x14ac:dyDescent="0.2">
      <c r="C2922" s="29"/>
      <c r="D2922" s="29"/>
    </row>
    <row r="2923" spans="3:4" x14ac:dyDescent="0.2">
      <c r="C2923" s="29"/>
      <c r="D2923" s="29"/>
    </row>
    <row r="2924" spans="3:4" x14ac:dyDescent="0.2">
      <c r="C2924" s="29"/>
      <c r="D2924" s="29"/>
    </row>
    <row r="2925" spans="3:4" x14ac:dyDescent="0.2">
      <c r="C2925" s="29"/>
      <c r="D2925" s="29"/>
    </row>
    <row r="2926" spans="3:4" x14ac:dyDescent="0.2">
      <c r="C2926" s="29"/>
      <c r="D2926" s="29"/>
    </row>
    <row r="2927" spans="3:4" x14ac:dyDescent="0.2">
      <c r="C2927" s="29"/>
      <c r="D2927" s="29"/>
    </row>
    <row r="2928" spans="3:4" x14ac:dyDescent="0.2">
      <c r="C2928" s="29"/>
      <c r="D2928" s="29"/>
    </row>
    <row r="2929" spans="3:4" x14ac:dyDescent="0.2">
      <c r="C2929" s="29"/>
      <c r="D2929" s="29"/>
    </row>
    <row r="2930" spans="3:4" x14ac:dyDescent="0.2">
      <c r="C2930" s="29"/>
      <c r="D2930" s="29"/>
    </row>
    <row r="2931" spans="3:4" x14ac:dyDescent="0.2">
      <c r="C2931" s="29"/>
      <c r="D2931" s="29"/>
    </row>
    <row r="2932" spans="3:4" x14ac:dyDescent="0.2">
      <c r="C2932" s="29"/>
      <c r="D2932" s="29"/>
    </row>
    <row r="2933" spans="3:4" x14ac:dyDescent="0.2">
      <c r="C2933" s="29"/>
      <c r="D2933" s="29"/>
    </row>
    <row r="2934" spans="3:4" x14ac:dyDescent="0.2">
      <c r="C2934" s="29"/>
      <c r="D2934" s="29"/>
    </row>
    <row r="2935" spans="3:4" x14ac:dyDescent="0.2">
      <c r="C2935" s="29"/>
      <c r="D2935" s="29"/>
    </row>
    <row r="2936" spans="3:4" x14ac:dyDescent="0.2">
      <c r="C2936" s="29"/>
      <c r="D2936" s="29"/>
    </row>
    <row r="2937" spans="3:4" x14ac:dyDescent="0.2">
      <c r="C2937" s="29"/>
      <c r="D2937" s="29"/>
    </row>
    <row r="2938" spans="3:4" x14ac:dyDescent="0.2">
      <c r="C2938" s="29"/>
      <c r="D2938" s="29"/>
    </row>
    <row r="2939" spans="3:4" x14ac:dyDescent="0.2">
      <c r="C2939" s="29"/>
      <c r="D2939" s="29"/>
    </row>
    <row r="2940" spans="3:4" x14ac:dyDescent="0.2">
      <c r="C2940" s="29"/>
      <c r="D2940" s="29"/>
    </row>
    <row r="2941" spans="3:4" x14ac:dyDescent="0.2">
      <c r="C2941" s="29"/>
      <c r="D2941" s="29"/>
    </row>
    <row r="2942" spans="3:4" x14ac:dyDescent="0.2">
      <c r="C2942" s="29"/>
      <c r="D2942" s="29"/>
    </row>
    <row r="2943" spans="3:4" x14ac:dyDescent="0.2">
      <c r="C2943" s="29"/>
      <c r="D2943" s="29"/>
    </row>
    <row r="2944" spans="3:4" x14ac:dyDescent="0.2">
      <c r="C2944" s="29"/>
      <c r="D2944" s="29"/>
    </row>
    <row r="2945" spans="3:4" x14ac:dyDescent="0.2">
      <c r="C2945" s="29"/>
      <c r="D2945" s="29"/>
    </row>
    <row r="2946" spans="3:4" x14ac:dyDescent="0.2">
      <c r="C2946" s="29"/>
      <c r="D2946" s="29"/>
    </row>
    <row r="2947" spans="3:4" x14ac:dyDescent="0.2">
      <c r="C2947" s="29"/>
      <c r="D2947" s="29"/>
    </row>
    <row r="2948" spans="3:4" x14ac:dyDescent="0.2">
      <c r="C2948" s="29"/>
      <c r="D2948" s="29"/>
    </row>
    <row r="2949" spans="3:4" x14ac:dyDescent="0.2">
      <c r="C2949" s="29"/>
      <c r="D2949" s="29"/>
    </row>
    <row r="2950" spans="3:4" x14ac:dyDescent="0.2">
      <c r="C2950" s="29"/>
      <c r="D2950" s="29"/>
    </row>
    <row r="2951" spans="3:4" x14ac:dyDescent="0.2">
      <c r="C2951" s="29"/>
      <c r="D2951" s="29"/>
    </row>
    <row r="2952" spans="3:4" x14ac:dyDescent="0.2">
      <c r="C2952" s="29"/>
      <c r="D2952" s="29"/>
    </row>
    <row r="2953" spans="3:4" x14ac:dyDescent="0.2">
      <c r="C2953" s="29"/>
      <c r="D2953" s="29"/>
    </row>
    <row r="2954" spans="3:4" x14ac:dyDescent="0.2">
      <c r="C2954" s="29"/>
      <c r="D2954" s="29"/>
    </row>
    <row r="2955" spans="3:4" x14ac:dyDescent="0.2">
      <c r="C2955" s="29"/>
      <c r="D2955" s="29"/>
    </row>
    <row r="2956" spans="3:4" x14ac:dyDescent="0.2">
      <c r="C2956" s="29"/>
      <c r="D2956" s="29"/>
    </row>
    <row r="2957" spans="3:4" x14ac:dyDescent="0.2">
      <c r="C2957" s="29"/>
      <c r="D2957" s="29"/>
    </row>
    <row r="2958" spans="3:4" x14ac:dyDescent="0.2">
      <c r="C2958" s="29"/>
      <c r="D2958" s="29"/>
    </row>
    <row r="2959" spans="3:4" x14ac:dyDescent="0.2">
      <c r="C2959" s="29"/>
      <c r="D2959" s="29"/>
    </row>
    <row r="2960" spans="3:4" x14ac:dyDescent="0.2">
      <c r="C2960" s="29"/>
      <c r="D2960" s="29"/>
    </row>
    <row r="2961" spans="3:4" x14ac:dyDescent="0.2">
      <c r="C2961" s="29"/>
      <c r="D2961" s="29"/>
    </row>
    <row r="2962" spans="3:4" x14ac:dyDescent="0.2">
      <c r="C2962" s="29"/>
      <c r="D2962" s="29"/>
    </row>
    <row r="2963" spans="3:4" x14ac:dyDescent="0.2">
      <c r="C2963" s="29"/>
      <c r="D2963" s="29"/>
    </row>
    <row r="2964" spans="3:4" x14ac:dyDescent="0.2">
      <c r="C2964" s="29"/>
      <c r="D2964" s="29"/>
    </row>
    <row r="2965" spans="3:4" x14ac:dyDescent="0.2">
      <c r="C2965" s="29"/>
      <c r="D2965" s="29"/>
    </row>
    <row r="2966" spans="3:4" x14ac:dyDescent="0.2">
      <c r="C2966" s="29"/>
      <c r="D2966" s="29"/>
    </row>
    <row r="2967" spans="3:4" x14ac:dyDescent="0.2">
      <c r="C2967" s="29"/>
      <c r="D2967" s="29"/>
    </row>
    <row r="2968" spans="3:4" x14ac:dyDescent="0.2">
      <c r="C2968" s="29"/>
      <c r="D2968" s="29"/>
    </row>
    <row r="2969" spans="3:4" x14ac:dyDescent="0.2">
      <c r="C2969" s="29"/>
      <c r="D2969" s="29"/>
    </row>
    <row r="2970" spans="3:4" x14ac:dyDescent="0.2">
      <c r="C2970" s="29"/>
      <c r="D2970" s="29"/>
    </row>
    <row r="2971" spans="3:4" x14ac:dyDescent="0.2">
      <c r="C2971" s="29"/>
      <c r="D2971" s="29"/>
    </row>
    <row r="2972" spans="3:4" x14ac:dyDescent="0.2">
      <c r="C2972" s="29"/>
      <c r="D2972" s="29"/>
    </row>
    <row r="2973" spans="3:4" x14ac:dyDescent="0.2">
      <c r="C2973" s="29"/>
      <c r="D2973" s="29"/>
    </row>
    <row r="2974" spans="3:4" x14ac:dyDescent="0.2">
      <c r="C2974" s="29"/>
      <c r="D2974" s="29"/>
    </row>
    <row r="2975" spans="3:4" x14ac:dyDescent="0.2">
      <c r="C2975" s="29"/>
      <c r="D2975" s="29"/>
    </row>
    <row r="2976" spans="3:4" x14ac:dyDescent="0.2">
      <c r="C2976" s="29"/>
      <c r="D2976" s="29"/>
    </row>
    <row r="2977" spans="3:4" x14ac:dyDescent="0.2">
      <c r="C2977" s="29"/>
      <c r="D2977" s="29"/>
    </row>
    <row r="2978" spans="3:4" x14ac:dyDescent="0.2">
      <c r="C2978" s="29"/>
      <c r="D2978" s="29"/>
    </row>
    <row r="2979" spans="3:4" x14ac:dyDescent="0.2">
      <c r="C2979" s="29"/>
      <c r="D2979" s="29"/>
    </row>
    <row r="2980" spans="3:4" x14ac:dyDescent="0.2">
      <c r="C2980" s="29"/>
      <c r="D2980" s="29"/>
    </row>
    <row r="2981" spans="3:4" x14ac:dyDescent="0.2">
      <c r="C2981" s="29"/>
      <c r="D2981" s="29"/>
    </row>
    <row r="2982" spans="3:4" x14ac:dyDescent="0.2">
      <c r="C2982" s="29"/>
      <c r="D2982" s="29"/>
    </row>
    <row r="2983" spans="3:4" x14ac:dyDescent="0.2">
      <c r="C2983" s="29"/>
      <c r="D2983" s="29"/>
    </row>
    <row r="2984" spans="3:4" x14ac:dyDescent="0.2">
      <c r="C2984" s="29"/>
      <c r="D2984" s="29"/>
    </row>
    <row r="2985" spans="3:4" x14ac:dyDescent="0.2">
      <c r="C2985" s="29"/>
      <c r="D2985" s="29"/>
    </row>
    <row r="2986" spans="3:4" x14ac:dyDescent="0.2">
      <c r="C2986" s="29"/>
      <c r="D2986" s="29"/>
    </row>
    <row r="2987" spans="3:4" x14ac:dyDescent="0.2">
      <c r="C2987" s="29"/>
      <c r="D2987" s="29"/>
    </row>
    <row r="2988" spans="3:4" x14ac:dyDescent="0.2">
      <c r="C2988" s="29"/>
      <c r="D2988" s="29"/>
    </row>
    <row r="2989" spans="3:4" x14ac:dyDescent="0.2">
      <c r="C2989" s="29"/>
      <c r="D2989" s="29"/>
    </row>
    <row r="2990" spans="3:4" x14ac:dyDescent="0.2">
      <c r="C2990" s="29"/>
      <c r="D2990" s="29"/>
    </row>
    <row r="2991" spans="3:4" x14ac:dyDescent="0.2">
      <c r="C2991" s="29"/>
      <c r="D2991" s="29"/>
    </row>
    <row r="2992" spans="3:4" x14ac:dyDescent="0.2">
      <c r="C2992" s="29"/>
      <c r="D2992" s="29"/>
    </row>
    <row r="2993" spans="3:4" x14ac:dyDescent="0.2">
      <c r="C2993" s="29"/>
      <c r="D2993" s="29"/>
    </row>
    <row r="2994" spans="3:4" x14ac:dyDescent="0.2">
      <c r="C2994" s="29"/>
      <c r="D2994" s="29"/>
    </row>
    <row r="2995" spans="3:4" x14ac:dyDescent="0.2">
      <c r="C2995" s="29"/>
      <c r="D2995" s="29"/>
    </row>
    <row r="2996" spans="3:4" x14ac:dyDescent="0.2">
      <c r="C2996" s="29"/>
      <c r="D2996" s="29"/>
    </row>
    <row r="2997" spans="3:4" x14ac:dyDescent="0.2">
      <c r="C2997" s="29"/>
      <c r="D2997" s="29"/>
    </row>
    <row r="2998" spans="3:4" x14ac:dyDescent="0.2">
      <c r="C2998" s="29"/>
      <c r="D2998" s="29"/>
    </row>
    <row r="2999" spans="3:4" x14ac:dyDescent="0.2">
      <c r="C2999" s="29"/>
      <c r="D2999" s="29"/>
    </row>
    <row r="3000" spans="3:4" x14ac:dyDescent="0.2">
      <c r="C3000" s="29"/>
      <c r="D3000" s="29"/>
    </row>
    <row r="3001" spans="3:4" x14ac:dyDescent="0.2">
      <c r="C3001" s="29"/>
      <c r="D3001" s="29"/>
    </row>
    <row r="3002" spans="3:4" x14ac:dyDescent="0.2">
      <c r="C3002" s="29"/>
      <c r="D3002" s="29"/>
    </row>
    <row r="3003" spans="3:4" x14ac:dyDescent="0.2">
      <c r="C3003" s="29"/>
      <c r="D3003" s="29"/>
    </row>
    <row r="3004" spans="3:4" x14ac:dyDescent="0.2">
      <c r="C3004" s="29"/>
      <c r="D3004" s="29"/>
    </row>
    <row r="3005" spans="3:4" x14ac:dyDescent="0.2">
      <c r="C3005" s="29"/>
      <c r="D3005" s="29"/>
    </row>
    <row r="3006" spans="3:4" x14ac:dyDescent="0.2">
      <c r="C3006" s="29"/>
      <c r="D3006" s="29"/>
    </row>
    <row r="3007" spans="3:4" x14ac:dyDescent="0.2">
      <c r="C3007" s="29"/>
      <c r="D3007" s="29"/>
    </row>
    <row r="3008" spans="3:4" x14ac:dyDescent="0.2">
      <c r="C3008" s="29"/>
      <c r="D3008" s="29"/>
    </row>
    <row r="3009" spans="3:4" x14ac:dyDescent="0.2">
      <c r="C3009" s="29"/>
      <c r="D3009" s="29"/>
    </row>
    <row r="3010" spans="3:4" x14ac:dyDescent="0.2">
      <c r="C3010" s="29"/>
      <c r="D3010" s="29"/>
    </row>
    <row r="3011" spans="3:4" x14ac:dyDescent="0.2">
      <c r="C3011" s="29"/>
      <c r="D3011" s="29"/>
    </row>
    <row r="3012" spans="3:4" x14ac:dyDescent="0.2">
      <c r="C3012" s="29"/>
      <c r="D3012" s="29"/>
    </row>
    <row r="3013" spans="3:4" x14ac:dyDescent="0.2">
      <c r="C3013" s="29"/>
      <c r="D3013" s="29"/>
    </row>
    <row r="3014" spans="3:4" x14ac:dyDescent="0.2">
      <c r="C3014" s="29"/>
      <c r="D3014" s="29"/>
    </row>
    <row r="3015" spans="3:4" x14ac:dyDescent="0.2">
      <c r="C3015" s="29"/>
      <c r="D3015" s="29"/>
    </row>
    <row r="3016" spans="3:4" x14ac:dyDescent="0.2">
      <c r="C3016" s="29"/>
      <c r="D3016" s="29"/>
    </row>
    <row r="3017" spans="3:4" x14ac:dyDescent="0.2">
      <c r="C3017" s="29"/>
      <c r="D3017" s="29"/>
    </row>
    <row r="3018" spans="3:4" x14ac:dyDescent="0.2">
      <c r="C3018" s="29"/>
      <c r="D3018" s="29"/>
    </row>
    <row r="3019" spans="3:4" x14ac:dyDescent="0.2">
      <c r="C3019" s="29"/>
      <c r="D3019" s="29"/>
    </row>
    <row r="3020" spans="3:4" x14ac:dyDescent="0.2">
      <c r="C3020" s="29"/>
      <c r="D3020" s="29"/>
    </row>
    <row r="3021" spans="3:4" x14ac:dyDescent="0.2">
      <c r="C3021" s="29"/>
      <c r="D3021" s="29"/>
    </row>
    <row r="3022" spans="3:4" x14ac:dyDescent="0.2">
      <c r="C3022" s="29"/>
      <c r="D3022" s="29"/>
    </row>
    <row r="3023" spans="3:4" x14ac:dyDescent="0.2">
      <c r="C3023" s="29"/>
      <c r="D3023" s="29"/>
    </row>
    <row r="3024" spans="3:4" x14ac:dyDescent="0.2">
      <c r="C3024" s="29"/>
      <c r="D3024" s="29"/>
    </row>
    <row r="3025" spans="3:4" x14ac:dyDescent="0.2">
      <c r="C3025" s="29"/>
      <c r="D3025" s="29"/>
    </row>
    <row r="3026" spans="3:4" x14ac:dyDescent="0.2">
      <c r="C3026" s="29"/>
      <c r="D3026" s="29"/>
    </row>
    <row r="3027" spans="3:4" x14ac:dyDescent="0.2">
      <c r="C3027" s="29"/>
      <c r="D3027" s="29"/>
    </row>
    <row r="3028" spans="3:4" x14ac:dyDescent="0.2">
      <c r="C3028" s="29"/>
      <c r="D3028" s="29"/>
    </row>
    <row r="3029" spans="3:4" x14ac:dyDescent="0.2">
      <c r="C3029" s="29"/>
      <c r="D3029" s="29"/>
    </row>
    <row r="3030" spans="3:4" x14ac:dyDescent="0.2">
      <c r="C3030" s="29"/>
      <c r="D3030" s="29"/>
    </row>
    <row r="3031" spans="3:4" x14ac:dyDescent="0.2">
      <c r="C3031" s="29"/>
      <c r="D3031" s="29"/>
    </row>
    <row r="3032" spans="3:4" x14ac:dyDescent="0.2">
      <c r="C3032" s="29"/>
      <c r="D3032" s="29"/>
    </row>
    <row r="3033" spans="3:4" x14ac:dyDescent="0.2">
      <c r="C3033" s="29"/>
      <c r="D3033" s="29"/>
    </row>
    <row r="3034" spans="3:4" x14ac:dyDescent="0.2">
      <c r="C3034" s="29"/>
      <c r="D3034" s="29"/>
    </row>
    <row r="3035" spans="3:4" x14ac:dyDescent="0.2">
      <c r="C3035" s="29"/>
      <c r="D3035" s="29"/>
    </row>
    <row r="3036" spans="3:4" x14ac:dyDescent="0.2">
      <c r="C3036" s="29"/>
      <c r="D3036" s="29"/>
    </row>
    <row r="3037" spans="3:4" x14ac:dyDescent="0.2">
      <c r="C3037" s="29"/>
      <c r="D3037" s="29"/>
    </row>
    <row r="3038" spans="3:4" x14ac:dyDescent="0.2">
      <c r="C3038" s="29"/>
      <c r="D3038" s="29"/>
    </row>
    <row r="3039" spans="3:4" x14ac:dyDescent="0.2">
      <c r="C3039" s="29"/>
      <c r="D3039" s="29"/>
    </row>
    <row r="3040" spans="3:4" x14ac:dyDescent="0.2">
      <c r="C3040" s="29"/>
      <c r="D3040" s="29"/>
    </row>
    <row r="3041" spans="3:4" x14ac:dyDescent="0.2">
      <c r="C3041" s="29"/>
      <c r="D3041" s="29"/>
    </row>
    <row r="3042" spans="3:4" x14ac:dyDescent="0.2">
      <c r="C3042" s="29"/>
      <c r="D3042" s="29"/>
    </row>
    <row r="3043" spans="3:4" x14ac:dyDescent="0.2">
      <c r="C3043" s="29"/>
      <c r="D3043" s="29"/>
    </row>
    <row r="3044" spans="3:4" x14ac:dyDescent="0.2">
      <c r="C3044" s="29"/>
      <c r="D3044" s="29"/>
    </row>
    <row r="3045" spans="3:4" x14ac:dyDescent="0.2">
      <c r="C3045" s="29"/>
      <c r="D3045" s="29"/>
    </row>
    <row r="3046" spans="3:4" x14ac:dyDescent="0.2">
      <c r="C3046" s="29"/>
      <c r="D3046" s="29"/>
    </row>
    <row r="3047" spans="3:4" x14ac:dyDescent="0.2">
      <c r="C3047" s="29"/>
      <c r="D3047" s="29"/>
    </row>
    <row r="3048" spans="3:4" x14ac:dyDescent="0.2">
      <c r="C3048" s="29"/>
      <c r="D3048" s="29"/>
    </row>
    <row r="3049" spans="3:4" x14ac:dyDescent="0.2">
      <c r="C3049" s="29"/>
      <c r="D3049" s="29"/>
    </row>
    <row r="3050" spans="3:4" x14ac:dyDescent="0.2">
      <c r="C3050" s="29"/>
      <c r="D3050" s="29"/>
    </row>
    <row r="3051" spans="3:4" x14ac:dyDescent="0.2">
      <c r="C3051" s="29"/>
      <c r="D3051" s="29"/>
    </row>
    <row r="3052" spans="3:4" x14ac:dyDescent="0.2">
      <c r="C3052" s="29"/>
      <c r="D3052" s="29"/>
    </row>
    <row r="3053" spans="3:4" x14ac:dyDescent="0.2">
      <c r="C3053" s="29"/>
      <c r="D3053" s="29"/>
    </row>
    <row r="3054" spans="3:4" x14ac:dyDescent="0.2">
      <c r="C3054" s="29"/>
      <c r="D3054" s="29"/>
    </row>
    <row r="3055" spans="3:4" x14ac:dyDescent="0.2">
      <c r="C3055" s="29"/>
      <c r="D3055" s="29"/>
    </row>
    <row r="3056" spans="3:4" x14ac:dyDescent="0.2">
      <c r="C3056" s="29"/>
      <c r="D3056" s="29"/>
    </row>
    <row r="3057" spans="3:4" x14ac:dyDescent="0.2">
      <c r="C3057" s="29"/>
      <c r="D3057" s="29"/>
    </row>
    <row r="3058" spans="3:4" x14ac:dyDescent="0.2">
      <c r="C3058" s="29"/>
      <c r="D3058" s="29"/>
    </row>
    <row r="3059" spans="3:4" x14ac:dyDescent="0.2">
      <c r="C3059" s="29"/>
      <c r="D3059" s="29"/>
    </row>
    <row r="3060" spans="3:4" x14ac:dyDescent="0.2">
      <c r="C3060" s="29"/>
      <c r="D3060" s="29"/>
    </row>
    <row r="3061" spans="3:4" x14ac:dyDescent="0.2">
      <c r="C3061" s="29"/>
      <c r="D3061" s="29"/>
    </row>
    <row r="3062" spans="3:4" x14ac:dyDescent="0.2">
      <c r="C3062" s="29"/>
      <c r="D3062" s="29"/>
    </row>
    <row r="3063" spans="3:4" x14ac:dyDescent="0.2">
      <c r="C3063" s="29"/>
      <c r="D3063" s="29"/>
    </row>
    <row r="3064" spans="3:4" x14ac:dyDescent="0.2">
      <c r="C3064" s="29"/>
      <c r="D3064" s="29"/>
    </row>
    <row r="3065" spans="3:4" x14ac:dyDescent="0.2">
      <c r="C3065" s="29"/>
      <c r="D3065" s="29"/>
    </row>
    <row r="3066" spans="3:4" x14ac:dyDescent="0.2">
      <c r="C3066" s="29"/>
      <c r="D3066" s="29"/>
    </row>
    <row r="3067" spans="3:4" x14ac:dyDescent="0.2">
      <c r="C3067" s="29"/>
      <c r="D3067" s="29"/>
    </row>
    <row r="3068" spans="3:4" x14ac:dyDescent="0.2">
      <c r="C3068" s="29"/>
      <c r="D3068" s="29"/>
    </row>
    <row r="3069" spans="3:4" x14ac:dyDescent="0.2">
      <c r="C3069" s="29"/>
      <c r="D3069" s="29"/>
    </row>
    <row r="3070" spans="3:4" x14ac:dyDescent="0.2">
      <c r="C3070" s="29"/>
      <c r="D3070" s="29"/>
    </row>
    <row r="3071" spans="3:4" x14ac:dyDescent="0.2">
      <c r="C3071" s="29"/>
      <c r="D3071" s="29"/>
    </row>
    <row r="3072" spans="3:4" x14ac:dyDescent="0.2">
      <c r="C3072" s="29"/>
      <c r="D3072" s="29"/>
    </row>
    <row r="3073" spans="3:4" x14ac:dyDescent="0.2">
      <c r="C3073" s="29"/>
      <c r="D3073" s="29"/>
    </row>
    <row r="3074" spans="3:4" x14ac:dyDescent="0.2">
      <c r="C3074" s="29"/>
      <c r="D3074" s="29"/>
    </row>
    <row r="3075" spans="3:4" x14ac:dyDescent="0.2">
      <c r="C3075" s="29"/>
      <c r="D3075" s="29"/>
    </row>
    <row r="3076" spans="3:4" x14ac:dyDescent="0.2">
      <c r="C3076" s="29"/>
      <c r="D3076" s="29"/>
    </row>
    <row r="3077" spans="3:4" x14ac:dyDescent="0.2">
      <c r="C3077" s="29"/>
      <c r="D3077" s="29"/>
    </row>
    <row r="3078" spans="3:4" x14ac:dyDescent="0.2">
      <c r="C3078" s="29"/>
      <c r="D3078" s="29"/>
    </row>
    <row r="3079" spans="3:4" x14ac:dyDescent="0.2">
      <c r="C3079" s="29"/>
      <c r="D3079" s="29"/>
    </row>
    <row r="3080" spans="3:4" x14ac:dyDescent="0.2">
      <c r="C3080" s="29"/>
      <c r="D3080" s="29"/>
    </row>
    <row r="3081" spans="3:4" x14ac:dyDescent="0.2">
      <c r="C3081" s="29"/>
      <c r="D3081" s="29"/>
    </row>
    <row r="3082" spans="3:4" x14ac:dyDescent="0.2">
      <c r="C3082" s="29"/>
      <c r="D3082" s="29"/>
    </row>
    <row r="3083" spans="3:4" x14ac:dyDescent="0.2">
      <c r="C3083" s="29"/>
      <c r="D3083" s="29"/>
    </row>
    <row r="3084" spans="3:4" x14ac:dyDescent="0.2">
      <c r="C3084" s="29"/>
      <c r="D3084" s="29"/>
    </row>
    <row r="3085" spans="3:4" x14ac:dyDescent="0.2">
      <c r="C3085" s="29"/>
      <c r="D3085" s="29"/>
    </row>
    <row r="3086" spans="3:4" x14ac:dyDescent="0.2">
      <c r="C3086" s="29"/>
      <c r="D3086" s="29"/>
    </row>
    <row r="3087" spans="3:4" x14ac:dyDescent="0.2">
      <c r="C3087" s="29"/>
      <c r="D3087" s="29"/>
    </row>
    <row r="3088" spans="3:4" x14ac:dyDescent="0.2">
      <c r="C3088" s="29"/>
      <c r="D3088" s="29"/>
    </row>
    <row r="3089" spans="3:4" x14ac:dyDescent="0.2">
      <c r="C3089" s="29"/>
      <c r="D3089" s="29"/>
    </row>
    <row r="3090" spans="3:4" x14ac:dyDescent="0.2">
      <c r="C3090" s="29"/>
      <c r="D3090" s="29"/>
    </row>
    <row r="3091" spans="3:4" x14ac:dyDescent="0.2">
      <c r="C3091" s="29"/>
      <c r="D3091" s="29"/>
    </row>
    <row r="3092" spans="3:4" x14ac:dyDescent="0.2">
      <c r="C3092" s="29"/>
      <c r="D3092" s="29"/>
    </row>
    <row r="3093" spans="3:4" x14ac:dyDescent="0.2">
      <c r="C3093" s="29"/>
      <c r="D3093" s="29"/>
    </row>
    <row r="3094" spans="3:4" x14ac:dyDescent="0.2">
      <c r="C3094" s="29"/>
      <c r="D3094" s="29"/>
    </row>
    <row r="3095" spans="3:4" x14ac:dyDescent="0.2">
      <c r="C3095" s="29"/>
      <c r="D3095" s="29"/>
    </row>
    <row r="3096" spans="3:4" x14ac:dyDescent="0.2">
      <c r="C3096" s="29"/>
      <c r="D3096" s="29"/>
    </row>
    <row r="3097" spans="3:4" x14ac:dyDescent="0.2">
      <c r="C3097" s="29"/>
      <c r="D3097" s="29"/>
    </row>
    <row r="3098" spans="3:4" x14ac:dyDescent="0.2">
      <c r="C3098" s="29"/>
      <c r="D3098" s="29"/>
    </row>
    <row r="3099" spans="3:4" x14ac:dyDescent="0.2">
      <c r="C3099" s="29"/>
      <c r="D3099" s="29"/>
    </row>
    <row r="3100" spans="3:4" x14ac:dyDescent="0.2">
      <c r="C3100" s="29"/>
      <c r="D3100" s="29"/>
    </row>
    <row r="3101" spans="3:4" x14ac:dyDescent="0.2">
      <c r="C3101" s="29"/>
      <c r="D3101" s="29"/>
    </row>
    <row r="3102" spans="3:4" x14ac:dyDescent="0.2">
      <c r="C3102" s="29"/>
      <c r="D3102" s="29"/>
    </row>
    <row r="3103" spans="3:4" x14ac:dyDescent="0.2">
      <c r="C3103" s="29"/>
      <c r="D3103" s="29"/>
    </row>
    <row r="3104" spans="3:4" x14ac:dyDescent="0.2">
      <c r="C3104" s="29"/>
      <c r="D3104" s="29"/>
    </row>
    <row r="3105" spans="3:4" x14ac:dyDescent="0.2">
      <c r="C3105" s="29"/>
      <c r="D3105" s="29"/>
    </row>
    <row r="3106" spans="3:4" x14ac:dyDescent="0.2">
      <c r="C3106" s="29"/>
      <c r="D3106" s="29"/>
    </row>
    <row r="3107" spans="3:4" x14ac:dyDescent="0.2">
      <c r="C3107" s="29"/>
      <c r="D3107" s="29"/>
    </row>
    <row r="3108" spans="3:4" x14ac:dyDescent="0.2">
      <c r="C3108" s="29"/>
      <c r="D3108" s="29"/>
    </row>
    <row r="3109" spans="3:4" x14ac:dyDescent="0.2">
      <c r="C3109" s="29"/>
      <c r="D3109" s="29"/>
    </row>
    <row r="3110" spans="3:4" x14ac:dyDescent="0.2">
      <c r="C3110" s="29"/>
      <c r="D3110" s="29"/>
    </row>
    <row r="3111" spans="3:4" x14ac:dyDescent="0.2">
      <c r="C3111" s="29"/>
      <c r="D3111" s="29"/>
    </row>
    <row r="3112" spans="3:4" x14ac:dyDescent="0.2">
      <c r="C3112" s="29"/>
      <c r="D3112" s="29"/>
    </row>
    <row r="3113" spans="3:4" x14ac:dyDescent="0.2">
      <c r="C3113" s="29"/>
      <c r="D3113" s="29"/>
    </row>
    <row r="3114" spans="3:4" x14ac:dyDescent="0.2">
      <c r="C3114" s="29"/>
      <c r="D3114" s="29"/>
    </row>
    <row r="3115" spans="3:4" x14ac:dyDescent="0.2">
      <c r="C3115" s="29"/>
      <c r="D3115" s="29"/>
    </row>
    <row r="3116" spans="3:4" x14ac:dyDescent="0.2">
      <c r="C3116" s="29"/>
      <c r="D3116" s="29"/>
    </row>
    <row r="3117" spans="3:4" x14ac:dyDescent="0.2">
      <c r="C3117" s="29"/>
      <c r="D3117" s="29"/>
    </row>
    <row r="3118" spans="3:4" x14ac:dyDescent="0.2">
      <c r="C3118" s="29"/>
      <c r="D3118" s="29"/>
    </row>
    <row r="3119" spans="3:4" x14ac:dyDescent="0.2">
      <c r="C3119" s="29"/>
      <c r="D3119" s="29"/>
    </row>
    <row r="3120" spans="3:4" x14ac:dyDescent="0.2">
      <c r="C3120" s="29"/>
      <c r="D3120" s="29"/>
    </row>
    <row r="3121" spans="3:4" x14ac:dyDescent="0.2">
      <c r="C3121" s="29"/>
      <c r="D3121" s="29"/>
    </row>
    <row r="3122" spans="3:4" x14ac:dyDescent="0.2">
      <c r="C3122" s="29"/>
      <c r="D3122" s="29"/>
    </row>
    <row r="3123" spans="3:4" x14ac:dyDescent="0.2">
      <c r="C3123" s="29"/>
      <c r="D3123" s="29"/>
    </row>
    <row r="3124" spans="3:4" x14ac:dyDescent="0.2">
      <c r="C3124" s="29"/>
      <c r="D3124" s="29"/>
    </row>
    <row r="3125" spans="3:4" x14ac:dyDescent="0.2">
      <c r="C3125" s="29"/>
      <c r="D3125" s="29"/>
    </row>
    <row r="3126" spans="3:4" x14ac:dyDescent="0.2">
      <c r="C3126" s="29"/>
      <c r="D3126" s="29"/>
    </row>
    <row r="3127" spans="3:4" x14ac:dyDescent="0.2">
      <c r="C3127" s="29"/>
      <c r="D3127" s="29"/>
    </row>
    <row r="3128" spans="3:4" x14ac:dyDescent="0.2">
      <c r="C3128" s="29"/>
      <c r="D3128" s="29"/>
    </row>
    <row r="3129" spans="3:4" x14ac:dyDescent="0.2">
      <c r="C3129" s="29"/>
      <c r="D3129" s="29"/>
    </row>
    <row r="3130" spans="3:4" x14ac:dyDescent="0.2">
      <c r="C3130" s="29"/>
      <c r="D3130" s="29"/>
    </row>
    <row r="3131" spans="3:4" x14ac:dyDescent="0.2">
      <c r="C3131" s="29"/>
      <c r="D3131" s="29"/>
    </row>
    <row r="3132" spans="3:4" x14ac:dyDescent="0.2">
      <c r="C3132" s="29"/>
      <c r="D3132" s="29"/>
    </row>
    <row r="3133" spans="3:4" x14ac:dyDescent="0.2">
      <c r="C3133" s="29"/>
      <c r="D3133" s="29"/>
    </row>
    <row r="3134" spans="3:4" x14ac:dyDescent="0.2">
      <c r="C3134" s="29"/>
      <c r="D3134" s="29"/>
    </row>
    <row r="3135" spans="3:4" x14ac:dyDescent="0.2">
      <c r="C3135" s="29"/>
      <c r="D3135" s="29"/>
    </row>
    <row r="3136" spans="3:4" x14ac:dyDescent="0.2">
      <c r="C3136" s="29"/>
      <c r="D3136" s="29"/>
    </row>
    <row r="3137" spans="3:4" x14ac:dyDescent="0.2">
      <c r="C3137" s="29"/>
      <c r="D3137" s="29"/>
    </row>
    <row r="3138" spans="3:4" x14ac:dyDescent="0.2">
      <c r="C3138" s="29"/>
      <c r="D3138" s="29"/>
    </row>
    <row r="3139" spans="3:4" x14ac:dyDescent="0.2">
      <c r="C3139" s="29"/>
      <c r="D3139" s="29"/>
    </row>
    <row r="3140" spans="3:4" x14ac:dyDescent="0.2">
      <c r="C3140" s="29"/>
      <c r="D3140" s="29"/>
    </row>
    <row r="3141" spans="3:4" x14ac:dyDescent="0.2">
      <c r="C3141" s="29"/>
      <c r="D3141" s="29"/>
    </row>
    <row r="3142" spans="3:4" x14ac:dyDescent="0.2">
      <c r="C3142" s="29"/>
      <c r="D3142" s="29"/>
    </row>
    <row r="3143" spans="3:4" x14ac:dyDescent="0.2">
      <c r="C3143" s="29"/>
      <c r="D3143" s="29"/>
    </row>
    <row r="3144" spans="3:4" x14ac:dyDescent="0.2">
      <c r="C3144" s="29"/>
      <c r="D3144" s="29"/>
    </row>
    <row r="3145" spans="3:4" x14ac:dyDescent="0.2">
      <c r="C3145" s="29"/>
      <c r="D3145" s="29"/>
    </row>
    <row r="3146" spans="3:4" x14ac:dyDescent="0.2">
      <c r="C3146" s="29"/>
      <c r="D3146" s="29"/>
    </row>
    <row r="3147" spans="3:4" x14ac:dyDescent="0.2">
      <c r="C3147" s="29"/>
      <c r="D3147" s="29"/>
    </row>
    <row r="3148" spans="3:4" x14ac:dyDescent="0.2">
      <c r="C3148" s="29"/>
      <c r="D3148" s="29"/>
    </row>
    <row r="3149" spans="3:4" x14ac:dyDescent="0.2">
      <c r="C3149" s="29"/>
      <c r="D3149" s="29"/>
    </row>
    <row r="3150" spans="3:4" x14ac:dyDescent="0.2">
      <c r="C3150" s="29"/>
      <c r="D3150" s="29"/>
    </row>
    <row r="3151" spans="3:4" x14ac:dyDescent="0.2">
      <c r="C3151" s="29"/>
      <c r="D3151" s="29"/>
    </row>
    <row r="3152" spans="3:4" x14ac:dyDescent="0.2">
      <c r="C3152" s="29"/>
      <c r="D3152" s="29"/>
    </row>
    <row r="3153" spans="3:4" x14ac:dyDescent="0.2">
      <c r="C3153" s="29"/>
      <c r="D3153" s="29"/>
    </row>
    <row r="3154" spans="3:4" x14ac:dyDescent="0.2">
      <c r="C3154" s="29"/>
      <c r="D3154" s="29"/>
    </row>
    <row r="3155" spans="3:4" x14ac:dyDescent="0.2">
      <c r="C3155" s="29"/>
      <c r="D3155" s="29"/>
    </row>
    <row r="3156" spans="3:4" x14ac:dyDescent="0.2">
      <c r="C3156" s="29"/>
      <c r="D3156" s="29"/>
    </row>
    <row r="3157" spans="3:4" x14ac:dyDescent="0.2">
      <c r="C3157" s="29"/>
      <c r="D3157" s="29"/>
    </row>
    <row r="3158" spans="3:4" x14ac:dyDescent="0.2">
      <c r="C3158" s="29"/>
      <c r="D3158" s="29"/>
    </row>
    <row r="3159" spans="3:4" x14ac:dyDescent="0.2">
      <c r="C3159" s="29"/>
      <c r="D3159" s="29"/>
    </row>
    <row r="3160" spans="3:4" x14ac:dyDescent="0.2">
      <c r="C3160" s="29"/>
      <c r="D3160" s="29"/>
    </row>
    <row r="3161" spans="3:4" x14ac:dyDescent="0.2">
      <c r="C3161" s="29"/>
      <c r="D3161" s="29"/>
    </row>
    <row r="3162" spans="3:4" x14ac:dyDescent="0.2">
      <c r="C3162" s="29"/>
      <c r="D3162" s="29"/>
    </row>
    <row r="3163" spans="3:4" x14ac:dyDescent="0.2">
      <c r="C3163" s="29"/>
      <c r="D3163" s="29"/>
    </row>
    <row r="3164" spans="3:4" x14ac:dyDescent="0.2">
      <c r="C3164" s="29"/>
      <c r="D3164" s="29"/>
    </row>
    <row r="3165" spans="3:4" x14ac:dyDescent="0.2">
      <c r="C3165" s="29"/>
      <c r="D3165" s="29"/>
    </row>
    <row r="3166" spans="3:4" x14ac:dyDescent="0.2">
      <c r="C3166" s="29"/>
      <c r="D3166" s="29"/>
    </row>
    <row r="3167" spans="3:4" x14ac:dyDescent="0.2">
      <c r="C3167" s="29"/>
      <c r="D3167" s="29"/>
    </row>
    <row r="3168" spans="3:4" x14ac:dyDescent="0.2">
      <c r="C3168" s="29"/>
      <c r="D3168" s="29"/>
    </row>
    <row r="3169" spans="3:4" x14ac:dyDescent="0.2">
      <c r="C3169" s="29"/>
      <c r="D3169" s="29"/>
    </row>
    <row r="3170" spans="3:4" x14ac:dyDescent="0.2">
      <c r="C3170" s="29"/>
      <c r="D3170" s="29"/>
    </row>
    <row r="3171" spans="3:4" x14ac:dyDescent="0.2">
      <c r="C3171" s="29"/>
      <c r="D3171" s="29"/>
    </row>
    <row r="3172" spans="3:4" x14ac:dyDescent="0.2">
      <c r="C3172" s="29"/>
      <c r="D3172" s="29"/>
    </row>
    <row r="3173" spans="3:4" x14ac:dyDescent="0.2">
      <c r="C3173" s="29"/>
      <c r="D3173" s="29"/>
    </row>
    <row r="3174" spans="3:4" x14ac:dyDescent="0.2">
      <c r="C3174" s="29"/>
      <c r="D3174" s="29"/>
    </row>
    <row r="3175" spans="3:4" x14ac:dyDescent="0.2">
      <c r="C3175" s="29"/>
      <c r="D3175" s="29"/>
    </row>
    <row r="3176" spans="3:4" x14ac:dyDescent="0.2">
      <c r="C3176" s="29"/>
      <c r="D3176" s="29"/>
    </row>
    <row r="3177" spans="3:4" x14ac:dyDescent="0.2">
      <c r="C3177" s="29"/>
      <c r="D3177" s="29"/>
    </row>
    <row r="3178" spans="3:4" x14ac:dyDescent="0.2">
      <c r="C3178" s="29"/>
      <c r="D3178" s="29"/>
    </row>
    <row r="3179" spans="3:4" x14ac:dyDescent="0.2">
      <c r="C3179" s="29"/>
      <c r="D3179" s="29"/>
    </row>
    <row r="3180" spans="3:4" x14ac:dyDescent="0.2">
      <c r="C3180" s="29"/>
      <c r="D3180" s="29"/>
    </row>
    <row r="3181" spans="3:4" x14ac:dyDescent="0.2">
      <c r="C3181" s="29"/>
      <c r="D3181" s="29"/>
    </row>
    <row r="3182" spans="3:4" x14ac:dyDescent="0.2">
      <c r="C3182" s="29"/>
      <c r="D3182" s="29"/>
    </row>
    <row r="3183" spans="3:4" x14ac:dyDescent="0.2">
      <c r="C3183" s="29"/>
      <c r="D3183" s="29"/>
    </row>
    <row r="3184" spans="3:4" x14ac:dyDescent="0.2">
      <c r="C3184" s="29"/>
      <c r="D3184" s="29"/>
    </row>
    <row r="3185" spans="3:4" x14ac:dyDescent="0.2">
      <c r="C3185" s="29"/>
      <c r="D3185" s="29"/>
    </row>
    <row r="3186" spans="3:4" x14ac:dyDescent="0.2">
      <c r="C3186" s="29"/>
      <c r="D3186" s="29"/>
    </row>
    <row r="3187" spans="3:4" x14ac:dyDescent="0.2">
      <c r="C3187" s="29"/>
      <c r="D3187" s="29"/>
    </row>
    <row r="3188" spans="3:4" x14ac:dyDescent="0.2">
      <c r="C3188" s="29"/>
      <c r="D3188" s="29"/>
    </row>
    <row r="3189" spans="3:4" x14ac:dyDescent="0.2">
      <c r="C3189" s="29"/>
      <c r="D3189" s="29"/>
    </row>
    <row r="3190" spans="3:4" x14ac:dyDescent="0.2">
      <c r="C3190" s="29"/>
      <c r="D3190" s="29"/>
    </row>
    <row r="3191" spans="3:4" x14ac:dyDescent="0.2">
      <c r="C3191" s="29"/>
      <c r="D3191" s="29"/>
    </row>
    <row r="3192" spans="3:4" x14ac:dyDescent="0.2">
      <c r="C3192" s="29"/>
      <c r="D3192" s="29"/>
    </row>
    <row r="3193" spans="3:4" x14ac:dyDescent="0.2">
      <c r="C3193" s="29"/>
      <c r="D3193" s="29"/>
    </row>
    <row r="3194" spans="3:4" x14ac:dyDescent="0.2">
      <c r="C3194" s="29"/>
      <c r="D3194" s="29"/>
    </row>
    <row r="3195" spans="3:4" x14ac:dyDescent="0.2">
      <c r="C3195" s="29"/>
      <c r="D3195" s="29"/>
    </row>
    <row r="3196" spans="3:4" x14ac:dyDescent="0.2">
      <c r="C3196" s="29"/>
      <c r="D3196" s="29"/>
    </row>
    <row r="3197" spans="3:4" x14ac:dyDescent="0.2">
      <c r="C3197" s="29"/>
      <c r="D3197" s="29"/>
    </row>
    <row r="3198" spans="3:4" x14ac:dyDescent="0.2">
      <c r="C3198" s="29"/>
      <c r="D3198" s="29"/>
    </row>
    <row r="3199" spans="3:4" x14ac:dyDescent="0.2">
      <c r="C3199" s="29"/>
      <c r="D3199" s="29"/>
    </row>
    <row r="3200" spans="3:4" x14ac:dyDescent="0.2">
      <c r="C3200" s="29"/>
      <c r="D3200" s="29"/>
    </row>
    <row r="3201" spans="3:4" x14ac:dyDescent="0.2">
      <c r="C3201" s="29"/>
      <c r="D3201" s="29"/>
    </row>
    <row r="3202" spans="3:4" x14ac:dyDescent="0.2">
      <c r="C3202" s="29"/>
      <c r="D3202" s="29"/>
    </row>
    <row r="3203" spans="3:4" x14ac:dyDescent="0.2">
      <c r="C3203" s="29"/>
      <c r="D3203" s="29"/>
    </row>
    <row r="3204" spans="3:4" x14ac:dyDescent="0.2">
      <c r="C3204" s="29"/>
      <c r="D3204" s="29"/>
    </row>
    <row r="3205" spans="3:4" x14ac:dyDescent="0.2">
      <c r="C3205" s="29"/>
      <c r="D3205" s="29"/>
    </row>
    <row r="3206" spans="3:4" x14ac:dyDescent="0.2">
      <c r="C3206" s="29"/>
      <c r="D3206" s="29"/>
    </row>
    <row r="3207" spans="3:4" x14ac:dyDescent="0.2">
      <c r="C3207" s="29"/>
      <c r="D3207" s="29"/>
    </row>
    <row r="3208" spans="3:4" x14ac:dyDescent="0.2">
      <c r="C3208" s="29"/>
      <c r="D3208" s="29"/>
    </row>
    <row r="3209" spans="3:4" x14ac:dyDescent="0.2">
      <c r="C3209" s="29"/>
      <c r="D3209" s="29"/>
    </row>
    <row r="3210" spans="3:4" x14ac:dyDescent="0.2">
      <c r="C3210" s="29"/>
      <c r="D3210" s="29"/>
    </row>
    <row r="3211" spans="3:4" x14ac:dyDescent="0.2">
      <c r="C3211" s="29"/>
      <c r="D3211" s="29"/>
    </row>
    <row r="3212" spans="3:4" x14ac:dyDescent="0.2">
      <c r="C3212" s="29"/>
      <c r="D3212" s="29"/>
    </row>
    <row r="3213" spans="3:4" x14ac:dyDescent="0.2">
      <c r="C3213" s="29"/>
      <c r="D3213" s="29"/>
    </row>
    <row r="3214" spans="3:4" x14ac:dyDescent="0.2">
      <c r="C3214" s="29"/>
      <c r="D3214" s="29"/>
    </row>
    <row r="3215" spans="3:4" x14ac:dyDescent="0.2">
      <c r="C3215" s="29"/>
      <c r="D3215" s="29"/>
    </row>
    <row r="3216" spans="3:4" x14ac:dyDescent="0.2">
      <c r="C3216" s="29"/>
      <c r="D3216" s="29"/>
    </row>
    <row r="3217" spans="3:4" x14ac:dyDescent="0.2">
      <c r="C3217" s="29"/>
      <c r="D3217" s="29"/>
    </row>
    <row r="3218" spans="3:4" x14ac:dyDescent="0.2">
      <c r="C3218" s="29"/>
      <c r="D3218" s="29"/>
    </row>
    <row r="3219" spans="3:4" x14ac:dyDescent="0.2">
      <c r="C3219" s="29"/>
      <c r="D3219" s="29"/>
    </row>
    <row r="3220" spans="3:4" x14ac:dyDescent="0.2">
      <c r="C3220" s="29"/>
      <c r="D3220" s="29"/>
    </row>
    <row r="3221" spans="3:4" x14ac:dyDescent="0.2">
      <c r="C3221" s="29"/>
      <c r="D3221" s="29"/>
    </row>
    <row r="3222" spans="3:4" x14ac:dyDescent="0.2">
      <c r="C3222" s="29"/>
      <c r="D3222" s="29"/>
    </row>
    <row r="3223" spans="3:4" x14ac:dyDescent="0.2">
      <c r="C3223" s="29"/>
      <c r="D3223" s="29"/>
    </row>
    <row r="3224" spans="3:4" x14ac:dyDescent="0.2">
      <c r="C3224" s="29"/>
      <c r="D3224" s="29"/>
    </row>
    <row r="3225" spans="3:4" x14ac:dyDescent="0.2">
      <c r="C3225" s="29"/>
      <c r="D3225" s="29"/>
    </row>
    <row r="3226" spans="3:4" x14ac:dyDescent="0.2">
      <c r="C3226" s="29"/>
      <c r="D3226" s="29"/>
    </row>
    <row r="3227" spans="3:4" x14ac:dyDescent="0.2">
      <c r="C3227" s="29"/>
      <c r="D3227" s="29"/>
    </row>
    <row r="3228" spans="3:4" x14ac:dyDescent="0.2">
      <c r="C3228" s="29"/>
      <c r="D3228" s="29"/>
    </row>
    <row r="3229" spans="3:4" x14ac:dyDescent="0.2">
      <c r="C3229" s="29"/>
      <c r="D3229" s="29"/>
    </row>
    <row r="3230" spans="3:4" x14ac:dyDescent="0.2">
      <c r="C3230" s="29"/>
      <c r="D3230" s="29"/>
    </row>
    <row r="3231" spans="3:4" x14ac:dyDescent="0.2">
      <c r="C3231" s="29"/>
      <c r="D3231" s="29"/>
    </row>
    <row r="3232" spans="3:4" x14ac:dyDescent="0.2">
      <c r="C3232" s="29"/>
      <c r="D3232" s="29"/>
    </row>
    <row r="3233" spans="3:4" x14ac:dyDescent="0.2">
      <c r="C3233" s="29"/>
      <c r="D3233" s="29"/>
    </row>
    <row r="3234" spans="3:4" x14ac:dyDescent="0.2">
      <c r="C3234" s="29"/>
      <c r="D3234" s="29"/>
    </row>
    <row r="3235" spans="3:4" x14ac:dyDescent="0.2">
      <c r="C3235" s="29"/>
      <c r="D3235" s="29"/>
    </row>
    <row r="3236" spans="3:4" x14ac:dyDescent="0.2">
      <c r="C3236" s="29"/>
      <c r="D3236" s="29"/>
    </row>
    <row r="3237" spans="3:4" x14ac:dyDescent="0.2">
      <c r="C3237" s="29"/>
      <c r="D3237" s="29"/>
    </row>
    <row r="3238" spans="3:4" x14ac:dyDescent="0.2">
      <c r="C3238" s="29"/>
      <c r="D3238" s="29"/>
    </row>
    <row r="3239" spans="3:4" x14ac:dyDescent="0.2">
      <c r="C3239" s="29"/>
      <c r="D3239" s="29"/>
    </row>
    <row r="3240" spans="3:4" x14ac:dyDescent="0.2">
      <c r="C3240" s="29"/>
      <c r="D3240" s="29"/>
    </row>
    <row r="3241" spans="3:4" x14ac:dyDescent="0.2">
      <c r="C3241" s="29"/>
      <c r="D3241" s="29"/>
    </row>
    <row r="3242" spans="3:4" x14ac:dyDescent="0.2">
      <c r="C3242" s="29"/>
      <c r="D3242" s="29"/>
    </row>
    <row r="3243" spans="3:4" x14ac:dyDescent="0.2">
      <c r="C3243" s="29"/>
      <c r="D3243" s="29"/>
    </row>
    <row r="3244" spans="3:4" x14ac:dyDescent="0.2">
      <c r="C3244" s="29"/>
      <c r="D3244" s="29"/>
    </row>
    <row r="3245" spans="3:4" x14ac:dyDescent="0.2">
      <c r="C3245" s="29"/>
      <c r="D3245" s="29"/>
    </row>
    <row r="3246" spans="3:4" x14ac:dyDescent="0.2">
      <c r="C3246" s="29"/>
      <c r="D3246" s="29"/>
    </row>
    <row r="3247" spans="3:4" x14ac:dyDescent="0.2">
      <c r="C3247" s="29"/>
      <c r="D3247" s="29"/>
    </row>
    <row r="3248" spans="3:4" x14ac:dyDescent="0.2">
      <c r="C3248" s="29"/>
      <c r="D3248" s="29"/>
    </row>
    <row r="3249" spans="3:4" x14ac:dyDescent="0.2">
      <c r="C3249" s="29"/>
      <c r="D3249" s="29"/>
    </row>
    <row r="3250" spans="3:4" x14ac:dyDescent="0.2">
      <c r="C3250" s="29"/>
      <c r="D3250" s="29"/>
    </row>
    <row r="3251" spans="3:4" x14ac:dyDescent="0.2">
      <c r="C3251" s="29"/>
      <c r="D3251" s="29"/>
    </row>
    <row r="3252" spans="3:4" x14ac:dyDescent="0.2">
      <c r="C3252" s="29"/>
      <c r="D3252" s="29"/>
    </row>
    <row r="3253" spans="3:4" x14ac:dyDescent="0.2">
      <c r="C3253" s="29"/>
      <c r="D3253" s="29"/>
    </row>
    <row r="3254" spans="3:4" x14ac:dyDescent="0.2">
      <c r="C3254" s="29"/>
      <c r="D3254" s="29"/>
    </row>
    <row r="3255" spans="3:4" x14ac:dyDescent="0.2">
      <c r="C3255" s="29"/>
      <c r="D3255" s="29"/>
    </row>
    <row r="3256" spans="3:4" x14ac:dyDescent="0.2">
      <c r="C3256" s="29"/>
      <c r="D3256" s="29"/>
    </row>
    <row r="3257" spans="3:4" x14ac:dyDescent="0.2">
      <c r="C3257" s="29"/>
      <c r="D3257" s="29"/>
    </row>
    <row r="3258" spans="3:4" x14ac:dyDescent="0.2">
      <c r="C3258" s="29"/>
      <c r="D3258" s="29"/>
    </row>
    <row r="3259" spans="3:4" x14ac:dyDescent="0.2">
      <c r="C3259" s="29"/>
      <c r="D3259" s="29"/>
    </row>
    <row r="3260" spans="3:4" x14ac:dyDescent="0.2">
      <c r="C3260" s="29"/>
      <c r="D3260" s="29"/>
    </row>
    <row r="3261" spans="3:4" x14ac:dyDescent="0.2">
      <c r="C3261" s="29"/>
      <c r="D3261" s="29"/>
    </row>
    <row r="3262" spans="3:4" x14ac:dyDescent="0.2">
      <c r="C3262" s="29"/>
      <c r="D3262" s="29"/>
    </row>
    <row r="3263" spans="3:4" x14ac:dyDescent="0.2">
      <c r="C3263" s="29"/>
      <c r="D3263" s="29"/>
    </row>
    <row r="3264" spans="3:4" x14ac:dyDescent="0.2">
      <c r="C3264" s="29"/>
      <c r="D3264" s="29"/>
    </row>
    <row r="3265" spans="3:4" x14ac:dyDescent="0.2">
      <c r="C3265" s="29"/>
      <c r="D3265" s="29"/>
    </row>
    <row r="3266" spans="3:4" x14ac:dyDescent="0.2">
      <c r="C3266" s="29"/>
      <c r="D3266" s="29"/>
    </row>
    <row r="3267" spans="3:4" x14ac:dyDescent="0.2">
      <c r="C3267" s="29"/>
      <c r="D3267" s="29"/>
    </row>
    <row r="3268" spans="3:4" x14ac:dyDescent="0.2">
      <c r="C3268" s="29"/>
      <c r="D3268" s="29"/>
    </row>
    <row r="3269" spans="3:4" x14ac:dyDescent="0.2">
      <c r="C3269" s="29"/>
      <c r="D3269" s="29"/>
    </row>
    <row r="3270" spans="3:4" x14ac:dyDescent="0.2">
      <c r="C3270" s="29"/>
      <c r="D3270" s="29"/>
    </row>
    <row r="3271" spans="3:4" x14ac:dyDescent="0.2">
      <c r="C3271" s="29"/>
      <c r="D3271" s="29"/>
    </row>
    <row r="3272" spans="3:4" x14ac:dyDescent="0.2">
      <c r="C3272" s="29"/>
      <c r="D3272" s="29"/>
    </row>
    <row r="3273" spans="3:4" x14ac:dyDescent="0.2">
      <c r="C3273" s="29"/>
      <c r="D3273" s="29"/>
    </row>
    <row r="3274" spans="3:4" x14ac:dyDescent="0.2">
      <c r="C3274" s="29"/>
      <c r="D3274" s="29"/>
    </row>
    <row r="3275" spans="3:4" x14ac:dyDescent="0.2">
      <c r="C3275" s="29"/>
      <c r="D3275" s="29"/>
    </row>
    <row r="3276" spans="3:4" x14ac:dyDescent="0.2">
      <c r="C3276" s="29"/>
      <c r="D3276" s="29"/>
    </row>
    <row r="3277" spans="3:4" x14ac:dyDescent="0.2">
      <c r="C3277" s="29"/>
      <c r="D3277" s="29"/>
    </row>
    <row r="3278" spans="3:4" x14ac:dyDescent="0.2">
      <c r="C3278" s="29"/>
      <c r="D3278" s="29"/>
    </row>
    <row r="3279" spans="3:4" x14ac:dyDescent="0.2">
      <c r="C3279" s="29"/>
      <c r="D3279" s="29"/>
    </row>
    <row r="3280" spans="3:4" x14ac:dyDescent="0.2">
      <c r="C3280" s="29"/>
      <c r="D3280" s="29"/>
    </row>
    <row r="3281" spans="3:4" x14ac:dyDescent="0.2">
      <c r="C3281" s="29"/>
      <c r="D3281" s="29"/>
    </row>
    <row r="3282" spans="3:4" x14ac:dyDescent="0.2">
      <c r="C3282" s="29"/>
      <c r="D3282" s="29"/>
    </row>
    <row r="3283" spans="3:4" x14ac:dyDescent="0.2">
      <c r="C3283" s="29"/>
      <c r="D3283" s="29"/>
    </row>
    <row r="3284" spans="3:4" x14ac:dyDescent="0.2">
      <c r="C3284" s="29"/>
      <c r="D3284" s="29"/>
    </row>
    <row r="3285" spans="3:4" x14ac:dyDescent="0.2">
      <c r="C3285" s="29"/>
      <c r="D3285" s="29"/>
    </row>
    <row r="3286" spans="3:4" x14ac:dyDescent="0.2">
      <c r="C3286" s="29"/>
      <c r="D3286" s="29"/>
    </row>
    <row r="3287" spans="3:4" x14ac:dyDescent="0.2">
      <c r="C3287" s="29"/>
      <c r="D3287" s="29"/>
    </row>
    <row r="3288" spans="3:4" x14ac:dyDescent="0.2">
      <c r="C3288" s="29"/>
      <c r="D3288" s="29"/>
    </row>
    <row r="3289" spans="3:4" x14ac:dyDescent="0.2">
      <c r="C3289" s="29"/>
      <c r="D3289" s="29"/>
    </row>
    <row r="3290" spans="3:4" x14ac:dyDescent="0.2">
      <c r="C3290" s="29"/>
      <c r="D3290" s="29"/>
    </row>
    <row r="3291" spans="3:4" x14ac:dyDescent="0.2">
      <c r="C3291" s="29"/>
      <c r="D3291" s="29"/>
    </row>
    <row r="3292" spans="3:4" x14ac:dyDescent="0.2">
      <c r="C3292" s="29"/>
      <c r="D3292" s="29"/>
    </row>
    <row r="3293" spans="3:4" x14ac:dyDescent="0.2">
      <c r="C3293" s="29"/>
      <c r="D3293" s="29"/>
    </row>
    <row r="3294" spans="3:4" x14ac:dyDescent="0.2">
      <c r="C3294" s="29"/>
      <c r="D3294" s="29"/>
    </row>
    <row r="3295" spans="3:4" x14ac:dyDescent="0.2">
      <c r="C3295" s="29"/>
      <c r="D3295" s="29"/>
    </row>
    <row r="3296" spans="3:4" x14ac:dyDescent="0.2">
      <c r="C3296" s="29"/>
      <c r="D3296" s="29"/>
    </row>
    <row r="3297" spans="3:4" x14ac:dyDescent="0.2">
      <c r="C3297" s="29"/>
      <c r="D3297" s="29"/>
    </row>
    <row r="3298" spans="3:4" x14ac:dyDescent="0.2">
      <c r="C3298" s="29"/>
      <c r="D3298" s="29"/>
    </row>
    <row r="3299" spans="3:4" x14ac:dyDescent="0.2">
      <c r="C3299" s="29"/>
      <c r="D3299" s="29"/>
    </row>
    <row r="3300" spans="3:4" x14ac:dyDescent="0.2">
      <c r="C3300" s="29"/>
      <c r="D3300" s="29"/>
    </row>
    <row r="3301" spans="3:4" x14ac:dyDescent="0.2">
      <c r="C3301" s="29"/>
      <c r="D3301" s="29"/>
    </row>
    <row r="3302" spans="3:4" x14ac:dyDescent="0.2">
      <c r="C3302" s="29"/>
      <c r="D3302" s="29"/>
    </row>
    <row r="3303" spans="3:4" x14ac:dyDescent="0.2">
      <c r="C3303" s="29"/>
      <c r="D3303" s="29"/>
    </row>
    <row r="3304" spans="3:4" x14ac:dyDescent="0.2">
      <c r="C3304" s="29"/>
      <c r="D3304" s="29"/>
    </row>
    <row r="3305" spans="3:4" x14ac:dyDescent="0.2">
      <c r="C3305" s="29"/>
      <c r="D3305" s="29"/>
    </row>
    <row r="3306" spans="3:4" x14ac:dyDescent="0.2">
      <c r="C3306" s="29"/>
      <c r="D3306" s="29"/>
    </row>
    <row r="3307" spans="3:4" x14ac:dyDescent="0.2">
      <c r="C3307" s="29"/>
      <c r="D3307" s="29"/>
    </row>
    <row r="3308" spans="3:4" x14ac:dyDescent="0.2">
      <c r="C3308" s="29"/>
      <c r="D3308" s="29"/>
    </row>
    <row r="3309" spans="3:4" x14ac:dyDescent="0.2">
      <c r="C3309" s="29"/>
      <c r="D3309" s="29"/>
    </row>
    <row r="3310" spans="3:4" x14ac:dyDescent="0.2">
      <c r="C3310" s="29"/>
      <c r="D3310" s="29"/>
    </row>
    <row r="3311" spans="3:4" x14ac:dyDescent="0.2">
      <c r="C3311" s="29"/>
      <c r="D3311" s="29"/>
    </row>
    <row r="3312" spans="3:4" x14ac:dyDescent="0.2">
      <c r="C3312" s="29"/>
      <c r="D3312" s="29"/>
    </row>
    <row r="3313" spans="3:4" x14ac:dyDescent="0.2">
      <c r="C3313" s="29"/>
      <c r="D3313" s="29"/>
    </row>
    <row r="3314" spans="3:4" x14ac:dyDescent="0.2">
      <c r="C3314" s="29"/>
      <c r="D3314" s="29"/>
    </row>
    <row r="3315" spans="3:4" x14ac:dyDescent="0.2">
      <c r="C3315" s="29"/>
      <c r="D3315" s="29"/>
    </row>
    <row r="3316" spans="3:4" x14ac:dyDescent="0.2">
      <c r="C3316" s="29"/>
      <c r="D3316" s="29"/>
    </row>
    <row r="3317" spans="3:4" x14ac:dyDescent="0.2">
      <c r="C3317" s="29"/>
      <c r="D3317" s="29"/>
    </row>
    <row r="3318" spans="3:4" x14ac:dyDescent="0.2">
      <c r="C3318" s="29"/>
      <c r="D3318" s="29"/>
    </row>
    <row r="3319" spans="3:4" x14ac:dyDescent="0.2">
      <c r="C3319" s="29"/>
      <c r="D3319" s="29"/>
    </row>
    <row r="3320" spans="3:4" x14ac:dyDescent="0.2">
      <c r="C3320" s="29"/>
      <c r="D3320" s="29"/>
    </row>
    <row r="3321" spans="3:4" x14ac:dyDescent="0.2">
      <c r="C3321" s="29"/>
      <c r="D3321" s="29"/>
    </row>
    <row r="3322" spans="3:4" x14ac:dyDescent="0.2">
      <c r="C3322" s="29"/>
      <c r="D3322" s="29"/>
    </row>
    <row r="3323" spans="3:4" x14ac:dyDescent="0.2">
      <c r="C3323" s="29"/>
      <c r="D3323" s="29"/>
    </row>
    <row r="3324" spans="3:4" x14ac:dyDescent="0.2">
      <c r="C3324" s="29"/>
      <c r="D3324" s="29"/>
    </row>
    <row r="3325" spans="3:4" x14ac:dyDescent="0.2">
      <c r="C3325" s="29"/>
      <c r="D3325" s="29"/>
    </row>
    <row r="3326" spans="3:4" x14ac:dyDescent="0.2">
      <c r="C3326" s="29"/>
      <c r="D3326" s="29"/>
    </row>
    <row r="3327" spans="3:4" x14ac:dyDescent="0.2">
      <c r="C3327" s="29"/>
      <c r="D3327" s="29"/>
    </row>
    <row r="3328" spans="3:4" x14ac:dyDescent="0.2">
      <c r="C3328" s="29"/>
      <c r="D3328" s="29"/>
    </row>
    <row r="3329" spans="3:4" x14ac:dyDescent="0.2">
      <c r="C3329" s="29"/>
      <c r="D3329" s="29"/>
    </row>
    <row r="3330" spans="3:4" x14ac:dyDescent="0.2">
      <c r="C3330" s="29"/>
      <c r="D3330" s="29"/>
    </row>
    <row r="3331" spans="3:4" x14ac:dyDescent="0.2">
      <c r="C3331" s="29"/>
      <c r="D3331" s="29"/>
    </row>
    <row r="3332" spans="3:4" x14ac:dyDescent="0.2">
      <c r="C3332" s="29"/>
      <c r="D3332" s="29"/>
    </row>
    <row r="3333" spans="3:4" x14ac:dyDescent="0.2">
      <c r="C3333" s="29"/>
      <c r="D3333" s="29"/>
    </row>
    <row r="3334" spans="3:4" x14ac:dyDescent="0.2">
      <c r="C3334" s="29"/>
      <c r="D3334" s="29"/>
    </row>
    <row r="3335" spans="3:4" x14ac:dyDescent="0.2">
      <c r="C3335" s="29"/>
      <c r="D3335" s="29"/>
    </row>
    <row r="3336" spans="3:4" x14ac:dyDescent="0.2">
      <c r="C3336" s="29"/>
      <c r="D3336" s="29"/>
    </row>
    <row r="3337" spans="3:4" x14ac:dyDescent="0.2">
      <c r="C3337" s="29"/>
      <c r="D3337" s="29"/>
    </row>
    <row r="3338" spans="3:4" x14ac:dyDescent="0.2">
      <c r="C3338" s="29"/>
      <c r="D3338" s="29"/>
    </row>
    <row r="3339" spans="3:4" x14ac:dyDescent="0.2">
      <c r="C3339" s="29"/>
      <c r="D3339" s="29"/>
    </row>
    <row r="3340" spans="3:4" x14ac:dyDescent="0.2">
      <c r="C3340" s="29"/>
      <c r="D3340" s="29"/>
    </row>
    <row r="3341" spans="3:4" x14ac:dyDescent="0.2">
      <c r="C3341" s="29"/>
      <c r="D3341" s="29"/>
    </row>
    <row r="3342" spans="3:4" x14ac:dyDescent="0.2">
      <c r="C3342" s="29"/>
      <c r="D3342" s="29"/>
    </row>
    <row r="3343" spans="3:4" x14ac:dyDescent="0.2">
      <c r="C3343" s="29"/>
      <c r="D3343" s="29"/>
    </row>
    <row r="3344" spans="3:4" x14ac:dyDescent="0.2">
      <c r="C3344" s="29"/>
      <c r="D3344" s="29"/>
    </row>
    <row r="3345" spans="3:4" x14ac:dyDescent="0.2">
      <c r="C3345" s="29"/>
      <c r="D3345" s="29"/>
    </row>
    <row r="3346" spans="3:4" x14ac:dyDescent="0.2">
      <c r="C3346" s="29"/>
      <c r="D3346" s="29"/>
    </row>
    <row r="3347" spans="3:4" x14ac:dyDescent="0.2">
      <c r="C3347" s="29"/>
      <c r="D3347" s="29"/>
    </row>
    <row r="3348" spans="3:4" x14ac:dyDescent="0.2">
      <c r="C3348" s="29"/>
      <c r="D3348" s="29"/>
    </row>
    <row r="3349" spans="3:4" x14ac:dyDescent="0.2">
      <c r="C3349" s="29"/>
      <c r="D3349" s="29"/>
    </row>
    <row r="3350" spans="3:4" x14ac:dyDescent="0.2">
      <c r="C3350" s="29"/>
      <c r="D3350" s="29"/>
    </row>
    <row r="3351" spans="3:4" x14ac:dyDescent="0.2">
      <c r="C3351" s="29"/>
      <c r="D3351" s="29"/>
    </row>
    <row r="3352" spans="3:4" x14ac:dyDescent="0.2">
      <c r="C3352" s="29"/>
      <c r="D3352" s="29"/>
    </row>
    <row r="3353" spans="3:4" x14ac:dyDescent="0.2">
      <c r="C3353" s="29"/>
      <c r="D3353" s="29"/>
    </row>
    <row r="3354" spans="3:4" x14ac:dyDescent="0.2">
      <c r="C3354" s="29"/>
      <c r="D3354" s="29"/>
    </row>
    <row r="3355" spans="3:4" x14ac:dyDescent="0.2">
      <c r="C3355" s="29"/>
      <c r="D3355" s="29"/>
    </row>
    <row r="3356" spans="3:4" x14ac:dyDescent="0.2">
      <c r="C3356" s="29"/>
      <c r="D3356" s="29"/>
    </row>
    <row r="3357" spans="3:4" x14ac:dyDescent="0.2">
      <c r="C3357" s="29"/>
      <c r="D3357" s="29"/>
    </row>
    <row r="3358" spans="3:4" x14ac:dyDescent="0.2">
      <c r="C3358" s="29"/>
      <c r="D3358" s="29"/>
    </row>
    <row r="3359" spans="3:4" x14ac:dyDescent="0.2">
      <c r="C3359" s="29"/>
      <c r="D3359" s="29"/>
    </row>
    <row r="3360" spans="3:4" x14ac:dyDescent="0.2">
      <c r="C3360" s="29"/>
      <c r="D3360" s="29"/>
    </row>
    <row r="3361" spans="3:4" x14ac:dyDescent="0.2">
      <c r="C3361" s="29"/>
      <c r="D3361" s="29"/>
    </row>
    <row r="3362" spans="3:4" x14ac:dyDescent="0.2">
      <c r="C3362" s="29"/>
      <c r="D3362" s="29"/>
    </row>
    <row r="3363" spans="3:4" x14ac:dyDescent="0.2">
      <c r="C3363" s="29"/>
      <c r="D3363" s="29"/>
    </row>
    <row r="3364" spans="3:4" x14ac:dyDescent="0.2">
      <c r="C3364" s="29"/>
      <c r="D3364" s="29"/>
    </row>
    <row r="3365" spans="3:4" x14ac:dyDescent="0.2">
      <c r="C3365" s="29"/>
      <c r="D3365" s="29"/>
    </row>
    <row r="3366" spans="3:4" x14ac:dyDescent="0.2">
      <c r="C3366" s="29"/>
      <c r="D3366" s="29"/>
    </row>
    <row r="3367" spans="3:4" x14ac:dyDescent="0.2">
      <c r="C3367" s="29"/>
      <c r="D3367" s="29"/>
    </row>
    <row r="3368" spans="3:4" x14ac:dyDescent="0.2">
      <c r="C3368" s="29"/>
      <c r="D3368" s="29"/>
    </row>
    <row r="3369" spans="3:4" x14ac:dyDescent="0.2">
      <c r="C3369" s="29"/>
      <c r="D3369" s="29"/>
    </row>
    <row r="3370" spans="3:4" x14ac:dyDescent="0.2">
      <c r="C3370" s="29"/>
      <c r="D3370" s="29"/>
    </row>
    <row r="3371" spans="3:4" x14ac:dyDescent="0.2">
      <c r="C3371" s="29"/>
      <c r="D3371" s="29"/>
    </row>
    <row r="3372" spans="3:4" x14ac:dyDescent="0.2">
      <c r="C3372" s="29"/>
      <c r="D3372" s="29"/>
    </row>
    <row r="3373" spans="3:4" x14ac:dyDescent="0.2">
      <c r="C3373" s="29"/>
      <c r="D3373" s="29"/>
    </row>
    <row r="3374" spans="3:4" x14ac:dyDescent="0.2">
      <c r="C3374" s="29"/>
      <c r="D3374" s="29"/>
    </row>
    <row r="3375" spans="3:4" x14ac:dyDescent="0.2">
      <c r="C3375" s="29"/>
      <c r="D3375" s="29"/>
    </row>
    <row r="3376" spans="3:4" x14ac:dyDescent="0.2">
      <c r="C3376" s="29"/>
      <c r="D3376" s="29"/>
    </row>
    <row r="3377" spans="3:4" x14ac:dyDescent="0.2">
      <c r="C3377" s="29"/>
      <c r="D3377" s="29"/>
    </row>
    <row r="3378" spans="3:4" x14ac:dyDescent="0.2">
      <c r="C3378" s="29"/>
      <c r="D3378" s="29"/>
    </row>
    <row r="3379" spans="3:4" x14ac:dyDescent="0.2">
      <c r="C3379" s="29"/>
      <c r="D3379" s="29"/>
    </row>
    <row r="3380" spans="3:4" x14ac:dyDescent="0.2">
      <c r="C3380" s="29"/>
      <c r="D3380" s="29"/>
    </row>
    <row r="3381" spans="3:4" x14ac:dyDescent="0.2">
      <c r="C3381" s="29"/>
      <c r="D3381" s="29"/>
    </row>
    <row r="3382" spans="3:4" x14ac:dyDescent="0.2">
      <c r="C3382" s="29"/>
      <c r="D3382" s="29"/>
    </row>
    <row r="3383" spans="3:4" x14ac:dyDescent="0.2">
      <c r="C3383" s="29"/>
      <c r="D3383" s="29"/>
    </row>
    <row r="3384" spans="3:4" x14ac:dyDescent="0.2">
      <c r="C3384" s="29"/>
      <c r="D3384" s="29"/>
    </row>
    <row r="3385" spans="3:4" x14ac:dyDescent="0.2">
      <c r="C3385" s="29"/>
      <c r="D3385" s="29"/>
    </row>
    <row r="3386" spans="3:4" x14ac:dyDescent="0.2">
      <c r="C3386" s="29"/>
      <c r="D3386" s="29"/>
    </row>
    <row r="3387" spans="3:4" x14ac:dyDescent="0.2">
      <c r="C3387" s="29"/>
      <c r="D3387" s="29"/>
    </row>
    <row r="3388" spans="3:4" x14ac:dyDescent="0.2">
      <c r="C3388" s="29"/>
      <c r="D3388" s="29"/>
    </row>
    <row r="3389" spans="3:4" x14ac:dyDescent="0.2">
      <c r="C3389" s="29"/>
      <c r="D3389" s="29"/>
    </row>
    <row r="3390" spans="3:4" x14ac:dyDescent="0.2">
      <c r="C3390" s="29"/>
      <c r="D3390" s="29"/>
    </row>
    <row r="3391" spans="3:4" x14ac:dyDescent="0.2">
      <c r="C3391" s="29"/>
      <c r="D3391" s="29"/>
    </row>
    <row r="3392" spans="3:4" x14ac:dyDescent="0.2">
      <c r="C3392" s="29"/>
      <c r="D3392" s="29"/>
    </row>
    <row r="3393" spans="3:4" x14ac:dyDescent="0.2">
      <c r="C3393" s="29"/>
      <c r="D3393" s="29"/>
    </row>
    <row r="3394" spans="3:4" x14ac:dyDescent="0.2">
      <c r="C3394" s="29"/>
      <c r="D3394" s="29"/>
    </row>
    <row r="3395" spans="3:4" x14ac:dyDescent="0.2">
      <c r="C3395" s="29"/>
      <c r="D3395" s="29"/>
    </row>
    <row r="3396" spans="3:4" x14ac:dyDescent="0.2">
      <c r="C3396" s="29"/>
      <c r="D3396" s="29"/>
    </row>
    <row r="3397" spans="3:4" x14ac:dyDescent="0.2">
      <c r="C3397" s="29"/>
      <c r="D3397" s="29"/>
    </row>
    <row r="3398" spans="3:4" x14ac:dyDescent="0.2">
      <c r="C3398" s="29"/>
      <c r="D3398" s="29"/>
    </row>
    <row r="3399" spans="3:4" x14ac:dyDescent="0.2">
      <c r="C3399" s="29"/>
      <c r="D3399" s="29"/>
    </row>
    <row r="3400" spans="3:4" x14ac:dyDescent="0.2">
      <c r="C3400" s="29"/>
      <c r="D3400" s="29"/>
    </row>
    <row r="3401" spans="3:4" x14ac:dyDescent="0.2">
      <c r="C3401" s="29"/>
      <c r="D3401" s="29"/>
    </row>
    <row r="3402" spans="3:4" x14ac:dyDescent="0.2">
      <c r="C3402" s="29"/>
      <c r="D3402" s="29"/>
    </row>
    <row r="3403" spans="3:4" x14ac:dyDescent="0.2">
      <c r="C3403" s="29"/>
      <c r="D3403" s="29"/>
    </row>
    <row r="3404" spans="3:4" x14ac:dyDescent="0.2">
      <c r="C3404" s="29"/>
      <c r="D3404" s="29"/>
    </row>
    <row r="3405" spans="3:4" x14ac:dyDescent="0.2">
      <c r="C3405" s="29"/>
      <c r="D3405" s="29"/>
    </row>
    <row r="3406" spans="3:4" x14ac:dyDescent="0.2">
      <c r="C3406" s="29"/>
      <c r="D3406" s="29"/>
    </row>
    <row r="3407" spans="3:4" x14ac:dyDescent="0.2">
      <c r="C3407" s="29"/>
      <c r="D3407" s="29"/>
    </row>
    <row r="3408" spans="3:4" x14ac:dyDescent="0.2">
      <c r="C3408" s="29"/>
      <c r="D3408" s="29"/>
    </row>
    <row r="3409" spans="3:4" x14ac:dyDescent="0.2">
      <c r="C3409" s="29"/>
      <c r="D3409" s="29"/>
    </row>
    <row r="3410" spans="3:4" x14ac:dyDescent="0.2">
      <c r="C3410" s="29"/>
      <c r="D3410" s="29"/>
    </row>
    <row r="3411" spans="3:4" x14ac:dyDescent="0.2">
      <c r="C3411" s="29"/>
      <c r="D3411" s="29"/>
    </row>
    <row r="3412" spans="3:4" x14ac:dyDescent="0.2">
      <c r="C3412" s="29"/>
      <c r="D3412" s="29"/>
    </row>
    <row r="3413" spans="3:4" x14ac:dyDescent="0.2">
      <c r="C3413" s="29"/>
      <c r="D3413" s="29"/>
    </row>
    <row r="3414" spans="3:4" x14ac:dyDescent="0.2">
      <c r="C3414" s="29"/>
      <c r="D3414" s="29"/>
    </row>
    <row r="3415" spans="3:4" x14ac:dyDescent="0.2">
      <c r="C3415" s="29"/>
      <c r="D3415" s="29"/>
    </row>
    <row r="3416" spans="3:4" x14ac:dyDescent="0.2">
      <c r="C3416" s="29"/>
      <c r="D3416" s="29"/>
    </row>
    <row r="3417" spans="3:4" x14ac:dyDescent="0.2">
      <c r="C3417" s="29"/>
      <c r="D3417" s="29"/>
    </row>
    <row r="3418" spans="3:4" x14ac:dyDescent="0.2">
      <c r="C3418" s="29"/>
      <c r="D3418" s="29"/>
    </row>
    <row r="3419" spans="3:4" x14ac:dyDescent="0.2">
      <c r="C3419" s="29"/>
      <c r="D3419" s="29"/>
    </row>
    <row r="3420" spans="3:4" x14ac:dyDescent="0.2">
      <c r="C3420" s="29"/>
      <c r="D3420" s="29"/>
    </row>
    <row r="3421" spans="3:4" x14ac:dyDescent="0.2">
      <c r="C3421" s="29"/>
      <c r="D3421" s="29"/>
    </row>
    <row r="3422" spans="3:4" x14ac:dyDescent="0.2">
      <c r="C3422" s="29"/>
      <c r="D3422" s="29"/>
    </row>
    <row r="3423" spans="3:4" x14ac:dyDescent="0.2">
      <c r="C3423" s="29"/>
      <c r="D3423" s="29"/>
    </row>
    <row r="3424" spans="3:4" x14ac:dyDescent="0.2">
      <c r="C3424" s="29"/>
      <c r="D3424" s="29"/>
    </row>
    <row r="3425" spans="3:4" x14ac:dyDescent="0.2">
      <c r="C3425" s="29"/>
      <c r="D3425" s="29"/>
    </row>
    <row r="3426" spans="3:4" x14ac:dyDescent="0.2">
      <c r="C3426" s="29"/>
      <c r="D3426" s="29"/>
    </row>
    <row r="3427" spans="3:4" x14ac:dyDescent="0.2">
      <c r="C3427" s="29"/>
      <c r="D3427" s="29"/>
    </row>
    <row r="3428" spans="3:4" x14ac:dyDescent="0.2">
      <c r="C3428" s="29"/>
      <c r="D3428" s="29"/>
    </row>
    <row r="3429" spans="3:4" x14ac:dyDescent="0.2">
      <c r="C3429" s="29"/>
      <c r="D3429" s="29"/>
    </row>
    <row r="3430" spans="3:4" x14ac:dyDescent="0.2">
      <c r="C3430" s="29"/>
      <c r="D3430" s="29"/>
    </row>
    <row r="3431" spans="3:4" x14ac:dyDescent="0.2">
      <c r="C3431" s="29"/>
      <c r="D3431" s="29"/>
    </row>
    <row r="3432" spans="3:4" x14ac:dyDescent="0.2">
      <c r="C3432" s="29"/>
      <c r="D3432" s="29"/>
    </row>
    <row r="3433" spans="3:4" x14ac:dyDescent="0.2">
      <c r="C3433" s="29"/>
      <c r="D3433" s="29"/>
    </row>
    <row r="3434" spans="3:4" x14ac:dyDescent="0.2">
      <c r="C3434" s="29"/>
      <c r="D3434" s="29"/>
    </row>
    <row r="3435" spans="3:4" x14ac:dyDescent="0.2">
      <c r="C3435" s="29"/>
      <c r="D3435" s="29"/>
    </row>
    <row r="3436" spans="3:4" x14ac:dyDescent="0.2">
      <c r="C3436" s="29"/>
      <c r="D3436" s="29"/>
    </row>
    <row r="3437" spans="3:4" x14ac:dyDescent="0.2">
      <c r="C3437" s="29"/>
      <c r="D3437" s="29"/>
    </row>
    <row r="3438" spans="3:4" x14ac:dyDescent="0.2">
      <c r="C3438" s="29"/>
      <c r="D3438" s="29"/>
    </row>
    <row r="3439" spans="3:4" x14ac:dyDescent="0.2">
      <c r="C3439" s="29"/>
      <c r="D3439" s="29"/>
    </row>
    <row r="3440" spans="3:4" x14ac:dyDescent="0.2">
      <c r="C3440" s="29"/>
      <c r="D3440" s="29"/>
    </row>
    <row r="3441" spans="3:4" x14ac:dyDescent="0.2">
      <c r="C3441" s="29"/>
      <c r="D3441" s="29"/>
    </row>
    <row r="3442" spans="3:4" x14ac:dyDescent="0.2">
      <c r="C3442" s="29"/>
      <c r="D3442" s="29"/>
    </row>
    <row r="3443" spans="3:4" x14ac:dyDescent="0.2">
      <c r="C3443" s="29"/>
      <c r="D3443" s="29"/>
    </row>
    <row r="3444" spans="3:4" x14ac:dyDescent="0.2">
      <c r="C3444" s="29"/>
      <c r="D3444" s="29"/>
    </row>
    <row r="3445" spans="3:4" x14ac:dyDescent="0.2">
      <c r="C3445" s="29"/>
      <c r="D3445" s="29"/>
    </row>
    <row r="3446" spans="3:4" x14ac:dyDescent="0.2">
      <c r="C3446" s="29"/>
      <c r="D3446" s="29"/>
    </row>
    <row r="3447" spans="3:4" x14ac:dyDescent="0.2">
      <c r="C3447" s="29"/>
      <c r="D3447" s="29"/>
    </row>
    <row r="3448" spans="3:4" x14ac:dyDescent="0.2">
      <c r="C3448" s="29"/>
      <c r="D3448" s="29"/>
    </row>
    <row r="3449" spans="3:4" x14ac:dyDescent="0.2">
      <c r="C3449" s="29"/>
      <c r="D3449" s="29"/>
    </row>
    <row r="3450" spans="3:4" x14ac:dyDescent="0.2">
      <c r="C3450" s="29"/>
      <c r="D3450" s="29"/>
    </row>
    <row r="3451" spans="3:4" x14ac:dyDescent="0.2">
      <c r="C3451" s="29"/>
      <c r="D3451" s="29"/>
    </row>
    <row r="3452" spans="3:4" x14ac:dyDescent="0.2">
      <c r="C3452" s="29"/>
      <c r="D3452" s="29"/>
    </row>
    <row r="3453" spans="3:4" x14ac:dyDescent="0.2">
      <c r="C3453" s="29"/>
      <c r="D3453" s="29"/>
    </row>
    <row r="3454" spans="3:4" x14ac:dyDescent="0.2">
      <c r="C3454" s="29"/>
      <c r="D3454" s="29"/>
    </row>
    <row r="3455" spans="3:4" x14ac:dyDescent="0.2">
      <c r="C3455" s="29"/>
      <c r="D3455" s="29"/>
    </row>
    <row r="3456" spans="3:4" x14ac:dyDescent="0.2">
      <c r="C3456" s="29"/>
      <c r="D3456" s="29"/>
    </row>
    <row r="3457" spans="3:4" x14ac:dyDescent="0.2">
      <c r="C3457" s="29"/>
      <c r="D3457" s="29"/>
    </row>
    <row r="3458" spans="3:4" x14ac:dyDescent="0.2">
      <c r="C3458" s="29"/>
      <c r="D3458" s="29"/>
    </row>
    <row r="3459" spans="3:4" x14ac:dyDescent="0.2">
      <c r="C3459" s="29"/>
      <c r="D3459" s="29"/>
    </row>
    <row r="3460" spans="3:4" x14ac:dyDescent="0.2">
      <c r="C3460" s="29"/>
      <c r="D3460" s="29"/>
    </row>
    <row r="3461" spans="3:4" x14ac:dyDescent="0.2">
      <c r="C3461" s="29"/>
      <c r="D3461" s="29"/>
    </row>
    <row r="3462" spans="3:4" x14ac:dyDescent="0.2">
      <c r="C3462" s="29"/>
      <c r="D3462" s="29"/>
    </row>
    <row r="3463" spans="3:4" x14ac:dyDescent="0.2">
      <c r="C3463" s="29"/>
      <c r="D3463" s="29"/>
    </row>
    <row r="3464" spans="3:4" x14ac:dyDescent="0.2">
      <c r="C3464" s="29"/>
      <c r="D3464" s="29"/>
    </row>
    <row r="3465" spans="3:4" x14ac:dyDescent="0.2">
      <c r="C3465" s="29"/>
      <c r="D3465" s="29"/>
    </row>
    <row r="3466" spans="3:4" x14ac:dyDescent="0.2">
      <c r="C3466" s="29"/>
      <c r="D3466" s="29"/>
    </row>
    <row r="3467" spans="3:4" x14ac:dyDescent="0.2">
      <c r="C3467" s="29"/>
      <c r="D3467" s="29"/>
    </row>
    <row r="3468" spans="3:4" x14ac:dyDescent="0.2">
      <c r="C3468" s="29"/>
      <c r="D3468" s="29"/>
    </row>
    <row r="3469" spans="3:4" x14ac:dyDescent="0.2">
      <c r="C3469" s="29"/>
      <c r="D3469" s="29"/>
    </row>
    <row r="3470" spans="3:4" x14ac:dyDescent="0.2">
      <c r="C3470" s="29"/>
      <c r="D3470" s="29"/>
    </row>
    <row r="3471" spans="3:4" x14ac:dyDescent="0.2">
      <c r="C3471" s="29"/>
      <c r="D3471" s="29"/>
    </row>
    <row r="3472" spans="3:4" x14ac:dyDescent="0.2">
      <c r="C3472" s="29"/>
      <c r="D3472" s="29"/>
    </row>
    <row r="3473" spans="3:4" x14ac:dyDescent="0.2">
      <c r="C3473" s="29"/>
      <c r="D3473" s="29"/>
    </row>
    <row r="3474" spans="3:4" x14ac:dyDescent="0.2">
      <c r="C3474" s="29"/>
      <c r="D3474" s="29"/>
    </row>
    <row r="3475" spans="3:4" x14ac:dyDescent="0.2">
      <c r="C3475" s="29"/>
      <c r="D3475" s="29"/>
    </row>
    <row r="3476" spans="3:4" x14ac:dyDescent="0.2">
      <c r="C3476" s="29"/>
      <c r="D3476" s="29"/>
    </row>
    <row r="3477" spans="3:4" x14ac:dyDescent="0.2">
      <c r="C3477" s="29"/>
      <c r="D3477" s="29"/>
    </row>
    <row r="3478" spans="3:4" x14ac:dyDescent="0.2">
      <c r="C3478" s="29"/>
      <c r="D3478" s="29"/>
    </row>
    <row r="3479" spans="3:4" x14ac:dyDescent="0.2">
      <c r="C3479" s="29"/>
      <c r="D3479" s="29"/>
    </row>
    <row r="3480" spans="3:4" x14ac:dyDescent="0.2">
      <c r="C3480" s="29"/>
      <c r="D3480" s="29"/>
    </row>
    <row r="3481" spans="3:4" x14ac:dyDescent="0.2">
      <c r="C3481" s="29"/>
      <c r="D3481" s="29"/>
    </row>
    <row r="3482" spans="3:4" x14ac:dyDescent="0.2">
      <c r="C3482" s="29"/>
      <c r="D3482" s="29"/>
    </row>
    <row r="3483" spans="3:4" x14ac:dyDescent="0.2">
      <c r="C3483" s="29"/>
      <c r="D3483" s="29"/>
    </row>
    <row r="3484" spans="3:4" x14ac:dyDescent="0.2">
      <c r="C3484" s="29"/>
      <c r="D3484" s="29"/>
    </row>
    <row r="3485" spans="3:4" x14ac:dyDescent="0.2">
      <c r="C3485" s="29"/>
      <c r="D3485" s="29"/>
    </row>
    <row r="3486" spans="3:4" x14ac:dyDescent="0.2">
      <c r="C3486" s="29"/>
      <c r="D3486" s="29"/>
    </row>
    <row r="3487" spans="3:4" x14ac:dyDescent="0.2">
      <c r="C3487" s="29"/>
      <c r="D3487" s="29"/>
    </row>
    <row r="3488" spans="3:4" x14ac:dyDescent="0.2">
      <c r="C3488" s="29"/>
      <c r="D3488" s="29"/>
    </row>
    <row r="3489" spans="3:4" x14ac:dyDescent="0.2">
      <c r="C3489" s="29"/>
      <c r="D3489" s="29"/>
    </row>
    <row r="3490" spans="3:4" x14ac:dyDescent="0.2">
      <c r="C3490" s="29"/>
      <c r="D3490" s="29"/>
    </row>
    <row r="3491" spans="3:4" x14ac:dyDescent="0.2">
      <c r="C3491" s="29"/>
      <c r="D3491" s="29"/>
    </row>
    <row r="3492" spans="3:4" x14ac:dyDescent="0.2">
      <c r="C3492" s="29"/>
      <c r="D3492" s="29"/>
    </row>
    <row r="3493" spans="3:4" x14ac:dyDescent="0.2">
      <c r="C3493" s="29"/>
      <c r="D3493" s="29"/>
    </row>
    <row r="3494" spans="3:4" x14ac:dyDescent="0.2">
      <c r="C3494" s="29"/>
      <c r="D3494" s="29"/>
    </row>
    <row r="3495" spans="3:4" x14ac:dyDescent="0.2">
      <c r="C3495" s="29"/>
      <c r="D3495" s="29"/>
    </row>
    <row r="3496" spans="3:4" x14ac:dyDescent="0.2">
      <c r="C3496" s="29"/>
      <c r="D3496" s="29"/>
    </row>
    <row r="3497" spans="3:4" x14ac:dyDescent="0.2">
      <c r="C3497" s="29"/>
      <c r="D3497" s="29"/>
    </row>
    <row r="3498" spans="3:4" x14ac:dyDescent="0.2">
      <c r="C3498" s="29"/>
      <c r="D3498" s="29"/>
    </row>
    <row r="3499" spans="3:4" x14ac:dyDescent="0.2">
      <c r="C3499" s="29"/>
      <c r="D3499" s="29"/>
    </row>
    <row r="3500" spans="3:4" x14ac:dyDescent="0.2">
      <c r="C3500" s="29"/>
      <c r="D3500" s="29"/>
    </row>
    <row r="3501" spans="3:4" x14ac:dyDescent="0.2">
      <c r="C3501" s="29"/>
      <c r="D3501" s="29"/>
    </row>
    <row r="3502" spans="3:4" x14ac:dyDescent="0.2">
      <c r="C3502" s="29"/>
      <c r="D3502" s="29"/>
    </row>
    <row r="3503" spans="3:4" x14ac:dyDescent="0.2">
      <c r="C3503" s="29"/>
      <c r="D3503" s="29"/>
    </row>
    <row r="3504" spans="3:4" x14ac:dyDescent="0.2">
      <c r="C3504" s="29"/>
      <c r="D3504" s="29"/>
    </row>
    <row r="3505" spans="3:4" x14ac:dyDescent="0.2">
      <c r="C3505" s="29"/>
      <c r="D3505" s="29"/>
    </row>
    <row r="3506" spans="3:4" x14ac:dyDescent="0.2">
      <c r="C3506" s="29"/>
      <c r="D3506" s="29"/>
    </row>
    <row r="3507" spans="3:4" x14ac:dyDescent="0.2">
      <c r="C3507" s="29"/>
      <c r="D3507" s="29"/>
    </row>
    <row r="3508" spans="3:4" x14ac:dyDescent="0.2">
      <c r="C3508" s="29"/>
      <c r="D3508" s="29"/>
    </row>
    <row r="3509" spans="3:4" x14ac:dyDescent="0.2">
      <c r="C3509" s="29"/>
      <c r="D3509" s="29"/>
    </row>
    <row r="3510" spans="3:4" x14ac:dyDescent="0.2">
      <c r="C3510" s="29"/>
      <c r="D3510" s="29"/>
    </row>
    <row r="3511" spans="3:4" x14ac:dyDescent="0.2">
      <c r="C3511" s="29"/>
      <c r="D3511" s="29"/>
    </row>
    <row r="3512" spans="3:4" x14ac:dyDescent="0.2">
      <c r="C3512" s="29"/>
      <c r="D3512" s="29"/>
    </row>
    <row r="3513" spans="3:4" x14ac:dyDescent="0.2">
      <c r="C3513" s="29"/>
      <c r="D3513" s="29"/>
    </row>
    <row r="3514" spans="3:4" x14ac:dyDescent="0.2">
      <c r="C3514" s="29"/>
      <c r="D3514" s="29"/>
    </row>
    <row r="3515" spans="3:4" x14ac:dyDescent="0.2">
      <c r="C3515" s="29"/>
      <c r="D3515" s="29"/>
    </row>
    <row r="3516" spans="3:4" x14ac:dyDescent="0.2">
      <c r="C3516" s="29"/>
      <c r="D3516" s="29"/>
    </row>
    <row r="3517" spans="3:4" x14ac:dyDescent="0.2">
      <c r="C3517" s="29"/>
      <c r="D3517" s="29"/>
    </row>
    <row r="3518" spans="3:4" x14ac:dyDescent="0.2">
      <c r="C3518" s="29"/>
      <c r="D3518" s="29"/>
    </row>
    <row r="3519" spans="3:4" x14ac:dyDescent="0.2">
      <c r="C3519" s="29"/>
      <c r="D3519" s="29"/>
    </row>
    <row r="3520" spans="3:4" x14ac:dyDescent="0.2">
      <c r="C3520" s="29"/>
      <c r="D3520" s="29"/>
    </row>
    <row r="3521" spans="3:4" x14ac:dyDescent="0.2">
      <c r="C3521" s="29"/>
      <c r="D3521" s="29"/>
    </row>
    <row r="3522" spans="3:4" x14ac:dyDescent="0.2">
      <c r="C3522" s="29"/>
      <c r="D3522" s="29"/>
    </row>
    <row r="3523" spans="3:4" x14ac:dyDescent="0.2">
      <c r="C3523" s="29"/>
      <c r="D3523" s="29"/>
    </row>
    <row r="3524" spans="3:4" x14ac:dyDescent="0.2">
      <c r="C3524" s="29"/>
      <c r="D3524" s="29"/>
    </row>
    <row r="3525" spans="3:4" x14ac:dyDescent="0.2">
      <c r="C3525" s="29"/>
      <c r="D3525" s="29"/>
    </row>
    <row r="3526" spans="3:4" x14ac:dyDescent="0.2">
      <c r="C3526" s="29"/>
      <c r="D3526" s="29"/>
    </row>
    <row r="3527" spans="3:4" x14ac:dyDescent="0.2">
      <c r="C3527" s="29"/>
      <c r="D3527" s="29"/>
    </row>
    <row r="3528" spans="3:4" x14ac:dyDescent="0.2">
      <c r="C3528" s="29"/>
      <c r="D3528" s="29"/>
    </row>
    <row r="3529" spans="3:4" x14ac:dyDescent="0.2">
      <c r="C3529" s="29"/>
      <c r="D3529" s="29"/>
    </row>
    <row r="3530" spans="3:4" x14ac:dyDescent="0.2">
      <c r="C3530" s="29"/>
      <c r="D3530" s="29"/>
    </row>
    <row r="3531" spans="3:4" x14ac:dyDescent="0.2">
      <c r="C3531" s="29"/>
      <c r="D3531" s="29"/>
    </row>
    <row r="3532" spans="3:4" x14ac:dyDescent="0.2">
      <c r="C3532" s="29"/>
      <c r="D3532" s="29"/>
    </row>
    <row r="3533" spans="3:4" x14ac:dyDescent="0.2">
      <c r="C3533" s="29"/>
      <c r="D3533" s="29"/>
    </row>
    <row r="3534" spans="3:4" x14ac:dyDescent="0.2">
      <c r="C3534" s="29"/>
      <c r="D3534" s="29"/>
    </row>
    <row r="3535" spans="3:4" x14ac:dyDescent="0.2">
      <c r="C3535" s="29"/>
      <c r="D3535" s="29"/>
    </row>
    <row r="3536" spans="3:4" x14ac:dyDescent="0.2">
      <c r="C3536" s="29"/>
      <c r="D3536" s="29"/>
    </row>
    <row r="3537" spans="3:4" x14ac:dyDescent="0.2">
      <c r="C3537" s="29"/>
      <c r="D3537" s="29"/>
    </row>
    <row r="3538" spans="3:4" x14ac:dyDescent="0.2">
      <c r="C3538" s="29"/>
      <c r="D3538" s="29"/>
    </row>
    <row r="3539" spans="3:4" x14ac:dyDescent="0.2">
      <c r="C3539" s="29"/>
      <c r="D3539" s="29"/>
    </row>
    <row r="3540" spans="3:4" x14ac:dyDescent="0.2">
      <c r="C3540" s="29"/>
      <c r="D3540" s="29"/>
    </row>
    <row r="3541" spans="3:4" x14ac:dyDescent="0.2">
      <c r="C3541" s="29"/>
      <c r="D3541" s="29"/>
    </row>
    <row r="3542" spans="3:4" x14ac:dyDescent="0.2">
      <c r="C3542" s="29"/>
      <c r="D3542" s="29"/>
    </row>
    <row r="3543" spans="3:4" x14ac:dyDescent="0.2">
      <c r="C3543" s="29"/>
      <c r="D3543" s="29"/>
    </row>
    <row r="3544" spans="3:4" x14ac:dyDescent="0.2">
      <c r="C3544" s="29"/>
      <c r="D3544" s="29"/>
    </row>
    <row r="3545" spans="3:4" x14ac:dyDescent="0.2">
      <c r="C3545" s="29"/>
      <c r="D3545" s="29"/>
    </row>
    <row r="3546" spans="3:4" x14ac:dyDescent="0.2">
      <c r="C3546" s="29"/>
      <c r="D3546" s="29"/>
    </row>
    <row r="3547" spans="3:4" x14ac:dyDescent="0.2">
      <c r="C3547" s="29"/>
      <c r="D3547" s="29"/>
    </row>
    <row r="3548" spans="3:4" x14ac:dyDescent="0.2">
      <c r="C3548" s="29"/>
      <c r="D3548" s="29"/>
    </row>
    <row r="3549" spans="3:4" x14ac:dyDescent="0.2">
      <c r="C3549" s="29"/>
      <c r="D3549" s="29"/>
    </row>
    <row r="3550" spans="3:4" x14ac:dyDescent="0.2">
      <c r="C3550" s="29"/>
      <c r="D3550" s="29"/>
    </row>
    <row r="3551" spans="3:4" x14ac:dyDescent="0.2">
      <c r="C3551" s="29"/>
      <c r="D3551" s="29"/>
    </row>
    <row r="3552" spans="3:4" x14ac:dyDescent="0.2">
      <c r="C3552" s="29"/>
      <c r="D3552" s="29"/>
    </row>
    <row r="3553" spans="3:4" x14ac:dyDescent="0.2">
      <c r="C3553" s="29"/>
      <c r="D3553" s="29"/>
    </row>
    <row r="3554" spans="3:4" x14ac:dyDescent="0.2">
      <c r="C3554" s="29"/>
      <c r="D3554" s="29"/>
    </row>
    <row r="3555" spans="3:4" x14ac:dyDescent="0.2">
      <c r="C3555" s="29"/>
      <c r="D3555" s="29"/>
    </row>
    <row r="3556" spans="3:4" x14ac:dyDescent="0.2">
      <c r="C3556" s="29"/>
      <c r="D3556" s="29"/>
    </row>
    <row r="3557" spans="3:4" x14ac:dyDescent="0.2">
      <c r="C3557" s="29"/>
      <c r="D3557" s="29"/>
    </row>
    <row r="3558" spans="3:4" x14ac:dyDescent="0.2">
      <c r="C3558" s="29"/>
      <c r="D3558" s="29"/>
    </row>
    <row r="3559" spans="3:4" x14ac:dyDescent="0.2">
      <c r="C3559" s="29"/>
      <c r="D3559" s="29"/>
    </row>
    <row r="3560" spans="3:4" x14ac:dyDescent="0.2">
      <c r="C3560" s="29"/>
      <c r="D3560" s="29"/>
    </row>
    <row r="3561" spans="3:4" x14ac:dyDescent="0.2">
      <c r="C3561" s="29"/>
      <c r="D3561" s="29"/>
    </row>
    <row r="3562" spans="3:4" x14ac:dyDescent="0.2">
      <c r="C3562" s="29"/>
      <c r="D3562" s="29"/>
    </row>
    <row r="3563" spans="3:4" x14ac:dyDescent="0.2">
      <c r="C3563" s="29"/>
      <c r="D3563" s="29"/>
    </row>
    <row r="3564" spans="3:4" x14ac:dyDescent="0.2">
      <c r="C3564" s="29"/>
      <c r="D3564" s="29"/>
    </row>
    <row r="3565" spans="3:4" x14ac:dyDescent="0.2">
      <c r="C3565" s="29"/>
      <c r="D3565" s="29"/>
    </row>
    <row r="3566" spans="3:4" x14ac:dyDescent="0.2">
      <c r="C3566" s="29"/>
      <c r="D3566" s="29"/>
    </row>
    <row r="3567" spans="3:4" x14ac:dyDescent="0.2">
      <c r="C3567" s="29"/>
      <c r="D3567" s="29"/>
    </row>
    <row r="3568" spans="3:4" x14ac:dyDescent="0.2">
      <c r="C3568" s="29"/>
      <c r="D3568" s="29"/>
    </row>
    <row r="3569" spans="3:4" x14ac:dyDescent="0.2">
      <c r="C3569" s="29"/>
      <c r="D3569" s="29"/>
    </row>
    <row r="3570" spans="3:4" x14ac:dyDescent="0.2">
      <c r="C3570" s="29"/>
      <c r="D3570" s="29"/>
    </row>
    <row r="3571" spans="3:4" x14ac:dyDescent="0.2">
      <c r="C3571" s="29"/>
      <c r="D3571" s="29"/>
    </row>
    <row r="3572" spans="3:4" x14ac:dyDescent="0.2">
      <c r="C3572" s="29"/>
      <c r="D3572" s="29"/>
    </row>
    <row r="3573" spans="3:4" x14ac:dyDescent="0.2">
      <c r="C3573" s="29"/>
      <c r="D3573" s="29"/>
    </row>
    <row r="3574" spans="3:4" x14ac:dyDescent="0.2">
      <c r="C3574" s="29"/>
      <c r="D3574" s="29"/>
    </row>
    <row r="3575" spans="3:4" x14ac:dyDescent="0.2">
      <c r="C3575" s="29"/>
      <c r="D3575" s="29"/>
    </row>
    <row r="3576" spans="3:4" x14ac:dyDescent="0.2">
      <c r="C3576" s="29"/>
      <c r="D3576" s="29"/>
    </row>
    <row r="3577" spans="3:4" x14ac:dyDescent="0.2">
      <c r="C3577" s="29"/>
      <c r="D3577" s="29"/>
    </row>
    <row r="3578" spans="3:4" x14ac:dyDescent="0.2">
      <c r="C3578" s="29"/>
      <c r="D3578" s="29"/>
    </row>
    <row r="3579" spans="3:4" x14ac:dyDescent="0.2">
      <c r="C3579" s="29"/>
      <c r="D3579" s="29"/>
    </row>
    <row r="3580" spans="3:4" x14ac:dyDescent="0.2">
      <c r="C3580" s="29"/>
      <c r="D3580" s="29"/>
    </row>
    <row r="3581" spans="3:4" x14ac:dyDescent="0.2">
      <c r="C3581" s="29"/>
      <c r="D3581" s="29"/>
    </row>
    <row r="3582" spans="3:4" x14ac:dyDescent="0.2">
      <c r="C3582" s="29"/>
      <c r="D3582" s="29"/>
    </row>
    <row r="3583" spans="3:4" x14ac:dyDescent="0.2">
      <c r="C3583" s="29"/>
      <c r="D3583" s="29"/>
    </row>
    <row r="3584" spans="3:4" x14ac:dyDescent="0.2">
      <c r="C3584" s="29"/>
      <c r="D3584" s="29"/>
    </row>
    <row r="3585" spans="3:4" x14ac:dyDescent="0.2">
      <c r="C3585" s="29"/>
      <c r="D3585" s="29"/>
    </row>
    <row r="3586" spans="3:4" x14ac:dyDescent="0.2">
      <c r="C3586" s="29"/>
      <c r="D3586" s="29"/>
    </row>
    <row r="3587" spans="3:4" x14ac:dyDescent="0.2">
      <c r="C3587" s="29"/>
      <c r="D3587" s="29"/>
    </row>
    <row r="3588" spans="3:4" x14ac:dyDescent="0.2">
      <c r="C3588" s="29"/>
      <c r="D3588" s="29"/>
    </row>
    <row r="3589" spans="3:4" x14ac:dyDescent="0.2">
      <c r="C3589" s="29"/>
      <c r="D3589" s="29"/>
    </row>
    <row r="3590" spans="3:4" x14ac:dyDescent="0.2">
      <c r="C3590" s="29"/>
      <c r="D3590" s="29"/>
    </row>
    <row r="3591" spans="3:4" x14ac:dyDescent="0.2">
      <c r="C3591" s="29"/>
      <c r="D3591" s="29"/>
    </row>
    <row r="3592" spans="3:4" x14ac:dyDescent="0.2">
      <c r="C3592" s="29"/>
      <c r="D3592" s="29"/>
    </row>
    <row r="3593" spans="3:4" x14ac:dyDescent="0.2">
      <c r="C3593" s="29"/>
      <c r="D3593" s="29"/>
    </row>
    <row r="3594" spans="3:4" x14ac:dyDescent="0.2">
      <c r="C3594" s="29"/>
      <c r="D3594" s="29"/>
    </row>
    <row r="3595" spans="3:4" x14ac:dyDescent="0.2">
      <c r="C3595" s="29"/>
      <c r="D3595" s="29"/>
    </row>
    <row r="3596" spans="3:4" x14ac:dyDescent="0.2">
      <c r="C3596" s="29"/>
      <c r="D3596" s="29"/>
    </row>
    <row r="3597" spans="3:4" x14ac:dyDescent="0.2">
      <c r="C3597" s="29"/>
      <c r="D3597" s="29"/>
    </row>
    <row r="3598" spans="3:4" x14ac:dyDescent="0.2">
      <c r="C3598" s="29"/>
      <c r="D3598" s="29"/>
    </row>
    <row r="3599" spans="3:4" x14ac:dyDescent="0.2">
      <c r="C3599" s="29"/>
      <c r="D3599" s="29"/>
    </row>
    <row r="3600" spans="3:4" x14ac:dyDescent="0.2">
      <c r="C3600" s="29"/>
      <c r="D3600" s="29"/>
    </row>
    <row r="3601" spans="3:4" x14ac:dyDescent="0.2">
      <c r="C3601" s="29"/>
      <c r="D3601" s="29"/>
    </row>
    <row r="3602" spans="3:4" x14ac:dyDescent="0.2">
      <c r="C3602" s="29"/>
      <c r="D3602" s="29"/>
    </row>
    <row r="3603" spans="3:4" x14ac:dyDescent="0.2">
      <c r="C3603" s="29"/>
      <c r="D3603" s="29"/>
    </row>
    <row r="3604" spans="3:4" x14ac:dyDescent="0.2">
      <c r="C3604" s="29"/>
      <c r="D3604" s="29"/>
    </row>
    <row r="3605" spans="3:4" x14ac:dyDescent="0.2">
      <c r="C3605" s="29"/>
      <c r="D3605" s="29"/>
    </row>
    <row r="3606" spans="3:4" x14ac:dyDescent="0.2">
      <c r="C3606" s="29"/>
      <c r="D3606" s="29"/>
    </row>
    <row r="3607" spans="3:4" x14ac:dyDescent="0.2">
      <c r="C3607" s="29"/>
      <c r="D3607" s="29"/>
    </row>
    <row r="3608" spans="3:4" x14ac:dyDescent="0.2">
      <c r="C3608" s="29"/>
      <c r="D3608" s="29"/>
    </row>
    <row r="3609" spans="3:4" x14ac:dyDescent="0.2">
      <c r="C3609" s="29"/>
      <c r="D3609" s="29"/>
    </row>
    <row r="3610" spans="3:4" x14ac:dyDescent="0.2">
      <c r="C3610" s="29"/>
      <c r="D3610" s="29"/>
    </row>
    <row r="3611" spans="3:4" x14ac:dyDescent="0.2">
      <c r="C3611" s="29"/>
      <c r="D3611" s="29"/>
    </row>
    <row r="3612" spans="3:4" x14ac:dyDescent="0.2">
      <c r="C3612" s="29"/>
      <c r="D3612" s="29"/>
    </row>
    <row r="3613" spans="3:4" x14ac:dyDescent="0.2">
      <c r="C3613" s="29"/>
      <c r="D3613" s="29"/>
    </row>
    <row r="3614" spans="3:4" x14ac:dyDescent="0.2">
      <c r="C3614" s="29"/>
      <c r="D3614" s="29"/>
    </row>
    <row r="3615" spans="3:4" x14ac:dyDescent="0.2">
      <c r="C3615" s="29"/>
      <c r="D3615" s="29"/>
    </row>
    <row r="3616" spans="3:4" x14ac:dyDescent="0.2">
      <c r="C3616" s="29"/>
      <c r="D3616" s="29"/>
    </row>
    <row r="3617" spans="3:4" x14ac:dyDescent="0.2">
      <c r="C3617" s="29"/>
      <c r="D3617" s="29"/>
    </row>
    <row r="3618" spans="3:4" x14ac:dyDescent="0.2">
      <c r="C3618" s="29"/>
      <c r="D3618" s="29"/>
    </row>
    <row r="3619" spans="3:4" x14ac:dyDescent="0.2">
      <c r="C3619" s="29"/>
      <c r="D3619" s="29"/>
    </row>
    <row r="3620" spans="3:4" x14ac:dyDescent="0.2">
      <c r="C3620" s="29"/>
      <c r="D3620" s="29"/>
    </row>
    <row r="3621" spans="3:4" x14ac:dyDescent="0.2">
      <c r="C3621" s="29"/>
      <c r="D3621" s="29"/>
    </row>
    <row r="3622" spans="3:4" x14ac:dyDescent="0.2">
      <c r="C3622" s="29"/>
      <c r="D3622" s="29"/>
    </row>
    <row r="3623" spans="3:4" x14ac:dyDescent="0.2">
      <c r="C3623" s="29"/>
      <c r="D3623" s="29"/>
    </row>
    <row r="3624" spans="3:4" x14ac:dyDescent="0.2">
      <c r="C3624" s="29"/>
      <c r="D3624" s="29"/>
    </row>
    <row r="3625" spans="3:4" x14ac:dyDescent="0.2">
      <c r="C3625" s="29"/>
      <c r="D3625" s="29"/>
    </row>
    <row r="3626" spans="3:4" x14ac:dyDescent="0.2">
      <c r="C3626" s="29"/>
      <c r="D3626" s="29"/>
    </row>
    <row r="3627" spans="3:4" x14ac:dyDescent="0.2">
      <c r="C3627" s="29"/>
      <c r="D3627" s="29"/>
    </row>
    <row r="3628" spans="3:4" x14ac:dyDescent="0.2">
      <c r="C3628" s="29"/>
      <c r="D3628" s="29"/>
    </row>
    <row r="3629" spans="3:4" x14ac:dyDescent="0.2">
      <c r="C3629" s="29"/>
      <c r="D3629" s="29"/>
    </row>
    <row r="3630" spans="3:4" x14ac:dyDescent="0.2">
      <c r="C3630" s="29"/>
      <c r="D3630" s="29"/>
    </row>
    <row r="3631" spans="3:4" x14ac:dyDescent="0.2">
      <c r="C3631" s="29"/>
      <c r="D3631" s="29"/>
    </row>
    <row r="3632" spans="3:4" x14ac:dyDescent="0.2">
      <c r="C3632" s="29"/>
      <c r="D3632" s="29"/>
    </row>
    <row r="3633" spans="3:4" x14ac:dyDescent="0.2">
      <c r="C3633" s="29"/>
      <c r="D3633" s="29"/>
    </row>
    <row r="3634" spans="3:4" x14ac:dyDescent="0.2">
      <c r="C3634" s="29"/>
      <c r="D3634" s="29"/>
    </row>
    <row r="3635" spans="3:4" x14ac:dyDescent="0.2">
      <c r="C3635" s="29"/>
      <c r="D3635" s="29"/>
    </row>
    <row r="3636" spans="3:4" x14ac:dyDescent="0.2">
      <c r="C3636" s="29"/>
      <c r="D3636" s="29"/>
    </row>
    <row r="3637" spans="3:4" x14ac:dyDescent="0.2">
      <c r="C3637" s="29"/>
      <c r="D3637" s="29"/>
    </row>
    <row r="3638" spans="3:4" x14ac:dyDescent="0.2">
      <c r="C3638" s="29"/>
      <c r="D3638" s="29"/>
    </row>
    <row r="3639" spans="3:4" x14ac:dyDescent="0.2">
      <c r="C3639" s="29"/>
      <c r="D3639" s="29"/>
    </row>
    <row r="3640" spans="3:4" x14ac:dyDescent="0.2">
      <c r="C3640" s="29"/>
      <c r="D3640" s="29"/>
    </row>
    <row r="3641" spans="3:4" x14ac:dyDescent="0.2">
      <c r="C3641" s="29"/>
      <c r="D3641" s="29"/>
    </row>
    <row r="3642" spans="3:4" x14ac:dyDescent="0.2">
      <c r="C3642" s="29"/>
      <c r="D3642" s="29"/>
    </row>
    <row r="3643" spans="3:4" x14ac:dyDescent="0.2">
      <c r="C3643" s="29"/>
      <c r="D3643" s="29"/>
    </row>
    <row r="3644" spans="3:4" x14ac:dyDescent="0.2">
      <c r="C3644" s="29"/>
      <c r="D3644" s="29"/>
    </row>
    <row r="3645" spans="3:4" x14ac:dyDescent="0.2">
      <c r="C3645" s="29"/>
      <c r="D3645" s="29"/>
    </row>
    <row r="3646" spans="3:4" x14ac:dyDescent="0.2">
      <c r="C3646" s="29"/>
      <c r="D3646" s="29"/>
    </row>
    <row r="3647" spans="3:4" x14ac:dyDescent="0.2">
      <c r="C3647" s="29"/>
      <c r="D3647" s="29"/>
    </row>
    <row r="3648" spans="3:4" x14ac:dyDescent="0.2">
      <c r="C3648" s="29"/>
      <c r="D3648" s="29"/>
    </row>
    <row r="3649" spans="3:4" x14ac:dyDescent="0.2">
      <c r="C3649" s="29"/>
      <c r="D3649" s="29"/>
    </row>
    <row r="3650" spans="3:4" x14ac:dyDescent="0.2">
      <c r="C3650" s="29"/>
      <c r="D3650" s="29"/>
    </row>
    <row r="3651" spans="3:4" x14ac:dyDescent="0.2">
      <c r="C3651" s="29"/>
      <c r="D3651" s="29"/>
    </row>
    <row r="3652" spans="3:4" x14ac:dyDescent="0.2">
      <c r="C3652" s="29"/>
      <c r="D3652" s="29"/>
    </row>
    <row r="3653" spans="3:4" x14ac:dyDescent="0.2">
      <c r="C3653" s="29"/>
      <c r="D3653" s="29"/>
    </row>
    <row r="3654" spans="3:4" x14ac:dyDescent="0.2">
      <c r="C3654" s="29"/>
      <c r="D3654" s="29"/>
    </row>
    <row r="3655" spans="3:4" x14ac:dyDescent="0.2">
      <c r="C3655" s="29"/>
      <c r="D3655" s="29"/>
    </row>
    <row r="3656" spans="3:4" x14ac:dyDescent="0.2">
      <c r="C3656" s="29"/>
      <c r="D3656" s="29"/>
    </row>
    <row r="3657" spans="3:4" x14ac:dyDescent="0.2">
      <c r="C3657" s="29"/>
      <c r="D3657" s="29"/>
    </row>
    <row r="3658" spans="3:4" x14ac:dyDescent="0.2">
      <c r="C3658" s="29"/>
      <c r="D3658" s="29"/>
    </row>
    <row r="3659" spans="3:4" x14ac:dyDescent="0.2">
      <c r="C3659" s="29"/>
      <c r="D3659" s="29"/>
    </row>
    <row r="3660" spans="3:4" x14ac:dyDescent="0.2">
      <c r="C3660" s="29"/>
      <c r="D3660" s="29"/>
    </row>
    <row r="3661" spans="3:4" x14ac:dyDescent="0.2">
      <c r="C3661" s="29"/>
      <c r="D3661" s="29"/>
    </row>
    <row r="3662" spans="3:4" x14ac:dyDescent="0.2">
      <c r="C3662" s="29"/>
      <c r="D3662" s="29"/>
    </row>
    <row r="3663" spans="3:4" x14ac:dyDescent="0.2">
      <c r="C3663" s="29"/>
      <c r="D3663" s="29"/>
    </row>
    <row r="3664" spans="3:4" x14ac:dyDescent="0.2">
      <c r="C3664" s="29"/>
      <c r="D3664" s="29"/>
    </row>
    <row r="3665" spans="3:4" x14ac:dyDescent="0.2">
      <c r="C3665" s="29"/>
      <c r="D3665" s="29"/>
    </row>
    <row r="3666" spans="3:4" x14ac:dyDescent="0.2">
      <c r="C3666" s="29"/>
      <c r="D3666" s="29"/>
    </row>
    <row r="3667" spans="3:4" x14ac:dyDescent="0.2">
      <c r="C3667" s="29"/>
      <c r="D3667" s="29"/>
    </row>
    <row r="3668" spans="3:4" x14ac:dyDescent="0.2">
      <c r="C3668" s="29"/>
      <c r="D3668" s="29"/>
    </row>
    <row r="3669" spans="3:4" x14ac:dyDescent="0.2">
      <c r="C3669" s="29"/>
      <c r="D3669" s="29"/>
    </row>
    <row r="3670" spans="3:4" x14ac:dyDescent="0.2">
      <c r="C3670" s="29"/>
      <c r="D3670" s="29"/>
    </row>
    <row r="3671" spans="3:4" x14ac:dyDescent="0.2">
      <c r="C3671" s="29"/>
      <c r="D3671" s="29"/>
    </row>
    <row r="3672" spans="3:4" x14ac:dyDescent="0.2">
      <c r="C3672" s="29"/>
      <c r="D3672" s="29"/>
    </row>
    <row r="3673" spans="3:4" x14ac:dyDescent="0.2">
      <c r="C3673" s="29"/>
      <c r="D3673" s="29"/>
    </row>
    <row r="3674" spans="3:4" x14ac:dyDescent="0.2">
      <c r="C3674" s="29"/>
      <c r="D3674" s="29"/>
    </row>
    <row r="3675" spans="3:4" x14ac:dyDescent="0.2">
      <c r="C3675" s="29"/>
      <c r="D3675" s="29"/>
    </row>
    <row r="3676" spans="3:4" x14ac:dyDescent="0.2">
      <c r="C3676" s="29"/>
      <c r="D3676" s="29"/>
    </row>
    <row r="3677" spans="3:4" x14ac:dyDescent="0.2">
      <c r="C3677" s="29"/>
      <c r="D3677" s="29"/>
    </row>
    <row r="3678" spans="3:4" x14ac:dyDescent="0.2">
      <c r="C3678" s="29"/>
      <c r="D3678" s="29"/>
    </row>
    <row r="3679" spans="3:4" x14ac:dyDescent="0.2">
      <c r="C3679" s="29"/>
      <c r="D3679" s="29"/>
    </row>
    <row r="3680" spans="3:4" x14ac:dyDescent="0.2">
      <c r="C3680" s="29"/>
      <c r="D3680" s="29"/>
    </row>
    <row r="3681" spans="3:4" x14ac:dyDescent="0.2">
      <c r="C3681" s="29"/>
      <c r="D3681" s="29"/>
    </row>
    <row r="3682" spans="3:4" x14ac:dyDescent="0.2">
      <c r="C3682" s="29"/>
      <c r="D3682" s="29"/>
    </row>
    <row r="3683" spans="3:4" x14ac:dyDescent="0.2">
      <c r="C3683" s="29"/>
      <c r="D3683" s="29"/>
    </row>
    <row r="3684" spans="3:4" x14ac:dyDescent="0.2">
      <c r="C3684" s="29"/>
      <c r="D3684" s="29"/>
    </row>
    <row r="3685" spans="3:4" x14ac:dyDescent="0.2">
      <c r="C3685" s="29"/>
      <c r="D3685" s="29"/>
    </row>
    <row r="3686" spans="3:4" x14ac:dyDescent="0.2">
      <c r="C3686" s="29"/>
      <c r="D3686" s="29"/>
    </row>
    <row r="3687" spans="3:4" x14ac:dyDescent="0.2">
      <c r="C3687" s="29"/>
      <c r="D3687" s="29"/>
    </row>
    <row r="3688" spans="3:4" x14ac:dyDescent="0.2">
      <c r="C3688" s="29"/>
      <c r="D3688" s="29"/>
    </row>
    <row r="3689" spans="3:4" x14ac:dyDescent="0.2">
      <c r="C3689" s="29"/>
      <c r="D3689" s="29"/>
    </row>
    <row r="3690" spans="3:4" x14ac:dyDescent="0.2">
      <c r="C3690" s="29"/>
      <c r="D3690" s="29"/>
    </row>
    <row r="3691" spans="3:4" x14ac:dyDescent="0.2">
      <c r="C3691" s="29"/>
      <c r="D3691" s="29"/>
    </row>
    <row r="3692" spans="3:4" x14ac:dyDescent="0.2">
      <c r="C3692" s="29"/>
      <c r="D3692" s="29"/>
    </row>
    <row r="3693" spans="3:4" x14ac:dyDescent="0.2">
      <c r="C3693" s="29"/>
      <c r="D3693" s="29"/>
    </row>
    <row r="3694" spans="3:4" x14ac:dyDescent="0.2">
      <c r="C3694" s="29"/>
      <c r="D3694" s="29"/>
    </row>
    <row r="3695" spans="3:4" x14ac:dyDescent="0.2">
      <c r="C3695" s="29"/>
      <c r="D3695" s="29"/>
    </row>
    <row r="3696" spans="3:4" x14ac:dyDescent="0.2">
      <c r="C3696" s="29"/>
      <c r="D3696" s="29"/>
    </row>
    <row r="3697" spans="3:4" x14ac:dyDescent="0.2">
      <c r="C3697" s="29"/>
      <c r="D3697" s="29"/>
    </row>
    <row r="3698" spans="3:4" x14ac:dyDescent="0.2">
      <c r="C3698" s="29"/>
      <c r="D3698" s="29"/>
    </row>
    <row r="3699" spans="3:4" x14ac:dyDescent="0.2">
      <c r="C3699" s="29"/>
      <c r="D3699" s="29"/>
    </row>
    <row r="3700" spans="3:4" x14ac:dyDescent="0.2">
      <c r="C3700" s="29"/>
      <c r="D3700" s="29"/>
    </row>
    <row r="3701" spans="3:4" x14ac:dyDescent="0.2">
      <c r="C3701" s="29"/>
      <c r="D3701" s="29"/>
    </row>
    <row r="3702" spans="3:4" x14ac:dyDescent="0.2">
      <c r="C3702" s="29"/>
      <c r="D3702" s="29"/>
    </row>
    <row r="3703" spans="3:4" x14ac:dyDescent="0.2">
      <c r="C3703" s="29"/>
      <c r="D3703" s="29"/>
    </row>
    <row r="3704" spans="3:4" x14ac:dyDescent="0.2">
      <c r="C3704" s="29"/>
      <c r="D3704" s="29"/>
    </row>
    <row r="3705" spans="3:4" x14ac:dyDescent="0.2">
      <c r="C3705" s="29"/>
      <c r="D3705" s="29"/>
    </row>
    <row r="3706" spans="3:4" x14ac:dyDescent="0.2">
      <c r="C3706" s="29"/>
      <c r="D3706" s="29"/>
    </row>
    <row r="3707" spans="3:4" x14ac:dyDescent="0.2">
      <c r="C3707" s="29"/>
      <c r="D3707" s="29"/>
    </row>
    <row r="3708" spans="3:4" x14ac:dyDescent="0.2">
      <c r="C3708" s="29"/>
      <c r="D3708" s="29"/>
    </row>
    <row r="3709" spans="3:4" x14ac:dyDescent="0.2">
      <c r="C3709" s="29"/>
      <c r="D3709" s="29"/>
    </row>
    <row r="3710" spans="3:4" x14ac:dyDescent="0.2">
      <c r="C3710" s="29"/>
      <c r="D3710" s="29"/>
    </row>
    <row r="3711" spans="3:4" x14ac:dyDescent="0.2">
      <c r="C3711" s="29"/>
      <c r="D3711" s="29"/>
    </row>
    <row r="3712" spans="3:4" x14ac:dyDescent="0.2">
      <c r="C3712" s="29"/>
      <c r="D3712" s="29"/>
    </row>
    <row r="3713" spans="3:4" x14ac:dyDescent="0.2">
      <c r="C3713" s="29"/>
      <c r="D3713" s="29"/>
    </row>
    <row r="3714" spans="3:4" x14ac:dyDescent="0.2">
      <c r="C3714" s="29"/>
      <c r="D3714" s="29"/>
    </row>
    <row r="3715" spans="3:4" x14ac:dyDescent="0.2">
      <c r="C3715" s="29"/>
      <c r="D3715" s="29"/>
    </row>
    <row r="3716" spans="3:4" x14ac:dyDescent="0.2">
      <c r="C3716" s="29"/>
      <c r="D3716" s="29"/>
    </row>
    <row r="3717" spans="3:4" x14ac:dyDescent="0.2">
      <c r="C3717" s="29"/>
      <c r="D3717" s="29"/>
    </row>
    <row r="3718" spans="3:4" x14ac:dyDescent="0.2">
      <c r="C3718" s="29"/>
      <c r="D3718" s="29"/>
    </row>
    <row r="3719" spans="3:4" x14ac:dyDescent="0.2">
      <c r="C3719" s="29"/>
      <c r="D3719" s="29"/>
    </row>
    <row r="3720" spans="3:4" x14ac:dyDescent="0.2">
      <c r="C3720" s="29"/>
      <c r="D3720" s="29"/>
    </row>
    <row r="3721" spans="3:4" x14ac:dyDescent="0.2">
      <c r="C3721" s="29"/>
      <c r="D3721" s="29"/>
    </row>
    <row r="3722" spans="3:4" x14ac:dyDescent="0.2">
      <c r="C3722" s="29"/>
      <c r="D3722" s="29"/>
    </row>
    <row r="3723" spans="3:4" x14ac:dyDescent="0.2">
      <c r="C3723" s="29"/>
      <c r="D3723" s="29"/>
    </row>
    <row r="3724" spans="3:4" x14ac:dyDescent="0.2">
      <c r="C3724" s="29"/>
      <c r="D3724" s="29"/>
    </row>
    <row r="3725" spans="3:4" x14ac:dyDescent="0.2">
      <c r="C3725" s="29"/>
      <c r="D3725" s="29"/>
    </row>
    <row r="3726" spans="3:4" x14ac:dyDescent="0.2">
      <c r="C3726" s="29"/>
      <c r="D3726" s="29"/>
    </row>
    <row r="3727" spans="3:4" x14ac:dyDescent="0.2">
      <c r="C3727" s="29"/>
      <c r="D3727" s="29"/>
    </row>
    <row r="3728" spans="3:4" x14ac:dyDescent="0.2">
      <c r="C3728" s="29"/>
      <c r="D3728" s="29"/>
    </row>
    <row r="3729" spans="3:4" x14ac:dyDescent="0.2">
      <c r="C3729" s="29"/>
      <c r="D3729" s="29"/>
    </row>
    <row r="3730" spans="3:4" x14ac:dyDescent="0.2">
      <c r="C3730" s="29"/>
      <c r="D3730" s="29"/>
    </row>
    <row r="3731" spans="3:4" x14ac:dyDescent="0.2">
      <c r="C3731" s="29"/>
      <c r="D3731" s="29"/>
    </row>
    <row r="3732" spans="3:4" x14ac:dyDescent="0.2">
      <c r="C3732" s="29"/>
      <c r="D3732" s="29"/>
    </row>
    <row r="3733" spans="3:4" x14ac:dyDescent="0.2">
      <c r="C3733" s="29"/>
      <c r="D3733" s="29"/>
    </row>
    <row r="3734" spans="3:4" x14ac:dyDescent="0.2">
      <c r="C3734" s="29"/>
      <c r="D3734" s="29"/>
    </row>
    <row r="3735" spans="3:4" x14ac:dyDescent="0.2">
      <c r="C3735" s="29"/>
      <c r="D3735" s="29"/>
    </row>
    <row r="3736" spans="3:4" x14ac:dyDescent="0.2">
      <c r="C3736" s="29"/>
      <c r="D3736" s="29"/>
    </row>
    <row r="3737" spans="3:4" x14ac:dyDescent="0.2">
      <c r="C3737" s="29"/>
      <c r="D3737" s="29"/>
    </row>
    <row r="3738" spans="3:4" x14ac:dyDescent="0.2">
      <c r="C3738" s="29"/>
      <c r="D3738" s="29"/>
    </row>
    <row r="3739" spans="3:4" x14ac:dyDescent="0.2">
      <c r="C3739" s="29"/>
      <c r="D3739" s="29"/>
    </row>
    <row r="3740" spans="3:4" x14ac:dyDescent="0.2">
      <c r="C3740" s="29"/>
      <c r="D3740" s="29"/>
    </row>
    <row r="3741" spans="3:4" x14ac:dyDescent="0.2">
      <c r="C3741" s="29"/>
      <c r="D3741" s="29"/>
    </row>
    <row r="3742" spans="3:4" x14ac:dyDescent="0.2">
      <c r="C3742" s="29"/>
      <c r="D3742" s="29"/>
    </row>
    <row r="3743" spans="3:4" x14ac:dyDescent="0.2">
      <c r="C3743" s="29"/>
      <c r="D3743" s="29"/>
    </row>
    <row r="3744" spans="3:4" x14ac:dyDescent="0.2">
      <c r="C3744" s="29"/>
      <c r="D3744" s="29"/>
    </row>
    <row r="3745" spans="3:4" x14ac:dyDescent="0.2">
      <c r="C3745" s="29"/>
      <c r="D3745" s="29"/>
    </row>
    <row r="3746" spans="3:4" x14ac:dyDescent="0.2">
      <c r="C3746" s="29"/>
      <c r="D3746" s="29"/>
    </row>
    <row r="3747" spans="3:4" x14ac:dyDescent="0.2">
      <c r="C3747" s="29"/>
      <c r="D3747" s="29"/>
    </row>
    <row r="3748" spans="3:4" x14ac:dyDescent="0.2">
      <c r="C3748" s="29"/>
      <c r="D3748" s="29"/>
    </row>
    <row r="3749" spans="3:4" x14ac:dyDescent="0.2">
      <c r="C3749" s="29"/>
      <c r="D3749" s="29"/>
    </row>
    <row r="3750" spans="3:4" x14ac:dyDescent="0.2">
      <c r="C3750" s="29"/>
      <c r="D3750" s="29"/>
    </row>
    <row r="3751" spans="3:4" x14ac:dyDescent="0.2">
      <c r="C3751" s="29"/>
      <c r="D3751" s="29"/>
    </row>
    <row r="3752" spans="3:4" x14ac:dyDescent="0.2">
      <c r="C3752" s="29"/>
      <c r="D3752" s="29"/>
    </row>
    <row r="3753" spans="3:4" x14ac:dyDescent="0.2">
      <c r="C3753" s="29"/>
      <c r="D3753" s="29"/>
    </row>
    <row r="3754" spans="3:4" x14ac:dyDescent="0.2">
      <c r="C3754" s="29"/>
      <c r="D3754" s="29"/>
    </row>
    <row r="3755" spans="3:4" x14ac:dyDescent="0.2">
      <c r="C3755" s="29"/>
      <c r="D3755" s="29"/>
    </row>
    <row r="3756" spans="3:4" x14ac:dyDescent="0.2">
      <c r="C3756" s="29"/>
      <c r="D3756" s="29"/>
    </row>
    <row r="3757" spans="3:4" x14ac:dyDescent="0.2">
      <c r="C3757" s="29"/>
      <c r="D3757" s="29"/>
    </row>
    <row r="3758" spans="3:4" x14ac:dyDescent="0.2">
      <c r="C3758" s="29"/>
      <c r="D3758" s="29"/>
    </row>
    <row r="3759" spans="3:4" x14ac:dyDescent="0.2">
      <c r="C3759" s="29"/>
      <c r="D3759" s="29"/>
    </row>
    <row r="3760" spans="3:4" x14ac:dyDescent="0.2">
      <c r="C3760" s="29"/>
      <c r="D3760" s="29"/>
    </row>
    <row r="3761" spans="3:4" x14ac:dyDescent="0.2">
      <c r="C3761" s="29"/>
      <c r="D3761" s="29"/>
    </row>
    <row r="3762" spans="3:4" x14ac:dyDescent="0.2">
      <c r="C3762" s="29"/>
      <c r="D3762" s="29"/>
    </row>
    <row r="3763" spans="3:4" x14ac:dyDescent="0.2">
      <c r="C3763" s="29"/>
      <c r="D3763" s="29"/>
    </row>
    <row r="3764" spans="3:4" x14ac:dyDescent="0.2">
      <c r="C3764" s="29"/>
      <c r="D3764" s="29"/>
    </row>
    <row r="3765" spans="3:4" x14ac:dyDescent="0.2">
      <c r="C3765" s="29"/>
      <c r="D3765" s="29"/>
    </row>
    <row r="3766" spans="3:4" x14ac:dyDescent="0.2">
      <c r="C3766" s="29"/>
      <c r="D3766" s="29"/>
    </row>
    <row r="3767" spans="3:4" x14ac:dyDescent="0.2">
      <c r="C3767" s="29"/>
      <c r="D3767" s="29"/>
    </row>
    <row r="3768" spans="3:4" x14ac:dyDescent="0.2">
      <c r="C3768" s="29"/>
      <c r="D3768" s="29"/>
    </row>
    <row r="3769" spans="3:4" x14ac:dyDescent="0.2">
      <c r="C3769" s="29"/>
      <c r="D3769" s="29"/>
    </row>
    <row r="3770" spans="3:4" x14ac:dyDescent="0.2">
      <c r="C3770" s="29"/>
      <c r="D3770" s="29"/>
    </row>
    <row r="3771" spans="3:4" x14ac:dyDescent="0.2">
      <c r="C3771" s="29"/>
      <c r="D3771" s="29"/>
    </row>
    <row r="3772" spans="3:4" x14ac:dyDescent="0.2">
      <c r="C3772" s="29"/>
      <c r="D3772" s="29"/>
    </row>
    <row r="3773" spans="3:4" x14ac:dyDescent="0.2">
      <c r="C3773" s="29"/>
      <c r="D3773" s="29"/>
    </row>
    <row r="3774" spans="3:4" x14ac:dyDescent="0.2">
      <c r="C3774" s="29"/>
      <c r="D3774" s="29"/>
    </row>
    <row r="3775" spans="3:4" x14ac:dyDescent="0.2">
      <c r="C3775" s="29"/>
      <c r="D3775" s="29"/>
    </row>
    <row r="3776" spans="3:4" x14ac:dyDescent="0.2">
      <c r="C3776" s="29"/>
      <c r="D3776" s="29"/>
    </row>
    <row r="3777" spans="3:4" x14ac:dyDescent="0.2">
      <c r="C3777" s="29"/>
      <c r="D3777" s="29"/>
    </row>
    <row r="3778" spans="3:4" x14ac:dyDescent="0.2">
      <c r="C3778" s="29"/>
      <c r="D3778" s="29"/>
    </row>
    <row r="3779" spans="3:4" x14ac:dyDescent="0.2">
      <c r="C3779" s="29"/>
      <c r="D3779" s="29"/>
    </row>
    <row r="3780" spans="3:4" x14ac:dyDescent="0.2">
      <c r="C3780" s="29"/>
      <c r="D3780" s="29"/>
    </row>
    <row r="3781" spans="3:4" x14ac:dyDescent="0.2">
      <c r="C3781" s="29"/>
      <c r="D3781" s="29"/>
    </row>
    <row r="3782" spans="3:4" x14ac:dyDescent="0.2">
      <c r="C3782" s="29"/>
      <c r="D3782" s="29"/>
    </row>
    <row r="3783" spans="3:4" x14ac:dyDescent="0.2">
      <c r="C3783" s="29"/>
      <c r="D3783" s="29"/>
    </row>
    <row r="3784" spans="3:4" x14ac:dyDescent="0.2">
      <c r="C3784" s="29"/>
      <c r="D3784" s="29"/>
    </row>
    <row r="3785" spans="3:4" x14ac:dyDescent="0.2">
      <c r="C3785" s="29"/>
      <c r="D3785" s="29"/>
    </row>
    <row r="3786" spans="3:4" x14ac:dyDescent="0.2">
      <c r="C3786" s="29"/>
      <c r="D3786" s="29"/>
    </row>
    <row r="3787" spans="3:4" x14ac:dyDescent="0.2">
      <c r="C3787" s="29"/>
      <c r="D3787" s="29"/>
    </row>
    <row r="3788" spans="3:4" x14ac:dyDescent="0.2">
      <c r="C3788" s="29"/>
      <c r="D3788" s="29"/>
    </row>
    <row r="3789" spans="3:4" x14ac:dyDescent="0.2">
      <c r="C3789" s="29"/>
      <c r="D3789" s="29"/>
    </row>
    <row r="3790" spans="3:4" x14ac:dyDescent="0.2">
      <c r="C3790" s="29"/>
      <c r="D3790" s="29"/>
    </row>
    <row r="3791" spans="3:4" x14ac:dyDescent="0.2">
      <c r="C3791" s="29"/>
      <c r="D3791" s="29"/>
    </row>
    <row r="3792" spans="3:4" x14ac:dyDescent="0.2">
      <c r="C3792" s="29"/>
      <c r="D3792" s="29"/>
    </row>
    <row r="3793" spans="3:4" x14ac:dyDescent="0.2">
      <c r="C3793" s="29"/>
      <c r="D3793" s="29"/>
    </row>
    <row r="3794" spans="3:4" x14ac:dyDescent="0.2">
      <c r="C3794" s="29"/>
      <c r="D3794" s="29"/>
    </row>
    <row r="3795" spans="3:4" x14ac:dyDescent="0.2">
      <c r="C3795" s="29"/>
      <c r="D3795" s="29"/>
    </row>
    <row r="3796" spans="3:4" x14ac:dyDescent="0.2">
      <c r="C3796" s="29"/>
      <c r="D3796" s="29"/>
    </row>
    <row r="3797" spans="3:4" x14ac:dyDescent="0.2">
      <c r="C3797" s="29"/>
      <c r="D3797" s="29"/>
    </row>
    <row r="3798" spans="3:4" x14ac:dyDescent="0.2">
      <c r="C3798" s="29"/>
      <c r="D3798" s="29"/>
    </row>
    <row r="3799" spans="3:4" x14ac:dyDescent="0.2">
      <c r="C3799" s="29"/>
      <c r="D3799" s="29"/>
    </row>
    <row r="3800" spans="3:4" x14ac:dyDescent="0.2">
      <c r="C3800" s="29"/>
      <c r="D3800" s="29"/>
    </row>
    <row r="3801" spans="3:4" x14ac:dyDescent="0.2">
      <c r="C3801" s="29"/>
      <c r="D3801" s="29"/>
    </row>
    <row r="3802" spans="3:4" x14ac:dyDescent="0.2">
      <c r="C3802" s="29"/>
      <c r="D3802" s="29"/>
    </row>
    <row r="3803" spans="3:4" x14ac:dyDescent="0.2">
      <c r="C3803" s="29"/>
      <c r="D3803" s="29"/>
    </row>
    <row r="3804" spans="3:4" x14ac:dyDescent="0.2">
      <c r="C3804" s="29"/>
      <c r="D3804" s="29"/>
    </row>
    <row r="3805" spans="3:4" x14ac:dyDescent="0.2">
      <c r="C3805" s="29"/>
      <c r="D3805" s="29"/>
    </row>
    <row r="3806" spans="3:4" x14ac:dyDescent="0.2">
      <c r="C3806" s="29"/>
      <c r="D3806" s="29"/>
    </row>
    <row r="3807" spans="3:4" x14ac:dyDescent="0.2">
      <c r="C3807" s="29"/>
      <c r="D3807" s="29"/>
    </row>
    <row r="3808" spans="3:4" x14ac:dyDescent="0.2">
      <c r="C3808" s="29"/>
      <c r="D3808" s="29"/>
    </row>
    <row r="3809" spans="3:4" x14ac:dyDescent="0.2">
      <c r="C3809" s="29"/>
      <c r="D3809" s="29"/>
    </row>
    <row r="3810" spans="3:4" x14ac:dyDescent="0.2">
      <c r="C3810" s="29"/>
      <c r="D3810" s="29"/>
    </row>
    <row r="3811" spans="3:4" x14ac:dyDescent="0.2">
      <c r="C3811" s="29"/>
      <c r="D3811" s="29"/>
    </row>
    <row r="3812" spans="3:4" x14ac:dyDescent="0.2">
      <c r="C3812" s="29"/>
      <c r="D3812" s="29"/>
    </row>
    <row r="3813" spans="3:4" x14ac:dyDescent="0.2">
      <c r="C3813" s="29"/>
      <c r="D3813" s="29"/>
    </row>
    <row r="3814" spans="3:4" x14ac:dyDescent="0.2">
      <c r="C3814" s="29"/>
      <c r="D3814" s="29"/>
    </row>
    <row r="3815" spans="3:4" x14ac:dyDescent="0.2">
      <c r="C3815" s="29"/>
      <c r="D3815" s="29"/>
    </row>
    <row r="3816" spans="3:4" x14ac:dyDescent="0.2">
      <c r="C3816" s="29"/>
      <c r="D3816" s="29"/>
    </row>
    <row r="3817" spans="3:4" x14ac:dyDescent="0.2">
      <c r="C3817" s="29"/>
      <c r="D3817" s="29"/>
    </row>
    <row r="3818" spans="3:4" x14ac:dyDescent="0.2">
      <c r="C3818" s="29"/>
      <c r="D3818" s="29"/>
    </row>
    <row r="3819" spans="3:4" x14ac:dyDescent="0.2">
      <c r="C3819" s="29"/>
      <c r="D3819" s="29"/>
    </row>
    <row r="3820" spans="3:4" x14ac:dyDescent="0.2">
      <c r="C3820" s="29"/>
      <c r="D3820" s="29"/>
    </row>
    <row r="3821" spans="3:4" x14ac:dyDescent="0.2">
      <c r="C3821" s="29"/>
      <c r="D3821" s="29"/>
    </row>
    <row r="3822" spans="3:4" x14ac:dyDescent="0.2">
      <c r="C3822" s="29"/>
      <c r="D3822" s="29"/>
    </row>
    <row r="3823" spans="3:4" x14ac:dyDescent="0.2">
      <c r="C3823" s="29"/>
      <c r="D3823" s="29"/>
    </row>
    <row r="3824" spans="3:4" x14ac:dyDescent="0.2">
      <c r="C3824" s="29"/>
      <c r="D3824" s="29"/>
    </row>
    <row r="3825" spans="3:4" x14ac:dyDescent="0.2">
      <c r="C3825" s="29"/>
      <c r="D3825" s="29"/>
    </row>
    <row r="3826" spans="3:4" x14ac:dyDescent="0.2">
      <c r="C3826" s="29"/>
      <c r="D3826" s="29"/>
    </row>
    <row r="3827" spans="3:4" x14ac:dyDescent="0.2">
      <c r="C3827" s="29"/>
      <c r="D3827" s="29"/>
    </row>
    <row r="3828" spans="3:4" x14ac:dyDescent="0.2">
      <c r="C3828" s="29"/>
      <c r="D3828" s="29"/>
    </row>
    <row r="3829" spans="3:4" x14ac:dyDescent="0.2">
      <c r="C3829" s="29"/>
      <c r="D3829" s="29"/>
    </row>
    <row r="3830" spans="3:4" x14ac:dyDescent="0.2">
      <c r="C3830" s="29"/>
      <c r="D3830" s="29"/>
    </row>
    <row r="3831" spans="3:4" x14ac:dyDescent="0.2">
      <c r="C3831" s="29"/>
      <c r="D3831" s="29"/>
    </row>
    <row r="3832" spans="3:4" x14ac:dyDescent="0.2">
      <c r="C3832" s="29"/>
      <c r="D3832" s="29"/>
    </row>
    <row r="3833" spans="3:4" x14ac:dyDescent="0.2">
      <c r="C3833" s="29"/>
      <c r="D3833" s="29"/>
    </row>
    <row r="3834" spans="3:4" x14ac:dyDescent="0.2">
      <c r="C3834" s="29"/>
      <c r="D3834" s="29"/>
    </row>
    <row r="3835" spans="3:4" x14ac:dyDescent="0.2">
      <c r="C3835" s="29"/>
      <c r="D3835" s="29"/>
    </row>
    <row r="3836" spans="3:4" x14ac:dyDescent="0.2">
      <c r="C3836" s="29"/>
      <c r="D3836" s="29"/>
    </row>
    <row r="3837" spans="3:4" x14ac:dyDescent="0.2">
      <c r="C3837" s="29"/>
      <c r="D3837" s="29"/>
    </row>
    <row r="3838" spans="3:4" x14ac:dyDescent="0.2">
      <c r="C3838" s="29"/>
      <c r="D3838" s="29"/>
    </row>
    <row r="3839" spans="3:4" x14ac:dyDescent="0.2">
      <c r="C3839" s="29"/>
      <c r="D3839" s="29"/>
    </row>
    <row r="3840" spans="3:4" x14ac:dyDescent="0.2">
      <c r="C3840" s="29"/>
      <c r="D3840" s="29"/>
    </row>
    <row r="3841" spans="3:4" x14ac:dyDescent="0.2">
      <c r="C3841" s="29"/>
      <c r="D3841" s="29"/>
    </row>
    <row r="3842" spans="3:4" x14ac:dyDescent="0.2">
      <c r="C3842" s="29"/>
      <c r="D3842" s="29"/>
    </row>
    <row r="3843" spans="3:4" x14ac:dyDescent="0.2">
      <c r="C3843" s="29"/>
      <c r="D3843" s="29"/>
    </row>
    <row r="3844" spans="3:4" x14ac:dyDescent="0.2">
      <c r="C3844" s="29"/>
      <c r="D3844" s="29"/>
    </row>
    <row r="3845" spans="3:4" x14ac:dyDescent="0.2">
      <c r="C3845" s="29"/>
      <c r="D3845" s="29"/>
    </row>
    <row r="3846" spans="3:4" x14ac:dyDescent="0.2">
      <c r="C3846" s="29"/>
      <c r="D3846" s="29"/>
    </row>
    <row r="3847" spans="3:4" x14ac:dyDescent="0.2">
      <c r="C3847" s="29"/>
      <c r="D3847" s="29"/>
    </row>
    <row r="3848" spans="3:4" x14ac:dyDescent="0.2">
      <c r="C3848" s="29"/>
      <c r="D3848" s="29"/>
    </row>
    <row r="3849" spans="3:4" x14ac:dyDescent="0.2">
      <c r="C3849" s="29"/>
      <c r="D3849" s="29"/>
    </row>
    <row r="3850" spans="3:4" x14ac:dyDescent="0.2">
      <c r="C3850" s="29"/>
      <c r="D3850" s="29"/>
    </row>
    <row r="3851" spans="3:4" x14ac:dyDescent="0.2">
      <c r="C3851" s="29"/>
      <c r="D3851" s="29"/>
    </row>
    <row r="3852" spans="3:4" x14ac:dyDescent="0.2">
      <c r="C3852" s="29"/>
      <c r="D3852" s="29"/>
    </row>
    <row r="3853" spans="3:4" x14ac:dyDescent="0.2">
      <c r="C3853" s="29"/>
      <c r="D3853" s="29"/>
    </row>
    <row r="3854" spans="3:4" x14ac:dyDescent="0.2">
      <c r="C3854" s="29"/>
      <c r="D3854" s="29"/>
    </row>
    <row r="3855" spans="3:4" x14ac:dyDescent="0.2">
      <c r="C3855" s="29"/>
      <c r="D3855" s="29"/>
    </row>
    <row r="3856" spans="3:4" x14ac:dyDescent="0.2">
      <c r="C3856" s="29"/>
      <c r="D3856" s="29"/>
    </row>
    <row r="3857" spans="3:4" x14ac:dyDescent="0.2">
      <c r="C3857" s="29"/>
      <c r="D3857" s="29"/>
    </row>
    <row r="3858" spans="3:4" x14ac:dyDescent="0.2">
      <c r="C3858" s="29"/>
      <c r="D3858" s="29"/>
    </row>
    <row r="3859" spans="3:4" x14ac:dyDescent="0.2">
      <c r="C3859" s="29"/>
      <c r="D3859" s="29"/>
    </row>
    <row r="3860" spans="3:4" x14ac:dyDescent="0.2">
      <c r="C3860" s="29"/>
      <c r="D3860" s="29"/>
    </row>
    <row r="3861" spans="3:4" x14ac:dyDescent="0.2">
      <c r="C3861" s="29"/>
      <c r="D3861" s="29"/>
    </row>
    <row r="3862" spans="3:4" x14ac:dyDescent="0.2">
      <c r="C3862" s="29"/>
      <c r="D3862" s="29"/>
    </row>
    <row r="3863" spans="3:4" x14ac:dyDescent="0.2">
      <c r="C3863" s="29"/>
      <c r="D3863" s="29"/>
    </row>
    <row r="3864" spans="3:4" x14ac:dyDescent="0.2">
      <c r="C3864" s="29"/>
      <c r="D3864" s="29"/>
    </row>
    <row r="3865" spans="3:4" x14ac:dyDescent="0.2">
      <c r="C3865" s="29"/>
      <c r="D3865" s="29"/>
    </row>
    <row r="3866" spans="3:4" x14ac:dyDescent="0.2">
      <c r="C3866" s="29"/>
      <c r="D3866" s="29"/>
    </row>
    <row r="3867" spans="3:4" x14ac:dyDescent="0.2">
      <c r="C3867" s="29"/>
      <c r="D3867" s="29"/>
    </row>
    <row r="3868" spans="3:4" x14ac:dyDescent="0.2">
      <c r="C3868" s="29"/>
      <c r="D3868" s="29"/>
    </row>
    <row r="3869" spans="3:4" x14ac:dyDescent="0.2">
      <c r="C3869" s="29"/>
      <c r="D3869" s="29"/>
    </row>
    <row r="3870" spans="3:4" x14ac:dyDescent="0.2">
      <c r="C3870" s="29"/>
      <c r="D3870" s="29"/>
    </row>
    <row r="3871" spans="3:4" x14ac:dyDescent="0.2">
      <c r="C3871" s="29"/>
      <c r="D3871" s="29"/>
    </row>
    <row r="3872" spans="3:4" x14ac:dyDescent="0.2">
      <c r="C3872" s="29"/>
      <c r="D3872" s="29"/>
    </row>
    <row r="3873" spans="3:4" x14ac:dyDescent="0.2">
      <c r="C3873" s="29"/>
      <c r="D3873" s="29"/>
    </row>
    <row r="3874" spans="3:4" x14ac:dyDescent="0.2">
      <c r="C3874" s="29"/>
      <c r="D3874" s="29"/>
    </row>
    <row r="3875" spans="3:4" x14ac:dyDescent="0.2">
      <c r="C3875" s="29"/>
      <c r="D3875" s="29"/>
    </row>
    <row r="3876" spans="3:4" x14ac:dyDescent="0.2">
      <c r="C3876" s="29"/>
      <c r="D3876" s="29"/>
    </row>
    <row r="3877" spans="3:4" x14ac:dyDescent="0.2">
      <c r="C3877" s="29"/>
      <c r="D3877" s="29"/>
    </row>
    <row r="3878" spans="3:4" x14ac:dyDescent="0.2">
      <c r="C3878" s="29"/>
      <c r="D3878" s="29"/>
    </row>
    <row r="3879" spans="3:4" x14ac:dyDescent="0.2">
      <c r="C3879" s="29"/>
      <c r="D3879" s="29"/>
    </row>
    <row r="3880" spans="3:4" x14ac:dyDescent="0.2">
      <c r="C3880" s="29"/>
      <c r="D3880" s="29"/>
    </row>
    <row r="3881" spans="3:4" x14ac:dyDescent="0.2">
      <c r="C3881" s="29"/>
      <c r="D3881" s="29"/>
    </row>
    <row r="3882" spans="3:4" x14ac:dyDescent="0.2">
      <c r="C3882" s="29"/>
      <c r="D3882" s="29"/>
    </row>
    <row r="3883" spans="3:4" x14ac:dyDescent="0.2">
      <c r="C3883" s="29"/>
      <c r="D3883" s="29"/>
    </row>
    <row r="3884" spans="3:4" x14ac:dyDescent="0.2">
      <c r="C3884" s="29"/>
      <c r="D3884" s="29"/>
    </row>
    <row r="3885" spans="3:4" x14ac:dyDescent="0.2">
      <c r="C3885" s="29"/>
      <c r="D3885" s="29"/>
    </row>
    <row r="3886" spans="3:4" x14ac:dyDescent="0.2">
      <c r="C3886" s="29"/>
      <c r="D3886" s="29"/>
    </row>
    <row r="3887" spans="3:4" x14ac:dyDescent="0.2">
      <c r="C3887" s="29"/>
      <c r="D3887" s="29"/>
    </row>
    <row r="3888" spans="3:4" x14ac:dyDescent="0.2">
      <c r="C3888" s="29"/>
      <c r="D3888" s="29"/>
    </row>
    <row r="3889" spans="3:4" x14ac:dyDescent="0.2">
      <c r="C3889" s="29"/>
      <c r="D3889" s="29"/>
    </row>
    <row r="3890" spans="3:4" x14ac:dyDescent="0.2">
      <c r="C3890" s="29"/>
      <c r="D3890" s="29"/>
    </row>
    <row r="3891" spans="3:4" x14ac:dyDescent="0.2">
      <c r="C3891" s="29"/>
      <c r="D3891" s="29"/>
    </row>
    <row r="3892" spans="3:4" x14ac:dyDescent="0.2">
      <c r="C3892" s="29"/>
      <c r="D3892" s="29"/>
    </row>
    <row r="3893" spans="3:4" x14ac:dyDescent="0.2">
      <c r="C3893" s="29"/>
      <c r="D3893" s="29"/>
    </row>
    <row r="3894" spans="3:4" x14ac:dyDescent="0.2">
      <c r="C3894" s="29"/>
      <c r="D3894" s="29"/>
    </row>
    <row r="3895" spans="3:4" x14ac:dyDescent="0.2">
      <c r="C3895" s="29"/>
      <c r="D3895" s="29"/>
    </row>
    <row r="3896" spans="3:4" x14ac:dyDescent="0.2">
      <c r="C3896" s="29"/>
      <c r="D3896" s="29"/>
    </row>
    <row r="3897" spans="3:4" x14ac:dyDescent="0.2">
      <c r="C3897" s="29"/>
      <c r="D3897" s="29"/>
    </row>
    <row r="3898" spans="3:4" x14ac:dyDescent="0.2">
      <c r="C3898" s="29"/>
      <c r="D3898" s="29"/>
    </row>
    <row r="3899" spans="3:4" x14ac:dyDescent="0.2">
      <c r="C3899" s="29"/>
      <c r="D3899" s="29"/>
    </row>
    <row r="3900" spans="3:4" x14ac:dyDescent="0.2">
      <c r="C3900" s="29"/>
      <c r="D3900" s="29"/>
    </row>
    <row r="3901" spans="3:4" x14ac:dyDescent="0.2">
      <c r="C3901" s="29"/>
      <c r="D3901" s="29"/>
    </row>
    <row r="3902" spans="3:4" x14ac:dyDescent="0.2">
      <c r="C3902" s="29"/>
      <c r="D3902" s="29"/>
    </row>
    <row r="3903" spans="3:4" x14ac:dyDescent="0.2">
      <c r="C3903" s="29"/>
      <c r="D3903" s="29"/>
    </row>
    <row r="3904" spans="3:4" x14ac:dyDescent="0.2">
      <c r="C3904" s="29"/>
      <c r="D3904" s="29"/>
    </row>
    <row r="3905" spans="3:4" x14ac:dyDescent="0.2">
      <c r="C3905" s="29"/>
      <c r="D3905" s="29"/>
    </row>
    <row r="3906" spans="3:4" x14ac:dyDescent="0.2">
      <c r="C3906" s="29"/>
      <c r="D3906" s="29"/>
    </row>
    <row r="3907" spans="3:4" x14ac:dyDescent="0.2">
      <c r="C3907" s="29"/>
      <c r="D3907" s="29"/>
    </row>
    <row r="3908" spans="3:4" x14ac:dyDescent="0.2">
      <c r="C3908" s="29"/>
      <c r="D3908" s="29"/>
    </row>
    <row r="3909" spans="3:4" x14ac:dyDescent="0.2">
      <c r="C3909" s="29"/>
      <c r="D3909" s="29"/>
    </row>
    <row r="3910" spans="3:4" x14ac:dyDescent="0.2">
      <c r="C3910" s="29"/>
      <c r="D3910" s="29"/>
    </row>
    <row r="3911" spans="3:4" x14ac:dyDescent="0.2">
      <c r="C3911" s="29"/>
      <c r="D3911" s="29"/>
    </row>
    <row r="3912" spans="3:4" x14ac:dyDescent="0.2">
      <c r="C3912" s="29"/>
      <c r="D3912" s="29"/>
    </row>
    <row r="3913" spans="3:4" x14ac:dyDescent="0.2">
      <c r="C3913" s="29"/>
      <c r="D3913" s="29"/>
    </row>
    <row r="3914" spans="3:4" x14ac:dyDescent="0.2">
      <c r="C3914" s="29"/>
      <c r="D3914" s="29"/>
    </row>
    <row r="3915" spans="3:4" x14ac:dyDescent="0.2">
      <c r="C3915" s="29"/>
      <c r="D3915" s="29"/>
    </row>
    <row r="3916" spans="3:4" x14ac:dyDescent="0.2">
      <c r="C3916" s="29"/>
      <c r="D3916" s="29"/>
    </row>
    <row r="3917" spans="3:4" x14ac:dyDescent="0.2">
      <c r="C3917" s="29"/>
      <c r="D3917" s="29"/>
    </row>
    <row r="3918" spans="3:4" x14ac:dyDescent="0.2">
      <c r="C3918" s="29"/>
      <c r="D3918" s="29"/>
    </row>
    <row r="3919" spans="3:4" x14ac:dyDescent="0.2">
      <c r="C3919" s="29"/>
      <c r="D3919" s="29"/>
    </row>
    <row r="3920" spans="3:4" x14ac:dyDescent="0.2">
      <c r="C3920" s="29"/>
      <c r="D3920" s="29"/>
    </row>
    <row r="3921" spans="3:4" x14ac:dyDescent="0.2">
      <c r="C3921" s="29"/>
      <c r="D3921" s="29"/>
    </row>
    <row r="3922" spans="3:4" x14ac:dyDescent="0.2">
      <c r="C3922" s="29"/>
      <c r="D3922" s="29"/>
    </row>
    <row r="3923" spans="3:4" x14ac:dyDescent="0.2">
      <c r="C3923" s="29"/>
      <c r="D3923" s="29"/>
    </row>
    <row r="3924" spans="3:4" x14ac:dyDescent="0.2">
      <c r="C3924" s="29"/>
      <c r="D3924" s="29"/>
    </row>
    <row r="3925" spans="3:4" x14ac:dyDescent="0.2">
      <c r="C3925" s="29"/>
      <c r="D3925" s="29"/>
    </row>
    <row r="3926" spans="3:4" x14ac:dyDescent="0.2">
      <c r="C3926" s="29"/>
      <c r="D3926" s="29"/>
    </row>
    <row r="3927" spans="3:4" x14ac:dyDescent="0.2">
      <c r="C3927" s="29"/>
      <c r="D3927" s="29"/>
    </row>
    <row r="3928" spans="3:4" x14ac:dyDescent="0.2">
      <c r="C3928" s="29"/>
      <c r="D3928" s="29"/>
    </row>
    <row r="3929" spans="3:4" x14ac:dyDescent="0.2">
      <c r="C3929" s="29"/>
      <c r="D3929" s="29"/>
    </row>
    <row r="3930" spans="3:4" x14ac:dyDescent="0.2">
      <c r="C3930" s="29"/>
      <c r="D3930" s="29"/>
    </row>
    <row r="3931" spans="3:4" x14ac:dyDescent="0.2">
      <c r="C3931" s="29"/>
      <c r="D3931" s="29"/>
    </row>
    <row r="3932" spans="3:4" x14ac:dyDescent="0.2">
      <c r="C3932" s="29"/>
      <c r="D3932" s="29"/>
    </row>
    <row r="3933" spans="3:4" x14ac:dyDescent="0.2">
      <c r="C3933" s="29"/>
      <c r="D3933" s="29"/>
    </row>
    <row r="3934" spans="3:4" x14ac:dyDescent="0.2">
      <c r="C3934" s="29"/>
      <c r="D3934" s="29"/>
    </row>
    <row r="3935" spans="3:4" x14ac:dyDescent="0.2">
      <c r="C3935" s="29"/>
      <c r="D3935" s="29"/>
    </row>
    <row r="3936" spans="3:4" x14ac:dyDescent="0.2">
      <c r="C3936" s="29"/>
      <c r="D3936" s="29"/>
    </row>
    <row r="3937" spans="3:4" x14ac:dyDescent="0.2">
      <c r="C3937" s="29"/>
      <c r="D3937" s="29"/>
    </row>
    <row r="3938" spans="3:4" x14ac:dyDescent="0.2">
      <c r="C3938" s="29"/>
      <c r="D3938" s="29"/>
    </row>
    <row r="3939" spans="3:4" x14ac:dyDescent="0.2">
      <c r="C3939" s="29"/>
      <c r="D3939" s="29"/>
    </row>
    <row r="3940" spans="3:4" x14ac:dyDescent="0.2">
      <c r="C3940" s="29"/>
      <c r="D3940" s="29"/>
    </row>
    <row r="3941" spans="3:4" x14ac:dyDescent="0.2">
      <c r="C3941" s="29"/>
      <c r="D3941" s="29"/>
    </row>
    <row r="3942" spans="3:4" x14ac:dyDescent="0.2">
      <c r="C3942" s="29"/>
      <c r="D3942" s="29"/>
    </row>
    <row r="3943" spans="3:4" x14ac:dyDescent="0.2">
      <c r="C3943" s="29"/>
      <c r="D3943" s="29"/>
    </row>
    <row r="3944" spans="3:4" x14ac:dyDescent="0.2">
      <c r="C3944" s="29"/>
      <c r="D3944" s="29"/>
    </row>
    <row r="3945" spans="3:4" x14ac:dyDescent="0.2">
      <c r="C3945" s="29"/>
      <c r="D3945" s="29"/>
    </row>
    <row r="3946" spans="3:4" x14ac:dyDescent="0.2">
      <c r="C3946" s="29"/>
      <c r="D3946" s="29"/>
    </row>
    <row r="3947" spans="3:4" x14ac:dyDescent="0.2">
      <c r="C3947" s="29"/>
      <c r="D3947" s="29"/>
    </row>
    <row r="3948" spans="3:4" x14ac:dyDescent="0.2">
      <c r="C3948" s="29"/>
      <c r="D3948" s="29"/>
    </row>
    <row r="3949" spans="3:4" x14ac:dyDescent="0.2">
      <c r="C3949" s="29"/>
      <c r="D3949" s="29"/>
    </row>
    <row r="3950" spans="3:4" x14ac:dyDescent="0.2">
      <c r="C3950" s="29"/>
      <c r="D3950" s="29"/>
    </row>
    <row r="3951" spans="3:4" x14ac:dyDescent="0.2">
      <c r="C3951" s="29"/>
      <c r="D3951" s="29"/>
    </row>
    <row r="3952" spans="3:4" x14ac:dyDescent="0.2">
      <c r="C3952" s="29"/>
      <c r="D3952" s="29"/>
    </row>
    <row r="3953" spans="3:4" x14ac:dyDescent="0.2">
      <c r="C3953" s="29"/>
      <c r="D3953" s="29"/>
    </row>
    <row r="3954" spans="3:4" x14ac:dyDescent="0.2">
      <c r="C3954" s="29"/>
      <c r="D3954" s="29"/>
    </row>
    <row r="3955" spans="3:4" x14ac:dyDescent="0.2">
      <c r="C3955" s="29"/>
      <c r="D3955" s="29"/>
    </row>
    <row r="3956" spans="3:4" x14ac:dyDescent="0.2">
      <c r="C3956" s="29"/>
      <c r="D3956" s="29"/>
    </row>
    <row r="3957" spans="3:4" x14ac:dyDescent="0.2">
      <c r="C3957" s="29"/>
      <c r="D3957" s="29"/>
    </row>
    <row r="3958" spans="3:4" x14ac:dyDescent="0.2">
      <c r="C3958" s="29"/>
      <c r="D3958" s="29"/>
    </row>
    <row r="3959" spans="3:4" x14ac:dyDescent="0.2">
      <c r="C3959" s="29"/>
      <c r="D3959" s="29"/>
    </row>
    <row r="3960" spans="3:4" x14ac:dyDescent="0.2">
      <c r="C3960" s="29"/>
      <c r="D3960" s="29"/>
    </row>
    <row r="3961" spans="3:4" x14ac:dyDescent="0.2">
      <c r="C3961" s="29"/>
      <c r="D3961" s="29"/>
    </row>
    <row r="3962" spans="3:4" x14ac:dyDescent="0.2">
      <c r="C3962" s="29"/>
      <c r="D3962" s="29"/>
    </row>
    <row r="3963" spans="3:4" x14ac:dyDescent="0.2">
      <c r="C3963" s="29"/>
      <c r="D3963" s="29"/>
    </row>
    <row r="3964" spans="3:4" x14ac:dyDescent="0.2">
      <c r="C3964" s="29"/>
      <c r="D3964" s="29"/>
    </row>
    <row r="3965" spans="3:4" x14ac:dyDescent="0.2">
      <c r="C3965" s="29"/>
      <c r="D3965" s="29"/>
    </row>
    <row r="3966" spans="3:4" x14ac:dyDescent="0.2">
      <c r="C3966" s="29"/>
      <c r="D3966" s="29"/>
    </row>
    <row r="3967" spans="3:4" x14ac:dyDescent="0.2">
      <c r="C3967" s="29"/>
      <c r="D3967" s="29"/>
    </row>
    <row r="3968" spans="3:4" x14ac:dyDescent="0.2">
      <c r="C3968" s="29"/>
      <c r="D3968" s="29"/>
    </row>
    <row r="3969" spans="3:4" x14ac:dyDescent="0.2">
      <c r="C3969" s="29"/>
      <c r="D3969" s="29"/>
    </row>
    <row r="3970" spans="3:4" x14ac:dyDescent="0.2">
      <c r="C3970" s="29"/>
      <c r="D3970" s="29"/>
    </row>
    <row r="3971" spans="3:4" x14ac:dyDescent="0.2">
      <c r="C3971" s="29"/>
      <c r="D3971" s="29"/>
    </row>
    <row r="3972" spans="3:4" x14ac:dyDescent="0.2">
      <c r="C3972" s="29"/>
      <c r="D3972" s="29"/>
    </row>
    <row r="3973" spans="3:4" x14ac:dyDescent="0.2">
      <c r="C3973" s="29"/>
      <c r="D3973" s="29"/>
    </row>
    <row r="3974" spans="3:4" x14ac:dyDescent="0.2">
      <c r="C3974" s="29"/>
      <c r="D3974" s="29"/>
    </row>
    <row r="3975" spans="3:4" x14ac:dyDescent="0.2">
      <c r="C3975" s="29"/>
      <c r="D3975" s="29"/>
    </row>
    <row r="3976" spans="3:4" x14ac:dyDescent="0.2">
      <c r="C3976" s="29"/>
      <c r="D3976" s="29"/>
    </row>
    <row r="3977" spans="3:4" x14ac:dyDescent="0.2">
      <c r="C3977" s="29"/>
      <c r="D3977" s="29"/>
    </row>
    <row r="3978" spans="3:4" x14ac:dyDescent="0.2">
      <c r="C3978" s="29"/>
      <c r="D3978" s="29"/>
    </row>
    <row r="3979" spans="3:4" x14ac:dyDescent="0.2">
      <c r="C3979" s="29"/>
      <c r="D3979" s="29"/>
    </row>
    <row r="3980" spans="3:4" x14ac:dyDescent="0.2">
      <c r="C3980" s="29"/>
      <c r="D3980" s="29"/>
    </row>
    <row r="3981" spans="3:4" x14ac:dyDescent="0.2">
      <c r="C3981" s="29"/>
      <c r="D3981" s="29"/>
    </row>
    <row r="3982" spans="3:4" x14ac:dyDescent="0.2">
      <c r="C3982" s="29"/>
      <c r="D3982" s="29"/>
    </row>
    <row r="3983" spans="3:4" x14ac:dyDescent="0.2">
      <c r="C3983" s="29"/>
      <c r="D3983" s="29"/>
    </row>
    <row r="3984" spans="3:4" x14ac:dyDescent="0.2">
      <c r="C3984" s="29"/>
      <c r="D3984" s="29"/>
    </row>
    <row r="3985" spans="3:4" x14ac:dyDescent="0.2">
      <c r="C3985" s="29"/>
      <c r="D3985" s="29"/>
    </row>
    <row r="3986" spans="3:4" x14ac:dyDescent="0.2">
      <c r="C3986" s="29"/>
      <c r="D3986" s="29"/>
    </row>
    <row r="3987" spans="3:4" x14ac:dyDescent="0.2">
      <c r="C3987" s="29"/>
      <c r="D3987" s="29"/>
    </row>
    <row r="3988" spans="3:4" x14ac:dyDescent="0.2">
      <c r="C3988" s="29"/>
      <c r="D3988" s="29"/>
    </row>
    <row r="3989" spans="3:4" x14ac:dyDescent="0.2">
      <c r="C3989" s="29"/>
      <c r="D3989" s="29"/>
    </row>
    <row r="3990" spans="3:4" x14ac:dyDescent="0.2">
      <c r="C3990" s="29"/>
      <c r="D3990" s="29"/>
    </row>
    <row r="3991" spans="3:4" x14ac:dyDescent="0.2">
      <c r="C3991" s="29"/>
      <c r="D3991" s="29"/>
    </row>
    <row r="3992" spans="3:4" x14ac:dyDescent="0.2">
      <c r="C3992" s="29"/>
      <c r="D3992" s="29"/>
    </row>
    <row r="3993" spans="3:4" x14ac:dyDescent="0.2">
      <c r="C3993" s="29"/>
      <c r="D3993" s="29"/>
    </row>
    <row r="3994" spans="3:4" x14ac:dyDescent="0.2">
      <c r="C3994" s="29"/>
      <c r="D3994" s="29"/>
    </row>
    <row r="3995" spans="3:4" x14ac:dyDescent="0.2">
      <c r="C3995" s="29"/>
      <c r="D3995" s="29"/>
    </row>
    <row r="3996" spans="3:4" x14ac:dyDescent="0.2">
      <c r="C3996" s="29"/>
      <c r="D3996" s="29"/>
    </row>
    <row r="3997" spans="3:4" x14ac:dyDescent="0.2">
      <c r="C3997" s="29"/>
      <c r="D3997" s="29"/>
    </row>
    <row r="3998" spans="3:4" x14ac:dyDescent="0.2">
      <c r="C3998" s="29"/>
      <c r="D3998" s="29"/>
    </row>
    <row r="3999" spans="3:4" x14ac:dyDescent="0.2">
      <c r="C3999" s="29"/>
      <c r="D3999" s="29"/>
    </row>
    <row r="4000" spans="3:4" x14ac:dyDescent="0.2">
      <c r="C4000" s="29"/>
      <c r="D4000" s="29"/>
    </row>
    <row r="4001" spans="3:4" x14ac:dyDescent="0.2">
      <c r="C4001" s="29"/>
      <c r="D4001" s="29"/>
    </row>
    <row r="4002" spans="3:4" x14ac:dyDescent="0.2">
      <c r="C4002" s="29"/>
      <c r="D4002" s="29"/>
    </row>
    <row r="4003" spans="3:4" x14ac:dyDescent="0.2">
      <c r="C4003" s="29"/>
      <c r="D4003" s="29"/>
    </row>
    <row r="4004" spans="3:4" x14ac:dyDescent="0.2">
      <c r="C4004" s="29"/>
      <c r="D4004" s="29"/>
    </row>
    <row r="4005" spans="3:4" x14ac:dyDescent="0.2">
      <c r="C4005" s="29"/>
      <c r="D4005" s="29"/>
    </row>
    <row r="4006" spans="3:4" x14ac:dyDescent="0.2">
      <c r="C4006" s="29"/>
      <c r="D4006" s="29"/>
    </row>
    <row r="4007" spans="3:4" x14ac:dyDescent="0.2">
      <c r="C4007" s="29"/>
      <c r="D4007" s="29"/>
    </row>
    <row r="4008" spans="3:4" x14ac:dyDescent="0.2">
      <c r="C4008" s="29"/>
      <c r="D4008" s="29"/>
    </row>
    <row r="4009" spans="3:4" x14ac:dyDescent="0.2">
      <c r="C4009" s="29"/>
      <c r="D4009" s="29"/>
    </row>
    <row r="4010" spans="3:4" x14ac:dyDescent="0.2">
      <c r="C4010" s="29"/>
      <c r="D4010" s="29"/>
    </row>
    <row r="4011" spans="3:4" x14ac:dyDescent="0.2">
      <c r="C4011" s="29"/>
      <c r="D4011" s="29"/>
    </row>
    <row r="4012" spans="3:4" x14ac:dyDescent="0.2">
      <c r="C4012" s="29"/>
      <c r="D4012" s="29"/>
    </row>
    <row r="4013" spans="3:4" x14ac:dyDescent="0.2">
      <c r="C4013" s="29"/>
      <c r="D4013" s="29"/>
    </row>
    <row r="4014" spans="3:4" x14ac:dyDescent="0.2">
      <c r="C4014" s="29"/>
      <c r="D4014" s="29"/>
    </row>
    <row r="4015" spans="3:4" x14ac:dyDescent="0.2">
      <c r="C4015" s="29"/>
      <c r="D4015" s="29"/>
    </row>
    <row r="4016" spans="3:4" x14ac:dyDescent="0.2">
      <c r="C4016" s="29"/>
      <c r="D4016" s="29"/>
    </row>
    <row r="4017" spans="3:4" x14ac:dyDescent="0.2">
      <c r="C4017" s="29"/>
      <c r="D4017" s="29"/>
    </row>
    <row r="4018" spans="3:4" x14ac:dyDescent="0.2">
      <c r="C4018" s="29"/>
      <c r="D4018" s="29"/>
    </row>
    <row r="4019" spans="3:4" x14ac:dyDescent="0.2">
      <c r="C4019" s="29"/>
      <c r="D4019" s="29"/>
    </row>
    <row r="4020" spans="3:4" x14ac:dyDescent="0.2">
      <c r="C4020" s="29"/>
      <c r="D4020" s="29"/>
    </row>
    <row r="4021" spans="3:4" x14ac:dyDescent="0.2">
      <c r="C4021" s="29"/>
      <c r="D4021" s="29"/>
    </row>
    <row r="4022" spans="3:4" x14ac:dyDescent="0.2">
      <c r="C4022" s="29"/>
      <c r="D4022" s="29"/>
    </row>
    <row r="4023" spans="3:4" x14ac:dyDescent="0.2">
      <c r="C4023" s="29"/>
      <c r="D4023" s="29"/>
    </row>
    <row r="4024" spans="3:4" x14ac:dyDescent="0.2">
      <c r="C4024" s="29"/>
      <c r="D4024" s="29"/>
    </row>
    <row r="4025" spans="3:4" x14ac:dyDescent="0.2">
      <c r="C4025" s="29"/>
      <c r="D4025" s="29"/>
    </row>
    <row r="4026" spans="3:4" x14ac:dyDescent="0.2">
      <c r="C4026" s="29"/>
      <c r="D4026" s="29"/>
    </row>
    <row r="4027" spans="3:4" x14ac:dyDescent="0.2">
      <c r="C4027" s="29"/>
      <c r="D4027" s="29"/>
    </row>
    <row r="4028" spans="3:4" x14ac:dyDescent="0.2">
      <c r="C4028" s="29"/>
      <c r="D4028" s="29"/>
    </row>
    <row r="4029" spans="3:4" x14ac:dyDescent="0.2">
      <c r="C4029" s="29"/>
      <c r="D4029" s="29"/>
    </row>
    <row r="4030" spans="3:4" x14ac:dyDescent="0.2">
      <c r="C4030" s="29"/>
      <c r="D4030" s="29"/>
    </row>
    <row r="4031" spans="3:4" x14ac:dyDescent="0.2">
      <c r="C4031" s="29"/>
      <c r="D4031" s="29"/>
    </row>
    <row r="4032" spans="3:4" x14ac:dyDescent="0.2">
      <c r="C4032" s="29"/>
      <c r="D4032" s="29"/>
    </row>
    <row r="4033" spans="3:4" x14ac:dyDescent="0.2">
      <c r="C4033" s="29"/>
      <c r="D4033" s="29"/>
    </row>
    <row r="4034" spans="3:4" x14ac:dyDescent="0.2">
      <c r="C4034" s="29"/>
      <c r="D4034" s="29"/>
    </row>
    <row r="4035" spans="3:4" x14ac:dyDescent="0.2">
      <c r="C4035" s="29"/>
      <c r="D4035" s="29"/>
    </row>
    <row r="4036" spans="3:4" x14ac:dyDescent="0.2">
      <c r="C4036" s="29"/>
      <c r="D4036" s="29"/>
    </row>
    <row r="4037" spans="3:4" x14ac:dyDescent="0.2">
      <c r="C4037" s="29"/>
      <c r="D4037" s="29"/>
    </row>
    <row r="4038" spans="3:4" x14ac:dyDescent="0.2">
      <c r="C4038" s="29"/>
      <c r="D4038" s="29"/>
    </row>
    <row r="4039" spans="3:4" x14ac:dyDescent="0.2">
      <c r="C4039" s="29"/>
      <c r="D4039" s="29"/>
    </row>
    <row r="4040" spans="3:4" x14ac:dyDescent="0.2">
      <c r="C4040" s="29"/>
      <c r="D4040" s="29"/>
    </row>
    <row r="4041" spans="3:4" x14ac:dyDescent="0.2">
      <c r="C4041" s="29"/>
      <c r="D4041" s="29"/>
    </row>
    <row r="4042" spans="3:4" x14ac:dyDescent="0.2">
      <c r="C4042" s="29"/>
      <c r="D4042" s="29"/>
    </row>
    <row r="4043" spans="3:4" x14ac:dyDescent="0.2">
      <c r="C4043" s="29"/>
      <c r="D4043" s="29"/>
    </row>
    <row r="4044" spans="3:4" x14ac:dyDescent="0.2">
      <c r="C4044" s="29"/>
      <c r="D4044" s="29"/>
    </row>
    <row r="4045" spans="3:4" x14ac:dyDescent="0.2">
      <c r="C4045" s="29"/>
      <c r="D4045" s="29"/>
    </row>
    <row r="4046" spans="3:4" x14ac:dyDescent="0.2">
      <c r="C4046" s="29"/>
      <c r="D4046" s="29"/>
    </row>
    <row r="4047" spans="3:4" x14ac:dyDescent="0.2">
      <c r="C4047" s="29"/>
      <c r="D4047" s="29"/>
    </row>
    <row r="4048" spans="3:4" x14ac:dyDescent="0.2">
      <c r="C4048" s="29"/>
      <c r="D4048" s="29"/>
    </row>
    <row r="4049" spans="3:4" x14ac:dyDescent="0.2">
      <c r="C4049" s="29"/>
      <c r="D4049" s="29"/>
    </row>
    <row r="4050" spans="3:4" x14ac:dyDescent="0.2">
      <c r="C4050" s="29"/>
      <c r="D4050" s="29"/>
    </row>
    <row r="4051" spans="3:4" x14ac:dyDescent="0.2">
      <c r="C4051" s="29"/>
      <c r="D4051" s="29"/>
    </row>
    <row r="4052" spans="3:4" x14ac:dyDescent="0.2">
      <c r="C4052" s="29"/>
      <c r="D4052" s="29"/>
    </row>
    <row r="4053" spans="3:4" x14ac:dyDescent="0.2">
      <c r="C4053" s="29"/>
      <c r="D4053" s="29"/>
    </row>
    <row r="4054" spans="3:4" x14ac:dyDescent="0.2">
      <c r="C4054" s="29"/>
      <c r="D4054" s="29"/>
    </row>
    <row r="4055" spans="3:4" x14ac:dyDescent="0.2">
      <c r="C4055" s="29"/>
      <c r="D4055" s="29"/>
    </row>
    <row r="4056" spans="3:4" x14ac:dyDescent="0.2">
      <c r="C4056" s="29"/>
      <c r="D4056" s="29"/>
    </row>
    <row r="4057" spans="3:4" x14ac:dyDescent="0.2">
      <c r="C4057" s="29"/>
      <c r="D4057" s="29"/>
    </row>
    <row r="4058" spans="3:4" x14ac:dyDescent="0.2">
      <c r="C4058" s="29"/>
      <c r="D4058" s="29"/>
    </row>
    <row r="4059" spans="3:4" x14ac:dyDescent="0.2">
      <c r="C4059" s="29"/>
      <c r="D4059" s="29"/>
    </row>
    <row r="4060" spans="3:4" x14ac:dyDescent="0.2">
      <c r="C4060" s="29"/>
      <c r="D4060" s="29"/>
    </row>
    <row r="4061" spans="3:4" x14ac:dyDescent="0.2">
      <c r="C4061" s="29"/>
      <c r="D4061" s="29"/>
    </row>
    <row r="4062" spans="3:4" x14ac:dyDescent="0.2">
      <c r="C4062" s="29"/>
      <c r="D4062" s="29"/>
    </row>
    <row r="4063" spans="3:4" x14ac:dyDescent="0.2">
      <c r="C4063" s="29"/>
      <c r="D4063" s="29"/>
    </row>
    <row r="4064" spans="3:4" x14ac:dyDescent="0.2">
      <c r="C4064" s="29"/>
      <c r="D4064" s="29"/>
    </row>
    <row r="4065" spans="3:4" x14ac:dyDescent="0.2">
      <c r="C4065" s="29"/>
      <c r="D4065" s="29"/>
    </row>
    <row r="4066" spans="3:4" x14ac:dyDescent="0.2">
      <c r="C4066" s="29"/>
      <c r="D4066" s="29"/>
    </row>
    <row r="4067" spans="3:4" x14ac:dyDescent="0.2">
      <c r="C4067" s="29"/>
      <c r="D4067" s="29"/>
    </row>
    <row r="4068" spans="3:4" x14ac:dyDescent="0.2">
      <c r="C4068" s="29"/>
      <c r="D4068" s="29"/>
    </row>
    <row r="4069" spans="3:4" x14ac:dyDescent="0.2">
      <c r="C4069" s="29"/>
      <c r="D4069" s="29"/>
    </row>
    <row r="4070" spans="3:4" x14ac:dyDescent="0.2">
      <c r="C4070" s="29"/>
      <c r="D4070" s="29"/>
    </row>
    <row r="4071" spans="3:4" x14ac:dyDescent="0.2">
      <c r="C4071" s="29"/>
      <c r="D4071" s="29"/>
    </row>
    <row r="4072" spans="3:4" x14ac:dyDescent="0.2">
      <c r="C4072" s="29"/>
      <c r="D4072" s="29"/>
    </row>
    <row r="4073" spans="3:4" x14ac:dyDescent="0.2">
      <c r="C4073" s="29"/>
      <c r="D4073" s="29"/>
    </row>
    <row r="4074" spans="3:4" x14ac:dyDescent="0.2">
      <c r="C4074" s="29"/>
      <c r="D4074" s="29"/>
    </row>
    <row r="4075" spans="3:4" x14ac:dyDescent="0.2">
      <c r="C4075" s="29"/>
      <c r="D4075" s="29"/>
    </row>
    <row r="4076" spans="3:4" x14ac:dyDescent="0.2">
      <c r="C4076" s="29"/>
      <c r="D4076" s="29"/>
    </row>
    <row r="4077" spans="3:4" x14ac:dyDescent="0.2">
      <c r="C4077" s="29"/>
      <c r="D4077" s="29"/>
    </row>
    <row r="4078" spans="3:4" x14ac:dyDescent="0.2">
      <c r="C4078" s="29"/>
      <c r="D4078" s="29"/>
    </row>
    <row r="4079" spans="3:4" x14ac:dyDescent="0.2">
      <c r="C4079" s="29"/>
      <c r="D4079" s="29"/>
    </row>
    <row r="4080" spans="3:4" x14ac:dyDescent="0.2">
      <c r="C4080" s="29"/>
      <c r="D4080" s="29"/>
    </row>
    <row r="4081" spans="3:4" x14ac:dyDescent="0.2">
      <c r="C4081" s="29"/>
      <c r="D4081" s="29"/>
    </row>
    <row r="4082" spans="3:4" x14ac:dyDescent="0.2">
      <c r="C4082" s="29"/>
      <c r="D4082" s="29"/>
    </row>
    <row r="4083" spans="3:4" x14ac:dyDescent="0.2">
      <c r="C4083" s="29"/>
      <c r="D4083" s="29"/>
    </row>
    <row r="4084" spans="3:4" x14ac:dyDescent="0.2">
      <c r="C4084" s="29"/>
      <c r="D4084" s="29"/>
    </row>
    <row r="4085" spans="3:4" x14ac:dyDescent="0.2">
      <c r="C4085" s="29"/>
      <c r="D4085" s="29"/>
    </row>
    <row r="4086" spans="3:4" x14ac:dyDescent="0.2">
      <c r="C4086" s="29"/>
      <c r="D4086" s="29"/>
    </row>
    <row r="4087" spans="3:4" x14ac:dyDescent="0.2">
      <c r="C4087" s="29"/>
      <c r="D4087" s="29"/>
    </row>
    <row r="4088" spans="3:4" x14ac:dyDescent="0.2">
      <c r="C4088" s="29"/>
      <c r="D4088" s="29"/>
    </row>
    <row r="4089" spans="3:4" x14ac:dyDescent="0.2">
      <c r="C4089" s="29"/>
      <c r="D4089" s="29"/>
    </row>
    <row r="4090" spans="3:4" x14ac:dyDescent="0.2">
      <c r="C4090" s="29"/>
      <c r="D4090" s="29"/>
    </row>
    <row r="4091" spans="3:4" x14ac:dyDescent="0.2">
      <c r="C4091" s="29"/>
      <c r="D4091" s="29"/>
    </row>
    <row r="4092" spans="3:4" x14ac:dyDescent="0.2">
      <c r="C4092" s="29"/>
      <c r="D4092" s="29"/>
    </row>
    <row r="4093" spans="3:4" x14ac:dyDescent="0.2">
      <c r="C4093" s="29"/>
      <c r="D4093" s="29"/>
    </row>
    <row r="4094" spans="3:4" x14ac:dyDescent="0.2">
      <c r="C4094" s="29"/>
      <c r="D4094" s="29"/>
    </row>
    <row r="4095" spans="3:4" x14ac:dyDescent="0.2">
      <c r="C4095" s="29"/>
      <c r="D4095" s="29"/>
    </row>
    <row r="4096" spans="3:4" x14ac:dyDescent="0.2">
      <c r="C4096" s="29"/>
      <c r="D4096" s="29"/>
    </row>
    <row r="4097" spans="3:4" x14ac:dyDescent="0.2">
      <c r="C4097" s="29"/>
      <c r="D4097" s="29"/>
    </row>
    <row r="4098" spans="3:4" x14ac:dyDescent="0.2">
      <c r="C4098" s="29"/>
      <c r="D4098" s="29"/>
    </row>
    <row r="4099" spans="3:4" x14ac:dyDescent="0.2">
      <c r="C4099" s="29"/>
      <c r="D4099" s="29"/>
    </row>
    <row r="4100" spans="3:4" x14ac:dyDescent="0.2">
      <c r="C4100" s="29"/>
      <c r="D4100" s="29"/>
    </row>
    <row r="4101" spans="3:4" x14ac:dyDescent="0.2">
      <c r="C4101" s="29"/>
      <c r="D4101" s="29"/>
    </row>
    <row r="4102" spans="3:4" x14ac:dyDescent="0.2">
      <c r="C4102" s="29"/>
      <c r="D4102" s="29"/>
    </row>
    <row r="4103" spans="3:4" x14ac:dyDescent="0.2">
      <c r="C4103" s="29"/>
      <c r="D4103" s="29"/>
    </row>
    <row r="4104" spans="3:4" x14ac:dyDescent="0.2">
      <c r="C4104" s="29"/>
      <c r="D4104" s="29"/>
    </row>
    <row r="4105" spans="3:4" x14ac:dyDescent="0.2">
      <c r="C4105" s="29"/>
      <c r="D4105" s="29"/>
    </row>
    <row r="4106" spans="3:4" x14ac:dyDescent="0.2">
      <c r="C4106" s="29"/>
      <c r="D4106" s="29"/>
    </row>
    <row r="4107" spans="3:4" x14ac:dyDescent="0.2">
      <c r="C4107" s="29"/>
      <c r="D4107" s="29"/>
    </row>
    <row r="4108" spans="3:4" x14ac:dyDescent="0.2">
      <c r="C4108" s="29"/>
      <c r="D4108" s="29"/>
    </row>
    <row r="4109" spans="3:4" x14ac:dyDescent="0.2">
      <c r="C4109" s="29"/>
      <c r="D4109" s="29"/>
    </row>
    <row r="4110" spans="3:4" x14ac:dyDescent="0.2">
      <c r="C4110" s="29"/>
      <c r="D4110" s="29"/>
    </row>
    <row r="4111" spans="3:4" x14ac:dyDescent="0.2">
      <c r="C4111" s="29"/>
      <c r="D4111" s="29"/>
    </row>
    <row r="4112" spans="3:4" x14ac:dyDescent="0.2">
      <c r="C4112" s="29"/>
      <c r="D4112" s="29"/>
    </row>
    <row r="4113" spans="3:4" x14ac:dyDescent="0.2">
      <c r="C4113" s="29"/>
      <c r="D4113" s="29"/>
    </row>
    <row r="4114" spans="3:4" x14ac:dyDescent="0.2">
      <c r="C4114" s="29"/>
      <c r="D4114" s="29"/>
    </row>
    <row r="4115" spans="3:4" x14ac:dyDescent="0.2">
      <c r="C4115" s="29"/>
      <c r="D4115" s="29"/>
    </row>
    <row r="4116" spans="3:4" x14ac:dyDescent="0.2">
      <c r="C4116" s="29"/>
      <c r="D4116" s="29"/>
    </row>
    <row r="4117" spans="3:4" x14ac:dyDescent="0.2">
      <c r="C4117" s="29"/>
      <c r="D4117" s="29"/>
    </row>
    <row r="4118" spans="3:4" x14ac:dyDescent="0.2">
      <c r="C4118" s="29"/>
      <c r="D4118" s="29"/>
    </row>
    <row r="4119" spans="3:4" x14ac:dyDescent="0.2">
      <c r="C4119" s="29"/>
      <c r="D4119" s="29"/>
    </row>
    <row r="4120" spans="3:4" x14ac:dyDescent="0.2">
      <c r="C4120" s="29"/>
      <c r="D4120" s="29"/>
    </row>
    <row r="4121" spans="3:4" x14ac:dyDescent="0.2">
      <c r="C4121" s="29"/>
      <c r="D4121" s="29"/>
    </row>
    <row r="4122" spans="3:4" x14ac:dyDescent="0.2">
      <c r="C4122" s="29"/>
      <c r="D4122" s="29"/>
    </row>
    <row r="4123" spans="3:4" x14ac:dyDescent="0.2">
      <c r="C4123" s="29"/>
      <c r="D4123" s="29"/>
    </row>
    <row r="4124" spans="3:4" x14ac:dyDescent="0.2">
      <c r="C4124" s="29"/>
      <c r="D4124" s="29"/>
    </row>
    <row r="4125" spans="3:4" x14ac:dyDescent="0.2">
      <c r="C4125" s="29"/>
      <c r="D4125" s="29"/>
    </row>
    <row r="4126" spans="3:4" x14ac:dyDescent="0.2">
      <c r="C4126" s="29"/>
      <c r="D4126" s="29"/>
    </row>
    <row r="4127" spans="3:4" x14ac:dyDescent="0.2">
      <c r="C4127" s="29"/>
      <c r="D4127" s="29"/>
    </row>
    <row r="4128" spans="3:4" x14ac:dyDescent="0.2">
      <c r="C4128" s="29"/>
      <c r="D4128" s="29"/>
    </row>
    <row r="4129" spans="3:4" x14ac:dyDescent="0.2">
      <c r="C4129" s="29"/>
      <c r="D4129" s="29"/>
    </row>
    <row r="4130" spans="3:4" x14ac:dyDescent="0.2">
      <c r="C4130" s="29"/>
      <c r="D4130" s="29"/>
    </row>
    <row r="4131" spans="3:4" x14ac:dyDescent="0.2">
      <c r="C4131" s="29"/>
      <c r="D4131" s="29"/>
    </row>
    <row r="4132" spans="3:4" x14ac:dyDescent="0.2">
      <c r="C4132" s="29"/>
      <c r="D4132" s="29"/>
    </row>
    <row r="4133" spans="3:4" x14ac:dyDescent="0.2">
      <c r="C4133" s="29"/>
      <c r="D4133" s="29"/>
    </row>
    <row r="4134" spans="3:4" x14ac:dyDescent="0.2">
      <c r="C4134" s="29"/>
      <c r="D4134" s="29"/>
    </row>
    <row r="4135" spans="3:4" x14ac:dyDescent="0.2">
      <c r="C4135" s="29"/>
      <c r="D4135" s="29"/>
    </row>
    <row r="4136" spans="3:4" x14ac:dyDescent="0.2">
      <c r="C4136" s="29"/>
      <c r="D4136" s="29"/>
    </row>
    <row r="4137" spans="3:4" x14ac:dyDescent="0.2">
      <c r="C4137" s="29"/>
      <c r="D4137" s="29"/>
    </row>
    <row r="4138" spans="3:4" x14ac:dyDescent="0.2">
      <c r="C4138" s="29"/>
      <c r="D4138" s="29"/>
    </row>
    <row r="4139" spans="3:4" x14ac:dyDescent="0.2">
      <c r="C4139" s="29"/>
      <c r="D4139" s="29"/>
    </row>
    <row r="4140" spans="3:4" x14ac:dyDescent="0.2">
      <c r="C4140" s="29"/>
      <c r="D4140" s="29"/>
    </row>
    <row r="4141" spans="3:4" x14ac:dyDescent="0.2">
      <c r="C4141" s="29"/>
      <c r="D4141" s="29"/>
    </row>
    <row r="4142" spans="3:4" x14ac:dyDescent="0.2">
      <c r="C4142" s="29"/>
      <c r="D4142" s="29"/>
    </row>
    <row r="4143" spans="3:4" x14ac:dyDescent="0.2">
      <c r="C4143" s="29"/>
      <c r="D4143" s="29"/>
    </row>
    <row r="4144" spans="3:4" x14ac:dyDescent="0.2">
      <c r="C4144" s="29"/>
      <c r="D4144" s="29"/>
    </row>
    <row r="4145" spans="3:4" x14ac:dyDescent="0.2">
      <c r="C4145" s="29"/>
      <c r="D4145" s="29"/>
    </row>
    <row r="4146" spans="3:4" x14ac:dyDescent="0.2">
      <c r="C4146" s="29"/>
      <c r="D4146" s="29"/>
    </row>
    <row r="4147" spans="3:4" x14ac:dyDescent="0.2">
      <c r="C4147" s="29"/>
      <c r="D4147" s="29"/>
    </row>
    <row r="4148" spans="3:4" x14ac:dyDescent="0.2">
      <c r="C4148" s="29"/>
      <c r="D4148" s="29"/>
    </row>
    <row r="4149" spans="3:4" x14ac:dyDescent="0.2">
      <c r="C4149" s="29"/>
      <c r="D4149" s="29"/>
    </row>
    <row r="4150" spans="3:4" x14ac:dyDescent="0.2">
      <c r="C4150" s="29"/>
      <c r="D4150" s="29"/>
    </row>
    <row r="4151" spans="3:4" x14ac:dyDescent="0.2">
      <c r="C4151" s="29"/>
      <c r="D4151" s="29"/>
    </row>
    <row r="4152" spans="3:4" x14ac:dyDescent="0.2">
      <c r="C4152" s="29"/>
      <c r="D4152" s="29"/>
    </row>
    <row r="4153" spans="3:4" x14ac:dyDescent="0.2">
      <c r="C4153" s="29"/>
      <c r="D4153" s="29"/>
    </row>
    <row r="4154" spans="3:4" x14ac:dyDescent="0.2">
      <c r="C4154" s="29"/>
      <c r="D4154" s="29"/>
    </row>
    <row r="4155" spans="3:4" x14ac:dyDescent="0.2">
      <c r="C4155" s="29"/>
      <c r="D4155" s="29"/>
    </row>
    <row r="4156" spans="3:4" x14ac:dyDescent="0.2">
      <c r="C4156" s="29"/>
      <c r="D4156" s="29"/>
    </row>
    <row r="4157" spans="3:4" x14ac:dyDescent="0.2">
      <c r="C4157" s="29"/>
      <c r="D4157" s="29"/>
    </row>
    <row r="4158" spans="3:4" x14ac:dyDescent="0.2">
      <c r="C4158" s="29"/>
      <c r="D4158" s="29"/>
    </row>
    <row r="4159" spans="3:4" x14ac:dyDescent="0.2">
      <c r="C4159" s="29"/>
      <c r="D4159" s="29"/>
    </row>
    <row r="4160" spans="3:4" x14ac:dyDescent="0.2">
      <c r="C4160" s="29"/>
      <c r="D4160" s="29"/>
    </row>
    <row r="4161" spans="3:4" x14ac:dyDescent="0.2">
      <c r="C4161" s="29"/>
      <c r="D4161" s="29"/>
    </row>
    <row r="4162" spans="3:4" x14ac:dyDescent="0.2">
      <c r="C4162" s="29"/>
      <c r="D4162" s="29"/>
    </row>
    <row r="4163" spans="3:4" x14ac:dyDescent="0.2">
      <c r="C4163" s="29"/>
      <c r="D4163" s="29"/>
    </row>
    <row r="4164" spans="3:4" x14ac:dyDescent="0.2">
      <c r="C4164" s="29"/>
      <c r="D4164" s="29"/>
    </row>
    <row r="4165" spans="3:4" x14ac:dyDescent="0.2">
      <c r="C4165" s="29"/>
      <c r="D4165" s="29"/>
    </row>
    <row r="4166" spans="3:4" x14ac:dyDescent="0.2">
      <c r="C4166" s="29"/>
      <c r="D4166" s="29"/>
    </row>
    <row r="4167" spans="3:4" x14ac:dyDescent="0.2">
      <c r="C4167" s="29"/>
      <c r="D4167" s="29"/>
    </row>
    <row r="4168" spans="3:4" x14ac:dyDescent="0.2">
      <c r="C4168" s="29"/>
      <c r="D4168" s="29"/>
    </row>
    <row r="4169" spans="3:4" x14ac:dyDescent="0.2">
      <c r="C4169" s="29"/>
      <c r="D4169" s="29"/>
    </row>
    <row r="4170" spans="3:4" x14ac:dyDescent="0.2">
      <c r="C4170" s="29"/>
      <c r="D4170" s="29"/>
    </row>
    <row r="4171" spans="3:4" x14ac:dyDescent="0.2">
      <c r="C4171" s="29"/>
      <c r="D4171" s="29"/>
    </row>
    <row r="4172" spans="3:4" x14ac:dyDescent="0.2">
      <c r="C4172" s="29"/>
      <c r="D4172" s="29"/>
    </row>
    <row r="4173" spans="3:4" x14ac:dyDescent="0.2">
      <c r="C4173" s="29"/>
      <c r="D4173" s="29"/>
    </row>
    <row r="4174" spans="3:4" x14ac:dyDescent="0.2">
      <c r="C4174" s="29"/>
      <c r="D4174" s="29"/>
    </row>
    <row r="4175" spans="3:4" x14ac:dyDescent="0.2">
      <c r="C4175" s="29"/>
      <c r="D4175" s="29"/>
    </row>
    <row r="4176" spans="3:4" x14ac:dyDescent="0.2">
      <c r="C4176" s="29"/>
      <c r="D4176" s="29"/>
    </row>
    <row r="4177" spans="3:4" x14ac:dyDescent="0.2">
      <c r="C4177" s="29"/>
      <c r="D4177" s="29"/>
    </row>
    <row r="4178" spans="3:4" x14ac:dyDescent="0.2">
      <c r="C4178" s="29"/>
      <c r="D4178" s="29"/>
    </row>
    <row r="4179" spans="3:4" x14ac:dyDescent="0.2">
      <c r="C4179" s="29"/>
      <c r="D4179" s="29"/>
    </row>
    <row r="4180" spans="3:4" x14ac:dyDescent="0.2">
      <c r="C4180" s="29"/>
      <c r="D4180" s="29"/>
    </row>
    <row r="4181" spans="3:4" x14ac:dyDescent="0.2">
      <c r="C4181" s="29"/>
      <c r="D4181" s="29"/>
    </row>
    <row r="4182" spans="3:4" x14ac:dyDescent="0.2">
      <c r="C4182" s="29"/>
      <c r="D4182" s="29"/>
    </row>
    <row r="4183" spans="3:4" x14ac:dyDescent="0.2">
      <c r="C4183" s="29"/>
      <c r="D4183" s="29"/>
    </row>
    <row r="4184" spans="3:4" x14ac:dyDescent="0.2">
      <c r="C4184" s="29"/>
      <c r="D4184" s="29"/>
    </row>
    <row r="4185" spans="3:4" x14ac:dyDescent="0.2">
      <c r="C4185" s="29"/>
      <c r="D4185" s="29"/>
    </row>
    <row r="4186" spans="3:4" x14ac:dyDescent="0.2">
      <c r="C4186" s="29"/>
      <c r="D4186" s="29"/>
    </row>
    <row r="4187" spans="3:4" x14ac:dyDescent="0.2">
      <c r="C4187" s="29"/>
      <c r="D4187" s="29"/>
    </row>
    <row r="4188" spans="3:4" x14ac:dyDescent="0.2">
      <c r="C4188" s="29"/>
      <c r="D4188" s="29"/>
    </row>
    <row r="4189" spans="3:4" x14ac:dyDescent="0.2">
      <c r="C4189" s="29"/>
      <c r="D4189" s="29"/>
    </row>
    <row r="4190" spans="3:4" x14ac:dyDescent="0.2">
      <c r="C4190" s="29"/>
      <c r="D4190" s="29"/>
    </row>
    <row r="4191" spans="3:4" x14ac:dyDescent="0.2">
      <c r="C4191" s="29"/>
      <c r="D4191" s="29"/>
    </row>
    <row r="4192" spans="3:4" x14ac:dyDescent="0.2">
      <c r="C4192" s="29"/>
      <c r="D4192" s="29"/>
    </row>
    <row r="4193" spans="3:4" x14ac:dyDescent="0.2">
      <c r="C4193" s="29"/>
      <c r="D4193" s="29"/>
    </row>
    <row r="4194" spans="3:4" x14ac:dyDescent="0.2">
      <c r="C4194" s="29"/>
      <c r="D4194" s="29"/>
    </row>
    <row r="4195" spans="3:4" x14ac:dyDescent="0.2">
      <c r="C4195" s="29"/>
      <c r="D4195" s="29"/>
    </row>
    <row r="4196" spans="3:4" x14ac:dyDescent="0.2">
      <c r="C4196" s="29"/>
      <c r="D4196" s="29"/>
    </row>
    <row r="4197" spans="3:4" x14ac:dyDescent="0.2">
      <c r="C4197" s="29"/>
      <c r="D4197" s="29"/>
    </row>
    <row r="4198" spans="3:4" x14ac:dyDescent="0.2">
      <c r="C4198" s="29"/>
      <c r="D4198" s="29"/>
    </row>
    <row r="4199" spans="3:4" x14ac:dyDescent="0.2">
      <c r="C4199" s="29"/>
      <c r="D4199" s="29"/>
    </row>
    <row r="4200" spans="3:4" x14ac:dyDescent="0.2">
      <c r="C4200" s="29"/>
      <c r="D4200" s="29"/>
    </row>
    <row r="4201" spans="3:4" x14ac:dyDescent="0.2">
      <c r="C4201" s="29"/>
      <c r="D4201" s="29"/>
    </row>
    <row r="4202" spans="3:4" x14ac:dyDescent="0.2">
      <c r="C4202" s="29"/>
      <c r="D4202" s="29"/>
    </row>
    <row r="4203" spans="3:4" x14ac:dyDescent="0.2">
      <c r="C4203" s="29"/>
      <c r="D4203" s="29"/>
    </row>
    <row r="4204" spans="3:4" x14ac:dyDescent="0.2">
      <c r="C4204" s="29"/>
      <c r="D4204" s="29"/>
    </row>
    <row r="4205" spans="3:4" x14ac:dyDescent="0.2">
      <c r="C4205" s="29"/>
      <c r="D4205" s="29"/>
    </row>
    <row r="4206" spans="3:4" x14ac:dyDescent="0.2">
      <c r="C4206" s="29"/>
      <c r="D4206" s="29"/>
    </row>
    <row r="4207" spans="3:4" x14ac:dyDescent="0.2">
      <c r="C4207" s="29"/>
      <c r="D4207" s="29"/>
    </row>
    <row r="4208" spans="3:4" x14ac:dyDescent="0.2">
      <c r="C4208" s="29"/>
      <c r="D4208" s="29"/>
    </row>
    <row r="4209" spans="3:4" x14ac:dyDescent="0.2">
      <c r="C4209" s="29"/>
      <c r="D4209" s="29"/>
    </row>
    <row r="4210" spans="3:4" x14ac:dyDescent="0.2">
      <c r="C4210" s="29"/>
      <c r="D4210" s="29"/>
    </row>
    <row r="4211" spans="3:4" x14ac:dyDescent="0.2">
      <c r="C4211" s="29"/>
      <c r="D4211" s="29"/>
    </row>
    <row r="4212" spans="3:4" x14ac:dyDescent="0.2">
      <c r="C4212" s="29"/>
      <c r="D4212" s="29"/>
    </row>
    <row r="4213" spans="3:4" x14ac:dyDescent="0.2">
      <c r="C4213" s="29"/>
      <c r="D4213" s="29"/>
    </row>
    <row r="4214" spans="3:4" x14ac:dyDescent="0.2">
      <c r="C4214" s="29"/>
      <c r="D4214" s="29"/>
    </row>
    <row r="4215" spans="3:4" x14ac:dyDescent="0.2">
      <c r="C4215" s="29"/>
      <c r="D4215" s="29"/>
    </row>
    <row r="4216" spans="3:4" x14ac:dyDescent="0.2">
      <c r="C4216" s="29"/>
      <c r="D4216" s="29"/>
    </row>
    <row r="4217" spans="3:4" x14ac:dyDescent="0.2">
      <c r="C4217" s="29"/>
      <c r="D4217" s="29"/>
    </row>
    <row r="4218" spans="3:4" x14ac:dyDescent="0.2">
      <c r="C4218" s="29"/>
      <c r="D4218" s="29"/>
    </row>
    <row r="4219" spans="3:4" x14ac:dyDescent="0.2">
      <c r="C4219" s="29"/>
      <c r="D4219" s="29"/>
    </row>
    <row r="4220" spans="3:4" x14ac:dyDescent="0.2">
      <c r="C4220" s="29"/>
      <c r="D4220" s="29"/>
    </row>
    <row r="4221" spans="3:4" x14ac:dyDescent="0.2">
      <c r="C4221" s="29"/>
      <c r="D4221" s="29"/>
    </row>
    <row r="4222" spans="3:4" x14ac:dyDescent="0.2">
      <c r="C4222" s="29"/>
      <c r="D4222" s="29"/>
    </row>
    <row r="4223" spans="3:4" x14ac:dyDescent="0.2">
      <c r="C4223" s="29"/>
      <c r="D4223" s="29"/>
    </row>
    <row r="4224" spans="3:4" x14ac:dyDescent="0.2">
      <c r="C4224" s="29"/>
      <c r="D4224" s="29"/>
    </row>
    <row r="4225" spans="3:4" x14ac:dyDescent="0.2">
      <c r="C4225" s="29"/>
      <c r="D4225" s="29"/>
    </row>
    <row r="4226" spans="3:4" x14ac:dyDescent="0.2">
      <c r="C4226" s="29"/>
      <c r="D4226" s="29"/>
    </row>
    <row r="4227" spans="3:4" x14ac:dyDescent="0.2">
      <c r="C4227" s="29"/>
      <c r="D4227" s="29"/>
    </row>
    <row r="4228" spans="3:4" x14ac:dyDescent="0.2">
      <c r="C4228" s="29"/>
      <c r="D4228" s="29"/>
    </row>
    <row r="4229" spans="3:4" x14ac:dyDescent="0.2">
      <c r="C4229" s="29"/>
      <c r="D4229" s="29"/>
    </row>
    <row r="4230" spans="3:4" x14ac:dyDescent="0.2">
      <c r="C4230" s="29"/>
      <c r="D4230" s="29"/>
    </row>
    <row r="4231" spans="3:4" x14ac:dyDescent="0.2">
      <c r="C4231" s="29"/>
      <c r="D4231" s="29"/>
    </row>
    <row r="4232" spans="3:4" x14ac:dyDescent="0.2">
      <c r="C4232" s="29"/>
      <c r="D4232" s="29"/>
    </row>
    <row r="4233" spans="3:4" x14ac:dyDescent="0.2">
      <c r="C4233" s="29"/>
      <c r="D4233" s="29"/>
    </row>
    <row r="4234" spans="3:4" x14ac:dyDescent="0.2">
      <c r="C4234" s="29"/>
      <c r="D4234" s="29"/>
    </row>
    <row r="4235" spans="3:4" x14ac:dyDescent="0.2">
      <c r="C4235" s="29"/>
      <c r="D4235" s="29"/>
    </row>
    <row r="4236" spans="3:4" x14ac:dyDescent="0.2">
      <c r="C4236" s="29"/>
      <c r="D4236" s="29"/>
    </row>
    <row r="4237" spans="3:4" x14ac:dyDescent="0.2">
      <c r="C4237" s="29"/>
      <c r="D4237" s="29"/>
    </row>
    <row r="4238" spans="3:4" x14ac:dyDescent="0.2">
      <c r="C4238" s="29"/>
      <c r="D4238" s="29"/>
    </row>
    <row r="4239" spans="3:4" x14ac:dyDescent="0.2">
      <c r="C4239" s="29"/>
      <c r="D4239" s="29"/>
    </row>
    <row r="4240" spans="3:4" x14ac:dyDescent="0.2">
      <c r="C4240" s="29"/>
      <c r="D4240" s="29"/>
    </row>
    <row r="4241" spans="3:4" x14ac:dyDescent="0.2">
      <c r="C4241" s="29"/>
      <c r="D4241" s="29"/>
    </row>
    <row r="4242" spans="3:4" x14ac:dyDescent="0.2">
      <c r="C4242" s="29"/>
      <c r="D4242" s="29"/>
    </row>
    <row r="4243" spans="3:4" x14ac:dyDescent="0.2">
      <c r="C4243" s="29"/>
      <c r="D4243" s="29"/>
    </row>
    <row r="4244" spans="3:4" x14ac:dyDescent="0.2">
      <c r="C4244" s="29"/>
      <c r="D4244" s="29"/>
    </row>
    <row r="4245" spans="3:4" x14ac:dyDescent="0.2">
      <c r="C4245" s="29"/>
      <c r="D4245" s="29"/>
    </row>
    <row r="4246" spans="3:4" x14ac:dyDescent="0.2">
      <c r="C4246" s="29"/>
      <c r="D4246" s="29"/>
    </row>
    <row r="4247" spans="3:4" x14ac:dyDescent="0.2">
      <c r="C4247" s="29"/>
      <c r="D4247" s="29"/>
    </row>
    <row r="4248" spans="3:4" x14ac:dyDescent="0.2">
      <c r="C4248" s="29"/>
      <c r="D4248" s="29"/>
    </row>
    <row r="4249" spans="3:4" x14ac:dyDescent="0.2">
      <c r="C4249" s="29"/>
      <c r="D4249" s="29"/>
    </row>
    <row r="4250" spans="3:4" x14ac:dyDescent="0.2">
      <c r="C4250" s="29"/>
      <c r="D4250" s="29"/>
    </row>
    <row r="4251" spans="3:4" x14ac:dyDescent="0.2">
      <c r="C4251" s="29"/>
      <c r="D4251" s="29"/>
    </row>
    <row r="4252" spans="3:4" x14ac:dyDescent="0.2">
      <c r="C4252" s="29"/>
      <c r="D4252" s="29"/>
    </row>
    <row r="4253" spans="3:4" x14ac:dyDescent="0.2">
      <c r="C4253" s="29"/>
      <c r="D4253" s="29"/>
    </row>
    <row r="4254" spans="3:4" x14ac:dyDescent="0.2">
      <c r="C4254" s="29"/>
      <c r="D4254" s="29"/>
    </row>
    <row r="4255" spans="3:4" x14ac:dyDescent="0.2">
      <c r="C4255" s="29"/>
      <c r="D4255" s="29"/>
    </row>
    <row r="4256" spans="3:4" x14ac:dyDescent="0.2">
      <c r="C4256" s="29"/>
      <c r="D4256" s="29"/>
    </row>
    <row r="4257" spans="3:4" x14ac:dyDescent="0.2">
      <c r="C4257" s="29"/>
      <c r="D4257" s="29"/>
    </row>
    <row r="4258" spans="3:4" x14ac:dyDescent="0.2">
      <c r="C4258" s="29"/>
      <c r="D4258" s="29"/>
    </row>
    <row r="4259" spans="3:4" x14ac:dyDescent="0.2">
      <c r="C4259" s="29"/>
      <c r="D4259" s="29"/>
    </row>
    <row r="4260" spans="3:4" x14ac:dyDescent="0.2">
      <c r="C4260" s="29"/>
      <c r="D4260" s="29"/>
    </row>
    <row r="4261" spans="3:4" x14ac:dyDescent="0.2">
      <c r="C4261" s="29"/>
      <c r="D4261" s="29"/>
    </row>
    <row r="4262" spans="3:4" x14ac:dyDescent="0.2">
      <c r="C4262" s="29"/>
      <c r="D4262" s="29"/>
    </row>
    <row r="4263" spans="3:4" x14ac:dyDescent="0.2">
      <c r="C4263" s="29"/>
      <c r="D4263" s="29"/>
    </row>
    <row r="4264" spans="3:4" x14ac:dyDescent="0.2">
      <c r="C4264" s="29"/>
      <c r="D4264" s="29"/>
    </row>
    <row r="4265" spans="3:4" x14ac:dyDescent="0.2">
      <c r="C4265" s="29"/>
      <c r="D4265" s="29"/>
    </row>
    <row r="4266" spans="3:4" x14ac:dyDescent="0.2">
      <c r="C4266" s="29"/>
      <c r="D4266" s="29"/>
    </row>
    <row r="4267" spans="3:4" x14ac:dyDescent="0.2">
      <c r="C4267" s="29"/>
      <c r="D4267" s="29"/>
    </row>
    <row r="4268" spans="3:4" x14ac:dyDescent="0.2">
      <c r="C4268" s="29"/>
      <c r="D4268" s="29"/>
    </row>
    <row r="4269" spans="3:4" x14ac:dyDescent="0.2">
      <c r="C4269" s="29"/>
      <c r="D4269" s="29"/>
    </row>
    <row r="4270" spans="3:4" x14ac:dyDescent="0.2">
      <c r="C4270" s="29"/>
      <c r="D4270" s="29"/>
    </row>
    <row r="4271" spans="3:4" x14ac:dyDescent="0.2">
      <c r="C4271" s="29"/>
      <c r="D4271" s="29"/>
    </row>
    <row r="4272" spans="3:4" x14ac:dyDescent="0.2">
      <c r="C4272" s="29"/>
      <c r="D4272" s="29"/>
    </row>
    <row r="4273" spans="3:4" x14ac:dyDescent="0.2">
      <c r="C4273" s="29"/>
      <c r="D4273" s="29"/>
    </row>
    <row r="4274" spans="3:4" x14ac:dyDescent="0.2">
      <c r="C4274" s="29"/>
      <c r="D4274" s="29"/>
    </row>
    <row r="4275" spans="3:4" x14ac:dyDescent="0.2">
      <c r="C4275" s="29"/>
      <c r="D4275" s="29"/>
    </row>
    <row r="4276" spans="3:4" x14ac:dyDescent="0.2">
      <c r="C4276" s="29"/>
      <c r="D4276" s="29"/>
    </row>
    <row r="4277" spans="3:4" x14ac:dyDescent="0.2">
      <c r="C4277" s="29"/>
      <c r="D4277" s="29"/>
    </row>
    <row r="4278" spans="3:4" x14ac:dyDescent="0.2">
      <c r="C4278" s="29"/>
      <c r="D4278" s="29"/>
    </row>
    <row r="4279" spans="3:4" x14ac:dyDescent="0.2">
      <c r="C4279" s="29"/>
      <c r="D4279" s="29"/>
    </row>
    <row r="4280" spans="3:4" x14ac:dyDescent="0.2">
      <c r="C4280" s="29"/>
      <c r="D4280" s="29"/>
    </row>
    <row r="4281" spans="3:4" x14ac:dyDescent="0.2">
      <c r="C4281" s="29"/>
      <c r="D4281" s="29"/>
    </row>
    <row r="4282" spans="3:4" x14ac:dyDescent="0.2">
      <c r="C4282" s="29"/>
      <c r="D4282" s="29"/>
    </row>
    <row r="4283" spans="3:4" x14ac:dyDescent="0.2">
      <c r="C4283" s="29"/>
      <c r="D4283" s="29"/>
    </row>
    <row r="4284" spans="3:4" x14ac:dyDescent="0.2">
      <c r="C4284" s="29"/>
      <c r="D4284" s="29"/>
    </row>
    <row r="4285" spans="3:4" x14ac:dyDescent="0.2">
      <c r="C4285" s="29"/>
      <c r="D4285" s="29"/>
    </row>
    <row r="4286" spans="3:4" x14ac:dyDescent="0.2">
      <c r="C4286" s="29"/>
      <c r="D4286" s="29"/>
    </row>
    <row r="4287" spans="3:4" x14ac:dyDescent="0.2">
      <c r="C4287" s="29"/>
      <c r="D4287" s="29"/>
    </row>
    <row r="4288" spans="3:4" x14ac:dyDescent="0.2">
      <c r="C4288" s="29"/>
      <c r="D4288" s="29"/>
    </row>
    <row r="4289" spans="3:4" x14ac:dyDescent="0.2">
      <c r="C4289" s="29"/>
      <c r="D4289" s="29"/>
    </row>
    <row r="4290" spans="3:4" x14ac:dyDescent="0.2">
      <c r="C4290" s="29"/>
      <c r="D4290" s="29"/>
    </row>
    <row r="4291" spans="3:4" x14ac:dyDescent="0.2">
      <c r="C4291" s="29"/>
      <c r="D4291" s="29"/>
    </row>
    <row r="4292" spans="3:4" x14ac:dyDescent="0.2">
      <c r="C4292" s="29"/>
      <c r="D4292" s="29"/>
    </row>
    <row r="4293" spans="3:4" x14ac:dyDescent="0.2">
      <c r="C4293" s="29"/>
      <c r="D4293" s="29"/>
    </row>
    <row r="4294" spans="3:4" x14ac:dyDescent="0.2">
      <c r="C4294" s="29"/>
      <c r="D4294" s="29"/>
    </row>
    <row r="4295" spans="3:4" x14ac:dyDescent="0.2">
      <c r="C4295" s="29"/>
      <c r="D4295" s="29"/>
    </row>
    <row r="4296" spans="3:4" x14ac:dyDescent="0.2">
      <c r="C4296" s="29"/>
      <c r="D4296" s="29"/>
    </row>
    <row r="4297" spans="3:4" x14ac:dyDescent="0.2">
      <c r="C4297" s="29"/>
      <c r="D4297" s="29"/>
    </row>
    <row r="4298" spans="3:4" x14ac:dyDescent="0.2">
      <c r="C4298" s="29"/>
      <c r="D4298" s="29"/>
    </row>
    <row r="4299" spans="3:4" x14ac:dyDescent="0.2">
      <c r="C4299" s="29"/>
      <c r="D4299" s="29"/>
    </row>
    <row r="4300" spans="3:4" x14ac:dyDescent="0.2">
      <c r="C4300" s="29"/>
      <c r="D4300" s="29"/>
    </row>
    <row r="4301" spans="3:4" x14ac:dyDescent="0.2">
      <c r="C4301" s="29"/>
      <c r="D4301" s="29"/>
    </row>
    <row r="4302" spans="3:4" x14ac:dyDescent="0.2">
      <c r="C4302" s="29"/>
      <c r="D4302" s="29"/>
    </row>
    <row r="4303" spans="3:4" x14ac:dyDescent="0.2">
      <c r="C4303" s="29"/>
      <c r="D4303" s="29"/>
    </row>
    <row r="4304" spans="3:4" x14ac:dyDescent="0.2">
      <c r="C4304" s="29"/>
      <c r="D4304" s="29"/>
    </row>
    <row r="4305" spans="3:4" x14ac:dyDescent="0.2">
      <c r="C4305" s="29"/>
      <c r="D4305" s="29"/>
    </row>
    <row r="4306" spans="3:4" x14ac:dyDescent="0.2">
      <c r="C4306" s="29"/>
      <c r="D4306" s="29"/>
    </row>
    <row r="4307" spans="3:4" x14ac:dyDescent="0.2">
      <c r="C4307" s="29"/>
      <c r="D4307" s="29"/>
    </row>
    <row r="4308" spans="3:4" x14ac:dyDescent="0.2">
      <c r="C4308" s="29"/>
      <c r="D4308" s="29"/>
    </row>
    <row r="4309" spans="3:4" x14ac:dyDescent="0.2">
      <c r="C4309" s="29"/>
      <c r="D4309" s="29"/>
    </row>
    <row r="4310" spans="3:4" x14ac:dyDescent="0.2">
      <c r="C4310" s="29"/>
      <c r="D4310" s="29"/>
    </row>
    <row r="4311" spans="3:4" x14ac:dyDescent="0.2">
      <c r="C4311" s="29"/>
      <c r="D4311" s="29"/>
    </row>
    <row r="4312" spans="3:4" x14ac:dyDescent="0.2">
      <c r="C4312" s="29"/>
      <c r="D4312" s="29"/>
    </row>
    <row r="4313" spans="3:4" x14ac:dyDescent="0.2">
      <c r="C4313" s="29"/>
      <c r="D4313" s="29"/>
    </row>
    <row r="4314" spans="3:4" x14ac:dyDescent="0.2">
      <c r="C4314" s="29"/>
      <c r="D4314" s="29"/>
    </row>
    <row r="4315" spans="3:4" x14ac:dyDescent="0.2">
      <c r="C4315" s="29"/>
      <c r="D4315" s="29"/>
    </row>
    <row r="4316" spans="3:4" x14ac:dyDescent="0.2">
      <c r="C4316" s="29"/>
      <c r="D4316" s="29"/>
    </row>
    <row r="4317" spans="3:4" x14ac:dyDescent="0.2">
      <c r="C4317" s="29"/>
      <c r="D4317" s="29"/>
    </row>
    <row r="4318" spans="3:4" x14ac:dyDescent="0.2">
      <c r="C4318" s="29"/>
      <c r="D4318" s="29"/>
    </row>
    <row r="4319" spans="3:4" x14ac:dyDescent="0.2">
      <c r="C4319" s="29"/>
      <c r="D4319" s="29"/>
    </row>
    <row r="4320" spans="3:4" x14ac:dyDescent="0.2">
      <c r="C4320" s="29"/>
      <c r="D4320" s="29"/>
    </row>
    <row r="4321" spans="3:4" x14ac:dyDescent="0.2">
      <c r="C4321" s="29"/>
      <c r="D4321" s="29"/>
    </row>
    <row r="4322" spans="3:4" x14ac:dyDescent="0.2">
      <c r="C4322" s="29"/>
      <c r="D4322" s="29"/>
    </row>
    <row r="4323" spans="3:4" x14ac:dyDescent="0.2">
      <c r="C4323" s="29"/>
      <c r="D4323" s="29"/>
    </row>
    <row r="4324" spans="3:4" x14ac:dyDescent="0.2">
      <c r="C4324" s="29"/>
      <c r="D4324" s="29"/>
    </row>
    <row r="4325" spans="3:4" x14ac:dyDescent="0.2">
      <c r="C4325" s="29"/>
      <c r="D4325" s="29"/>
    </row>
    <row r="4326" spans="3:4" x14ac:dyDescent="0.2">
      <c r="C4326" s="29"/>
      <c r="D4326" s="29"/>
    </row>
    <row r="4327" spans="3:4" x14ac:dyDescent="0.2">
      <c r="C4327" s="29"/>
      <c r="D4327" s="29"/>
    </row>
    <row r="4328" spans="3:4" x14ac:dyDescent="0.2">
      <c r="C4328" s="29"/>
      <c r="D4328" s="29"/>
    </row>
    <row r="4329" spans="3:4" x14ac:dyDescent="0.2">
      <c r="C4329" s="29"/>
      <c r="D4329" s="29"/>
    </row>
    <row r="4330" spans="3:4" x14ac:dyDescent="0.2">
      <c r="C4330" s="29"/>
      <c r="D4330" s="29"/>
    </row>
    <row r="4331" spans="3:4" x14ac:dyDescent="0.2">
      <c r="C4331" s="29"/>
      <c r="D4331" s="29"/>
    </row>
    <row r="4332" spans="3:4" x14ac:dyDescent="0.2">
      <c r="C4332" s="29"/>
      <c r="D4332" s="29"/>
    </row>
    <row r="4333" spans="3:4" x14ac:dyDescent="0.2">
      <c r="C4333" s="29"/>
      <c r="D4333" s="29"/>
    </row>
    <row r="4334" spans="3:4" x14ac:dyDescent="0.2">
      <c r="C4334" s="29"/>
      <c r="D4334" s="29"/>
    </row>
    <row r="4335" spans="3:4" x14ac:dyDescent="0.2">
      <c r="C4335" s="29"/>
      <c r="D4335" s="29"/>
    </row>
    <row r="4336" spans="3:4" x14ac:dyDescent="0.2">
      <c r="C4336" s="29"/>
      <c r="D4336" s="29"/>
    </row>
    <row r="4337" spans="3:4" x14ac:dyDescent="0.2">
      <c r="C4337" s="29"/>
      <c r="D4337" s="29"/>
    </row>
    <row r="4338" spans="3:4" x14ac:dyDescent="0.2">
      <c r="C4338" s="29"/>
      <c r="D4338" s="29"/>
    </row>
    <row r="4339" spans="3:4" x14ac:dyDescent="0.2">
      <c r="C4339" s="29"/>
      <c r="D4339" s="29"/>
    </row>
    <row r="4340" spans="3:4" x14ac:dyDescent="0.2">
      <c r="C4340" s="29"/>
      <c r="D4340" s="29"/>
    </row>
    <row r="4341" spans="3:4" x14ac:dyDescent="0.2">
      <c r="C4341" s="29"/>
      <c r="D4341" s="29"/>
    </row>
    <row r="4342" spans="3:4" x14ac:dyDescent="0.2">
      <c r="C4342" s="29"/>
      <c r="D4342" s="29"/>
    </row>
    <row r="4343" spans="3:4" x14ac:dyDescent="0.2">
      <c r="C4343" s="29"/>
      <c r="D4343" s="29"/>
    </row>
    <row r="4344" spans="3:4" x14ac:dyDescent="0.2">
      <c r="C4344" s="29"/>
      <c r="D4344" s="29"/>
    </row>
    <row r="4345" spans="3:4" x14ac:dyDescent="0.2">
      <c r="C4345" s="29"/>
      <c r="D4345" s="29"/>
    </row>
    <row r="4346" spans="3:4" x14ac:dyDescent="0.2">
      <c r="C4346" s="29"/>
      <c r="D4346" s="29"/>
    </row>
    <row r="4347" spans="3:4" x14ac:dyDescent="0.2">
      <c r="C4347" s="29"/>
      <c r="D4347" s="29"/>
    </row>
    <row r="4348" spans="3:4" x14ac:dyDescent="0.2">
      <c r="C4348" s="29"/>
      <c r="D4348" s="29"/>
    </row>
    <row r="4349" spans="3:4" x14ac:dyDescent="0.2">
      <c r="C4349" s="29"/>
      <c r="D4349" s="29"/>
    </row>
    <row r="4350" spans="3:4" x14ac:dyDescent="0.2">
      <c r="C4350" s="29"/>
      <c r="D4350" s="29"/>
    </row>
    <row r="4351" spans="3:4" x14ac:dyDescent="0.2">
      <c r="C4351" s="29"/>
      <c r="D4351" s="29"/>
    </row>
    <row r="4352" spans="3:4" x14ac:dyDescent="0.2">
      <c r="C4352" s="29"/>
      <c r="D4352" s="29"/>
    </row>
    <row r="4353" spans="3:4" x14ac:dyDescent="0.2">
      <c r="C4353" s="29"/>
      <c r="D4353" s="29"/>
    </row>
    <row r="4354" spans="3:4" x14ac:dyDescent="0.2">
      <c r="C4354" s="29"/>
      <c r="D4354" s="29"/>
    </row>
    <row r="4355" spans="3:4" x14ac:dyDescent="0.2">
      <c r="C4355" s="29"/>
      <c r="D4355" s="29"/>
    </row>
    <row r="4356" spans="3:4" x14ac:dyDescent="0.2">
      <c r="C4356" s="29"/>
      <c r="D4356" s="29"/>
    </row>
    <row r="4357" spans="3:4" x14ac:dyDescent="0.2">
      <c r="C4357" s="29"/>
      <c r="D4357" s="29"/>
    </row>
    <row r="4358" spans="3:4" x14ac:dyDescent="0.2">
      <c r="C4358" s="29"/>
      <c r="D4358" s="29"/>
    </row>
    <row r="4359" spans="3:4" x14ac:dyDescent="0.2">
      <c r="C4359" s="29"/>
      <c r="D4359" s="29"/>
    </row>
    <row r="4360" spans="3:4" x14ac:dyDescent="0.2">
      <c r="C4360" s="29"/>
      <c r="D4360" s="29"/>
    </row>
    <row r="4361" spans="3:4" x14ac:dyDescent="0.2">
      <c r="C4361" s="29"/>
      <c r="D4361" s="29"/>
    </row>
    <row r="4362" spans="3:4" x14ac:dyDescent="0.2">
      <c r="C4362" s="29"/>
      <c r="D4362" s="29"/>
    </row>
    <row r="4363" spans="3:4" x14ac:dyDescent="0.2">
      <c r="C4363" s="29"/>
      <c r="D4363" s="29"/>
    </row>
    <row r="4364" spans="3:4" x14ac:dyDescent="0.2">
      <c r="C4364" s="29"/>
      <c r="D4364" s="29"/>
    </row>
    <row r="4365" spans="3:4" x14ac:dyDescent="0.2">
      <c r="C4365" s="29"/>
      <c r="D4365" s="29"/>
    </row>
    <row r="4366" spans="3:4" x14ac:dyDescent="0.2">
      <c r="C4366" s="29"/>
      <c r="D4366" s="29"/>
    </row>
    <row r="4367" spans="3:4" x14ac:dyDescent="0.2">
      <c r="C4367" s="29"/>
      <c r="D4367" s="29"/>
    </row>
    <row r="4368" spans="3:4" x14ac:dyDescent="0.2">
      <c r="C4368" s="29"/>
      <c r="D4368" s="29"/>
    </row>
    <row r="4369" spans="3:4" x14ac:dyDescent="0.2">
      <c r="C4369" s="29"/>
      <c r="D4369" s="29"/>
    </row>
    <row r="4370" spans="3:4" x14ac:dyDescent="0.2">
      <c r="C4370" s="29"/>
      <c r="D4370" s="29"/>
    </row>
    <row r="4371" spans="3:4" x14ac:dyDescent="0.2">
      <c r="C4371" s="29"/>
      <c r="D4371" s="29"/>
    </row>
    <row r="4372" spans="3:4" x14ac:dyDescent="0.2">
      <c r="C4372" s="29"/>
      <c r="D4372" s="29"/>
    </row>
    <row r="4373" spans="3:4" x14ac:dyDescent="0.2">
      <c r="C4373" s="29"/>
      <c r="D4373" s="29"/>
    </row>
    <row r="4374" spans="3:4" x14ac:dyDescent="0.2">
      <c r="C4374" s="29"/>
      <c r="D4374" s="29"/>
    </row>
    <row r="4375" spans="3:4" x14ac:dyDescent="0.2">
      <c r="C4375" s="29"/>
      <c r="D4375" s="29"/>
    </row>
    <row r="4376" spans="3:4" x14ac:dyDescent="0.2">
      <c r="C4376" s="29"/>
      <c r="D4376" s="29"/>
    </row>
    <row r="4377" spans="3:4" x14ac:dyDescent="0.2">
      <c r="C4377" s="29"/>
      <c r="D4377" s="29"/>
    </row>
    <row r="4378" spans="3:4" x14ac:dyDescent="0.2">
      <c r="C4378" s="29"/>
      <c r="D4378" s="29"/>
    </row>
    <row r="4379" spans="3:4" x14ac:dyDescent="0.2">
      <c r="C4379" s="29"/>
      <c r="D4379" s="29"/>
    </row>
    <row r="4380" spans="3:4" x14ac:dyDescent="0.2">
      <c r="C4380" s="29"/>
      <c r="D4380" s="29"/>
    </row>
    <row r="4381" spans="3:4" x14ac:dyDescent="0.2">
      <c r="C4381" s="29"/>
      <c r="D4381" s="29"/>
    </row>
    <row r="4382" spans="3:4" x14ac:dyDescent="0.2">
      <c r="C4382" s="29"/>
      <c r="D4382" s="29"/>
    </row>
    <row r="4383" spans="3:4" x14ac:dyDescent="0.2">
      <c r="C4383" s="29"/>
      <c r="D4383" s="29"/>
    </row>
    <row r="4384" spans="3:4" x14ac:dyDescent="0.2">
      <c r="C4384" s="29"/>
      <c r="D4384" s="29"/>
    </row>
    <row r="4385" spans="3:4" x14ac:dyDescent="0.2">
      <c r="C4385" s="29"/>
      <c r="D4385" s="29"/>
    </row>
    <row r="4386" spans="3:4" x14ac:dyDescent="0.2">
      <c r="C4386" s="29"/>
      <c r="D4386" s="29"/>
    </row>
    <row r="4387" spans="3:4" x14ac:dyDescent="0.2">
      <c r="C4387" s="29"/>
      <c r="D4387" s="29"/>
    </row>
    <row r="4388" spans="3:4" x14ac:dyDescent="0.2">
      <c r="C4388" s="29"/>
      <c r="D4388" s="29"/>
    </row>
    <row r="4389" spans="3:4" x14ac:dyDescent="0.2">
      <c r="C4389" s="29"/>
      <c r="D4389" s="29"/>
    </row>
    <row r="4390" spans="3:4" x14ac:dyDescent="0.2">
      <c r="C4390" s="29"/>
      <c r="D4390" s="29"/>
    </row>
    <row r="4391" spans="3:4" x14ac:dyDescent="0.2">
      <c r="C4391" s="29"/>
      <c r="D4391" s="29"/>
    </row>
    <row r="4392" spans="3:4" x14ac:dyDescent="0.2">
      <c r="C4392" s="29"/>
      <c r="D4392" s="29"/>
    </row>
    <row r="4393" spans="3:4" x14ac:dyDescent="0.2">
      <c r="C4393" s="29"/>
      <c r="D4393" s="29"/>
    </row>
    <row r="4394" spans="3:4" x14ac:dyDescent="0.2">
      <c r="C4394" s="29"/>
      <c r="D4394" s="29"/>
    </row>
    <row r="4395" spans="3:4" x14ac:dyDescent="0.2">
      <c r="C4395" s="29"/>
      <c r="D4395" s="29"/>
    </row>
    <row r="4396" spans="3:4" x14ac:dyDescent="0.2">
      <c r="C4396" s="29"/>
      <c r="D4396" s="29"/>
    </row>
    <row r="4397" spans="3:4" x14ac:dyDescent="0.2">
      <c r="C4397" s="29"/>
      <c r="D4397" s="29"/>
    </row>
    <row r="4398" spans="3:4" x14ac:dyDescent="0.2">
      <c r="C4398" s="29"/>
      <c r="D4398" s="29"/>
    </row>
    <row r="4399" spans="3:4" x14ac:dyDescent="0.2">
      <c r="C4399" s="29"/>
      <c r="D4399" s="29"/>
    </row>
    <row r="4400" spans="3:4" x14ac:dyDescent="0.2">
      <c r="C4400" s="29"/>
      <c r="D4400" s="29"/>
    </row>
    <row r="4401" spans="3:4" x14ac:dyDescent="0.2">
      <c r="C4401" s="29"/>
      <c r="D4401" s="29"/>
    </row>
    <row r="4402" spans="3:4" x14ac:dyDescent="0.2">
      <c r="C4402" s="29"/>
      <c r="D4402" s="29"/>
    </row>
    <row r="4403" spans="3:4" x14ac:dyDescent="0.2">
      <c r="C4403" s="29"/>
      <c r="D4403" s="29"/>
    </row>
    <row r="4404" spans="3:4" x14ac:dyDescent="0.2">
      <c r="C4404" s="29"/>
      <c r="D4404" s="29"/>
    </row>
    <row r="4405" spans="3:4" x14ac:dyDescent="0.2">
      <c r="C4405" s="29"/>
      <c r="D4405" s="29"/>
    </row>
    <row r="4406" spans="3:4" x14ac:dyDescent="0.2">
      <c r="C4406" s="29"/>
      <c r="D4406" s="29"/>
    </row>
    <row r="4407" spans="3:4" x14ac:dyDescent="0.2">
      <c r="C4407" s="29"/>
      <c r="D4407" s="29"/>
    </row>
    <row r="4408" spans="3:4" x14ac:dyDescent="0.2">
      <c r="C4408" s="29"/>
      <c r="D4408" s="29"/>
    </row>
    <row r="4409" spans="3:4" x14ac:dyDescent="0.2">
      <c r="C4409" s="29"/>
      <c r="D4409" s="29"/>
    </row>
    <row r="4410" spans="3:4" x14ac:dyDescent="0.2">
      <c r="C4410" s="29"/>
      <c r="D4410" s="29"/>
    </row>
    <row r="4411" spans="3:4" x14ac:dyDescent="0.2">
      <c r="C4411" s="29"/>
      <c r="D4411" s="29"/>
    </row>
    <row r="4412" spans="3:4" x14ac:dyDescent="0.2">
      <c r="C4412" s="29"/>
      <c r="D4412" s="29"/>
    </row>
    <row r="4413" spans="3:4" x14ac:dyDescent="0.2">
      <c r="C4413" s="29"/>
      <c r="D4413" s="29"/>
    </row>
    <row r="4414" spans="3:4" x14ac:dyDescent="0.2">
      <c r="C4414" s="29"/>
      <c r="D4414" s="29"/>
    </row>
    <row r="4415" spans="3:4" x14ac:dyDescent="0.2">
      <c r="C4415" s="29"/>
      <c r="D4415" s="29"/>
    </row>
    <row r="4416" spans="3:4" x14ac:dyDescent="0.2">
      <c r="C4416" s="29"/>
      <c r="D4416" s="29"/>
    </row>
    <row r="4417" spans="3:4" x14ac:dyDescent="0.2">
      <c r="C4417" s="29"/>
      <c r="D4417" s="29"/>
    </row>
    <row r="4418" spans="3:4" x14ac:dyDescent="0.2">
      <c r="C4418" s="29"/>
      <c r="D4418" s="29"/>
    </row>
    <row r="4419" spans="3:4" x14ac:dyDescent="0.2">
      <c r="C4419" s="29"/>
      <c r="D4419" s="29"/>
    </row>
    <row r="4420" spans="3:4" x14ac:dyDescent="0.2">
      <c r="C4420" s="29"/>
      <c r="D4420" s="29"/>
    </row>
    <row r="4421" spans="3:4" x14ac:dyDescent="0.2">
      <c r="C4421" s="29"/>
      <c r="D4421" s="29"/>
    </row>
    <row r="4422" spans="3:4" x14ac:dyDescent="0.2">
      <c r="C4422" s="29"/>
      <c r="D4422" s="29"/>
    </row>
    <row r="4423" spans="3:4" x14ac:dyDescent="0.2">
      <c r="C4423" s="29"/>
      <c r="D4423" s="29"/>
    </row>
    <row r="4424" spans="3:4" x14ac:dyDescent="0.2">
      <c r="C4424" s="29"/>
      <c r="D4424" s="29"/>
    </row>
    <row r="4425" spans="3:4" x14ac:dyDescent="0.2">
      <c r="C4425" s="29"/>
      <c r="D4425" s="29"/>
    </row>
    <row r="4426" spans="3:4" x14ac:dyDescent="0.2">
      <c r="C4426" s="29"/>
      <c r="D4426" s="29"/>
    </row>
    <row r="4427" spans="3:4" x14ac:dyDescent="0.2">
      <c r="C4427" s="29"/>
      <c r="D4427" s="29"/>
    </row>
    <row r="4428" spans="3:4" x14ac:dyDescent="0.2">
      <c r="C4428" s="29"/>
      <c r="D4428" s="29"/>
    </row>
    <row r="4429" spans="3:4" x14ac:dyDescent="0.2">
      <c r="C4429" s="29"/>
      <c r="D4429" s="29"/>
    </row>
    <row r="4430" spans="3:4" x14ac:dyDescent="0.2">
      <c r="C4430" s="29"/>
      <c r="D4430" s="29"/>
    </row>
    <row r="4431" spans="3:4" x14ac:dyDescent="0.2">
      <c r="C4431" s="29"/>
      <c r="D4431" s="29"/>
    </row>
    <row r="4432" spans="3:4" x14ac:dyDescent="0.2">
      <c r="C4432" s="29"/>
      <c r="D4432" s="29"/>
    </row>
    <row r="4433" spans="3:4" x14ac:dyDescent="0.2">
      <c r="C4433" s="29"/>
      <c r="D4433" s="29"/>
    </row>
    <row r="4434" spans="3:4" x14ac:dyDescent="0.2">
      <c r="C4434" s="29"/>
      <c r="D4434" s="29"/>
    </row>
    <row r="4435" spans="3:4" x14ac:dyDescent="0.2">
      <c r="C4435" s="29"/>
      <c r="D4435" s="29"/>
    </row>
    <row r="4436" spans="3:4" x14ac:dyDescent="0.2">
      <c r="C4436" s="29"/>
      <c r="D4436" s="29"/>
    </row>
    <row r="4437" spans="3:4" x14ac:dyDescent="0.2">
      <c r="C4437" s="29"/>
      <c r="D4437" s="29"/>
    </row>
    <row r="4438" spans="3:4" x14ac:dyDescent="0.2">
      <c r="C4438" s="29"/>
      <c r="D4438" s="29"/>
    </row>
    <row r="4439" spans="3:4" x14ac:dyDescent="0.2">
      <c r="C4439" s="29"/>
      <c r="D4439" s="29"/>
    </row>
    <row r="4440" spans="3:4" x14ac:dyDescent="0.2">
      <c r="C4440" s="29"/>
      <c r="D4440" s="29"/>
    </row>
    <row r="4441" spans="3:4" x14ac:dyDescent="0.2">
      <c r="C4441" s="29"/>
      <c r="D4441" s="29"/>
    </row>
    <row r="4442" spans="3:4" x14ac:dyDescent="0.2">
      <c r="C4442" s="29"/>
      <c r="D4442" s="29"/>
    </row>
    <row r="4443" spans="3:4" x14ac:dyDescent="0.2">
      <c r="C4443" s="29"/>
      <c r="D4443" s="29"/>
    </row>
    <row r="4444" spans="3:4" x14ac:dyDescent="0.2">
      <c r="C4444" s="29"/>
      <c r="D4444" s="29"/>
    </row>
    <row r="4445" spans="3:4" x14ac:dyDescent="0.2">
      <c r="C4445" s="29"/>
      <c r="D4445" s="29"/>
    </row>
    <row r="4446" spans="3:4" x14ac:dyDescent="0.2">
      <c r="C4446" s="29"/>
      <c r="D4446" s="29"/>
    </row>
    <row r="4447" spans="3:4" x14ac:dyDescent="0.2">
      <c r="C4447" s="29"/>
      <c r="D4447" s="29"/>
    </row>
    <row r="4448" spans="3:4" x14ac:dyDescent="0.2">
      <c r="C4448" s="29"/>
      <c r="D4448" s="29"/>
    </row>
    <row r="4449" spans="3:4" x14ac:dyDescent="0.2">
      <c r="C4449" s="29"/>
      <c r="D4449" s="29"/>
    </row>
    <row r="4450" spans="3:4" x14ac:dyDescent="0.2">
      <c r="C4450" s="29"/>
      <c r="D4450" s="29"/>
    </row>
    <row r="4451" spans="3:4" x14ac:dyDescent="0.2">
      <c r="C4451" s="29"/>
      <c r="D4451" s="29"/>
    </row>
    <row r="4452" spans="3:4" x14ac:dyDescent="0.2">
      <c r="C4452" s="29"/>
      <c r="D4452" s="29"/>
    </row>
    <row r="4453" spans="3:4" x14ac:dyDescent="0.2">
      <c r="C4453" s="29"/>
      <c r="D4453" s="29"/>
    </row>
    <row r="4454" spans="3:4" x14ac:dyDescent="0.2">
      <c r="C4454" s="29"/>
      <c r="D4454" s="29"/>
    </row>
    <row r="4455" spans="3:4" x14ac:dyDescent="0.2">
      <c r="C4455" s="29"/>
      <c r="D4455" s="29"/>
    </row>
    <row r="4456" spans="3:4" x14ac:dyDescent="0.2">
      <c r="C4456" s="29"/>
      <c r="D4456" s="29"/>
    </row>
    <row r="4457" spans="3:4" x14ac:dyDescent="0.2">
      <c r="C4457" s="29"/>
      <c r="D4457" s="29"/>
    </row>
    <row r="4458" spans="3:4" x14ac:dyDescent="0.2">
      <c r="C4458" s="29"/>
      <c r="D4458" s="29"/>
    </row>
    <row r="4459" spans="3:4" x14ac:dyDescent="0.2">
      <c r="C4459" s="29"/>
      <c r="D4459" s="29"/>
    </row>
    <row r="4460" spans="3:4" x14ac:dyDescent="0.2">
      <c r="C4460" s="29"/>
      <c r="D4460" s="29"/>
    </row>
    <row r="4461" spans="3:4" x14ac:dyDescent="0.2">
      <c r="C4461" s="29"/>
      <c r="D4461" s="29"/>
    </row>
    <row r="4462" spans="3:4" x14ac:dyDescent="0.2">
      <c r="C4462" s="29"/>
      <c r="D4462" s="29"/>
    </row>
    <row r="4463" spans="3:4" x14ac:dyDescent="0.2">
      <c r="C4463" s="29"/>
      <c r="D4463" s="29"/>
    </row>
    <row r="4464" spans="3:4" x14ac:dyDescent="0.2">
      <c r="C4464" s="29"/>
      <c r="D4464" s="29"/>
    </row>
    <row r="4465" spans="3:4" x14ac:dyDescent="0.2">
      <c r="C4465" s="29"/>
      <c r="D4465" s="29"/>
    </row>
    <row r="4466" spans="3:4" x14ac:dyDescent="0.2">
      <c r="C4466" s="29"/>
      <c r="D4466" s="29"/>
    </row>
    <row r="4467" spans="3:4" x14ac:dyDescent="0.2">
      <c r="C4467" s="29"/>
      <c r="D4467" s="29"/>
    </row>
    <row r="4468" spans="3:4" x14ac:dyDescent="0.2">
      <c r="C4468" s="29"/>
      <c r="D4468" s="29"/>
    </row>
    <row r="4469" spans="3:4" x14ac:dyDescent="0.2">
      <c r="C4469" s="29"/>
      <c r="D4469" s="29"/>
    </row>
    <row r="4470" spans="3:4" x14ac:dyDescent="0.2">
      <c r="C4470" s="29"/>
      <c r="D4470" s="29"/>
    </row>
    <row r="4471" spans="3:4" x14ac:dyDescent="0.2">
      <c r="C4471" s="29"/>
      <c r="D4471" s="29"/>
    </row>
    <row r="4472" spans="3:4" x14ac:dyDescent="0.2">
      <c r="C4472" s="29"/>
      <c r="D4472" s="29"/>
    </row>
    <row r="4473" spans="3:4" x14ac:dyDescent="0.2">
      <c r="C4473" s="29"/>
      <c r="D4473" s="29"/>
    </row>
    <row r="4474" spans="3:4" x14ac:dyDescent="0.2">
      <c r="C4474" s="29"/>
      <c r="D4474" s="29"/>
    </row>
    <row r="4475" spans="3:4" x14ac:dyDescent="0.2">
      <c r="C4475" s="29"/>
      <c r="D4475" s="29"/>
    </row>
    <row r="4476" spans="3:4" x14ac:dyDescent="0.2">
      <c r="C4476" s="29"/>
      <c r="D4476" s="29"/>
    </row>
    <row r="4477" spans="3:4" x14ac:dyDescent="0.2">
      <c r="C4477" s="29"/>
      <c r="D4477" s="29"/>
    </row>
    <row r="4478" spans="3:4" x14ac:dyDescent="0.2">
      <c r="C4478" s="29"/>
      <c r="D4478" s="29"/>
    </row>
    <row r="4479" spans="3:4" x14ac:dyDescent="0.2">
      <c r="C4479" s="29"/>
      <c r="D4479" s="29"/>
    </row>
    <row r="4480" spans="3:4" x14ac:dyDescent="0.2">
      <c r="C4480" s="29"/>
      <c r="D4480" s="29"/>
    </row>
    <row r="4481" spans="3:4" x14ac:dyDescent="0.2">
      <c r="C4481" s="29"/>
      <c r="D4481" s="29"/>
    </row>
    <row r="4482" spans="3:4" x14ac:dyDescent="0.2">
      <c r="C4482" s="29"/>
      <c r="D4482" s="29"/>
    </row>
    <row r="4483" spans="3:4" x14ac:dyDescent="0.2">
      <c r="C4483" s="29"/>
      <c r="D4483" s="29"/>
    </row>
    <row r="4484" spans="3:4" x14ac:dyDescent="0.2">
      <c r="C4484" s="29"/>
      <c r="D4484" s="29"/>
    </row>
    <row r="4485" spans="3:4" x14ac:dyDescent="0.2">
      <c r="C4485" s="29"/>
      <c r="D4485" s="29"/>
    </row>
    <row r="4486" spans="3:4" x14ac:dyDescent="0.2">
      <c r="C4486" s="29"/>
      <c r="D4486" s="29"/>
    </row>
    <row r="4487" spans="3:4" x14ac:dyDescent="0.2">
      <c r="C4487" s="29"/>
      <c r="D4487" s="29"/>
    </row>
    <row r="4488" spans="3:4" x14ac:dyDescent="0.2">
      <c r="C4488" s="29"/>
      <c r="D4488" s="29"/>
    </row>
    <row r="4489" spans="3:4" x14ac:dyDescent="0.2">
      <c r="C4489" s="29"/>
      <c r="D4489" s="29"/>
    </row>
    <row r="4490" spans="3:4" x14ac:dyDescent="0.2">
      <c r="C4490" s="29"/>
      <c r="D4490" s="29"/>
    </row>
    <row r="4491" spans="3:4" x14ac:dyDescent="0.2">
      <c r="C4491" s="29"/>
      <c r="D4491" s="29"/>
    </row>
    <row r="4492" spans="3:4" x14ac:dyDescent="0.2">
      <c r="C4492" s="29"/>
      <c r="D4492" s="29"/>
    </row>
    <row r="4493" spans="3:4" x14ac:dyDescent="0.2">
      <c r="C4493" s="29"/>
      <c r="D4493" s="29"/>
    </row>
    <row r="4494" spans="3:4" x14ac:dyDescent="0.2">
      <c r="C4494" s="29"/>
      <c r="D4494" s="29"/>
    </row>
    <row r="4495" spans="3:4" x14ac:dyDescent="0.2">
      <c r="C4495" s="29"/>
      <c r="D4495" s="29"/>
    </row>
    <row r="4496" spans="3:4" x14ac:dyDescent="0.2">
      <c r="C4496" s="29"/>
      <c r="D4496" s="29"/>
    </row>
    <row r="4497" spans="3:4" x14ac:dyDescent="0.2">
      <c r="C4497" s="29"/>
      <c r="D4497" s="29"/>
    </row>
    <row r="4498" spans="3:4" x14ac:dyDescent="0.2">
      <c r="C4498" s="29"/>
      <c r="D4498" s="29"/>
    </row>
    <row r="4499" spans="3:4" x14ac:dyDescent="0.2">
      <c r="C4499" s="29"/>
      <c r="D4499" s="29"/>
    </row>
    <row r="4500" spans="3:4" x14ac:dyDescent="0.2">
      <c r="C4500" s="29"/>
      <c r="D4500" s="29"/>
    </row>
    <row r="4501" spans="3:4" x14ac:dyDescent="0.2">
      <c r="C4501" s="29"/>
      <c r="D4501" s="29"/>
    </row>
    <row r="4502" spans="3:4" x14ac:dyDescent="0.2">
      <c r="C4502" s="29"/>
      <c r="D4502" s="29"/>
    </row>
    <row r="4503" spans="3:4" x14ac:dyDescent="0.2">
      <c r="C4503" s="29"/>
      <c r="D4503" s="29"/>
    </row>
    <row r="4504" spans="3:4" x14ac:dyDescent="0.2">
      <c r="C4504" s="29"/>
      <c r="D4504" s="29"/>
    </row>
    <row r="4505" spans="3:4" x14ac:dyDescent="0.2">
      <c r="C4505" s="29"/>
      <c r="D4505" s="29"/>
    </row>
    <row r="4506" spans="3:4" x14ac:dyDescent="0.2">
      <c r="C4506" s="29"/>
      <c r="D4506" s="29"/>
    </row>
    <row r="4507" spans="3:4" x14ac:dyDescent="0.2">
      <c r="C4507" s="29"/>
      <c r="D4507" s="29"/>
    </row>
    <row r="4508" spans="3:4" x14ac:dyDescent="0.2">
      <c r="C4508" s="29"/>
      <c r="D4508" s="29"/>
    </row>
    <row r="4509" spans="3:4" x14ac:dyDescent="0.2">
      <c r="C4509" s="29"/>
      <c r="D4509" s="29"/>
    </row>
    <row r="4510" spans="3:4" x14ac:dyDescent="0.2">
      <c r="C4510" s="29"/>
      <c r="D4510" s="29"/>
    </row>
    <row r="4511" spans="3:4" x14ac:dyDescent="0.2">
      <c r="C4511" s="29"/>
      <c r="D4511" s="29"/>
    </row>
    <row r="4512" spans="3:4" x14ac:dyDescent="0.2">
      <c r="C4512" s="29"/>
      <c r="D4512" s="29"/>
    </row>
    <row r="4513" spans="3:4" x14ac:dyDescent="0.2">
      <c r="C4513" s="29"/>
      <c r="D4513" s="29"/>
    </row>
    <row r="4514" spans="3:4" x14ac:dyDescent="0.2">
      <c r="C4514" s="29"/>
      <c r="D4514" s="29"/>
    </row>
    <row r="4515" spans="3:4" x14ac:dyDescent="0.2">
      <c r="C4515" s="29"/>
      <c r="D4515" s="29"/>
    </row>
    <row r="4516" spans="3:4" x14ac:dyDescent="0.2">
      <c r="C4516" s="29"/>
      <c r="D4516" s="29"/>
    </row>
    <row r="4517" spans="3:4" x14ac:dyDescent="0.2">
      <c r="C4517" s="29"/>
      <c r="D4517" s="29"/>
    </row>
    <row r="4518" spans="3:4" x14ac:dyDescent="0.2">
      <c r="C4518" s="29"/>
      <c r="D4518" s="29"/>
    </row>
    <row r="4519" spans="3:4" x14ac:dyDescent="0.2">
      <c r="C4519" s="29"/>
      <c r="D4519" s="29"/>
    </row>
    <row r="4520" spans="3:4" x14ac:dyDescent="0.2">
      <c r="C4520" s="29"/>
      <c r="D4520" s="29"/>
    </row>
    <row r="4521" spans="3:4" x14ac:dyDescent="0.2">
      <c r="C4521" s="29"/>
      <c r="D4521" s="29"/>
    </row>
    <row r="4522" spans="3:4" x14ac:dyDescent="0.2">
      <c r="C4522" s="29"/>
      <c r="D4522" s="29"/>
    </row>
    <row r="4523" spans="3:4" x14ac:dyDescent="0.2">
      <c r="C4523" s="29"/>
      <c r="D4523" s="29"/>
    </row>
    <row r="4524" spans="3:4" x14ac:dyDescent="0.2">
      <c r="C4524" s="29"/>
      <c r="D4524" s="29"/>
    </row>
    <row r="4525" spans="3:4" x14ac:dyDescent="0.2">
      <c r="C4525" s="29"/>
      <c r="D4525" s="29"/>
    </row>
    <row r="4526" spans="3:4" x14ac:dyDescent="0.2">
      <c r="C4526" s="29"/>
      <c r="D4526" s="29"/>
    </row>
    <row r="4527" spans="3:4" x14ac:dyDescent="0.2">
      <c r="C4527" s="29"/>
      <c r="D4527" s="29"/>
    </row>
    <row r="4528" spans="3:4" x14ac:dyDescent="0.2">
      <c r="C4528" s="29"/>
      <c r="D4528" s="29"/>
    </row>
    <row r="4529" spans="3:4" x14ac:dyDescent="0.2">
      <c r="C4529" s="29"/>
      <c r="D4529" s="29"/>
    </row>
    <row r="4530" spans="3:4" x14ac:dyDescent="0.2">
      <c r="C4530" s="29"/>
      <c r="D4530" s="29"/>
    </row>
    <row r="4531" spans="3:4" x14ac:dyDescent="0.2">
      <c r="C4531" s="29"/>
      <c r="D4531" s="29"/>
    </row>
    <row r="4532" spans="3:4" x14ac:dyDescent="0.2">
      <c r="C4532" s="29"/>
      <c r="D4532" s="29"/>
    </row>
    <row r="4533" spans="3:4" x14ac:dyDescent="0.2">
      <c r="C4533" s="29"/>
      <c r="D4533" s="29"/>
    </row>
    <row r="4534" spans="3:4" x14ac:dyDescent="0.2">
      <c r="C4534" s="29"/>
      <c r="D4534" s="29"/>
    </row>
    <row r="4535" spans="3:4" x14ac:dyDescent="0.2">
      <c r="C4535" s="29"/>
      <c r="D4535" s="29"/>
    </row>
    <row r="4536" spans="3:4" x14ac:dyDescent="0.2">
      <c r="C4536" s="29"/>
      <c r="D4536" s="29"/>
    </row>
    <row r="4537" spans="3:4" x14ac:dyDescent="0.2">
      <c r="C4537" s="29"/>
      <c r="D4537" s="29"/>
    </row>
    <row r="4538" spans="3:4" x14ac:dyDescent="0.2">
      <c r="C4538" s="29"/>
      <c r="D4538" s="29"/>
    </row>
    <row r="4539" spans="3:4" x14ac:dyDescent="0.2">
      <c r="C4539" s="29"/>
      <c r="D4539" s="29"/>
    </row>
    <row r="4540" spans="3:4" x14ac:dyDescent="0.2">
      <c r="C4540" s="29"/>
      <c r="D4540" s="29"/>
    </row>
    <row r="4541" spans="3:4" x14ac:dyDescent="0.2">
      <c r="C4541" s="29"/>
      <c r="D4541" s="29"/>
    </row>
    <row r="4542" spans="3:4" x14ac:dyDescent="0.2">
      <c r="C4542" s="29"/>
      <c r="D4542" s="29"/>
    </row>
    <row r="4543" spans="3:4" x14ac:dyDescent="0.2">
      <c r="C4543" s="29"/>
      <c r="D4543" s="29"/>
    </row>
    <row r="4544" spans="3:4" x14ac:dyDescent="0.2">
      <c r="C4544" s="29"/>
      <c r="D4544" s="29"/>
    </row>
    <row r="4545" spans="3:4" x14ac:dyDescent="0.2">
      <c r="C4545" s="29"/>
      <c r="D4545" s="29"/>
    </row>
    <row r="4546" spans="3:4" x14ac:dyDescent="0.2">
      <c r="C4546" s="29"/>
      <c r="D4546" s="29"/>
    </row>
    <row r="4547" spans="3:4" x14ac:dyDescent="0.2">
      <c r="C4547" s="29"/>
      <c r="D4547" s="29"/>
    </row>
    <row r="4548" spans="3:4" x14ac:dyDescent="0.2">
      <c r="C4548" s="29"/>
      <c r="D4548" s="29"/>
    </row>
    <row r="4549" spans="3:4" x14ac:dyDescent="0.2">
      <c r="C4549" s="29"/>
      <c r="D4549" s="29"/>
    </row>
    <row r="4550" spans="3:4" x14ac:dyDescent="0.2">
      <c r="C4550" s="29"/>
      <c r="D4550" s="29"/>
    </row>
    <row r="4551" spans="3:4" x14ac:dyDescent="0.2">
      <c r="C4551" s="29"/>
      <c r="D4551" s="29"/>
    </row>
    <row r="4552" spans="3:4" x14ac:dyDescent="0.2">
      <c r="C4552" s="29"/>
      <c r="D4552" s="29"/>
    </row>
    <row r="4553" spans="3:4" x14ac:dyDescent="0.2">
      <c r="C4553" s="29"/>
      <c r="D4553" s="29"/>
    </row>
    <row r="4554" spans="3:4" x14ac:dyDescent="0.2">
      <c r="C4554" s="29"/>
      <c r="D4554" s="29"/>
    </row>
    <row r="4555" spans="3:4" x14ac:dyDescent="0.2">
      <c r="C4555" s="29"/>
      <c r="D4555" s="29"/>
    </row>
    <row r="4556" spans="3:4" x14ac:dyDescent="0.2">
      <c r="C4556" s="29"/>
      <c r="D4556" s="29"/>
    </row>
    <row r="4557" spans="3:4" x14ac:dyDescent="0.2">
      <c r="C4557" s="29"/>
      <c r="D4557" s="29"/>
    </row>
    <row r="4558" spans="3:4" x14ac:dyDescent="0.2">
      <c r="C4558" s="29"/>
      <c r="D4558" s="29"/>
    </row>
    <row r="4559" spans="3:4" x14ac:dyDescent="0.2">
      <c r="C4559" s="29"/>
      <c r="D4559" s="29"/>
    </row>
    <row r="4560" spans="3:4" x14ac:dyDescent="0.2">
      <c r="C4560" s="29"/>
      <c r="D4560" s="29"/>
    </row>
    <row r="4561" spans="3:4" x14ac:dyDescent="0.2">
      <c r="C4561" s="29"/>
      <c r="D4561" s="29"/>
    </row>
    <row r="4562" spans="3:4" x14ac:dyDescent="0.2">
      <c r="C4562" s="29"/>
      <c r="D4562" s="29"/>
    </row>
    <row r="4563" spans="3:4" x14ac:dyDescent="0.2">
      <c r="C4563" s="29"/>
      <c r="D4563" s="29"/>
    </row>
    <row r="4564" spans="3:4" x14ac:dyDescent="0.2">
      <c r="C4564" s="29"/>
      <c r="D4564" s="29"/>
    </row>
    <row r="4565" spans="3:4" x14ac:dyDescent="0.2">
      <c r="C4565" s="29"/>
      <c r="D4565" s="29"/>
    </row>
    <row r="4566" spans="3:4" x14ac:dyDescent="0.2">
      <c r="C4566" s="29"/>
      <c r="D4566" s="29"/>
    </row>
    <row r="4567" spans="3:4" x14ac:dyDescent="0.2">
      <c r="C4567" s="29"/>
      <c r="D4567" s="29"/>
    </row>
    <row r="4568" spans="3:4" x14ac:dyDescent="0.2">
      <c r="C4568" s="29"/>
      <c r="D4568" s="29"/>
    </row>
    <row r="4569" spans="3:4" x14ac:dyDescent="0.2">
      <c r="C4569" s="29"/>
      <c r="D4569" s="29"/>
    </row>
    <row r="4570" spans="3:4" x14ac:dyDescent="0.2">
      <c r="C4570" s="29"/>
      <c r="D4570" s="29"/>
    </row>
    <row r="4571" spans="3:4" x14ac:dyDescent="0.2">
      <c r="C4571" s="29"/>
      <c r="D4571" s="29"/>
    </row>
    <row r="4572" spans="3:4" x14ac:dyDescent="0.2">
      <c r="C4572" s="29"/>
      <c r="D4572" s="29"/>
    </row>
    <row r="4573" spans="3:4" x14ac:dyDescent="0.2">
      <c r="C4573" s="29"/>
      <c r="D4573" s="29"/>
    </row>
    <row r="4574" spans="3:4" x14ac:dyDescent="0.2">
      <c r="C4574" s="29"/>
      <c r="D4574" s="29"/>
    </row>
    <row r="4575" spans="3:4" x14ac:dyDescent="0.2">
      <c r="C4575" s="29"/>
      <c r="D4575" s="29"/>
    </row>
    <row r="4576" spans="3:4" x14ac:dyDescent="0.2">
      <c r="C4576" s="29"/>
      <c r="D4576" s="29"/>
    </row>
    <row r="4577" spans="3:4" x14ac:dyDescent="0.2">
      <c r="C4577" s="29"/>
      <c r="D4577" s="29"/>
    </row>
    <row r="4578" spans="3:4" x14ac:dyDescent="0.2">
      <c r="C4578" s="29"/>
      <c r="D4578" s="29"/>
    </row>
    <row r="4579" spans="3:4" x14ac:dyDescent="0.2">
      <c r="C4579" s="29"/>
      <c r="D4579" s="29"/>
    </row>
    <row r="4580" spans="3:4" x14ac:dyDescent="0.2">
      <c r="C4580" s="29"/>
      <c r="D4580" s="29"/>
    </row>
    <row r="4581" spans="3:4" x14ac:dyDescent="0.2">
      <c r="C4581" s="29"/>
      <c r="D4581" s="29"/>
    </row>
    <row r="4582" spans="3:4" x14ac:dyDescent="0.2">
      <c r="C4582" s="29"/>
      <c r="D4582" s="29"/>
    </row>
    <row r="4583" spans="3:4" x14ac:dyDescent="0.2">
      <c r="C4583" s="29"/>
      <c r="D4583" s="29"/>
    </row>
    <row r="4584" spans="3:4" x14ac:dyDescent="0.2">
      <c r="C4584" s="29"/>
      <c r="D4584" s="29"/>
    </row>
    <row r="4585" spans="3:4" x14ac:dyDescent="0.2">
      <c r="C4585" s="29"/>
      <c r="D4585" s="29"/>
    </row>
    <row r="4586" spans="3:4" x14ac:dyDescent="0.2">
      <c r="C4586" s="29"/>
      <c r="D4586" s="29"/>
    </row>
    <row r="4587" spans="3:4" x14ac:dyDescent="0.2">
      <c r="C4587" s="29"/>
      <c r="D4587" s="29"/>
    </row>
    <row r="4588" spans="3:4" x14ac:dyDescent="0.2">
      <c r="C4588" s="29"/>
      <c r="D4588" s="29"/>
    </row>
    <row r="4589" spans="3:4" x14ac:dyDescent="0.2">
      <c r="C4589" s="29"/>
      <c r="D4589" s="29"/>
    </row>
    <row r="4590" spans="3:4" x14ac:dyDescent="0.2">
      <c r="C4590" s="29"/>
      <c r="D4590" s="29"/>
    </row>
    <row r="4591" spans="3:4" x14ac:dyDescent="0.2">
      <c r="C4591" s="29"/>
      <c r="D4591" s="29"/>
    </row>
    <row r="4592" spans="3:4" x14ac:dyDescent="0.2">
      <c r="C4592" s="29"/>
      <c r="D4592" s="29"/>
    </row>
    <row r="4593" spans="3:4" x14ac:dyDescent="0.2">
      <c r="C4593" s="29"/>
      <c r="D4593" s="29"/>
    </row>
    <row r="4594" spans="3:4" x14ac:dyDescent="0.2">
      <c r="C4594" s="29"/>
      <c r="D4594" s="29"/>
    </row>
    <row r="4595" spans="3:4" x14ac:dyDescent="0.2">
      <c r="C4595" s="29"/>
      <c r="D4595" s="29"/>
    </row>
    <row r="4596" spans="3:4" x14ac:dyDescent="0.2">
      <c r="C4596" s="29"/>
      <c r="D4596" s="29"/>
    </row>
    <row r="4597" spans="3:4" x14ac:dyDescent="0.2">
      <c r="C4597" s="29"/>
      <c r="D4597" s="29"/>
    </row>
    <row r="4598" spans="3:4" x14ac:dyDescent="0.2">
      <c r="C4598" s="29"/>
      <c r="D4598" s="29"/>
    </row>
    <row r="4599" spans="3:4" x14ac:dyDescent="0.2">
      <c r="C4599" s="29"/>
      <c r="D4599" s="29"/>
    </row>
    <row r="4600" spans="3:4" x14ac:dyDescent="0.2">
      <c r="C4600" s="29"/>
      <c r="D4600" s="29"/>
    </row>
    <row r="4601" spans="3:4" x14ac:dyDescent="0.2">
      <c r="C4601" s="29"/>
      <c r="D4601" s="29"/>
    </row>
    <row r="4602" spans="3:4" x14ac:dyDescent="0.2">
      <c r="C4602" s="29"/>
      <c r="D4602" s="29"/>
    </row>
    <row r="4603" spans="3:4" x14ac:dyDescent="0.2">
      <c r="C4603" s="29"/>
      <c r="D4603" s="29"/>
    </row>
    <row r="4604" spans="3:4" x14ac:dyDescent="0.2">
      <c r="C4604" s="29"/>
      <c r="D4604" s="29"/>
    </row>
    <row r="4605" spans="3:4" x14ac:dyDescent="0.2">
      <c r="C4605" s="29"/>
      <c r="D4605" s="29"/>
    </row>
    <row r="4606" spans="3:4" x14ac:dyDescent="0.2">
      <c r="C4606" s="29"/>
      <c r="D4606" s="29"/>
    </row>
    <row r="4607" spans="3:4" x14ac:dyDescent="0.2">
      <c r="C4607" s="29"/>
      <c r="D4607" s="29"/>
    </row>
    <row r="4608" spans="3:4" x14ac:dyDescent="0.2">
      <c r="C4608" s="29"/>
      <c r="D4608" s="29"/>
    </row>
    <row r="4609" spans="3:4" x14ac:dyDescent="0.2">
      <c r="C4609" s="29"/>
      <c r="D4609" s="29"/>
    </row>
    <row r="4610" spans="3:4" x14ac:dyDescent="0.2">
      <c r="C4610" s="29"/>
      <c r="D4610" s="29"/>
    </row>
    <row r="4611" spans="3:4" x14ac:dyDescent="0.2">
      <c r="C4611" s="29"/>
      <c r="D4611" s="29"/>
    </row>
    <row r="4612" spans="3:4" x14ac:dyDescent="0.2">
      <c r="C4612" s="29"/>
      <c r="D4612" s="29"/>
    </row>
    <row r="4613" spans="3:4" x14ac:dyDescent="0.2">
      <c r="C4613" s="29"/>
      <c r="D4613" s="29"/>
    </row>
    <row r="4614" spans="3:4" x14ac:dyDescent="0.2">
      <c r="C4614" s="29"/>
      <c r="D4614" s="29"/>
    </row>
    <row r="4615" spans="3:4" x14ac:dyDescent="0.2">
      <c r="C4615" s="29"/>
      <c r="D4615" s="29"/>
    </row>
    <row r="4616" spans="3:4" x14ac:dyDescent="0.2">
      <c r="C4616" s="29"/>
      <c r="D4616" s="29"/>
    </row>
    <row r="4617" spans="3:4" x14ac:dyDescent="0.2">
      <c r="C4617" s="29"/>
      <c r="D4617" s="29"/>
    </row>
    <row r="4618" spans="3:4" x14ac:dyDescent="0.2">
      <c r="C4618" s="29"/>
      <c r="D4618" s="29"/>
    </row>
    <row r="4619" spans="3:4" x14ac:dyDescent="0.2">
      <c r="C4619" s="29"/>
      <c r="D4619" s="29"/>
    </row>
    <row r="4620" spans="3:4" x14ac:dyDescent="0.2">
      <c r="C4620" s="29"/>
      <c r="D4620" s="29"/>
    </row>
    <row r="4621" spans="3:4" x14ac:dyDescent="0.2">
      <c r="C4621" s="29"/>
      <c r="D4621" s="29"/>
    </row>
    <row r="4622" spans="3:4" x14ac:dyDescent="0.2">
      <c r="C4622" s="29"/>
      <c r="D4622" s="29"/>
    </row>
    <row r="4623" spans="3:4" x14ac:dyDescent="0.2">
      <c r="C4623" s="29"/>
      <c r="D4623" s="29"/>
    </row>
    <row r="4624" spans="3:4" x14ac:dyDescent="0.2">
      <c r="C4624" s="29"/>
      <c r="D4624" s="29"/>
    </row>
    <row r="4625" spans="3:4" x14ac:dyDescent="0.2">
      <c r="C4625" s="29"/>
      <c r="D4625" s="29"/>
    </row>
    <row r="4626" spans="3:4" x14ac:dyDescent="0.2">
      <c r="C4626" s="29"/>
      <c r="D4626" s="29"/>
    </row>
    <row r="4627" spans="3:4" x14ac:dyDescent="0.2">
      <c r="C4627" s="29"/>
      <c r="D4627" s="29"/>
    </row>
    <row r="4628" spans="3:4" x14ac:dyDescent="0.2">
      <c r="C4628" s="29"/>
      <c r="D4628" s="29"/>
    </row>
    <row r="4629" spans="3:4" x14ac:dyDescent="0.2">
      <c r="C4629" s="29"/>
      <c r="D4629" s="29"/>
    </row>
    <row r="4630" spans="3:4" x14ac:dyDescent="0.2">
      <c r="C4630" s="29"/>
      <c r="D4630" s="29"/>
    </row>
    <row r="4631" spans="3:4" x14ac:dyDescent="0.2">
      <c r="C4631" s="29"/>
      <c r="D4631" s="29"/>
    </row>
    <row r="4632" spans="3:4" x14ac:dyDescent="0.2">
      <c r="C4632" s="29"/>
      <c r="D4632" s="29"/>
    </row>
    <row r="4633" spans="3:4" x14ac:dyDescent="0.2">
      <c r="C4633" s="29"/>
      <c r="D4633" s="29"/>
    </row>
    <row r="4634" spans="3:4" x14ac:dyDescent="0.2">
      <c r="C4634" s="29"/>
      <c r="D4634" s="29"/>
    </row>
    <row r="4635" spans="3:4" x14ac:dyDescent="0.2">
      <c r="C4635" s="29"/>
      <c r="D4635" s="29"/>
    </row>
    <row r="4636" spans="3:4" x14ac:dyDescent="0.2">
      <c r="C4636" s="29"/>
      <c r="D4636" s="29"/>
    </row>
    <row r="4637" spans="3:4" x14ac:dyDescent="0.2">
      <c r="C4637" s="29"/>
      <c r="D4637" s="29"/>
    </row>
    <row r="4638" spans="3:4" x14ac:dyDescent="0.2">
      <c r="C4638" s="29"/>
      <c r="D4638" s="29"/>
    </row>
    <row r="4639" spans="3:4" x14ac:dyDescent="0.2">
      <c r="C4639" s="29"/>
      <c r="D4639" s="29"/>
    </row>
    <row r="4640" spans="3:4" x14ac:dyDescent="0.2">
      <c r="C4640" s="29"/>
      <c r="D4640" s="29"/>
    </row>
    <row r="4641" spans="3:4" x14ac:dyDescent="0.2">
      <c r="C4641" s="29"/>
      <c r="D4641" s="29"/>
    </row>
    <row r="4642" spans="3:4" x14ac:dyDescent="0.2">
      <c r="C4642" s="29"/>
      <c r="D4642" s="29"/>
    </row>
    <row r="4643" spans="3:4" x14ac:dyDescent="0.2">
      <c r="C4643" s="29"/>
      <c r="D4643" s="29"/>
    </row>
    <row r="4644" spans="3:4" x14ac:dyDescent="0.2">
      <c r="C4644" s="29"/>
      <c r="D4644" s="29"/>
    </row>
    <row r="4645" spans="3:4" x14ac:dyDescent="0.2">
      <c r="C4645" s="29"/>
      <c r="D4645" s="29"/>
    </row>
    <row r="4646" spans="3:4" x14ac:dyDescent="0.2">
      <c r="C4646" s="29"/>
      <c r="D4646" s="29"/>
    </row>
    <row r="4647" spans="3:4" x14ac:dyDescent="0.2">
      <c r="C4647" s="29"/>
      <c r="D4647" s="29"/>
    </row>
    <row r="4648" spans="3:4" x14ac:dyDescent="0.2">
      <c r="C4648" s="29"/>
      <c r="D4648" s="29"/>
    </row>
    <row r="4649" spans="3:4" x14ac:dyDescent="0.2">
      <c r="C4649" s="29"/>
      <c r="D4649" s="29"/>
    </row>
    <row r="4650" spans="3:4" x14ac:dyDescent="0.2">
      <c r="C4650" s="29"/>
      <c r="D4650" s="29"/>
    </row>
    <row r="4651" spans="3:4" x14ac:dyDescent="0.2">
      <c r="C4651" s="29"/>
      <c r="D4651" s="29"/>
    </row>
    <row r="4652" spans="3:4" x14ac:dyDescent="0.2">
      <c r="C4652" s="29"/>
      <c r="D4652" s="29"/>
    </row>
    <row r="4653" spans="3:4" x14ac:dyDescent="0.2">
      <c r="C4653" s="29"/>
      <c r="D4653" s="29"/>
    </row>
    <row r="4654" spans="3:4" x14ac:dyDescent="0.2">
      <c r="C4654" s="29"/>
      <c r="D4654" s="29"/>
    </row>
    <row r="4655" spans="3:4" x14ac:dyDescent="0.2">
      <c r="C4655" s="29"/>
      <c r="D4655" s="29"/>
    </row>
    <row r="4656" spans="3:4" x14ac:dyDescent="0.2">
      <c r="C4656" s="29"/>
      <c r="D4656" s="29"/>
    </row>
    <row r="4657" spans="3:4" x14ac:dyDescent="0.2">
      <c r="C4657" s="29"/>
      <c r="D4657" s="29"/>
    </row>
    <row r="4658" spans="3:4" x14ac:dyDescent="0.2">
      <c r="C4658" s="29"/>
      <c r="D4658" s="29"/>
    </row>
    <row r="4659" spans="3:4" x14ac:dyDescent="0.2">
      <c r="C4659" s="29"/>
      <c r="D4659" s="29"/>
    </row>
    <row r="4660" spans="3:4" x14ac:dyDescent="0.2">
      <c r="C4660" s="29"/>
      <c r="D4660" s="29"/>
    </row>
    <row r="4661" spans="3:4" x14ac:dyDescent="0.2">
      <c r="C4661" s="29"/>
      <c r="D4661" s="29"/>
    </row>
    <row r="4662" spans="3:4" x14ac:dyDescent="0.2">
      <c r="C4662" s="29"/>
      <c r="D4662" s="29"/>
    </row>
    <row r="4663" spans="3:4" x14ac:dyDescent="0.2">
      <c r="C4663" s="29"/>
      <c r="D4663" s="29"/>
    </row>
    <row r="4664" spans="3:4" x14ac:dyDescent="0.2">
      <c r="C4664" s="29"/>
      <c r="D4664" s="29"/>
    </row>
    <row r="4665" spans="3:4" x14ac:dyDescent="0.2">
      <c r="C4665" s="29"/>
      <c r="D4665" s="29"/>
    </row>
    <row r="4666" spans="3:4" x14ac:dyDescent="0.2">
      <c r="C4666" s="29"/>
      <c r="D4666" s="29"/>
    </row>
    <row r="4667" spans="3:4" x14ac:dyDescent="0.2">
      <c r="C4667" s="29"/>
      <c r="D4667" s="29"/>
    </row>
    <row r="4668" spans="3:4" x14ac:dyDescent="0.2">
      <c r="C4668" s="29"/>
      <c r="D4668" s="29"/>
    </row>
    <row r="4669" spans="3:4" x14ac:dyDescent="0.2">
      <c r="C4669" s="29"/>
      <c r="D4669" s="29"/>
    </row>
    <row r="4670" spans="3:4" x14ac:dyDescent="0.2">
      <c r="C4670" s="29"/>
      <c r="D4670" s="29"/>
    </row>
    <row r="4671" spans="3:4" x14ac:dyDescent="0.2">
      <c r="C4671" s="29"/>
      <c r="D4671" s="29"/>
    </row>
    <row r="4672" spans="3:4" x14ac:dyDescent="0.2">
      <c r="C4672" s="29"/>
      <c r="D4672" s="29"/>
    </row>
    <row r="4673" spans="3:4" x14ac:dyDescent="0.2">
      <c r="C4673" s="29"/>
      <c r="D4673" s="29"/>
    </row>
    <row r="4674" spans="3:4" x14ac:dyDescent="0.2">
      <c r="C4674" s="29"/>
      <c r="D4674" s="29"/>
    </row>
    <row r="4675" spans="3:4" x14ac:dyDescent="0.2">
      <c r="C4675" s="29"/>
      <c r="D4675" s="29"/>
    </row>
    <row r="4676" spans="3:4" x14ac:dyDescent="0.2">
      <c r="C4676" s="29"/>
      <c r="D4676" s="29"/>
    </row>
    <row r="4677" spans="3:4" x14ac:dyDescent="0.2">
      <c r="C4677" s="29"/>
      <c r="D4677" s="29"/>
    </row>
    <row r="4678" spans="3:4" x14ac:dyDescent="0.2">
      <c r="C4678" s="29"/>
      <c r="D4678" s="29"/>
    </row>
    <row r="4679" spans="3:4" x14ac:dyDescent="0.2">
      <c r="C4679" s="29"/>
      <c r="D4679" s="29"/>
    </row>
    <row r="4680" spans="3:4" x14ac:dyDescent="0.2">
      <c r="C4680" s="29"/>
      <c r="D4680" s="29"/>
    </row>
    <row r="4681" spans="3:4" x14ac:dyDescent="0.2">
      <c r="C4681" s="29"/>
      <c r="D4681" s="29"/>
    </row>
    <row r="4682" spans="3:4" x14ac:dyDescent="0.2">
      <c r="C4682" s="29"/>
      <c r="D4682" s="29"/>
    </row>
    <row r="4683" spans="3:4" x14ac:dyDescent="0.2">
      <c r="C4683" s="29"/>
      <c r="D4683" s="29"/>
    </row>
    <row r="4684" spans="3:4" x14ac:dyDescent="0.2">
      <c r="C4684" s="29"/>
      <c r="D4684" s="29"/>
    </row>
    <row r="4685" spans="3:4" x14ac:dyDescent="0.2">
      <c r="C4685" s="29"/>
      <c r="D4685" s="29"/>
    </row>
    <row r="4686" spans="3:4" x14ac:dyDescent="0.2">
      <c r="C4686" s="29"/>
      <c r="D4686" s="29"/>
    </row>
    <row r="4687" spans="3:4" x14ac:dyDescent="0.2">
      <c r="C4687" s="29"/>
      <c r="D4687" s="29"/>
    </row>
    <row r="4688" spans="3:4" x14ac:dyDescent="0.2">
      <c r="C4688" s="29"/>
      <c r="D4688" s="29"/>
    </row>
    <row r="4689" spans="3:4" x14ac:dyDescent="0.2">
      <c r="C4689" s="29"/>
      <c r="D4689" s="29"/>
    </row>
    <row r="4690" spans="3:4" x14ac:dyDescent="0.2">
      <c r="C4690" s="29"/>
      <c r="D4690" s="29"/>
    </row>
    <row r="4691" spans="3:4" x14ac:dyDescent="0.2">
      <c r="C4691" s="29"/>
      <c r="D4691" s="29"/>
    </row>
    <row r="4692" spans="3:4" x14ac:dyDescent="0.2">
      <c r="C4692" s="29"/>
      <c r="D4692" s="29"/>
    </row>
    <row r="4693" spans="3:4" x14ac:dyDescent="0.2">
      <c r="C4693" s="29"/>
      <c r="D4693" s="29"/>
    </row>
    <row r="4694" spans="3:4" x14ac:dyDescent="0.2">
      <c r="C4694" s="29"/>
      <c r="D4694" s="29"/>
    </row>
    <row r="4695" spans="3:4" x14ac:dyDescent="0.2">
      <c r="C4695" s="29"/>
      <c r="D4695" s="29"/>
    </row>
    <row r="4696" spans="3:4" x14ac:dyDescent="0.2">
      <c r="C4696" s="29"/>
      <c r="D4696" s="29"/>
    </row>
    <row r="4697" spans="3:4" x14ac:dyDescent="0.2">
      <c r="C4697" s="29"/>
      <c r="D4697" s="29"/>
    </row>
    <row r="4698" spans="3:4" x14ac:dyDescent="0.2">
      <c r="C4698" s="29"/>
      <c r="D4698" s="29"/>
    </row>
    <row r="4699" spans="3:4" x14ac:dyDescent="0.2">
      <c r="C4699" s="29"/>
      <c r="D4699" s="29"/>
    </row>
    <row r="4700" spans="3:4" x14ac:dyDescent="0.2">
      <c r="C4700" s="29"/>
      <c r="D4700" s="29"/>
    </row>
    <row r="4701" spans="3:4" x14ac:dyDescent="0.2">
      <c r="C4701" s="29"/>
      <c r="D4701" s="29"/>
    </row>
    <row r="4702" spans="3:4" x14ac:dyDescent="0.2">
      <c r="C4702" s="29"/>
      <c r="D4702" s="29"/>
    </row>
    <row r="4703" spans="3:4" x14ac:dyDescent="0.2">
      <c r="C4703" s="29"/>
      <c r="D4703" s="29"/>
    </row>
    <row r="4704" spans="3:4" x14ac:dyDescent="0.2">
      <c r="C4704" s="29"/>
      <c r="D4704" s="29"/>
    </row>
    <row r="4705" spans="3:4" x14ac:dyDescent="0.2">
      <c r="C4705" s="29"/>
      <c r="D4705" s="29"/>
    </row>
    <row r="4706" spans="3:4" x14ac:dyDescent="0.2">
      <c r="C4706" s="29"/>
      <c r="D4706" s="29"/>
    </row>
    <row r="4707" spans="3:4" x14ac:dyDescent="0.2">
      <c r="C4707" s="29"/>
      <c r="D4707" s="29"/>
    </row>
    <row r="4708" spans="3:4" x14ac:dyDescent="0.2">
      <c r="C4708" s="29"/>
      <c r="D4708" s="29"/>
    </row>
    <row r="4709" spans="3:4" x14ac:dyDescent="0.2">
      <c r="C4709" s="29"/>
      <c r="D4709" s="29"/>
    </row>
    <row r="4710" spans="3:4" x14ac:dyDescent="0.2">
      <c r="C4710" s="29"/>
      <c r="D4710" s="29"/>
    </row>
    <row r="4711" spans="3:4" x14ac:dyDescent="0.2">
      <c r="C4711" s="29"/>
      <c r="D4711" s="29"/>
    </row>
    <row r="4712" spans="3:4" x14ac:dyDescent="0.2">
      <c r="C4712" s="29"/>
      <c r="D4712" s="29"/>
    </row>
    <row r="4713" spans="3:4" x14ac:dyDescent="0.2">
      <c r="C4713" s="29"/>
      <c r="D4713" s="29"/>
    </row>
    <row r="4714" spans="3:4" x14ac:dyDescent="0.2">
      <c r="C4714" s="29"/>
      <c r="D4714" s="29"/>
    </row>
    <row r="4715" spans="3:4" x14ac:dyDescent="0.2">
      <c r="C4715" s="29"/>
      <c r="D4715" s="29"/>
    </row>
    <row r="4716" spans="3:4" x14ac:dyDescent="0.2">
      <c r="C4716" s="29"/>
      <c r="D4716" s="29"/>
    </row>
    <row r="4717" spans="3:4" x14ac:dyDescent="0.2">
      <c r="C4717" s="29"/>
      <c r="D4717" s="29"/>
    </row>
    <row r="4718" spans="3:4" x14ac:dyDescent="0.2">
      <c r="C4718" s="29"/>
      <c r="D4718" s="29"/>
    </row>
    <row r="4719" spans="3:4" x14ac:dyDescent="0.2">
      <c r="C4719" s="29"/>
      <c r="D4719" s="29"/>
    </row>
    <row r="4720" spans="3:4" x14ac:dyDescent="0.2">
      <c r="C4720" s="29"/>
      <c r="D4720" s="29"/>
    </row>
    <row r="4721" spans="3:4" x14ac:dyDescent="0.2">
      <c r="C4721" s="29"/>
      <c r="D4721" s="29"/>
    </row>
    <row r="4722" spans="3:4" x14ac:dyDescent="0.2">
      <c r="C4722" s="29"/>
      <c r="D4722" s="29"/>
    </row>
    <row r="4723" spans="3:4" x14ac:dyDescent="0.2">
      <c r="C4723" s="29"/>
      <c r="D4723" s="29"/>
    </row>
    <row r="4724" spans="3:4" x14ac:dyDescent="0.2">
      <c r="C4724" s="29"/>
      <c r="D4724" s="29"/>
    </row>
    <row r="4725" spans="3:4" x14ac:dyDescent="0.2">
      <c r="C4725" s="29"/>
      <c r="D4725" s="29"/>
    </row>
    <row r="4726" spans="3:4" x14ac:dyDescent="0.2">
      <c r="C4726" s="29"/>
      <c r="D4726" s="29"/>
    </row>
    <row r="4727" spans="3:4" x14ac:dyDescent="0.2">
      <c r="C4727" s="29"/>
      <c r="D4727" s="29"/>
    </row>
    <row r="4728" spans="3:4" x14ac:dyDescent="0.2">
      <c r="C4728" s="29"/>
      <c r="D4728" s="29"/>
    </row>
    <row r="4729" spans="3:4" x14ac:dyDescent="0.2">
      <c r="C4729" s="29"/>
      <c r="D4729" s="29"/>
    </row>
    <row r="4730" spans="3:4" x14ac:dyDescent="0.2">
      <c r="C4730" s="29"/>
      <c r="D4730" s="29"/>
    </row>
    <row r="4731" spans="3:4" x14ac:dyDescent="0.2">
      <c r="C4731" s="29"/>
      <c r="D4731" s="29"/>
    </row>
    <row r="4732" spans="3:4" x14ac:dyDescent="0.2">
      <c r="C4732" s="29"/>
      <c r="D4732" s="29"/>
    </row>
    <row r="4733" spans="3:4" x14ac:dyDescent="0.2">
      <c r="C4733" s="29"/>
      <c r="D4733" s="29"/>
    </row>
    <row r="4734" spans="3:4" x14ac:dyDescent="0.2">
      <c r="C4734" s="29"/>
      <c r="D4734" s="29"/>
    </row>
    <row r="4735" spans="3:4" x14ac:dyDescent="0.2">
      <c r="C4735" s="29"/>
      <c r="D4735" s="29"/>
    </row>
    <row r="4736" spans="3:4" x14ac:dyDescent="0.2">
      <c r="C4736" s="29"/>
      <c r="D4736" s="29"/>
    </row>
    <row r="4737" spans="3:4" x14ac:dyDescent="0.2">
      <c r="C4737" s="29"/>
      <c r="D4737" s="29"/>
    </row>
    <row r="4738" spans="3:4" x14ac:dyDescent="0.2">
      <c r="C4738" s="29"/>
      <c r="D4738" s="29"/>
    </row>
    <row r="4739" spans="3:4" x14ac:dyDescent="0.2">
      <c r="C4739" s="29"/>
      <c r="D4739" s="29"/>
    </row>
    <row r="4740" spans="3:4" x14ac:dyDescent="0.2">
      <c r="C4740" s="29"/>
      <c r="D4740" s="29"/>
    </row>
    <row r="4741" spans="3:4" x14ac:dyDescent="0.2">
      <c r="C4741" s="29"/>
      <c r="D4741" s="29"/>
    </row>
    <row r="4742" spans="3:4" x14ac:dyDescent="0.2">
      <c r="C4742" s="29"/>
      <c r="D4742" s="29"/>
    </row>
    <row r="4743" spans="3:4" x14ac:dyDescent="0.2">
      <c r="C4743" s="29"/>
      <c r="D4743" s="29"/>
    </row>
    <row r="4744" spans="3:4" x14ac:dyDescent="0.2">
      <c r="C4744" s="29"/>
      <c r="D4744" s="29"/>
    </row>
    <row r="4745" spans="3:4" x14ac:dyDescent="0.2">
      <c r="C4745" s="29"/>
      <c r="D4745" s="29"/>
    </row>
    <row r="4746" spans="3:4" x14ac:dyDescent="0.2">
      <c r="C4746" s="29"/>
      <c r="D4746" s="29"/>
    </row>
    <row r="4747" spans="3:4" x14ac:dyDescent="0.2">
      <c r="C4747" s="29"/>
      <c r="D4747" s="29"/>
    </row>
    <row r="4748" spans="3:4" x14ac:dyDescent="0.2">
      <c r="C4748" s="29"/>
      <c r="D4748" s="29"/>
    </row>
    <row r="4749" spans="3:4" x14ac:dyDescent="0.2">
      <c r="C4749" s="29"/>
      <c r="D4749" s="29"/>
    </row>
    <row r="4750" spans="3:4" x14ac:dyDescent="0.2">
      <c r="C4750" s="29"/>
      <c r="D4750" s="29"/>
    </row>
    <row r="4751" spans="3:4" x14ac:dyDescent="0.2">
      <c r="C4751" s="29"/>
      <c r="D4751" s="29"/>
    </row>
    <row r="4752" spans="3:4" x14ac:dyDescent="0.2">
      <c r="C4752" s="29"/>
      <c r="D4752" s="29"/>
    </row>
    <row r="4753" spans="3:4" x14ac:dyDescent="0.2">
      <c r="C4753" s="29"/>
      <c r="D4753" s="29"/>
    </row>
    <row r="4754" spans="3:4" x14ac:dyDescent="0.2">
      <c r="C4754" s="29"/>
      <c r="D4754" s="29"/>
    </row>
    <row r="4755" spans="3:4" x14ac:dyDescent="0.2">
      <c r="C4755" s="29"/>
      <c r="D4755" s="29"/>
    </row>
    <row r="4756" spans="3:4" x14ac:dyDescent="0.2">
      <c r="C4756" s="29"/>
      <c r="D4756" s="29"/>
    </row>
    <row r="4757" spans="3:4" x14ac:dyDescent="0.2">
      <c r="C4757" s="29"/>
      <c r="D4757" s="29"/>
    </row>
    <row r="4758" spans="3:4" x14ac:dyDescent="0.2">
      <c r="C4758" s="29"/>
      <c r="D4758" s="29"/>
    </row>
    <row r="4759" spans="3:4" x14ac:dyDescent="0.2">
      <c r="C4759" s="29"/>
      <c r="D4759" s="29"/>
    </row>
    <row r="4760" spans="3:4" x14ac:dyDescent="0.2">
      <c r="C4760" s="29"/>
      <c r="D4760" s="29"/>
    </row>
    <row r="4761" spans="3:4" x14ac:dyDescent="0.2">
      <c r="C4761" s="29"/>
      <c r="D4761" s="29"/>
    </row>
    <row r="4762" spans="3:4" x14ac:dyDescent="0.2">
      <c r="C4762" s="29"/>
      <c r="D4762" s="29"/>
    </row>
    <row r="4763" spans="3:4" x14ac:dyDescent="0.2">
      <c r="C4763" s="29"/>
      <c r="D4763" s="29"/>
    </row>
    <row r="4764" spans="3:4" x14ac:dyDescent="0.2">
      <c r="C4764" s="29"/>
      <c r="D4764" s="29"/>
    </row>
    <row r="4765" spans="3:4" x14ac:dyDescent="0.2">
      <c r="C4765" s="29"/>
      <c r="D4765" s="29"/>
    </row>
    <row r="4766" spans="3:4" x14ac:dyDescent="0.2">
      <c r="C4766" s="29"/>
      <c r="D4766" s="29"/>
    </row>
    <row r="4767" spans="3:4" x14ac:dyDescent="0.2">
      <c r="C4767" s="29"/>
      <c r="D4767" s="29"/>
    </row>
    <row r="4768" spans="3:4" x14ac:dyDescent="0.2">
      <c r="C4768" s="29"/>
      <c r="D4768" s="29"/>
    </row>
    <row r="4769" spans="3:4" x14ac:dyDescent="0.2">
      <c r="C4769" s="29"/>
      <c r="D4769" s="29"/>
    </row>
    <row r="4770" spans="3:4" x14ac:dyDescent="0.2">
      <c r="C4770" s="29"/>
      <c r="D4770" s="29"/>
    </row>
    <row r="4771" spans="3:4" x14ac:dyDescent="0.2">
      <c r="C4771" s="29"/>
      <c r="D4771" s="29"/>
    </row>
    <row r="4772" spans="3:4" x14ac:dyDescent="0.2">
      <c r="C4772" s="29"/>
      <c r="D4772" s="29"/>
    </row>
    <row r="4773" spans="3:4" x14ac:dyDescent="0.2">
      <c r="C4773" s="29"/>
      <c r="D4773" s="29"/>
    </row>
    <row r="4774" spans="3:4" x14ac:dyDescent="0.2">
      <c r="C4774" s="29"/>
      <c r="D4774" s="29"/>
    </row>
    <row r="4775" spans="3:4" x14ac:dyDescent="0.2">
      <c r="C4775" s="29"/>
      <c r="D4775" s="29"/>
    </row>
    <row r="4776" spans="3:4" x14ac:dyDescent="0.2">
      <c r="C4776" s="29"/>
      <c r="D4776" s="29"/>
    </row>
    <row r="4777" spans="3:4" x14ac:dyDescent="0.2">
      <c r="C4777" s="29"/>
      <c r="D4777" s="29"/>
    </row>
    <row r="4778" spans="3:4" x14ac:dyDescent="0.2">
      <c r="C4778" s="29"/>
      <c r="D4778" s="29"/>
    </row>
    <row r="4779" spans="3:4" x14ac:dyDescent="0.2">
      <c r="C4779" s="29"/>
      <c r="D4779" s="29"/>
    </row>
    <row r="4780" spans="3:4" x14ac:dyDescent="0.2">
      <c r="C4780" s="29"/>
      <c r="D4780" s="29"/>
    </row>
    <row r="4781" spans="3:4" x14ac:dyDescent="0.2">
      <c r="C4781" s="29"/>
      <c r="D4781" s="29"/>
    </row>
    <row r="4782" spans="3:4" x14ac:dyDescent="0.2">
      <c r="C4782" s="29"/>
      <c r="D4782" s="29"/>
    </row>
    <row r="4783" spans="3:4" x14ac:dyDescent="0.2">
      <c r="C4783" s="29"/>
      <c r="D4783" s="29"/>
    </row>
    <row r="4784" spans="3:4" x14ac:dyDescent="0.2">
      <c r="C4784" s="29"/>
      <c r="D4784" s="29"/>
    </row>
    <row r="4785" spans="3:4" x14ac:dyDescent="0.2">
      <c r="C4785" s="29"/>
      <c r="D4785" s="29"/>
    </row>
    <row r="4786" spans="3:4" x14ac:dyDescent="0.2">
      <c r="C4786" s="29"/>
      <c r="D4786" s="29"/>
    </row>
    <row r="4787" spans="3:4" x14ac:dyDescent="0.2">
      <c r="C4787" s="29"/>
      <c r="D4787" s="29"/>
    </row>
    <row r="4788" spans="3:4" x14ac:dyDescent="0.2">
      <c r="C4788" s="29"/>
      <c r="D4788" s="29"/>
    </row>
    <row r="4789" spans="3:4" x14ac:dyDescent="0.2">
      <c r="C4789" s="29"/>
      <c r="D4789" s="29"/>
    </row>
    <row r="4790" spans="3:4" x14ac:dyDescent="0.2">
      <c r="C4790" s="29"/>
      <c r="D4790" s="29"/>
    </row>
    <row r="4791" spans="3:4" x14ac:dyDescent="0.2">
      <c r="C4791" s="29"/>
      <c r="D4791" s="29"/>
    </row>
    <row r="4792" spans="3:4" x14ac:dyDescent="0.2">
      <c r="C4792" s="29"/>
      <c r="D4792" s="29"/>
    </row>
    <row r="4793" spans="3:4" x14ac:dyDescent="0.2">
      <c r="C4793" s="29"/>
      <c r="D4793" s="29"/>
    </row>
    <row r="4794" spans="3:4" x14ac:dyDescent="0.2">
      <c r="C4794" s="29"/>
      <c r="D4794" s="29"/>
    </row>
    <row r="4795" spans="3:4" x14ac:dyDescent="0.2">
      <c r="C4795" s="29"/>
      <c r="D4795" s="29"/>
    </row>
    <row r="4796" spans="3:4" x14ac:dyDescent="0.2">
      <c r="C4796" s="29"/>
      <c r="D4796" s="29"/>
    </row>
    <row r="4797" spans="3:4" x14ac:dyDescent="0.2">
      <c r="C4797" s="29"/>
      <c r="D4797" s="29"/>
    </row>
    <row r="4798" spans="3:4" x14ac:dyDescent="0.2">
      <c r="C4798" s="29"/>
      <c r="D4798" s="29"/>
    </row>
    <row r="4799" spans="3:4" x14ac:dyDescent="0.2">
      <c r="C4799" s="29"/>
      <c r="D4799" s="29"/>
    </row>
    <row r="4800" spans="3:4" x14ac:dyDescent="0.2">
      <c r="C4800" s="29"/>
      <c r="D4800" s="29"/>
    </row>
    <row r="4801" spans="3:4" x14ac:dyDescent="0.2">
      <c r="C4801" s="29"/>
      <c r="D4801" s="29"/>
    </row>
    <row r="4802" spans="3:4" x14ac:dyDescent="0.2">
      <c r="C4802" s="29"/>
      <c r="D4802" s="29"/>
    </row>
    <row r="4803" spans="3:4" x14ac:dyDescent="0.2">
      <c r="C4803" s="29"/>
      <c r="D4803" s="29"/>
    </row>
    <row r="4804" spans="3:4" x14ac:dyDescent="0.2">
      <c r="C4804" s="29"/>
      <c r="D4804" s="29"/>
    </row>
    <row r="4805" spans="3:4" x14ac:dyDescent="0.2">
      <c r="C4805" s="29"/>
      <c r="D4805" s="29"/>
    </row>
    <row r="4806" spans="3:4" x14ac:dyDescent="0.2">
      <c r="C4806" s="29"/>
      <c r="D4806" s="29"/>
    </row>
    <row r="4807" spans="3:4" x14ac:dyDescent="0.2">
      <c r="C4807" s="29"/>
      <c r="D4807" s="29"/>
    </row>
    <row r="4808" spans="3:4" x14ac:dyDescent="0.2">
      <c r="C4808" s="29"/>
      <c r="D4808" s="29"/>
    </row>
    <row r="4809" spans="3:4" x14ac:dyDescent="0.2">
      <c r="C4809" s="29"/>
      <c r="D4809" s="29"/>
    </row>
    <row r="4810" spans="3:4" x14ac:dyDescent="0.2">
      <c r="C4810" s="29"/>
      <c r="D4810" s="29"/>
    </row>
    <row r="4811" spans="3:4" x14ac:dyDescent="0.2">
      <c r="C4811" s="29"/>
      <c r="D4811" s="29"/>
    </row>
    <row r="4812" spans="3:4" x14ac:dyDescent="0.2">
      <c r="C4812" s="29"/>
      <c r="D4812" s="29"/>
    </row>
    <row r="4813" spans="3:4" x14ac:dyDescent="0.2">
      <c r="C4813" s="29"/>
      <c r="D4813" s="29"/>
    </row>
    <row r="4814" spans="3:4" x14ac:dyDescent="0.2">
      <c r="C4814" s="29"/>
      <c r="D4814" s="29"/>
    </row>
    <row r="4815" spans="3:4" x14ac:dyDescent="0.2">
      <c r="C4815" s="29"/>
      <c r="D4815" s="29"/>
    </row>
    <row r="4816" spans="3:4" x14ac:dyDescent="0.2">
      <c r="C4816" s="29"/>
      <c r="D4816" s="29"/>
    </row>
    <row r="4817" spans="3:4" x14ac:dyDescent="0.2">
      <c r="C4817" s="29"/>
      <c r="D4817" s="29"/>
    </row>
    <row r="4818" spans="3:4" x14ac:dyDescent="0.2">
      <c r="C4818" s="29"/>
      <c r="D4818" s="29"/>
    </row>
    <row r="4819" spans="3:4" x14ac:dyDescent="0.2">
      <c r="C4819" s="29"/>
      <c r="D4819" s="29"/>
    </row>
    <row r="4820" spans="3:4" x14ac:dyDescent="0.2">
      <c r="C4820" s="29"/>
      <c r="D4820" s="29"/>
    </row>
    <row r="4821" spans="3:4" x14ac:dyDescent="0.2">
      <c r="C4821" s="29"/>
      <c r="D4821" s="29"/>
    </row>
    <row r="4822" spans="3:4" x14ac:dyDescent="0.2">
      <c r="C4822" s="29"/>
      <c r="D4822" s="29"/>
    </row>
    <row r="4823" spans="3:4" x14ac:dyDescent="0.2">
      <c r="C4823" s="29"/>
      <c r="D4823" s="29"/>
    </row>
    <row r="4824" spans="3:4" x14ac:dyDescent="0.2">
      <c r="C4824" s="29"/>
      <c r="D4824" s="29"/>
    </row>
    <row r="4825" spans="3:4" x14ac:dyDescent="0.2">
      <c r="C4825" s="29"/>
      <c r="D4825" s="29"/>
    </row>
    <row r="4826" spans="3:4" x14ac:dyDescent="0.2">
      <c r="C4826" s="29"/>
      <c r="D4826" s="29"/>
    </row>
    <row r="4827" spans="3:4" x14ac:dyDescent="0.2">
      <c r="C4827" s="29"/>
      <c r="D4827" s="29"/>
    </row>
    <row r="4828" spans="3:4" x14ac:dyDescent="0.2">
      <c r="C4828" s="29"/>
      <c r="D4828" s="29"/>
    </row>
    <row r="4829" spans="3:4" x14ac:dyDescent="0.2">
      <c r="C4829" s="29"/>
      <c r="D4829" s="29"/>
    </row>
    <row r="4830" spans="3:4" x14ac:dyDescent="0.2">
      <c r="C4830" s="29"/>
      <c r="D4830" s="29"/>
    </row>
    <row r="4831" spans="3:4" x14ac:dyDescent="0.2">
      <c r="C4831" s="29"/>
      <c r="D4831" s="29"/>
    </row>
    <row r="4832" spans="3:4" x14ac:dyDescent="0.2">
      <c r="C4832" s="29"/>
      <c r="D4832" s="29"/>
    </row>
    <row r="4833" spans="3:4" x14ac:dyDescent="0.2">
      <c r="C4833" s="29"/>
      <c r="D4833" s="29"/>
    </row>
    <row r="4834" spans="3:4" x14ac:dyDescent="0.2">
      <c r="C4834" s="29"/>
      <c r="D4834" s="29"/>
    </row>
    <row r="4835" spans="3:4" x14ac:dyDescent="0.2">
      <c r="C4835" s="29"/>
      <c r="D4835" s="29"/>
    </row>
    <row r="4836" spans="3:4" x14ac:dyDescent="0.2">
      <c r="C4836" s="29"/>
      <c r="D4836" s="29"/>
    </row>
    <row r="4837" spans="3:4" x14ac:dyDescent="0.2">
      <c r="C4837" s="29"/>
      <c r="D4837" s="29"/>
    </row>
    <row r="4838" spans="3:4" x14ac:dyDescent="0.2">
      <c r="C4838" s="29"/>
      <c r="D4838" s="29"/>
    </row>
    <row r="4839" spans="3:4" x14ac:dyDescent="0.2">
      <c r="C4839" s="29"/>
      <c r="D4839" s="29"/>
    </row>
    <row r="4840" spans="3:4" x14ac:dyDescent="0.2">
      <c r="C4840" s="29"/>
      <c r="D4840" s="29"/>
    </row>
    <row r="4841" spans="3:4" x14ac:dyDescent="0.2">
      <c r="C4841" s="29"/>
      <c r="D4841" s="29"/>
    </row>
    <row r="4842" spans="3:4" x14ac:dyDescent="0.2">
      <c r="C4842" s="29"/>
      <c r="D4842" s="29"/>
    </row>
    <row r="4843" spans="3:4" x14ac:dyDescent="0.2">
      <c r="C4843" s="29"/>
      <c r="D4843" s="29"/>
    </row>
    <row r="4844" spans="3:4" x14ac:dyDescent="0.2">
      <c r="C4844" s="29"/>
      <c r="D4844" s="29"/>
    </row>
    <row r="4845" spans="3:4" x14ac:dyDescent="0.2">
      <c r="C4845" s="29"/>
      <c r="D4845" s="29"/>
    </row>
    <row r="4846" spans="3:4" x14ac:dyDescent="0.2">
      <c r="C4846" s="29"/>
      <c r="D4846" s="29"/>
    </row>
    <row r="4847" spans="3:4" x14ac:dyDescent="0.2">
      <c r="C4847" s="29"/>
      <c r="D4847" s="29"/>
    </row>
    <row r="4848" spans="3:4" x14ac:dyDescent="0.2">
      <c r="C4848" s="29"/>
      <c r="D4848" s="29"/>
    </row>
    <row r="4849" spans="3:4" x14ac:dyDescent="0.2">
      <c r="C4849" s="29"/>
      <c r="D4849" s="29"/>
    </row>
    <row r="4850" spans="3:4" x14ac:dyDescent="0.2">
      <c r="C4850" s="29"/>
      <c r="D4850" s="29"/>
    </row>
    <row r="4851" spans="3:4" x14ac:dyDescent="0.2">
      <c r="C4851" s="29"/>
      <c r="D4851" s="29"/>
    </row>
    <row r="4852" spans="3:4" x14ac:dyDescent="0.2">
      <c r="C4852" s="29"/>
      <c r="D4852" s="29"/>
    </row>
    <row r="4853" spans="3:4" x14ac:dyDescent="0.2">
      <c r="C4853" s="29"/>
      <c r="D4853" s="29"/>
    </row>
    <row r="4854" spans="3:4" x14ac:dyDescent="0.2">
      <c r="C4854" s="29"/>
      <c r="D4854" s="29"/>
    </row>
    <row r="4855" spans="3:4" x14ac:dyDescent="0.2">
      <c r="C4855" s="29"/>
      <c r="D4855" s="29"/>
    </row>
    <row r="4856" spans="3:4" x14ac:dyDescent="0.2">
      <c r="C4856" s="29"/>
      <c r="D4856" s="29"/>
    </row>
    <row r="4857" spans="3:4" x14ac:dyDescent="0.2">
      <c r="C4857" s="29"/>
      <c r="D4857" s="29"/>
    </row>
    <row r="4858" spans="3:4" x14ac:dyDescent="0.2">
      <c r="C4858" s="29"/>
      <c r="D4858" s="29"/>
    </row>
    <row r="4859" spans="3:4" x14ac:dyDescent="0.2">
      <c r="C4859" s="29"/>
      <c r="D4859" s="29"/>
    </row>
    <row r="4860" spans="3:4" x14ac:dyDescent="0.2">
      <c r="C4860" s="29"/>
      <c r="D4860" s="29"/>
    </row>
    <row r="4861" spans="3:4" x14ac:dyDescent="0.2">
      <c r="C4861" s="29"/>
      <c r="D4861" s="29"/>
    </row>
    <row r="4862" spans="3:4" x14ac:dyDescent="0.2">
      <c r="C4862" s="29"/>
      <c r="D4862" s="29"/>
    </row>
    <row r="4863" spans="3:4" x14ac:dyDescent="0.2">
      <c r="C4863" s="29"/>
      <c r="D4863" s="29"/>
    </row>
    <row r="4864" spans="3:4" x14ac:dyDescent="0.2">
      <c r="C4864" s="29"/>
      <c r="D4864" s="29"/>
    </row>
    <row r="4865" spans="3:4" x14ac:dyDescent="0.2">
      <c r="C4865" s="29"/>
      <c r="D4865" s="29"/>
    </row>
    <row r="4866" spans="3:4" x14ac:dyDescent="0.2">
      <c r="C4866" s="29"/>
      <c r="D4866" s="29"/>
    </row>
    <row r="4867" spans="3:4" x14ac:dyDescent="0.2">
      <c r="C4867" s="29"/>
      <c r="D4867" s="29"/>
    </row>
    <row r="4868" spans="3:4" x14ac:dyDescent="0.2">
      <c r="C4868" s="29"/>
      <c r="D4868" s="29"/>
    </row>
    <row r="4869" spans="3:4" x14ac:dyDescent="0.2">
      <c r="C4869" s="29"/>
      <c r="D4869" s="29"/>
    </row>
    <row r="4870" spans="3:4" x14ac:dyDescent="0.2">
      <c r="C4870" s="29"/>
      <c r="D4870" s="29"/>
    </row>
    <row r="4871" spans="3:4" x14ac:dyDescent="0.2">
      <c r="C4871" s="29"/>
      <c r="D4871" s="29"/>
    </row>
    <row r="4872" spans="3:4" x14ac:dyDescent="0.2">
      <c r="C4872" s="29"/>
      <c r="D4872" s="29"/>
    </row>
    <row r="4873" spans="3:4" x14ac:dyDescent="0.2">
      <c r="C4873" s="29"/>
      <c r="D4873" s="29"/>
    </row>
    <row r="4874" spans="3:4" x14ac:dyDescent="0.2">
      <c r="C4874" s="29"/>
      <c r="D4874" s="29"/>
    </row>
    <row r="4875" spans="3:4" x14ac:dyDescent="0.2">
      <c r="C4875" s="29"/>
      <c r="D4875" s="29"/>
    </row>
    <row r="4876" spans="3:4" x14ac:dyDescent="0.2">
      <c r="C4876" s="29"/>
      <c r="D4876" s="29"/>
    </row>
    <row r="4877" spans="3:4" x14ac:dyDescent="0.2">
      <c r="C4877" s="29"/>
      <c r="D4877" s="29"/>
    </row>
    <row r="4878" spans="3:4" x14ac:dyDescent="0.2">
      <c r="C4878" s="29"/>
      <c r="D4878" s="29"/>
    </row>
    <row r="4879" spans="3:4" x14ac:dyDescent="0.2">
      <c r="C4879" s="29"/>
      <c r="D4879" s="29"/>
    </row>
    <row r="4880" spans="3:4" x14ac:dyDescent="0.2">
      <c r="C4880" s="29"/>
      <c r="D4880" s="29"/>
    </row>
    <row r="4881" spans="3:4" x14ac:dyDescent="0.2">
      <c r="C4881" s="29"/>
      <c r="D4881" s="29"/>
    </row>
    <row r="4882" spans="3:4" x14ac:dyDescent="0.2">
      <c r="C4882" s="29"/>
      <c r="D4882" s="29"/>
    </row>
    <row r="4883" spans="3:4" x14ac:dyDescent="0.2">
      <c r="C4883" s="29"/>
      <c r="D4883" s="29"/>
    </row>
    <row r="4884" spans="3:4" x14ac:dyDescent="0.2">
      <c r="C4884" s="29"/>
      <c r="D4884" s="29"/>
    </row>
    <row r="4885" spans="3:4" x14ac:dyDescent="0.2">
      <c r="C4885" s="29"/>
      <c r="D4885" s="29"/>
    </row>
    <row r="4886" spans="3:4" x14ac:dyDescent="0.2">
      <c r="C4886" s="29"/>
      <c r="D4886" s="29"/>
    </row>
    <row r="4887" spans="3:4" x14ac:dyDescent="0.2">
      <c r="C4887" s="29"/>
      <c r="D4887" s="29"/>
    </row>
    <row r="4888" spans="3:4" x14ac:dyDescent="0.2">
      <c r="C4888" s="29"/>
      <c r="D4888" s="29"/>
    </row>
    <row r="4889" spans="3:4" x14ac:dyDescent="0.2">
      <c r="C4889" s="29"/>
      <c r="D4889" s="29"/>
    </row>
    <row r="4890" spans="3:4" x14ac:dyDescent="0.2">
      <c r="C4890" s="29"/>
      <c r="D4890" s="29"/>
    </row>
    <row r="4891" spans="3:4" x14ac:dyDescent="0.2">
      <c r="C4891" s="29"/>
      <c r="D4891" s="29"/>
    </row>
    <row r="4892" spans="3:4" x14ac:dyDescent="0.2">
      <c r="C4892" s="29"/>
      <c r="D4892" s="29"/>
    </row>
    <row r="4893" spans="3:4" x14ac:dyDescent="0.2">
      <c r="C4893" s="29"/>
      <c r="D4893" s="29"/>
    </row>
    <row r="4894" spans="3:4" x14ac:dyDescent="0.2">
      <c r="C4894" s="29"/>
      <c r="D4894" s="29"/>
    </row>
    <row r="4895" spans="3:4" x14ac:dyDescent="0.2">
      <c r="C4895" s="29"/>
      <c r="D4895" s="29"/>
    </row>
    <row r="4896" spans="3:4" x14ac:dyDescent="0.2">
      <c r="C4896" s="29"/>
      <c r="D4896" s="29"/>
    </row>
    <row r="4897" spans="3:4" x14ac:dyDescent="0.2">
      <c r="C4897" s="29"/>
      <c r="D4897" s="29"/>
    </row>
    <row r="4898" spans="3:4" x14ac:dyDescent="0.2">
      <c r="C4898" s="29"/>
      <c r="D4898" s="29"/>
    </row>
    <row r="4899" spans="3:4" x14ac:dyDescent="0.2">
      <c r="C4899" s="29"/>
      <c r="D4899" s="29"/>
    </row>
    <row r="4900" spans="3:4" x14ac:dyDescent="0.2">
      <c r="C4900" s="29"/>
      <c r="D4900" s="29"/>
    </row>
    <row r="4901" spans="3:4" x14ac:dyDescent="0.2">
      <c r="C4901" s="29"/>
      <c r="D4901" s="29"/>
    </row>
    <row r="4902" spans="3:4" x14ac:dyDescent="0.2">
      <c r="C4902" s="29"/>
      <c r="D4902" s="29"/>
    </row>
    <row r="4903" spans="3:4" x14ac:dyDescent="0.2">
      <c r="C4903" s="29"/>
      <c r="D4903" s="29"/>
    </row>
    <row r="4904" spans="3:4" x14ac:dyDescent="0.2">
      <c r="C4904" s="29"/>
      <c r="D4904" s="29"/>
    </row>
    <row r="4905" spans="3:4" x14ac:dyDescent="0.2">
      <c r="C4905" s="29"/>
      <c r="D4905" s="29"/>
    </row>
    <row r="4906" spans="3:4" x14ac:dyDescent="0.2">
      <c r="C4906" s="29"/>
      <c r="D4906" s="29"/>
    </row>
    <row r="4907" spans="3:4" x14ac:dyDescent="0.2">
      <c r="C4907" s="29"/>
      <c r="D4907" s="29"/>
    </row>
    <row r="4908" spans="3:4" x14ac:dyDescent="0.2">
      <c r="C4908" s="29"/>
      <c r="D4908" s="29"/>
    </row>
    <row r="4909" spans="3:4" x14ac:dyDescent="0.2">
      <c r="C4909" s="29"/>
      <c r="D4909" s="29"/>
    </row>
    <row r="4910" spans="3:4" x14ac:dyDescent="0.2">
      <c r="C4910" s="29"/>
      <c r="D4910" s="29"/>
    </row>
    <row r="4911" spans="3:4" x14ac:dyDescent="0.2">
      <c r="C4911" s="29"/>
      <c r="D4911" s="29"/>
    </row>
    <row r="4912" spans="3:4" x14ac:dyDescent="0.2">
      <c r="C4912" s="29"/>
      <c r="D4912" s="29"/>
    </row>
    <row r="4913" spans="3:4" x14ac:dyDescent="0.2">
      <c r="C4913" s="29"/>
      <c r="D4913" s="29"/>
    </row>
    <row r="4914" spans="3:4" x14ac:dyDescent="0.2">
      <c r="C4914" s="29"/>
      <c r="D4914" s="29"/>
    </row>
    <row r="4915" spans="3:4" x14ac:dyDescent="0.2">
      <c r="C4915" s="29"/>
      <c r="D4915" s="29"/>
    </row>
    <row r="4916" spans="3:4" x14ac:dyDescent="0.2">
      <c r="C4916" s="29"/>
      <c r="D4916" s="29"/>
    </row>
    <row r="4917" spans="3:4" x14ac:dyDescent="0.2">
      <c r="C4917" s="29"/>
      <c r="D4917" s="29"/>
    </row>
    <row r="4918" spans="3:4" x14ac:dyDescent="0.2">
      <c r="C4918" s="29"/>
      <c r="D4918" s="29"/>
    </row>
    <row r="4919" spans="3:4" x14ac:dyDescent="0.2">
      <c r="C4919" s="29"/>
      <c r="D4919" s="29"/>
    </row>
    <row r="4920" spans="3:4" x14ac:dyDescent="0.2">
      <c r="C4920" s="29"/>
      <c r="D4920" s="29"/>
    </row>
    <row r="4921" spans="3:4" x14ac:dyDescent="0.2">
      <c r="C4921" s="29"/>
      <c r="D4921" s="29"/>
    </row>
    <row r="4922" spans="3:4" x14ac:dyDescent="0.2">
      <c r="C4922" s="29"/>
      <c r="D4922" s="29"/>
    </row>
    <row r="4923" spans="3:4" x14ac:dyDescent="0.2">
      <c r="C4923" s="29"/>
      <c r="D4923" s="29"/>
    </row>
    <row r="4924" spans="3:4" x14ac:dyDescent="0.2">
      <c r="C4924" s="29"/>
      <c r="D4924" s="29"/>
    </row>
    <row r="4925" spans="3:4" x14ac:dyDescent="0.2">
      <c r="C4925" s="29"/>
      <c r="D4925" s="29"/>
    </row>
    <row r="4926" spans="3:4" x14ac:dyDescent="0.2">
      <c r="C4926" s="29"/>
      <c r="D4926" s="29"/>
    </row>
    <row r="4927" spans="3:4" x14ac:dyDescent="0.2">
      <c r="C4927" s="29"/>
      <c r="D4927" s="29"/>
    </row>
    <row r="4928" spans="3:4" x14ac:dyDescent="0.2">
      <c r="C4928" s="29"/>
      <c r="D4928" s="29"/>
    </row>
    <row r="4929" spans="3:4" x14ac:dyDescent="0.2">
      <c r="C4929" s="29"/>
      <c r="D4929" s="29"/>
    </row>
    <row r="4930" spans="3:4" x14ac:dyDescent="0.2">
      <c r="C4930" s="29"/>
      <c r="D4930" s="29"/>
    </row>
    <row r="4931" spans="3:4" x14ac:dyDescent="0.2">
      <c r="C4931" s="29"/>
      <c r="D4931" s="29"/>
    </row>
    <row r="4932" spans="3:4" x14ac:dyDescent="0.2">
      <c r="C4932" s="29"/>
      <c r="D4932" s="29"/>
    </row>
    <row r="4933" spans="3:4" x14ac:dyDescent="0.2">
      <c r="C4933" s="29"/>
      <c r="D4933" s="29"/>
    </row>
    <row r="4934" spans="3:4" x14ac:dyDescent="0.2">
      <c r="C4934" s="29"/>
      <c r="D4934" s="29"/>
    </row>
    <row r="4935" spans="3:4" x14ac:dyDescent="0.2">
      <c r="C4935" s="29"/>
      <c r="D4935" s="29"/>
    </row>
    <row r="4936" spans="3:4" x14ac:dyDescent="0.2">
      <c r="C4936" s="29"/>
      <c r="D4936" s="29"/>
    </row>
    <row r="4937" spans="3:4" x14ac:dyDescent="0.2">
      <c r="C4937" s="29"/>
      <c r="D4937" s="29"/>
    </row>
    <row r="4938" spans="3:4" x14ac:dyDescent="0.2">
      <c r="C4938" s="29"/>
      <c r="D4938" s="29"/>
    </row>
    <row r="4939" spans="3:4" x14ac:dyDescent="0.2">
      <c r="C4939" s="29"/>
      <c r="D4939" s="29"/>
    </row>
    <row r="4940" spans="3:4" x14ac:dyDescent="0.2">
      <c r="C4940" s="29"/>
      <c r="D4940" s="29"/>
    </row>
    <row r="4941" spans="3:4" x14ac:dyDescent="0.2">
      <c r="C4941" s="29"/>
      <c r="D4941" s="29"/>
    </row>
    <row r="4942" spans="3:4" x14ac:dyDescent="0.2">
      <c r="C4942" s="29"/>
      <c r="D4942" s="29"/>
    </row>
    <row r="4943" spans="3:4" x14ac:dyDescent="0.2">
      <c r="C4943" s="29"/>
      <c r="D4943" s="29"/>
    </row>
    <row r="4944" spans="3:4" x14ac:dyDescent="0.2">
      <c r="C4944" s="29"/>
      <c r="D4944" s="29"/>
    </row>
    <row r="4945" spans="3:4" x14ac:dyDescent="0.2">
      <c r="C4945" s="29"/>
      <c r="D4945" s="29"/>
    </row>
    <row r="4946" spans="3:4" x14ac:dyDescent="0.2">
      <c r="C4946" s="29"/>
      <c r="D4946" s="29"/>
    </row>
    <row r="4947" spans="3:4" x14ac:dyDescent="0.2">
      <c r="C4947" s="29"/>
      <c r="D4947" s="29"/>
    </row>
    <row r="4948" spans="3:4" x14ac:dyDescent="0.2">
      <c r="C4948" s="29"/>
      <c r="D4948" s="29"/>
    </row>
    <row r="4949" spans="3:4" x14ac:dyDescent="0.2">
      <c r="C4949" s="29"/>
      <c r="D4949" s="29"/>
    </row>
    <row r="4950" spans="3:4" x14ac:dyDescent="0.2">
      <c r="C4950" s="29"/>
      <c r="D4950" s="29"/>
    </row>
    <row r="4951" spans="3:4" x14ac:dyDescent="0.2">
      <c r="C4951" s="29"/>
      <c r="D4951" s="29"/>
    </row>
    <row r="4952" spans="3:4" x14ac:dyDescent="0.2">
      <c r="C4952" s="29"/>
      <c r="D4952" s="29"/>
    </row>
    <row r="4953" spans="3:4" x14ac:dyDescent="0.2">
      <c r="C4953" s="29"/>
      <c r="D4953" s="29"/>
    </row>
    <row r="4954" spans="3:4" x14ac:dyDescent="0.2">
      <c r="C4954" s="29"/>
      <c r="D4954" s="29"/>
    </row>
    <row r="4955" spans="3:4" x14ac:dyDescent="0.2">
      <c r="C4955" s="29"/>
      <c r="D4955" s="29"/>
    </row>
    <row r="4956" spans="3:4" x14ac:dyDescent="0.2">
      <c r="C4956" s="29"/>
      <c r="D4956" s="29"/>
    </row>
    <row r="4957" spans="3:4" x14ac:dyDescent="0.2">
      <c r="C4957" s="29"/>
      <c r="D4957" s="29"/>
    </row>
    <row r="4958" spans="3:4" x14ac:dyDescent="0.2">
      <c r="C4958" s="29"/>
      <c r="D4958" s="29"/>
    </row>
    <row r="4959" spans="3:4" x14ac:dyDescent="0.2">
      <c r="C4959" s="29"/>
      <c r="D4959" s="29"/>
    </row>
    <row r="4960" spans="3:4" x14ac:dyDescent="0.2">
      <c r="C4960" s="29"/>
      <c r="D4960" s="29"/>
    </row>
    <row r="4961" spans="3:4" x14ac:dyDescent="0.2">
      <c r="C4961" s="29"/>
      <c r="D4961" s="29"/>
    </row>
    <row r="4962" spans="3:4" x14ac:dyDescent="0.2">
      <c r="C4962" s="29"/>
      <c r="D4962" s="29"/>
    </row>
    <row r="4963" spans="3:4" x14ac:dyDescent="0.2">
      <c r="C4963" s="29"/>
      <c r="D4963" s="29"/>
    </row>
    <row r="4964" spans="3:4" x14ac:dyDescent="0.2">
      <c r="C4964" s="29"/>
      <c r="D4964" s="29"/>
    </row>
    <row r="4965" spans="3:4" x14ac:dyDescent="0.2">
      <c r="C4965" s="29"/>
      <c r="D4965" s="29"/>
    </row>
    <row r="4966" spans="3:4" x14ac:dyDescent="0.2">
      <c r="C4966" s="29"/>
      <c r="D4966" s="29"/>
    </row>
    <row r="4967" spans="3:4" x14ac:dyDescent="0.2">
      <c r="C4967" s="29"/>
      <c r="D4967" s="29"/>
    </row>
    <row r="4968" spans="3:4" x14ac:dyDescent="0.2">
      <c r="C4968" s="29"/>
      <c r="D4968" s="29"/>
    </row>
    <row r="4969" spans="3:4" x14ac:dyDescent="0.2">
      <c r="C4969" s="29"/>
      <c r="D4969" s="29"/>
    </row>
    <row r="4970" spans="3:4" x14ac:dyDescent="0.2">
      <c r="C4970" s="29"/>
      <c r="D4970" s="29"/>
    </row>
    <row r="4971" spans="3:4" x14ac:dyDescent="0.2">
      <c r="C4971" s="29"/>
      <c r="D4971" s="29"/>
    </row>
    <row r="4972" spans="3:4" x14ac:dyDescent="0.2">
      <c r="C4972" s="29"/>
      <c r="D4972" s="29"/>
    </row>
    <row r="4973" spans="3:4" x14ac:dyDescent="0.2">
      <c r="C4973" s="29"/>
      <c r="D4973" s="29"/>
    </row>
    <row r="4974" spans="3:4" x14ac:dyDescent="0.2">
      <c r="C4974" s="29"/>
      <c r="D4974" s="29"/>
    </row>
    <row r="4975" spans="3:4" x14ac:dyDescent="0.2">
      <c r="C4975" s="29"/>
      <c r="D4975" s="29"/>
    </row>
    <row r="4976" spans="3:4" x14ac:dyDescent="0.2">
      <c r="C4976" s="29"/>
      <c r="D4976" s="29"/>
    </row>
    <row r="4977" spans="3:4" x14ac:dyDescent="0.2">
      <c r="C4977" s="29"/>
      <c r="D4977" s="29"/>
    </row>
    <row r="4978" spans="3:4" x14ac:dyDescent="0.2">
      <c r="C4978" s="29"/>
      <c r="D4978" s="29"/>
    </row>
    <row r="4979" spans="3:4" x14ac:dyDescent="0.2">
      <c r="C4979" s="29"/>
      <c r="D4979" s="29"/>
    </row>
    <row r="4980" spans="3:4" x14ac:dyDescent="0.2">
      <c r="C4980" s="29"/>
      <c r="D4980" s="29"/>
    </row>
    <row r="4981" spans="3:4" x14ac:dyDescent="0.2">
      <c r="C4981" s="29"/>
      <c r="D4981" s="29"/>
    </row>
    <row r="4982" spans="3:4" x14ac:dyDescent="0.2">
      <c r="C4982" s="29"/>
      <c r="D4982" s="29"/>
    </row>
    <row r="4983" spans="3:4" x14ac:dyDescent="0.2">
      <c r="C4983" s="29"/>
      <c r="D4983" s="29"/>
    </row>
    <row r="4984" spans="3:4" x14ac:dyDescent="0.2">
      <c r="C4984" s="29"/>
      <c r="D4984" s="29"/>
    </row>
    <row r="4985" spans="3:4" x14ac:dyDescent="0.2">
      <c r="C4985" s="29"/>
      <c r="D4985" s="29"/>
    </row>
    <row r="4986" spans="3:4" x14ac:dyDescent="0.2">
      <c r="C4986" s="29"/>
      <c r="D4986" s="29"/>
    </row>
    <row r="4987" spans="3:4" x14ac:dyDescent="0.2">
      <c r="C4987" s="29"/>
      <c r="D4987" s="29"/>
    </row>
    <row r="4988" spans="3:4" x14ac:dyDescent="0.2">
      <c r="C4988" s="29"/>
      <c r="D4988" s="29"/>
    </row>
    <row r="4989" spans="3:4" x14ac:dyDescent="0.2">
      <c r="C4989" s="29"/>
      <c r="D4989" s="29"/>
    </row>
    <row r="4990" spans="3:4" x14ac:dyDescent="0.2">
      <c r="C4990" s="29"/>
      <c r="D4990" s="29"/>
    </row>
    <row r="4991" spans="3:4" x14ac:dyDescent="0.2">
      <c r="C4991" s="29"/>
      <c r="D4991" s="29"/>
    </row>
    <row r="4992" spans="3:4" x14ac:dyDescent="0.2">
      <c r="C4992" s="29"/>
      <c r="D4992" s="29"/>
    </row>
    <row r="4993" spans="3:4" x14ac:dyDescent="0.2">
      <c r="C4993" s="29"/>
      <c r="D4993" s="29"/>
    </row>
    <row r="4994" spans="3:4" x14ac:dyDescent="0.2">
      <c r="C4994" s="29"/>
      <c r="D4994" s="29"/>
    </row>
    <row r="4995" spans="3:4" x14ac:dyDescent="0.2">
      <c r="C4995" s="29"/>
      <c r="D4995" s="29"/>
    </row>
    <row r="4996" spans="3:4" x14ac:dyDescent="0.2">
      <c r="C4996" s="29"/>
      <c r="D4996" s="29"/>
    </row>
    <row r="4997" spans="3:4" x14ac:dyDescent="0.2">
      <c r="C4997" s="29"/>
      <c r="D4997" s="29"/>
    </row>
    <row r="4998" spans="3:4" x14ac:dyDescent="0.2">
      <c r="C4998" s="29"/>
      <c r="D4998" s="29"/>
    </row>
    <row r="4999" spans="3:4" x14ac:dyDescent="0.2">
      <c r="C4999" s="29"/>
      <c r="D4999" s="29"/>
    </row>
    <row r="5000" spans="3:4" x14ac:dyDescent="0.2">
      <c r="C5000" s="29"/>
      <c r="D5000" s="29"/>
    </row>
    <row r="5001" spans="3:4" x14ac:dyDescent="0.2">
      <c r="C5001" s="29"/>
      <c r="D5001" s="29"/>
    </row>
    <row r="5002" spans="3:4" x14ac:dyDescent="0.2">
      <c r="C5002" s="29"/>
      <c r="D5002" s="29"/>
    </row>
    <row r="5003" spans="3:4" x14ac:dyDescent="0.2">
      <c r="C5003" s="29"/>
      <c r="D5003" s="29"/>
    </row>
    <row r="5004" spans="3:4" x14ac:dyDescent="0.2">
      <c r="C5004" s="29"/>
      <c r="D5004" s="29"/>
    </row>
    <row r="5005" spans="3:4" x14ac:dyDescent="0.2">
      <c r="C5005" s="29"/>
      <c r="D5005" s="29"/>
    </row>
    <row r="5006" spans="3:4" x14ac:dyDescent="0.2">
      <c r="C5006" s="29"/>
      <c r="D5006" s="29"/>
    </row>
    <row r="5007" spans="3:4" x14ac:dyDescent="0.2">
      <c r="C5007" s="29"/>
      <c r="D5007" s="29"/>
    </row>
    <row r="5008" spans="3:4" x14ac:dyDescent="0.2">
      <c r="C5008" s="29"/>
      <c r="D5008" s="29"/>
    </row>
    <row r="5009" spans="3:4" x14ac:dyDescent="0.2">
      <c r="C5009" s="29"/>
      <c r="D5009" s="29"/>
    </row>
    <row r="5010" spans="3:4" x14ac:dyDescent="0.2">
      <c r="C5010" s="29"/>
      <c r="D5010" s="29"/>
    </row>
    <row r="5011" spans="3:4" x14ac:dyDescent="0.2">
      <c r="C5011" s="29"/>
      <c r="D5011" s="29"/>
    </row>
    <row r="5012" spans="3:4" x14ac:dyDescent="0.2">
      <c r="C5012" s="29"/>
      <c r="D5012" s="29"/>
    </row>
    <row r="5013" spans="3:4" x14ac:dyDescent="0.2">
      <c r="C5013" s="29"/>
      <c r="D5013" s="29"/>
    </row>
    <row r="5014" spans="3:4" x14ac:dyDescent="0.2">
      <c r="C5014" s="29"/>
      <c r="D5014" s="29"/>
    </row>
    <row r="5015" spans="3:4" x14ac:dyDescent="0.2">
      <c r="C5015" s="29"/>
      <c r="D5015" s="29"/>
    </row>
    <row r="5016" spans="3:4" x14ac:dyDescent="0.2">
      <c r="C5016" s="29"/>
      <c r="D5016" s="29"/>
    </row>
    <row r="5017" spans="3:4" x14ac:dyDescent="0.2">
      <c r="C5017" s="29"/>
      <c r="D5017" s="29"/>
    </row>
    <row r="5018" spans="3:4" x14ac:dyDescent="0.2">
      <c r="C5018" s="29"/>
      <c r="D5018" s="29"/>
    </row>
    <row r="5019" spans="3:4" x14ac:dyDescent="0.2">
      <c r="C5019" s="29"/>
      <c r="D5019" s="29"/>
    </row>
    <row r="5020" spans="3:4" x14ac:dyDescent="0.2">
      <c r="C5020" s="29"/>
      <c r="D5020" s="29"/>
    </row>
    <row r="5021" spans="3:4" x14ac:dyDescent="0.2">
      <c r="C5021" s="29"/>
      <c r="D5021" s="29"/>
    </row>
    <row r="5022" spans="3:4" x14ac:dyDescent="0.2">
      <c r="C5022" s="29"/>
      <c r="D5022" s="29"/>
    </row>
    <row r="5023" spans="3:4" x14ac:dyDescent="0.2">
      <c r="C5023" s="29"/>
      <c r="D5023" s="29"/>
    </row>
    <row r="5024" spans="3:4" x14ac:dyDescent="0.2">
      <c r="C5024" s="29"/>
      <c r="D5024" s="29"/>
    </row>
    <row r="5025" spans="3:4" x14ac:dyDescent="0.2">
      <c r="C5025" s="29"/>
      <c r="D5025" s="29"/>
    </row>
    <row r="5026" spans="3:4" x14ac:dyDescent="0.2">
      <c r="C5026" s="29"/>
      <c r="D5026" s="29"/>
    </row>
    <row r="5027" spans="3:4" x14ac:dyDescent="0.2">
      <c r="C5027" s="29"/>
      <c r="D5027" s="29"/>
    </row>
    <row r="5028" spans="3:4" x14ac:dyDescent="0.2">
      <c r="C5028" s="29"/>
      <c r="D5028" s="29"/>
    </row>
    <row r="5029" spans="3:4" x14ac:dyDescent="0.2">
      <c r="C5029" s="29"/>
      <c r="D5029" s="29"/>
    </row>
    <row r="5030" spans="3:4" x14ac:dyDescent="0.2">
      <c r="C5030" s="29"/>
      <c r="D5030" s="29"/>
    </row>
    <row r="5031" spans="3:4" x14ac:dyDescent="0.2">
      <c r="C5031" s="29"/>
      <c r="D5031" s="29"/>
    </row>
    <row r="5032" spans="3:4" x14ac:dyDescent="0.2">
      <c r="C5032" s="29"/>
      <c r="D5032" s="29"/>
    </row>
    <row r="5033" spans="3:4" x14ac:dyDescent="0.2">
      <c r="C5033" s="29"/>
      <c r="D5033" s="29"/>
    </row>
    <row r="5034" spans="3:4" x14ac:dyDescent="0.2">
      <c r="C5034" s="29"/>
      <c r="D5034" s="29"/>
    </row>
    <row r="5035" spans="3:4" x14ac:dyDescent="0.2">
      <c r="C5035" s="29"/>
      <c r="D5035" s="29"/>
    </row>
    <row r="5036" spans="3:4" x14ac:dyDescent="0.2">
      <c r="C5036" s="29"/>
      <c r="D5036" s="29"/>
    </row>
    <row r="5037" spans="3:4" x14ac:dyDescent="0.2">
      <c r="C5037" s="29"/>
      <c r="D5037" s="29"/>
    </row>
    <row r="5038" spans="3:4" x14ac:dyDescent="0.2">
      <c r="C5038" s="29"/>
      <c r="D5038" s="29"/>
    </row>
    <row r="5039" spans="3:4" x14ac:dyDescent="0.2">
      <c r="C5039" s="29"/>
      <c r="D5039" s="29"/>
    </row>
    <row r="5040" spans="3:4" x14ac:dyDescent="0.2">
      <c r="C5040" s="29"/>
      <c r="D5040" s="29"/>
    </row>
    <row r="5041" spans="3:4" x14ac:dyDescent="0.2">
      <c r="C5041" s="29"/>
      <c r="D5041" s="29"/>
    </row>
    <row r="5042" spans="3:4" x14ac:dyDescent="0.2">
      <c r="C5042" s="29"/>
      <c r="D5042" s="29"/>
    </row>
    <row r="5043" spans="3:4" x14ac:dyDescent="0.2">
      <c r="C5043" s="29"/>
      <c r="D5043" s="29"/>
    </row>
    <row r="5044" spans="3:4" x14ac:dyDescent="0.2">
      <c r="C5044" s="29"/>
      <c r="D5044" s="29"/>
    </row>
    <row r="5045" spans="3:4" x14ac:dyDescent="0.2">
      <c r="C5045" s="29"/>
      <c r="D5045" s="29"/>
    </row>
    <row r="5046" spans="3:4" x14ac:dyDescent="0.2">
      <c r="C5046" s="29"/>
      <c r="D5046" s="29"/>
    </row>
    <row r="5047" spans="3:4" x14ac:dyDescent="0.2">
      <c r="C5047" s="29"/>
      <c r="D5047" s="29"/>
    </row>
    <row r="5048" spans="3:4" x14ac:dyDescent="0.2">
      <c r="C5048" s="29"/>
      <c r="D5048" s="29"/>
    </row>
    <row r="5049" spans="3:4" x14ac:dyDescent="0.2">
      <c r="C5049" s="29"/>
      <c r="D5049" s="29"/>
    </row>
    <row r="5050" spans="3:4" x14ac:dyDescent="0.2">
      <c r="C5050" s="29"/>
      <c r="D5050" s="29"/>
    </row>
    <row r="5051" spans="3:4" x14ac:dyDescent="0.2">
      <c r="C5051" s="29"/>
      <c r="D5051" s="29"/>
    </row>
    <row r="5052" spans="3:4" x14ac:dyDescent="0.2">
      <c r="C5052" s="29"/>
      <c r="D5052" s="29"/>
    </row>
    <row r="5053" spans="3:4" x14ac:dyDescent="0.2">
      <c r="C5053" s="29"/>
      <c r="D5053" s="29"/>
    </row>
    <row r="5054" spans="3:4" x14ac:dyDescent="0.2">
      <c r="C5054" s="29"/>
      <c r="D5054" s="29"/>
    </row>
    <row r="5055" spans="3:4" x14ac:dyDescent="0.2">
      <c r="C5055" s="29"/>
      <c r="D5055" s="29"/>
    </row>
    <row r="5056" spans="3:4" x14ac:dyDescent="0.2">
      <c r="C5056" s="29"/>
      <c r="D5056" s="29"/>
    </row>
    <row r="5057" spans="3:4" x14ac:dyDescent="0.2">
      <c r="C5057" s="29"/>
      <c r="D5057" s="29"/>
    </row>
    <row r="5058" spans="3:4" x14ac:dyDescent="0.2">
      <c r="C5058" s="29"/>
      <c r="D5058" s="29"/>
    </row>
    <row r="5059" spans="3:4" x14ac:dyDescent="0.2">
      <c r="C5059" s="29"/>
      <c r="D5059" s="29"/>
    </row>
    <row r="5060" spans="3:4" x14ac:dyDescent="0.2">
      <c r="C5060" s="29"/>
      <c r="D5060" s="29"/>
    </row>
    <row r="5061" spans="3:4" x14ac:dyDescent="0.2">
      <c r="C5061" s="29"/>
      <c r="D5061" s="29"/>
    </row>
    <row r="5062" spans="3:4" x14ac:dyDescent="0.2">
      <c r="C5062" s="29"/>
      <c r="D5062" s="29"/>
    </row>
    <row r="5063" spans="3:4" x14ac:dyDescent="0.2">
      <c r="C5063" s="29"/>
      <c r="D5063" s="29"/>
    </row>
    <row r="5064" spans="3:4" x14ac:dyDescent="0.2">
      <c r="C5064" s="29"/>
      <c r="D5064" s="29"/>
    </row>
    <row r="5065" spans="3:4" x14ac:dyDescent="0.2">
      <c r="C5065" s="29"/>
      <c r="D5065" s="29"/>
    </row>
    <row r="5066" spans="3:4" x14ac:dyDescent="0.2">
      <c r="C5066" s="29"/>
      <c r="D5066" s="29"/>
    </row>
    <row r="5067" spans="3:4" x14ac:dyDescent="0.2">
      <c r="C5067" s="29"/>
      <c r="D5067" s="29"/>
    </row>
    <row r="5068" spans="3:4" x14ac:dyDescent="0.2">
      <c r="C5068" s="29"/>
      <c r="D5068" s="29"/>
    </row>
    <row r="5069" spans="3:4" x14ac:dyDescent="0.2">
      <c r="C5069" s="29"/>
      <c r="D5069" s="29"/>
    </row>
    <row r="5070" spans="3:4" x14ac:dyDescent="0.2">
      <c r="C5070" s="29"/>
      <c r="D5070" s="29"/>
    </row>
    <row r="5071" spans="3:4" x14ac:dyDescent="0.2">
      <c r="C5071" s="29"/>
      <c r="D5071" s="29"/>
    </row>
    <row r="5072" spans="3:4" x14ac:dyDescent="0.2">
      <c r="C5072" s="29"/>
      <c r="D5072" s="29"/>
    </row>
    <row r="5073" spans="3:4" x14ac:dyDescent="0.2">
      <c r="C5073" s="29"/>
      <c r="D5073" s="29"/>
    </row>
    <row r="5074" spans="3:4" x14ac:dyDescent="0.2">
      <c r="C5074" s="29"/>
      <c r="D5074" s="29"/>
    </row>
    <row r="5075" spans="3:4" x14ac:dyDescent="0.2">
      <c r="C5075" s="29"/>
      <c r="D5075" s="29"/>
    </row>
    <row r="5076" spans="3:4" x14ac:dyDescent="0.2">
      <c r="C5076" s="29"/>
      <c r="D5076" s="29"/>
    </row>
    <row r="5077" spans="3:4" x14ac:dyDescent="0.2">
      <c r="C5077" s="29"/>
      <c r="D5077" s="29"/>
    </row>
    <row r="5078" spans="3:4" x14ac:dyDescent="0.2">
      <c r="C5078" s="29"/>
      <c r="D5078" s="29"/>
    </row>
    <row r="5079" spans="3:4" x14ac:dyDescent="0.2">
      <c r="C5079" s="29"/>
      <c r="D5079" s="29"/>
    </row>
    <row r="5080" spans="3:4" x14ac:dyDescent="0.2">
      <c r="C5080" s="29"/>
      <c r="D5080" s="29"/>
    </row>
    <row r="5081" spans="3:4" x14ac:dyDescent="0.2">
      <c r="C5081" s="29"/>
      <c r="D5081" s="29"/>
    </row>
    <row r="5082" spans="3:4" x14ac:dyDescent="0.2">
      <c r="C5082" s="29"/>
      <c r="D5082" s="29"/>
    </row>
    <row r="5083" spans="3:4" x14ac:dyDescent="0.2">
      <c r="C5083" s="29"/>
      <c r="D5083" s="29"/>
    </row>
    <row r="5084" spans="3:4" x14ac:dyDescent="0.2">
      <c r="C5084" s="29"/>
      <c r="D5084" s="29"/>
    </row>
    <row r="5085" spans="3:4" x14ac:dyDescent="0.2">
      <c r="C5085" s="29"/>
      <c r="D5085" s="29"/>
    </row>
    <row r="5086" spans="3:4" x14ac:dyDescent="0.2">
      <c r="C5086" s="29"/>
      <c r="D5086" s="29"/>
    </row>
    <row r="5087" spans="3:4" x14ac:dyDescent="0.2">
      <c r="C5087" s="29"/>
      <c r="D5087" s="29"/>
    </row>
    <row r="5088" spans="3:4" x14ac:dyDescent="0.2">
      <c r="C5088" s="29"/>
      <c r="D5088" s="29"/>
    </row>
    <row r="5089" spans="3:4" x14ac:dyDescent="0.2">
      <c r="C5089" s="29"/>
      <c r="D5089" s="29"/>
    </row>
    <row r="5090" spans="3:4" x14ac:dyDescent="0.2">
      <c r="C5090" s="29"/>
      <c r="D5090" s="29"/>
    </row>
    <row r="5091" spans="3:4" x14ac:dyDescent="0.2">
      <c r="C5091" s="29"/>
      <c r="D5091" s="29"/>
    </row>
    <row r="5092" spans="3:4" x14ac:dyDescent="0.2">
      <c r="C5092" s="29"/>
      <c r="D5092" s="29"/>
    </row>
    <row r="5093" spans="3:4" x14ac:dyDescent="0.2">
      <c r="C5093" s="29"/>
      <c r="D5093" s="29"/>
    </row>
    <row r="5094" spans="3:4" x14ac:dyDescent="0.2">
      <c r="C5094" s="29"/>
      <c r="D5094" s="29"/>
    </row>
    <row r="5095" spans="3:4" x14ac:dyDescent="0.2">
      <c r="C5095" s="29"/>
      <c r="D5095" s="29"/>
    </row>
    <row r="5096" spans="3:4" x14ac:dyDescent="0.2">
      <c r="C5096" s="29"/>
      <c r="D5096" s="29"/>
    </row>
    <row r="5097" spans="3:4" x14ac:dyDescent="0.2">
      <c r="C5097" s="29"/>
      <c r="D5097" s="29"/>
    </row>
    <row r="5098" spans="3:4" x14ac:dyDescent="0.2">
      <c r="C5098" s="29"/>
      <c r="D5098" s="29"/>
    </row>
    <row r="5099" spans="3:4" x14ac:dyDescent="0.2">
      <c r="C5099" s="29"/>
      <c r="D5099" s="29"/>
    </row>
    <row r="5100" spans="3:4" x14ac:dyDescent="0.2">
      <c r="C5100" s="29"/>
      <c r="D5100" s="29"/>
    </row>
    <row r="5101" spans="3:4" x14ac:dyDescent="0.2">
      <c r="C5101" s="29"/>
      <c r="D5101" s="29"/>
    </row>
    <row r="5102" spans="3:4" x14ac:dyDescent="0.2">
      <c r="C5102" s="29"/>
      <c r="D5102" s="29"/>
    </row>
    <row r="5103" spans="3:4" x14ac:dyDescent="0.2">
      <c r="C5103" s="29"/>
      <c r="D5103" s="29"/>
    </row>
    <row r="5104" spans="3:4" x14ac:dyDescent="0.2">
      <c r="C5104" s="29"/>
      <c r="D5104" s="29"/>
    </row>
    <row r="5105" spans="3:4" x14ac:dyDescent="0.2">
      <c r="C5105" s="29"/>
      <c r="D5105" s="29"/>
    </row>
    <row r="5106" spans="3:4" x14ac:dyDescent="0.2">
      <c r="C5106" s="29"/>
      <c r="D5106" s="29"/>
    </row>
    <row r="5107" spans="3:4" x14ac:dyDescent="0.2">
      <c r="C5107" s="29"/>
      <c r="D5107" s="29"/>
    </row>
    <row r="5108" spans="3:4" x14ac:dyDescent="0.2">
      <c r="C5108" s="29"/>
      <c r="D5108" s="29"/>
    </row>
    <row r="5109" spans="3:4" x14ac:dyDescent="0.2">
      <c r="C5109" s="29"/>
      <c r="D5109" s="29"/>
    </row>
    <row r="5110" spans="3:4" x14ac:dyDescent="0.2">
      <c r="C5110" s="29"/>
      <c r="D5110" s="29"/>
    </row>
    <row r="5111" spans="3:4" x14ac:dyDescent="0.2">
      <c r="C5111" s="29"/>
      <c r="D5111" s="29"/>
    </row>
    <row r="5112" spans="3:4" x14ac:dyDescent="0.2">
      <c r="C5112" s="29"/>
      <c r="D5112" s="29"/>
    </row>
    <row r="5113" spans="3:4" x14ac:dyDescent="0.2">
      <c r="C5113" s="29"/>
      <c r="D5113" s="29"/>
    </row>
    <row r="5114" spans="3:4" x14ac:dyDescent="0.2">
      <c r="C5114" s="29"/>
      <c r="D5114" s="29"/>
    </row>
    <row r="5115" spans="3:4" x14ac:dyDescent="0.2">
      <c r="C5115" s="29"/>
      <c r="D5115" s="29"/>
    </row>
    <row r="5116" spans="3:4" x14ac:dyDescent="0.2">
      <c r="C5116" s="29"/>
      <c r="D5116" s="29"/>
    </row>
    <row r="5117" spans="3:4" x14ac:dyDescent="0.2">
      <c r="C5117" s="29"/>
      <c r="D5117" s="29"/>
    </row>
    <row r="5118" spans="3:4" x14ac:dyDescent="0.2">
      <c r="C5118" s="29"/>
      <c r="D5118" s="29"/>
    </row>
    <row r="5119" spans="3:4" x14ac:dyDescent="0.2">
      <c r="C5119" s="29"/>
      <c r="D5119" s="29"/>
    </row>
    <row r="5120" spans="3:4" x14ac:dyDescent="0.2">
      <c r="C5120" s="29"/>
      <c r="D5120" s="29"/>
    </row>
    <row r="5121" spans="3:4" x14ac:dyDescent="0.2">
      <c r="C5121" s="29"/>
      <c r="D5121" s="29"/>
    </row>
    <row r="5122" spans="3:4" x14ac:dyDescent="0.2">
      <c r="C5122" s="29"/>
      <c r="D5122" s="29"/>
    </row>
    <row r="5123" spans="3:4" x14ac:dyDescent="0.2">
      <c r="C5123" s="29"/>
      <c r="D5123" s="29"/>
    </row>
    <row r="5124" spans="3:4" x14ac:dyDescent="0.2">
      <c r="C5124" s="29"/>
      <c r="D5124" s="29"/>
    </row>
    <row r="5125" spans="3:4" x14ac:dyDescent="0.2">
      <c r="C5125" s="29"/>
      <c r="D5125" s="29"/>
    </row>
    <row r="5126" spans="3:4" x14ac:dyDescent="0.2">
      <c r="C5126" s="29"/>
      <c r="D5126" s="29"/>
    </row>
    <row r="5127" spans="3:4" x14ac:dyDescent="0.2">
      <c r="C5127" s="29"/>
      <c r="D5127" s="29"/>
    </row>
    <row r="5128" spans="3:4" x14ac:dyDescent="0.2">
      <c r="C5128" s="29"/>
      <c r="D5128" s="29"/>
    </row>
    <row r="5129" spans="3:4" x14ac:dyDescent="0.2">
      <c r="C5129" s="29"/>
      <c r="D5129" s="29"/>
    </row>
    <row r="5130" spans="3:4" x14ac:dyDescent="0.2">
      <c r="C5130" s="29"/>
      <c r="D5130" s="29"/>
    </row>
    <row r="5131" spans="3:4" x14ac:dyDescent="0.2">
      <c r="C5131" s="29"/>
      <c r="D5131" s="29"/>
    </row>
    <row r="5132" spans="3:4" x14ac:dyDescent="0.2">
      <c r="C5132" s="29"/>
      <c r="D5132" s="29"/>
    </row>
    <row r="5133" spans="3:4" x14ac:dyDescent="0.2">
      <c r="C5133" s="29"/>
      <c r="D5133" s="29"/>
    </row>
    <row r="5134" spans="3:4" x14ac:dyDescent="0.2">
      <c r="C5134" s="29"/>
      <c r="D5134" s="29"/>
    </row>
    <row r="5135" spans="3:4" x14ac:dyDescent="0.2">
      <c r="C5135" s="29"/>
      <c r="D5135" s="29"/>
    </row>
    <row r="5136" spans="3:4" x14ac:dyDescent="0.2">
      <c r="C5136" s="29"/>
      <c r="D5136" s="29"/>
    </row>
    <row r="5137" spans="3:4" x14ac:dyDescent="0.2">
      <c r="C5137" s="29"/>
      <c r="D5137" s="29"/>
    </row>
    <row r="5138" spans="3:4" x14ac:dyDescent="0.2">
      <c r="C5138" s="29"/>
      <c r="D5138" s="29"/>
    </row>
    <row r="5139" spans="3:4" x14ac:dyDescent="0.2">
      <c r="C5139" s="29"/>
      <c r="D5139" s="29"/>
    </row>
    <row r="5140" spans="3:4" x14ac:dyDescent="0.2">
      <c r="C5140" s="29"/>
      <c r="D5140" s="29"/>
    </row>
    <row r="5141" spans="3:4" x14ac:dyDescent="0.2">
      <c r="C5141" s="29"/>
      <c r="D5141" s="29"/>
    </row>
    <row r="5142" spans="3:4" x14ac:dyDescent="0.2">
      <c r="C5142" s="29"/>
      <c r="D5142" s="29"/>
    </row>
    <row r="5143" spans="3:4" x14ac:dyDescent="0.2">
      <c r="C5143" s="29"/>
      <c r="D5143" s="29"/>
    </row>
    <row r="5144" spans="3:4" x14ac:dyDescent="0.2">
      <c r="C5144" s="29"/>
      <c r="D5144" s="29"/>
    </row>
    <row r="5145" spans="3:4" x14ac:dyDescent="0.2">
      <c r="C5145" s="29"/>
      <c r="D5145" s="29"/>
    </row>
    <row r="5146" spans="3:4" x14ac:dyDescent="0.2">
      <c r="C5146" s="29"/>
      <c r="D5146" s="29"/>
    </row>
    <row r="5147" spans="3:4" x14ac:dyDescent="0.2">
      <c r="C5147" s="29"/>
      <c r="D5147" s="29"/>
    </row>
    <row r="5148" spans="3:4" x14ac:dyDescent="0.2">
      <c r="C5148" s="29"/>
      <c r="D5148" s="29"/>
    </row>
    <row r="5149" spans="3:4" x14ac:dyDescent="0.2">
      <c r="C5149" s="29"/>
      <c r="D5149" s="29"/>
    </row>
    <row r="5150" spans="3:4" x14ac:dyDescent="0.2">
      <c r="C5150" s="29"/>
      <c r="D5150" s="29"/>
    </row>
    <row r="5151" spans="3:4" x14ac:dyDescent="0.2">
      <c r="C5151" s="29"/>
      <c r="D5151" s="29"/>
    </row>
    <row r="5152" spans="3:4" x14ac:dyDescent="0.2">
      <c r="C5152" s="29"/>
      <c r="D5152" s="29"/>
    </row>
    <row r="5153" spans="3:4" x14ac:dyDescent="0.2">
      <c r="C5153" s="29"/>
      <c r="D5153" s="29"/>
    </row>
    <row r="5154" spans="3:4" x14ac:dyDescent="0.2">
      <c r="C5154" s="29"/>
      <c r="D5154" s="29"/>
    </row>
    <row r="5155" spans="3:4" x14ac:dyDescent="0.2">
      <c r="C5155" s="29"/>
      <c r="D5155" s="29"/>
    </row>
    <row r="5156" spans="3:4" x14ac:dyDescent="0.2">
      <c r="C5156" s="29"/>
      <c r="D5156" s="29"/>
    </row>
    <row r="5157" spans="3:4" x14ac:dyDescent="0.2">
      <c r="C5157" s="29"/>
      <c r="D5157" s="29"/>
    </row>
    <row r="5158" spans="3:4" x14ac:dyDescent="0.2">
      <c r="C5158" s="29"/>
      <c r="D5158" s="29"/>
    </row>
    <row r="5159" spans="3:4" x14ac:dyDescent="0.2">
      <c r="C5159" s="29"/>
      <c r="D5159" s="29"/>
    </row>
    <row r="5160" spans="3:4" x14ac:dyDescent="0.2">
      <c r="C5160" s="29"/>
      <c r="D5160" s="29"/>
    </row>
    <row r="5161" spans="3:4" x14ac:dyDescent="0.2">
      <c r="C5161" s="29"/>
      <c r="D5161" s="29"/>
    </row>
    <row r="5162" spans="3:4" x14ac:dyDescent="0.2">
      <c r="C5162" s="29"/>
      <c r="D5162" s="29"/>
    </row>
    <row r="5163" spans="3:4" x14ac:dyDescent="0.2">
      <c r="C5163" s="29"/>
      <c r="D5163" s="29"/>
    </row>
    <row r="5164" spans="3:4" x14ac:dyDescent="0.2">
      <c r="C5164" s="29"/>
      <c r="D5164" s="29"/>
    </row>
    <row r="5165" spans="3:4" x14ac:dyDescent="0.2">
      <c r="C5165" s="29"/>
      <c r="D5165" s="29"/>
    </row>
    <row r="5166" spans="3:4" x14ac:dyDescent="0.2">
      <c r="C5166" s="29"/>
      <c r="D5166" s="29"/>
    </row>
    <row r="5167" spans="3:4" x14ac:dyDescent="0.2">
      <c r="C5167" s="29"/>
      <c r="D5167" s="29"/>
    </row>
    <row r="5168" spans="3:4" x14ac:dyDescent="0.2">
      <c r="C5168" s="29"/>
      <c r="D5168" s="29"/>
    </row>
    <row r="5169" spans="3:4" x14ac:dyDescent="0.2">
      <c r="C5169" s="29"/>
      <c r="D5169" s="29"/>
    </row>
    <row r="5170" spans="3:4" x14ac:dyDescent="0.2">
      <c r="C5170" s="29"/>
      <c r="D5170" s="29"/>
    </row>
    <row r="5171" spans="3:4" x14ac:dyDescent="0.2">
      <c r="C5171" s="29"/>
      <c r="D5171" s="29"/>
    </row>
    <row r="5172" spans="3:4" x14ac:dyDescent="0.2">
      <c r="C5172" s="29"/>
      <c r="D5172" s="29"/>
    </row>
    <row r="5173" spans="3:4" x14ac:dyDescent="0.2">
      <c r="C5173" s="29"/>
      <c r="D5173" s="29"/>
    </row>
    <row r="5174" spans="3:4" x14ac:dyDescent="0.2">
      <c r="C5174" s="29"/>
      <c r="D5174" s="29"/>
    </row>
    <row r="5175" spans="3:4" x14ac:dyDescent="0.2">
      <c r="C5175" s="29"/>
      <c r="D5175" s="29"/>
    </row>
    <row r="5176" spans="3:4" x14ac:dyDescent="0.2">
      <c r="C5176" s="29"/>
      <c r="D5176" s="29"/>
    </row>
    <row r="5177" spans="3:4" x14ac:dyDescent="0.2">
      <c r="C5177" s="29"/>
      <c r="D5177" s="29"/>
    </row>
    <row r="5178" spans="3:4" x14ac:dyDescent="0.2">
      <c r="C5178" s="29"/>
      <c r="D5178" s="29"/>
    </row>
    <row r="5179" spans="3:4" x14ac:dyDescent="0.2">
      <c r="C5179" s="29"/>
      <c r="D5179" s="29"/>
    </row>
    <row r="5180" spans="3:4" x14ac:dyDescent="0.2">
      <c r="C5180" s="29"/>
      <c r="D5180" s="29"/>
    </row>
    <row r="5181" spans="3:4" x14ac:dyDescent="0.2">
      <c r="C5181" s="29"/>
      <c r="D5181" s="29"/>
    </row>
    <row r="5182" spans="3:4" x14ac:dyDescent="0.2">
      <c r="C5182" s="29"/>
      <c r="D5182" s="29"/>
    </row>
    <row r="5183" spans="3:4" x14ac:dyDescent="0.2">
      <c r="C5183" s="29"/>
      <c r="D5183" s="29"/>
    </row>
    <row r="5184" spans="3:4" x14ac:dyDescent="0.2">
      <c r="C5184" s="29"/>
      <c r="D5184" s="29"/>
    </row>
    <row r="5185" spans="3:4" x14ac:dyDescent="0.2">
      <c r="C5185" s="29"/>
      <c r="D5185" s="29"/>
    </row>
    <row r="5186" spans="3:4" x14ac:dyDescent="0.2">
      <c r="C5186" s="29"/>
      <c r="D5186" s="29"/>
    </row>
    <row r="5187" spans="3:4" x14ac:dyDescent="0.2">
      <c r="C5187" s="29"/>
      <c r="D5187" s="29"/>
    </row>
    <row r="5188" spans="3:4" x14ac:dyDescent="0.2">
      <c r="C5188" s="29"/>
      <c r="D5188" s="29"/>
    </row>
    <row r="5189" spans="3:4" x14ac:dyDescent="0.2">
      <c r="C5189" s="29"/>
      <c r="D5189" s="29"/>
    </row>
    <row r="5190" spans="3:4" x14ac:dyDescent="0.2">
      <c r="C5190" s="29"/>
      <c r="D5190" s="29"/>
    </row>
    <row r="5191" spans="3:4" x14ac:dyDescent="0.2">
      <c r="C5191" s="29"/>
      <c r="D5191" s="29"/>
    </row>
    <row r="5192" spans="3:4" x14ac:dyDescent="0.2">
      <c r="C5192" s="29"/>
      <c r="D5192" s="29"/>
    </row>
    <row r="5193" spans="3:4" x14ac:dyDescent="0.2">
      <c r="C5193" s="29"/>
      <c r="D5193" s="29"/>
    </row>
    <row r="5194" spans="3:4" x14ac:dyDescent="0.2">
      <c r="C5194" s="29"/>
      <c r="D5194" s="29"/>
    </row>
    <row r="5195" spans="3:4" x14ac:dyDescent="0.2">
      <c r="C5195" s="29"/>
      <c r="D5195" s="29"/>
    </row>
    <row r="5196" spans="3:4" x14ac:dyDescent="0.2">
      <c r="C5196" s="29"/>
      <c r="D5196" s="29"/>
    </row>
    <row r="5197" spans="3:4" x14ac:dyDescent="0.2">
      <c r="C5197" s="29"/>
      <c r="D5197" s="29"/>
    </row>
    <row r="5198" spans="3:4" x14ac:dyDescent="0.2">
      <c r="C5198" s="29"/>
      <c r="D5198" s="29"/>
    </row>
    <row r="5199" spans="3:4" x14ac:dyDescent="0.2">
      <c r="C5199" s="29"/>
      <c r="D5199" s="29"/>
    </row>
    <row r="5200" spans="3:4" x14ac:dyDescent="0.2">
      <c r="C5200" s="29"/>
      <c r="D5200" s="29"/>
    </row>
    <row r="5201" spans="3:4" x14ac:dyDescent="0.2">
      <c r="C5201" s="29"/>
      <c r="D5201" s="29"/>
    </row>
    <row r="5202" spans="3:4" x14ac:dyDescent="0.2">
      <c r="C5202" s="29"/>
      <c r="D5202" s="29"/>
    </row>
    <row r="5203" spans="3:4" x14ac:dyDescent="0.2">
      <c r="C5203" s="29"/>
      <c r="D5203" s="29"/>
    </row>
    <row r="5204" spans="3:4" x14ac:dyDescent="0.2">
      <c r="C5204" s="29"/>
      <c r="D5204" s="29"/>
    </row>
    <row r="5205" spans="3:4" x14ac:dyDescent="0.2">
      <c r="C5205" s="29"/>
      <c r="D5205" s="29"/>
    </row>
    <row r="5206" spans="3:4" x14ac:dyDescent="0.2">
      <c r="C5206" s="29"/>
      <c r="D5206" s="29"/>
    </row>
    <row r="5207" spans="3:4" x14ac:dyDescent="0.2">
      <c r="C5207" s="29"/>
      <c r="D5207" s="29"/>
    </row>
    <row r="5208" spans="3:4" x14ac:dyDescent="0.2">
      <c r="C5208" s="29"/>
      <c r="D5208" s="29"/>
    </row>
    <row r="5209" spans="3:4" x14ac:dyDescent="0.2">
      <c r="C5209" s="29"/>
      <c r="D5209" s="29"/>
    </row>
    <row r="5210" spans="3:4" x14ac:dyDescent="0.2">
      <c r="C5210" s="29"/>
      <c r="D5210" s="29"/>
    </row>
    <row r="5211" spans="3:4" x14ac:dyDescent="0.2">
      <c r="C5211" s="29"/>
      <c r="D5211" s="29"/>
    </row>
    <row r="5212" spans="3:4" x14ac:dyDescent="0.2">
      <c r="C5212" s="29"/>
      <c r="D5212" s="29"/>
    </row>
    <row r="5213" spans="3:4" x14ac:dyDescent="0.2">
      <c r="C5213" s="29"/>
      <c r="D5213" s="29"/>
    </row>
    <row r="5214" spans="3:4" x14ac:dyDescent="0.2">
      <c r="C5214" s="29"/>
      <c r="D5214" s="29"/>
    </row>
    <row r="5215" spans="3:4" x14ac:dyDescent="0.2">
      <c r="C5215" s="29"/>
      <c r="D5215" s="29"/>
    </row>
    <row r="5216" spans="3:4" x14ac:dyDescent="0.2">
      <c r="C5216" s="29"/>
      <c r="D5216" s="29"/>
    </row>
    <row r="5217" spans="3:4" x14ac:dyDescent="0.2">
      <c r="C5217" s="29"/>
      <c r="D5217" s="29"/>
    </row>
    <row r="5218" spans="3:4" x14ac:dyDescent="0.2">
      <c r="C5218" s="29"/>
      <c r="D5218" s="29"/>
    </row>
    <row r="5219" spans="3:4" x14ac:dyDescent="0.2">
      <c r="C5219" s="29"/>
      <c r="D5219" s="29"/>
    </row>
    <row r="5220" spans="3:4" x14ac:dyDescent="0.2">
      <c r="C5220" s="29"/>
      <c r="D5220" s="29"/>
    </row>
    <row r="5221" spans="3:4" x14ac:dyDescent="0.2">
      <c r="C5221" s="29"/>
      <c r="D5221" s="29"/>
    </row>
    <row r="5222" spans="3:4" x14ac:dyDescent="0.2">
      <c r="C5222" s="29"/>
      <c r="D5222" s="29"/>
    </row>
    <row r="5223" spans="3:4" x14ac:dyDescent="0.2">
      <c r="C5223" s="29"/>
      <c r="D5223" s="29"/>
    </row>
    <row r="5224" spans="3:4" x14ac:dyDescent="0.2">
      <c r="C5224" s="29"/>
      <c r="D5224" s="29"/>
    </row>
    <row r="5225" spans="3:4" x14ac:dyDescent="0.2">
      <c r="C5225" s="29"/>
      <c r="D5225" s="29"/>
    </row>
    <row r="5226" spans="3:4" x14ac:dyDescent="0.2">
      <c r="C5226" s="29"/>
      <c r="D5226" s="29"/>
    </row>
    <row r="5227" spans="3:4" x14ac:dyDescent="0.2">
      <c r="C5227" s="29"/>
      <c r="D5227" s="29"/>
    </row>
    <row r="5228" spans="3:4" x14ac:dyDescent="0.2">
      <c r="C5228" s="29"/>
      <c r="D5228" s="29"/>
    </row>
    <row r="5229" spans="3:4" x14ac:dyDescent="0.2">
      <c r="C5229" s="29"/>
      <c r="D5229" s="29"/>
    </row>
    <row r="5230" spans="3:4" x14ac:dyDescent="0.2">
      <c r="C5230" s="29"/>
      <c r="D5230" s="29"/>
    </row>
    <row r="5231" spans="3:4" x14ac:dyDescent="0.2">
      <c r="C5231" s="29"/>
      <c r="D5231" s="29"/>
    </row>
    <row r="5232" spans="3:4" x14ac:dyDescent="0.2">
      <c r="C5232" s="29"/>
      <c r="D5232" s="29"/>
    </row>
    <row r="5233" spans="3:4" x14ac:dyDescent="0.2">
      <c r="C5233" s="29"/>
      <c r="D5233" s="29"/>
    </row>
    <row r="5234" spans="3:4" x14ac:dyDescent="0.2">
      <c r="C5234" s="29"/>
      <c r="D5234" s="29"/>
    </row>
    <row r="5235" spans="3:4" x14ac:dyDescent="0.2">
      <c r="C5235" s="29"/>
      <c r="D5235" s="29"/>
    </row>
    <row r="5236" spans="3:4" x14ac:dyDescent="0.2">
      <c r="C5236" s="29"/>
      <c r="D5236" s="29"/>
    </row>
    <row r="5237" spans="3:4" x14ac:dyDescent="0.2">
      <c r="C5237" s="29"/>
      <c r="D5237" s="29"/>
    </row>
    <row r="5238" spans="3:4" x14ac:dyDescent="0.2">
      <c r="C5238" s="29"/>
      <c r="D5238" s="29"/>
    </row>
    <row r="5239" spans="3:4" x14ac:dyDescent="0.2">
      <c r="C5239" s="29"/>
      <c r="D5239" s="29"/>
    </row>
    <row r="5240" spans="3:4" x14ac:dyDescent="0.2">
      <c r="C5240" s="29"/>
      <c r="D5240" s="29"/>
    </row>
    <row r="5241" spans="3:4" x14ac:dyDescent="0.2">
      <c r="C5241" s="29"/>
      <c r="D5241" s="29"/>
    </row>
    <row r="5242" spans="3:4" x14ac:dyDescent="0.2">
      <c r="C5242" s="29"/>
      <c r="D5242" s="29"/>
    </row>
    <row r="5243" spans="3:4" x14ac:dyDescent="0.2">
      <c r="C5243" s="29"/>
      <c r="D5243" s="29"/>
    </row>
    <row r="5244" spans="3:4" x14ac:dyDescent="0.2">
      <c r="C5244" s="29"/>
      <c r="D5244" s="29"/>
    </row>
    <row r="5245" spans="3:4" x14ac:dyDescent="0.2">
      <c r="C5245" s="29"/>
      <c r="D5245" s="29"/>
    </row>
    <row r="5246" spans="3:4" x14ac:dyDescent="0.2">
      <c r="C5246" s="29"/>
      <c r="D5246" s="29"/>
    </row>
    <row r="5247" spans="3:4" x14ac:dyDescent="0.2">
      <c r="C5247" s="29"/>
      <c r="D5247" s="29"/>
    </row>
    <row r="5248" spans="3:4" x14ac:dyDescent="0.2">
      <c r="C5248" s="29"/>
      <c r="D5248" s="29"/>
    </row>
    <row r="5249" spans="3:4" x14ac:dyDescent="0.2">
      <c r="C5249" s="29"/>
      <c r="D5249" s="29"/>
    </row>
    <row r="5250" spans="3:4" x14ac:dyDescent="0.2">
      <c r="C5250" s="29"/>
      <c r="D5250" s="29"/>
    </row>
    <row r="5251" spans="3:4" x14ac:dyDescent="0.2">
      <c r="C5251" s="29"/>
      <c r="D5251" s="29"/>
    </row>
    <row r="5252" spans="3:4" x14ac:dyDescent="0.2">
      <c r="C5252" s="29"/>
      <c r="D5252" s="29"/>
    </row>
    <row r="5253" spans="3:4" x14ac:dyDescent="0.2">
      <c r="C5253" s="29"/>
      <c r="D5253" s="29"/>
    </row>
    <row r="5254" spans="3:4" x14ac:dyDescent="0.2">
      <c r="C5254" s="29"/>
      <c r="D5254" s="29"/>
    </row>
    <row r="5255" spans="3:4" x14ac:dyDescent="0.2">
      <c r="C5255" s="29"/>
      <c r="D5255" s="29"/>
    </row>
    <row r="5256" spans="3:4" x14ac:dyDescent="0.2">
      <c r="C5256" s="29"/>
      <c r="D5256" s="29"/>
    </row>
    <row r="5257" spans="3:4" x14ac:dyDescent="0.2">
      <c r="C5257" s="29"/>
      <c r="D5257" s="29"/>
    </row>
    <row r="5258" spans="3:4" x14ac:dyDescent="0.2">
      <c r="C5258" s="29"/>
      <c r="D5258" s="29"/>
    </row>
    <row r="5259" spans="3:4" x14ac:dyDescent="0.2">
      <c r="C5259" s="29"/>
      <c r="D5259" s="29"/>
    </row>
    <row r="5260" spans="3:4" x14ac:dyDescent="0.2">
      <c r="C5260" s="29"/>
      <c r="D5260" s="29"/>
    </row>
    <row r="5261" spans="3:4" x14ac:dyDescent="0.2">
      <c r="C5261" s="29"/>
      <c r="D5261" s="29"/>
    </row>
    <row r="5262" spans="3:4" x14ac:dyDescent="0.2">
      <c r="C5262" s="29"/>
      <c r="D5262" s="29"/>
    </row>
    <row r="5263" spans="3:4" x14ac:dyDescent="0.2">
      <c r="C5263" s="29"/>
      <c r="D5263" s="29"/>
    </row>
    <row r="5264" spans="3:4" x14ac:dyDescent="0.2">
      <c r="C5264" s="29"/>
      <c r="D5264" s="29"/>
    </row>
    <row r="5265" spans="3:4" x14ac:dyDescent="0.2">
      <c r="C5265" s="29"/>
      <c r="D5265" s="29"/>
    </row>
    <row r="5266" spans="3:4" x14ac:dyDescent="0.2">
      <c r="C5266" s="29"/>
      <c r="D5266" s="29"/>
    </row>
    <row r="5267" spans="3:4" x14ac:dyDescent="0.2">
      <c r="C5267" s="29"/>
      <c r="D5267" s="29"/>
    </row>
    <row r="5268" spans="3:4" x14ac:dyDescent="0.2">
      <c r="C5268" s="29"/>
      <c r="D5268" s="29"/>
    </row>
    <row r="5269" spans="3:4" x14ac:dyDescent="0.2">
      <c r="C5269" s="29"/>
      <c r="D5269" s="29"/>
    </row>
    <row r="5270" spans="3:4" x14ac:dyDescent="0.2">
      <c r="C5270" s="29"/>
      <c r="D5270" s="29"/>
    </row>
    <row r="5271" spans="3:4" x14ac:dyDescent="0.2">
      <c r="C5271" s="29"/>
      <c r="D5271" s="29"/>
    </row>
    <row r="5272" spans="3:4" x14ac:dyDescent="0.2">
      <c r="C5272" s="29"/>
      <c r="D5272" s="29"/>
    </row>
    <row r="5273" spans="3:4" x14ac:dyDescent="0.2">
      <c r="C5273" s="29"/>
      <c r="D5273" s="29"/>
    </row>
    <row r="5274" spans="3:4" x14ac:dyDescent="0.2">
      <c r="C5274" s="29"/>
      <c r="D5274" s="29"/>
    </row>
    <row r="5275" spans="3:4" x14ac:dyDescent="0.2">
      <c r="C5275" s="29"/>
      <c r="D5275" s="29"/>
    </row>
    <row r="5276" spans="3:4" x14ac:dyDescent="0.2">
      <c r="C5276" s="29"/>
      <c r="D5276" s="29"/>
    </row>
    <row r="5277" spans="3:4" x14ac:dyDescent="0.2">
      <c r="C5277" s="29"/>
      <c r="D5277" s="29"/>
    </row>
    <row r="5278" spans="3:4" x14ac:dyDescent="0.2">
      <c r="C5278" s="29"/>
      <c r="D5278" s="29"/>
    </row>
    <row r="5279" spans="3:4" x14ac:dyDescent="0.2">
      <c r="C5279" s="29"/>
      <c r="D5279" s="29"/>
    </row>
    <row r="5280" spans="3:4" x14ac:dyDescent="0.2">
      <c r="C5280" s="29"/>
      <c r="D5280" s="29"/>
    </row>
    <row r="5281" spans="3:4" x14ac:dyDescent="0.2">
      <c r="C5281" s="29"/>
      <c r="D5281" s="29"/>
    </row>
    <row r="5282" spans="3:4" x14ac:dyDescent="0.2">
      <c r="C5282" s="29"/>
      <c r="D5282" s="29"/>
    </row>
    <row r="5283" spans="3:4" x14ac:dyDescent="0.2">
      <c r="C5283" s="29"/>
      <c r="D5283" s="29"/>
    </row>
    <row r="5284" spans="3:4" x14ac:dyDescent="0.2">
      <c r="C5284" s="29"/>
      <c r="D5284" s="29"/>
    </row>
    <row r="5285" spans="3:4" x14ac:dyDescent="0.2">
      <c r="C5285" s="29"/>
      <c r="D5285" s="29"/>
    </row>
    <row r="5286" spans="3:4" x14ac:dyDescent="0.2">
      <c r="C5286" s="29"/>
      <c r="D5286" s="29"/>
    </row>
    <row r="5287" spans="3:4" x14ac:dyDescent="0.2">
      <c r="C5287" s="29"/>
      <c r="D5287" s="29"/>
    </row>
    <row r="5288" spans="3:4" x14ac:dyDescent="0.2">
      <c r="C5288" s="29"/>
      <c r="D5288" s="29"/>
    </row>
    <row r="5289" spans="3:4" x14ac:dyDescent="0.2">
      <c r="C5289" s="29"/>
      <c r="D5289" s="29"/>
    </row>
    <row r="5290" spans="3:4" x14ac:dyDescent="0.2">
      <c r="C5290" s="29"/>
      <c r="D5290" s="29"/>
    </row>
    <row r="5291" spans="3:4" x14ac:dyDescent="0.2">
      <c r="C5291" s="29"/>
      <c r="D5291" s="29"/>
    </row>
    <row r="5292" spans="3:4" x14ac:dyDescent="0.2">
      <c r="C5292" s="29"/>
      <c r="D5292" s="29"/>
    </row>
    <row r="5293" spans="3:4" x14ac:dyDescent="0.2">
      <c r="C5293" s="29"/>
      <c r="D5293" s="29"/>
    </row>
    <row r="5294" spans="3:4" x14ac:dyDescent="0.2">
      <c r="C5294" s="29"/>
      <c r="D5294" s="29"/>
    </row>
    <row r="5295" spans="3:4" x14ac:dyDescent="0.2">
      <c r="C5295" s="29"/>
      <c r="D5295" s="29"/>
    </row>
    <row r="5296" spans="3:4" x14ac:dyDescent="0.2">
      <c r="C5296" s="29"/>
      <c r="D5296" s="29"/>
    </row>
    <row r="5297" spans="3:4" x14ac:dyDescent="0.2">
      <c r="C5297" s="29"/>
      <c r="D5297" s="29"/>
    </row>
    <row r="5298" spans="3:4" x14ac:dyDescent="0.2">
      <c r="C5298" s="29"/>
      <c r="D5298" s="29"/>
    </row>
    <row r="5299" spans="3:4" x14ac:dyDescent="0.2">
      <c r="C5299" s="29"/>
      <c r="D5299" s="29"/>
    </row>
    <row r="5300" spans="3:4" x14ac:dyDescent="0.2">
      <c r="C5300" s="29"/>
      <c r="D5300" s="29"/>
    </row>
    <row r="5301" spans="3:4" x14ac:dyDescent="0.2">
      <c r="C5301" s="29"/>
      <c r="D5301" s="29"/>
    </row>
    <row r="5302" spans="3:4" x14ac:dyDescent="0.2">
      <c r="C5302" s="29"/>
      <c r="D5302" s="29"/>
    </row>
    <row r="5303" spans="3:4" x14ac:dyDescent="0.2">
      <c r="C5303" s="29"/>
      <c r="D5303" s="29"/>
    </row>
    <row r="5304" spans="3:4" x14ac:dyDescent="0.2">
      <c r="C5304" s="29"/>
      <c r="D5304" s="29"/>
    </row>
    <row r="5305" spans="3:4" x14ac:dyDescent="0.2">
      <c r="C5305" s="29"/>
      <c r="D5305" s="29"/>
    </row>
    <row r="5306" spans="3:4" x14ac:dyDescent="0.2">
      <c r="C5306" s="29"/>
      <c r="D5306" s="29"/>
    </row>
    <row r="5307" spans="3:4" x14ac:dyDescent="0.2">
      <c r="C5307" s="29"/>
      <c r="D5307" s="29"/>
    </row>
    <row r="5308" spans="3:4" x14ac:dyDescent="0.2">
      <c r="C5308" s="29"/>
      <c r="D5308" s="29"/>
    </row>
    <row r="5309" spans="3:4" x14ac:dyDescent="0.2">
      <c r="C5309" s="29"/>
      <c r="D5309" s="29"/>
    </row>
    <row r="5310" spans="3:4" x14ac:dyDescent="0.2">
      <c r="C5310" s="29"/>
      <c r="D5310" s="29"/>
    </row>
    <row r="5311" spans="3:4" x14ac:dyDescent="0.2">
      <c r="C5311" s="29"/>
      <c r="D5311" s="29"/>
    </row>
    <row r="5312" spans="3:4" x14ac:dyDescent="0.2">
      <c r="C5312" s="29"/>
      <c r="D5312" s="29"/>
    </row>
    <row r="5313" spans="3:4" x14ac:dyDescent="0.2">
      <c r="C5313" s="29"/>
      <c r="D5313" s="29"/>
    </row>
    <row r="5314" spans="3:4" x14ac:dyDescent="0.2">
      <c r="C5314" s="29"/>
      <c r="D5314" s="29"/>
    </row>
    <row r="5315" spans="3:4" x14ac:dyDescent="0.2">
      <c r="C5315" s="29"/>
      <c r="D5315" s="29"/>
    </row>
    <row r="5316" spans="3:4" x14ac:dyDescent="0.2">
      <c r="C5316" s="29"/>
      <c r="D5316" s="29"/>
    </row>
    <row r="5317" spans="3:4" x14ac:dyDescent="0.2">
      <c r="C5317" s="29"/>
      <c r="D5317" s="29"/>
    </row>
    <row r="5318" spans="3:4" x14ac:dyDescent="0.2">
      <c r="C5318" s="29"/>
      <c r="D5318" s="29"/>
    </row>
    <row r="5319" spans="3:4" x14ac:dyDescent="0.2">
      <c r="C5319" s="29"/>
      <c r="D5319" s="29"/>
    </row>
    <row r="5320" spans="3:4" x14ac:dyDescent="0.2">
      <c r="C5320" s="29"/>
      <c r="D5320" s="29"/>
    </row>
    <row r="5321" spans="3:4" x14ac:dyDescent="0.2">
      <c r="C5321" s="29"/>
      <c r="D5321" s="29"/>
    </row>
    <row r="5322" spans="3:4" x14ac:dyDescent="0.2">
      <c r="C5322" s="29"/>
      <c r="D5322" s="29"/>
    </row>
    <row r="5323" spans="3:4" x14ac:dyDescent="0.2">
      <c r="C5323" s="29"/>
      <c r="D5323" s="29"/>
    </row>
    <row r="5324" spans="3:4" x14ac:dyDescent="0.2">
      <c r="C5324" s="29"/>
      <c r="D5324" s="29"/>
    </row>
    <row r="5325" spans="3:4" x14ac:dyDescent="0.2">
      <c r="C5325" s="29"/>
      <c r="D5325" s="29"/>
    </row>
    <row r="5326" spans="3:4" x14ac:dyDescent="0.2">
      <c r="C5326" s="29"/>
      <c r="D5326" s="29"/>
    </row>
    <row r="5327" spans="3:4" x14ac:dyDescent="0.2">
      <c r="C5327" s="29"/>
      <c r="D5327" s="29"/>
    </row>
    <row r="5328" spans="3:4" x14ac:dyDescent="0.2">
      <c r="C5328" s="29"/>
      <c r="D5328" s="29"/>
    </row>
    <row r="5329" spans="3:4" x14ac:dyDescent="0.2">
      <c r="C5329" s="29"/>
      <c r="D5329" s="29"/>
    </row>
    <row r="5330" spans="3:4" x14ac:dyDescent="0.2">
      <c r="C5330" s="29"/>
      <c r="D5330" s="29"/>
    </row>
    <row r="5331" spans="3:4" x14ac:dyDescent="0.2">
      <c r="C5331" s="29"/>
      <c r="D5331" s="29"/>
    </row>
    <row r="5332" spans="3:4" x14ac:dyDescent="0.2">
      <c r="C5332" s="29"/>
      <c r="D5332" s="29"/>
    </row>
    <row r="5333" spans="3:4" x14ac:dyDescent="0.2">
      <c r="C5333" s="29"/>
      <c r="D5333" s="29"/>
    </row>
    <row r="5334" spans="3:4" x14ac:dyDescent="0.2">
      <c r="C5334" s="29"/>
      <c r="D5334" s="29"/>
    </row>
    <row r="5335" spans="3:4" x14ac:dyDescent="0.2">
      <c r="C5335" s="29"/>
      <c r="D5335" s="29"/>
    </row>
    <row r="5336" spans="3:4" x14ac:dyDescent="0.2">
      <c r="C5336" s="29"/>
      <c r="D5336" s="29"/>
    </row>
    <row r="5337" spans="3:4" x14ac:dyDescent="0.2">
      <c r="C5337" s="29"/>
      <c r="D5337" s="29"/>
    </row>
    <row r="5338" spans="3:4" x14ac:dyDescent="0.2">
      <c r="C5338" s="29"/>
      <c r="D5338" s="29"/>
    </row>
    <row r="5339" spans="3:4" x14ac:dyDescent="0.2">
      <c r="C5339" s="29"/>
      <c r="D5339" s="29"/>
    </row>
    <row r="5340" spans="3:4" x14ac:dyDescent="0.2">
      <c r="C5340" s="29"/>
      <c r="D5340" s="29"/>
    </row>
    <row r="5341" spans="3:4" x14ac:dyDescent="0.2">
      <c r="C5341" s="29"/>
      <c r="D5341" s="29"/>
    </row>
    <row r="5342" spans="3:4" x14ac:dyDescent="0.2">
      <c r="C5342" s="29"/>
      <c r="D5342" s="29"/>
    </row>
    <row r="5343" spans="3:4" x14ac:dyDescent="0.2">
      <c r="C5343" s="29"/>
      <c r="D5343" s="29"/>
    </row>
    <row r="5344" spans="3:4" x14ac:dyDescent="0.2">
      <c r="C5344" s="29"/>
      <c r="D5344" s="29"/>
    </row>
    <row r="5345" spans="3:4" x14ac:dyDescent="0.2">
      <c r="C5345" s="29"/>
      <c r="D5345" s="29"/>
    </row>
    <row r="5346" spans="3:4" x14ac:dyDescent="0.2">
      <c r="C5346" s="29"/>
      <c r="D5346" s="29"/>
    </row>
    <row r="5347" spans="3:4" x14ac:dyDescent="0.2">
      <c r="C5347" s="29"/>
      <c r="D5347" s="29"/>
    </row>
    <row r="5348" spans="3:4" x14ac:dyDescent="0.2">
      <c r="C5348" s="29"/>
      <c r="D5348" s="29"/>
    </row>
    <row r="5349" spans="3:4" x14ac:dyDescent="0.2">
      <c r="C5349" s="29"/>
      <c r="D5349" s="29"/>
    </row>
    <row r="5350" spans="3:4" x14ac:dyDescent="0.2">
      <c r="C5350" s="29"/>
      <c r="D5350" s="29"/>
    </row>
    <row r="5351" spans="3:4" x14ac:dyDescent="0.2">
      <c r="C5351" s="29"/>
      <c r="D5351" s="29"/>
    </row>
    <row r="5352" spans="3:4" x14ac:dyDescent="0.2">
      <c r="C5352" s="29"/>
      <c r="D5352" s="29"/>
    </row>
    <row r="5353" spans="3:4" x14ac:dyDescent="0.2">
      <c r="C5353" s="29"/>
      <c r="D5353" s="29"/>
    </row>
    <row r="5354" spans="3:4" x14ac:dyDescent="0.2">
      <c r="C5354" s="29"/>
      <c r="D5354" s="29"/>
    </row>
    <row r="5355" spans="3:4" x14ac:dyDescent="0.2">
      <c r="C5355" s="29"/>
      <c r="D5355" s="29"/>
    </row>
    <row r="5356" spans="3:4" x14ac:dyDescent="0.2">
      <c r="C5356" s="29"/>
      <c r="D5356" s="29"/>
    </row>
    <row r="5357" spans="3:4" x14ac:dyDescent="0.2">
      <c r="C5357" s="29"/>
      <c r="D5357" s="29"/>
    </row>
    <row r="5358" spans="3:4" x14ac:dyDescent="0.2">
      <c r="C5358" s="29"/>
      <c r="D5358" s="29"/>
    </row>
    <row r="5359" spans="3:4" x14ac:dyDescent="0.2">
      <c r="C5359" s="29"/>
      <c r="D5359" s="29"/>
    </row>
    <row r="5360" spans="3:4" x14ac:dyDescent="0.2">
      <c r="C5360" s="29"/>
      <c r="D5360" s="29"/>
    </row>
    <row r="5361" spans="3:4" x14ac:dyDescent="0.2">
      <c r="C5361" s="29"/>
      <c r="D5361" s="29"/>
    </row>
    <row r="5362" spans="3:4" x14ac:dyDescent="0.2">
      <c r="C5362" s="29"/>
      <c r="D5362" s="29"/>
    </row>
    <row r="5363" spans="3:4" x14ac:dyDescent="0.2">
      <c r="C5363" s="29"/>
      <c r="D5363" s="29"/>
    </row>
    <row r="5364" spans="3:4" x14ac:dyDescent="0.2">
      <c r="C5364" s="29"/>
      <c r="D5364" s="29"/>
    </row>
    <row r="5365" spans="3:4" x14ac:dyDescent="0.2">
      <c r="C5365" s="29"/>
      <c r="D5365" s="29"/>
    </row>
    <row r="5366" spans="3:4" x14ac:dyDescent="0.2">
      <c r="C5366" s="29"/>
      <c r="D5366" s="29"/>
    </row>
    <row r="5367" spans="3:4" x14ac:dyDescent="0.2">
      <c r="C5367" s="29"/>
      <c r="D5367" s="29"/>
    </row>
    <row r="5368" spans="3:4" x14ac:dyDescent="0.2">
      <c r="C5368" s="29"/>
      <c r="D5368" s="29"/>
    </row>
    <row r="5369" spans="3:4" x14ac:dyDescent="0.2">
      <c r="C5369" s="29"/>
      <c r="D5369" s="29"/>
    </row>
    <row r="5370" spans="3:4" x14ac:dyDescent="0.2">
      <c r="C5370" s="29"/>
      <c r="D5370" s="29"/>
    </row>
    <row r="5371" spans="3:4" x14ac:dyDescent="0.2">
      <c r="C5371" s="29"/>
      <c r="D5371" s="29"/>
    </row>
    <row r="5372" spans="3:4" x14ac:dyDescent="0.2">
      <c r="C5372" s="29"/>
      <c r="D5372" s="29"/>
    </row>
    <row r="5373" spans="3:4" x14ac:dyDescent="0.2">
      <c r="C5373" s="29"/>
      <c r="D5373" s="29"/>
    </row>
    <row r="5374" spans="3:4" x14ac:dyDescent="0.2">
      <c r="C5374" s="29"/>
      <c r="D5374" s="29"/>
    </row>
    <row r="5375" spans="3:4" x14ac:dyDescent="0.2">
      <c r="C5375" s="29"/>
      <c r="D5375" s="29"/>
    </row>
    <row r="5376" spans="3:4" x14ac:dyDescent="0.2">
      <c r="C5376" s="29"/>
      <c r="D5376" s="29"/>
    </row>
    <row r="5377" spans="3:4" x14ac:dyDescent="0.2">
      <c r="C5377" s="29"/>
      <c r="D5377" s="29"/>
    </row>
    <row r="5378" spans="3:4" x14ac:dyDescent="0.2">
      <c r="C5378" s="29"/>
      <c r="D5378" s="29"/>
    </row>
    <row r="5379" spans="3:4" x14ac:dyDescent="0.2">
      <c r="C5379" s="29"/>
      <c r="D5379" s="29"/>
    </row>
    <row r="5380" spans="3:4" x14ac:dyDescent="0.2">
      <c r="C5380" s="29"/>
      <c r="D5380" s="29"/>
    </row>
    <row r="5381" spans="3:4" x14ac:dyDescent="0.2">
      <c r="C5381" s="29"/>
      <c r="D5381" s="29"/>
    </row>
    <row r="5382" spans="3:4" x14ac:dyDescent="0.2">
      <c r="C5382" s="29"/>
      <c r="D5382" s="29"/>
    </row>
    <row r="5383" spans="3:4" x14ac:dyDescent="0.2">
      <c r="C5383" s="29"/>
      <c r="D5383" s="29"/>
    </row>
    <row r="5384" spans="3:4" x14ac:dyDescent="0.2">
      <c r="C5384" s="29"/>
      <c r="D5384" s="29"/>
    </row>
    <row r="5385" spans="3:4" x14ac:dyDescent="0.2">
      <c r="C5385" s="29"/>
      <c r="D5385" s="29"/>
    </row>
    <row r="5386" spans="3:4" x14ac:dyDescent="0.2">
      <c r="C5386" s="29"/>
      <c r="D5386" s="29"/>
    </row>
    <row r="5387" spans="3:4" x14ac:dyDescent="0.2">
      <c r="C5387" s="29"/>
      <c r="D5387" s="29"/>
    </row>
    <row r="5388" spans="3:4" x14ac:dyDescent="0.2">
      <c r="C5388" s="29"/>
      <c r="D5388" s="29"/>
    </row>
    <row r="5389" spans="3:4" x14ac:dyDescent="0.2">
      <c r="C5389" s="29"/>
      <c r="D5389" s="29"/>
    </row>
    <row r="5390" spans="3:4" x14ac:dyDescent="0.2">
      <c r="C5390" s="29"/>
      <c r="D5390" s="29"/>
    </row>
    <row r="5391" spans="3:4" x14ac:dyDescent="0.2">
      <c r="C5391" s="29"/>
      <c r="D5391" s="29"/>
    </row>
    <row r="5392" spans="3:4" x14ac:dyDescent="0.2">
      <c r="C5392" s="29"/>
      <c r="D5392" s="29"/>
    </row>
    <row r="5393" spans="3:4" x14ac:dyDescent="0.2">
      <c r="C5393" s="29"/>
      <c r="D5393" s="29"/>
    </row>
    <row r="5394" spans="3:4" x14ac:dyDescent="0.2">
      <c r="C5394" s="29"/>
      <c r="D5394" s="29"/>
    </row>
    <row r="5395" spans="3:4" x14ac:dyDescent="0.2">
      <c r="C5395" s="29"/>
      <c r="D5395" s="29"/>
    </row>
    <row r="5396" spans="3:4" x14ac:dyDescent="0.2">
      <c r="C5396" s="29"/>
      <c r="D5396" s="29"/>
    </row>
    <row r="5397" spans="3:4" x14ac:dyDescent="0.2">
      <c r="C5397" s="29"/>
      <c r="D5397" s="29"/>
    </row>
    <row r="5398" spans="3:4" x14ac:dyDescent="0.2">
      <c r="C5398" s="29"/>
      <c r="D5398" s="29"/>
    </row>
    <row r="5399" spans="3:4" x14ac:dyDescent="0.2">
      <c r="C5399" s="29"/>
      <c r="D5399" s="29"/>
    </row>
    <row r="5400" spans="3:4" x14ac:dyDescent="0.2">
      <c r="C5400" s="29"/>
      <c r="D5400" s="29"/>
    </row>
    <row r="5401" spans="3:4" x14ac:dyDescent="0.2">
      <c r="C5401" s="29"/>
      <c r="D5401" s="29"/>
    </row>
    <row r="5402" spans="3:4" x14ac:dyDescent="0.2">
      <c r="C5402" s="29"/>
      <c r="D5402" s="29"/>
    </row>
    <row r="5403" spans="3:4" x14ac:dyDescent="0.2">
      <c r="C5403" s="29"/>
      <c r="D5403" s="29"/>
    </row>
    <row r="5404" spans="3:4" x14ac:dyDescent="0.2">
      <c r="C5404" s="29"/>
      <c r="D5404" s="29"/>
    </row>
    <row r="5405" spans="3:4" x14ac:dyDescent="0.2">
      <c r="C5405" s="29"/>
      <c r="D5405" s="29"/>
    </row>
    <row r="5406" spans="3:4" x14ac:dyDescent="0.2">
      <c r="C5406" s="29"/>
      <c r="D5406" s="29"/>
    </row>
    <row r="5407" spans="3:4" x14ac:dyDescent="0.2">
      <c r="C5407" s="29"/>
      <c r="D5407" s="29"/>
    </row>
    <row r="5408" spans="3:4" x14ac:dyDescent="0.2">
      <c r="C5408" s="29"/>
      <c r="D5408" s="29"/>
    </row>
    <row r="5409" spans="3:4" x14ac:dyDescent="0.2">
      <c r="C5409" s="29"/>
      <c r="D5409" s="29"/>
    </row>
    <row r="5410" spans="3:4" x14ac:dyDescent="0.2">
      <c r="C5410" s="29"/>
      <c r="D5410" s="29"/>
    </row>
    <row r="5411" spans="3:4" x14ac:dyDescent="0.2">
      <c r="C5411" s="29"/>
      <c r="D5411" s="29"/>
    </row>
    <row r="5412" spans="3:4" x14ac:dyDescent="0.2">
      <c r="C5412" s="29"/>
      <c r="D5412" s="29"/>
    </row>
    <row r="5413" spans="3:4" x14ac:dyDescent="0.2">
      <c r="C5413" s="29"/>
      <c r="D5413" s="29"/>
    </row>
    <row r="5414" spans="3:4" x14ac:dyDescent="0.2">
      <c r="C5414" s="29"/>
      <c r="D5414" s="29"/>
    </row>
    <row r="5415" spans="3:4" x14ac:dyDescent="0.2">
      <c r="C5415" s="29"/>
      <c r="D5415" s="29"/>
    </row>
    <row r="5416" spans="3:4" x14ac:dyDescent="0.2">
      <c r="C5416" s="29"/>
      <c r="D5416" s="29"/>
    </row>
    <row r="5417" spans="3:4" x14ac:dyDescent="0.2">
      <c r="C5417" s="29"/>
      <c r="D5417" s="29"/>
    </row>
    <row r="5418" spans="3:4" x14ac:dyDescent="0.2">
      <c r="C5418" s="29"/>
      <c r="D5418" s="29"/>
    </row>
    <row r="5419" spans="3:4" x14ac:dyDescent="0.2">
      <c r="C5419" s="29"/>
      <c r="D5419" s="29"/>
    </row>
    <row r="5420" spans="3:4" x14ac:dyDescent="0.2">
      <c r="C5420" s="29"/>
      <c r="D5420" s="29"/>
    </row>
    <row r="5421" spans="3:4" x14ac:dyDescent="0.2">
      <c r="C5421" s="29"/>
      <c r="D5421" s="29"/>
    </row>
    <row r="5422" spans="3:4" x14ac:dyDescent="0.2">
      <c r="C5422" s="29"/>
      <c r="D5422" s="29"/>
    </row>
    <row r="5423" spans="3:4" x14ac:dyDescent="0.2">
      <c r="C5423" s="29"/>
      <c r="D5423" s="29"/>
    </row>
    <row r="5424" spans="3:4" x14ac:dyDescent="0.2">
      <c r="C5424" s="29"/>
      <c r="D5424" s="29"/>
    </row>
    <row r="5425" spans="3:4" x14ac:dyDescent="0.2">
      <c r="C5425" s="29"/>
      <c r="D5425" s="29"/>
    </row>
    <row r="5426" spans="3:4" x14ac:dyDescent="0.2">
      <c r="C5426" s="29"/>
      <c r="D5426" s="29"/>
    </row>
    <row r="5427" spans="3:4" x14ac:dyDescent="0.2">
      <c r="C5427" s="29"/>
      <c r="D5427" s="29"/>
    </row>
    <row r="5428" spans="3:4" x14ac:dyDescent="0.2">
      <c r="C5428" s="29"/>
      <c r="D5428" s="29"/>
    </row>
    <row r="5429" spans="3:4" x14ac:dyDescent="0.2">
      <c r="C5429" s="29"/>
      <c r="D5429" s="29"/>
    </row>
    <row r="5430" spans="3:4" x14ac:dyDescent="0.2">
      <c r="C5430" s="29"/>
      <c r="D5430" s="29"/>
    </row>
    <row r="5431" spans="3:4" x14ac:dyDescent="0.2">
      <c r="C5431" s="29"/>
      <c r="D5431" s="29"/>
    </row>
    <row r="5432" spans="3:4" x14ac:dyDescent="0.2">
      <c r="C5432" s="29"/>
      <c r="D5432" s="29"/>
    </row>
    <row r="5433" spans="3:4" x14ac:dyDescent="0.2">
      <c r="C5433" s="29"/>
      <c r="D5433" s="29"/>
    </row>
    <row r="5434" spans="3:4" x14ac:dyDescent="0.2">
      <c r="C5434" s="29"/>
      <c r="D5434" s="29"/>
    </row>
    <row r="5435" spans="3:4" x14ac:dyDescent="0.2">
      <c r="C5435" s="29"/>
      <c r="D5435" s="29"/>
    </row>
    <row r="5436" spans="3:4" x14ac:dyDescent="0.2">
      <c r="C5436" s="29"/>
      <c r="D5436" s="29"/>
    </row>
    <row r="5437" spans="3:4" x14ac:dyDescent="0.2">
      <c r="C5437" s="29"/>
      <c r="D5437" s="29"/>
    </row>
    <row r="5438" spans="3:4" x14ac:dyDescent="0.2">
      <c r="C5438" s="29"/>
      <c r="D5438" s="29"/>
    </row>
    <row r="5439" spans="3:4" x14ac:dyDescent="0.2">
      <c r="C5439" s="29"/>
      <c r="D5439" s="29"/>
    </row>
    <row r="5440" spans="3:4" x14ac:dyDescent="0.2">
      <c r="C5440" s="29"/>
      <c r="D5440" s="29"/>
    </row>
    <row r="5441" spans="3:4" x14ac:dyDescent="0.2">
      <c r="C5441" s="29"/>
      <c r="D5441" s="29"/>
    </row>
    <row r="5442" spans="3:4" x14ac:dyDescent="0.2">
      <c r="C5442" s="29"/>
      <c r="D5442" s="29"/>
    </row>
    <row r="5443" spans="3:4" x14ac:dyDescent="0.2">
      <c r="C5443" s="29"/>
      <c r="D5443" s="29"/>
    </row>
    <row r="5444" spans="3:4" x14ac:dyDescent="0.2">
      <c r="C5444" s="29"/>
      <c r="D5444" s="29"/>
    </row>
    <row r="5445" spans="3:4" x14ac:dyDescent="0.2">
      <c r="C5445" s="29"/>
      <c r="D5445" s="29"/>
    </row>
    <row r="5446" spans="3:4" x14ac:dyDescent="0.2">
      <c r="C5446" s="29"/>
      <c r="D5446" s="29"/>
    </row>
    <row r="5447" spans="3:4" x14ac:dyDescent="0.2">
      <c r="C5447" s="29"/>
      <c r="D5447" s="29"/>
    </row>
    <row r="5448" spans="3:4" x14ac:dyDescent="0.2">
      <c r="C5448" s="29"/>
      <c r="D5448" s="29"/>
    </row>
    <row r="5449" spans="3:4" x14ac:dyDescent="0.2">
      <c r="C5449" s="29"/>
      <c r="D5449" s="29"/>
    </row>
    <row r="5450" spans="3:4" x14ac:dyDescent="0.2">
      <c r="C5450" s="29"/>
      <c r="D5450" s="29"/>
    </row>
    <row r="5451" spans="3:4" x14ac:dyDescent="0.2">
      <c r="C5451" s="29"/>
      <c r="D5451" s="29"/>
    </row>
    <row r="5452" spans="3:4" x14ac:dyDescent="0.2">
      <c r="C5452" s="29"/>
      <c r="D5452" s="29"/>
    </row>
    <row r="5453" spans="3:4" x14ac:dyDescent="0.2">
      <c r="C5453" s="29"/>
      <c r="D5453" s="29"/>
    </row>
    <row r="5454" spans="3:4" x14ac:dyDescent="0.2">
      <c r="C5454" s="29"/>
      <c r="D5454" s="29"/>
    </row>
    <row r="5455" spans="3:4" x14ac:dyDescent="0.2">
      <c r="C5455" s="29"/>
      <c r="D5455" s="29"/>
    </row>
    <row r="5456" spans="3:4" x14ac:dyDescent="0.2">
      <c r="C5456" s="29"/>
      <c r="D5456" s="29"/>
    </row>
    <row r="5457" spans="3:4" x14ac:dyDescent="0.2">
      <c r="C5457" s="29"/>
      <c r="D5457" s="29"/>
    </row>
    <row r="5458" spans="3:4" x14ac:dyDescent="0.2">
      <c r="C5458" s="29"/>
      <c r="D5458" s="29"/>
    </row>
    <row r="5459" spans="3:4" x14ac:dyDescent="0.2">
      <c r="C5459" s="29"/>
      <c r="D5459" s="29"/>
    </row>
    <row r="5460" spans="3:4" x14ac:dyDescent="0.2">
      <c r="C5460" s="29"/>
      <c r="D5460" s="29"/>
    </row>
    <row r="5461" spans="3:4" x14ac:dyDescent="0.2">
      <c r="C5461" s="29"/>
      <c r="D5461" s="29"/>
    </row>
    <row r="5462" spans="3:4" x14ac:dyDescent="0.2">
      <c r="C5462" s="29"/>
      <c r="D5462" s="29"/>
    </row>
    <row r="5463" spans="3:4" x14ac:dyDescent="0.2">
      <c r="C5463" s="29"/>
      <c r="D5463" s="29"/>
    </row>
    <row r="5464" spans="3:4" x14ac:dyDescent="0.2">
      <c r="C5464" s="29"/>
      <c r="D5464" s="29"/>
    </row>
    <row r="5465" spans="3:4" x14ac:dyDescent="0.2">
      <c r="C5465" s="29"/>
      <c r="D5465" s="29"/>
    </row>
    <row r="5466" spans="3:4" x14ac:dyDescent="0.2">
      <c r="C5466" s="29"/>
      <c r="D5466" s="29"/>
    </row>
    <row r="5467" spans="3:4" x14ac:dyDescent="0.2">
      <c r="C5467" s="29"/>
      <c r="D5467" s="29"/>
    </row>
    <row r="5468" spans="3:4" x14ac:dyDescent="0.2">
      <c r="C5468" s="29"/>
      <c r="D5468" s="29"/>
    </row>
    <row r="5469" spans="3:4" x14ac:dyDescent="0.2">
      <c r="C5469" s="29"/>
      <c r="D5469" s="29"/>
    </row>
    <row r="5470" spans="3:4" x14ac:dyDescent="0.2">
      <c r="C5470" s="29"/>
      <c r="D5470" s="29"/>
    </row>
    <row r="5471" spans="3:4" x14ac:dyDescent="0.2">
      <c r="C5471" s="29"/>
      <c r="D5471" s="29"/>
    </row>
    <row r="5472" spans="3:4" x14ac:dyDescent="0.2">
      <c r="C5472" s="29"/>
      <c r="D5472" s="29"/>
    </row>
    <row r="5473" spans="3:4" x14ac:dyDescent="0.2">
      <c r="C5473" s="29"/>
      <c r="D5473" s="29"/>
    </row>
    <row r="5474" spans="3:4" x14ac:dyDescent="0.2">
      <c r="C5474" s="29"/>
      <c r="D5474" s="29"/>
    </row>
    <row r="5475" spans="3:4" x14ac:dyDescent="0.2">
      <c r="C5475" s="29"/>
      <c r="D5475" s="29"/>
    </row>
    <row r="5476" spans="3:4" x14ac:dyDescent="0.2">
      <c r="C5476" s="29"/>
      <c r="D5476" s="29"/>
    </row>
    <row r="5477" spans="3:4" x14ac:dyDescent="0.2">
      <c r="C5477" s="29"/>
      <c r="D5477" s="29"/>
    </row>
    <row r="5478" spans="3:4" x14ac:dyDescent="0.2">
      <c r="C5478" s="29"/>
      <c r="D5478" s="29"/>
    </row>
    <row r="5479" spans="3:4" x14ac:dyDescent="0.2">
      <c r="C5479" s="29"/>
      <c r="D5479" s="29"/>
    </row>
    <row r="5480" spans="3:4" x14ac:dyDescent="0.2">
      <c r="C5480" s="29"/>
      <c r="D5480" s="29"/>
    </row>
    <row r="5481" spans="3:4" x14ac:dyDescent="0.2">
      <c r="C5481" s="29"/>
      <c r="D5481" s="29"/>
    </row>
    <row r="5482" spans="3:4" x14ac:dyDescent="0.2">
      <c r="C5482" s="29"/>
      <c r="D5482" s="29"/>
    </row>
    <row r="5483" spans="3:4" x14ac:dyDescent="0.2">
      <c r="C5483" s="29"/>
      <c r="D5483" s="29"/>
    </row>
    <row r="5484" spans="3:4" x14ac:dyDescent="0.2">
      <c r="C5484" s="29"/>
      <c r="D5484" s="29"/>
    </row>
    <row r="5485" spans="3:4" x14ac:dyDescent="0.2">
      <c r="C5485" s="29"/>
      <c r="D5485" s="29"/>
    </row>
    <row r="5486" spans="3:4" x14ac:dyDescent="0.2">
      <c r="C5486" s="29"/>
      <c r="D5486" s="29"/>
    </row>
    <row r="5487" spans="3:4" x14ac:dyDescent="0.2">
      <c r="C5487" s="29"/>
      <c r="D5487" s="29"/>
    </row>
    <row r="5488" spans="3:4" x14ac:dyDescent="0.2">
      <c r="C5488" s="29"/>
      <c r="D5488" s="29"/>
    </row>
    <row r="5489" spans="3:4" x14ac:dyDescent="0.2">
      <c r="C5489" s="29"/>
      <c r="D5489" s="29"/>
    </row>
    <row r="5490" spans="3:4" x14ac:dyDescent="0.2">
      <c r="C5490" s="29"/>
      <c r="D5490" s="29"/>
    </row>
    <row r="5491" spans="3:4" x14ac:dyDescent="0.2">
      <c r="C5491" s="29"/>
      <c r="D5491" s="29"/>
    </row>
    <row r="5492" spans="3:4" x14ac:dyDescent="0.2">
      <c r="C5492" s="29"/>
      <c r="D5492" s="29"/>
    </row>
    <row r="5493" spans="3:4" x14ac:dyDescent="0.2">
      <c r="C5493" s="29"/>
      <c r="D5493" s="29"/>
    </row>
    <row r="5494" spans="3:4" x14ac:dyDescent="0.2">
      <c r="C5494" s="29"/>
      <c r="D5494" s="29"/>
    </row>
    <row r="5495" spans="3:4" x14ac:dyDescent="0.2">
      <c r="C5495" s="29"/>
      <c r="D5495" s="29"/>
    </row>
    <row r="5496" spans="3:4" x14ac:dyDescent="0.2">
      <c r="C5496" s="29"/>
      <c r="D5496" s="29"/>
    </row>
    <row r="5497" spans="3:4" x14ac:dyDescent="0.2">
      <c r="C5497" s="29"/>
      <c r="D5497" s="29"/>
    </row>
    <row r="5498" spans="3:4" x14ac:dyDescent="0.2">
      <c r="C5498" s="29"/>
      <c r="D5498" s="29"/>
    </row>
    <row r="5499" spans="3:4" x14ac:dyDescent="0.2">
      <c r="C5499" s="29"/>
      <c r="D5499" s="29"/>
    </row>
    <row r="5500" spans="3:4" x14ac:dyDescent="0.2">
      <c r="C5500" s="29"/>
      <c r="D5500" s="29"/>
    </row>
    <row r="5501" spans="3:4" x14ac:dyDescent="0.2">
      <c r="C5501" s="29"/>
      <c r="D5501" s="29"/>
    </row>
    <row r="5502" spans="3:4" x14ac:dyDescent="0.2">
      <c r="C5502" s="29"/>
      <c r="D5502" s="29"/>
    </row>
    <row r="5503" spans="3:4" x14ac:dyDescent="0.2">
      <c r="C5503" s="29"/>
      <c r="D5503" s="29"/>
    </row>
    <row r="5504" spans="3:4" x14ac:dyDescent="0.2">
      <c r="C5504" s="29"/>
      <c r="D5504" s="29"/>
    </row>
    <row r="5505" spans="3:4" x14ac:dyDescent="0.2">
      <c r="C5505" s="29"/>
      <c r="D5505" s="29"/>
    </row>
    <row r="5506" spans="3:4" x14ac:dyDescent="0.2">
      <c r="C5506" s="29"/>
      <c r="D5506" s="29"/>
    </row>
    <row r="5507" spans="3:4" x14ac:dyDescent="0.2">
      <c r="C5507" s="29"/>
      <c r="D5507" s="29"/>
    </row>
    <row r="5508" spans="3:4" x14ac:dyDescent="0.2">
      <c r="C5508" s="29"/>
      <c r="D5508" s="29"/>
    </row>
    <row r="5509" spans="3:4" x14ac:dyDescent="0.2">
      <c r="C5509" s="29"/>
      <c r="D5509" s="29"/>
    </row>
    <row r="5510" spans="3:4" x14ac:dyDescent="0.2">
      <c r="C5510" s="29"/>
      <c r="D5510" s="29"/>
    </row>
    <row r="5511" spans="3:4" x14ac:dyDescent="0.2">
      <c r="C5511" s="29"/>
      <c r="D5511" s="29"/>
    </row>
    <row r="5512" spans="3:4" x14ac:dyDescent="0.2">
      <c r="C5512" s="29"/>
      <c r="D5512" s="29"/>
    </row>
    <row r="5513" spans="3:4" x14ac:dyDescent="0.2">
      <c r="C5513" s="29"/>
      <c r="D5513" s="29"/>
    </row>
    <row r="5514" spans="3:4" x14ac:dyDescent="0.2">
      <c r="C5514" s="29"/>
      <c r="D5514" s="29"/>
    </row>
    <row r="5515" spans="3:4" x14ac:dyDescent="0.2">
      <c r="C5515" s="29"/>
      <c r="D5515" s="29"/>
    </row>
    <row r="5516" spans="3:4" x14ac:dyDescent="0.2">
      <c r="C5516" s="29"/>
      <c r="D5516" s="29"/>
    </row>
    <row r="5517" spans="3:4" x14ac:dyDescent="0.2">
      <c r="C5517" s="29"/>
      <c r="D5517" s="29"/>
    </row>
    <row r="5518" spans="3:4" x14ac:dyDescent="0.2">
      <c r="C5518" s="29"/>
      <c r="D5518" s="29"/>
    </row>
    <row r="5519" spans="3:4" x14ac:dyDescent="0.2">
      <c r="C5519" s="29"/>
      <c r="D5519" s="29"/>
    </row>
    <row r="5520" spans="3:4" x14ac:dyDescent="0.2">
      <c r="C5520" s="29"/>
      <c r="D5520" s="29"/>
    </row>
    <row r="5521" spans="3:4" x14ac:dyDescent="0.2">
      <c r="C5521" s="29"/>
      <c r="D5521" s="29"/>
    </row>
    <row r="5522" spans="3:4" x14ac:dyDescent="0.2">
      <c r="C5522" s="29"/>
      <c r="D5522" s="29"/>
    </row>
    <row r="5523" spans="3:4" x14ac:dyDescent="0.2">
      <c r="C5523" s="29"/>
      <c r="D5523" s="29"/>
    </row>
    <row r="5524" spans="3:4" x14ac:dyDescent="0.2">
      <c r="C5524" s="29"/>
      <c r="D5524" s="29"/>
    </row>
    <row r="5525" spans="3:4" x14ac:dyDescent="0.2">
      <c r="C5525" s="29"/>
      <c r="D5525" s="29"/>
    </row>
    <row r="5526" spans="3:4" x14ac:dyDescent="0.2">
      <c r="C5526" s="29"/>
      <c r="D5526" s="29"/>
    </row>
    <row r="5527" spans="3:4" x14ac:dyDescent="0.2">
      <c r="C5527" s="29"/>
      <c r="D5527" s="29"/>
    </row>
    <row r="5528" spans="3:4" x14ac:dyDescent="0.2">
      <c r="C5528" s="29"/>
      <c r="D5528" s="29"/>
    </row>
    <row r="5529" spans="3:4" x14ac:dyDescent="0.2">
      <c r="C5529" s="29"/>
      <c r="D5529" s="29"/>
    </row>
    <row r="5530" spans="3:4" x14ac:dyDescent="0.2">
      <c r="C5530" s="29"/>
      <c r="D5530" s="29"/>
    </row>
    <row r="5531" spans="3:4" x14ac:dyDescent="0.2">
      <c r="C5531" s="29"/>
      <c r="D5531" s="29"/>
    </row>
    <row r="5532" spans="3:4" x14ac:dyDescent="0.2">
      <c r="C5532" s="29"/>
      <c r="D5532" s="29"/>
    </row>
    <row r="5533" spans="3:4" x14ac:dyDescent="0.2">
      <c r="C5533" s="29"/>
      <c r="D5533" s="29"/>
    </row>
    <row r="5534" spans="3:4" x14ac:dyDescent="0.2">
      <c r="C5534" s="29"/>
      <c r="D5534" s="29"/>
    </row>
    <row r="5535" spans="3:4" x14ac:dyDescent="0.2">
      <c r="C5535" s="29"/>
      <c r="D5535" s="29"/>
    </row>
    <row r="5536" spans="3:4" x14ac:dyDescent="0.2">
      <c r="C5536" s="29"/>
      <c r="D5536" s="29"/>
    </row>
    <row r="5537" spans="3:4" x14ac:dyDescent="0.2">
      <c r="C5537" s="29"/>
      <c r="D5537" s="29"/>
    </row>
    <row r="5538" spans="3:4" x14ac:dyDescent="0.2">
      <c r="C5538" s="29"/>
      <c r="D5538" s="29"/>
    </row>
    <row r="5539" spans="3:4" x14ac:dyDescent="0.2">
      <c r="C5539" s="29"/>
      <c r="D5539" s="29"/>
    </row>
    <row r="5540" spans="3:4" x14ac:dyDescent="0.2">
      <c r="C5540" s="29"/>
      <c r="D5540" s="29"/>
    </row>
    <row r="5541" spans="3:4" x14ac:dyDescent="0.2">
      <c r="C5541" s="29"/>
      <c r="D5541" s="29"/>
    </row>
    <row r="5542" spans="3:4" x14ac:dyDescent="0.2">
      <c r="C5542" s="29"/>
      <c r="D5542" s="29"/>
    </row>
    <row r="5543" spans="3:4" x14ac:dyDescent="0.2">
      <c r="C5543" s="29"/>
      <c r="D5543" s="29"/>
    </row>
    <row r="5544" spans="3:4" x14ac:dyDescent="0.2">
      <c r="C5544" s="29"/>
      <c r="D5544" s="29"/>
    </row>
    <row r="5545" spans="3:4" x14ac:dyDescent="0.2">
      <c r="C5545" s="29"/>
      <c r="D5545" s="29"/>
    </row>
    <row r="5546" spans="3:4" x14ac:dyDescent="0.2">
      <c r="C5546" s="29"/>
      <c r="D5546" s="29"/>
    </row>
    <row r="5547" spans="3:4" x14ac:dyDescent="0.2">
      <c r="C5547" s="29"/>
      <c r="D5547" s="29"/>
    </row>
    <row r="5548" spans="3:4" x14ac:dyDescent="0.2">
      <c r="C5548" s="29"/>
      <c r="D5548" s="29"/>
    </row>
    <row r="5549" spans="3:4" x14ac:dyDescent="0.2">
      <c r="C5549" s="29"/>
      <c r="D5549" s="29"/>
    </row>
    <row r="5550" spans="3:4" x14ac:dyDescent="0.2">
      <c r="C5550" s="29"/>
      <c r="D5550" s="29"/>
    </row>
    <row r="5551" spans="3:4" x14ac:dyDescent="0.2">
      <c r="C5551" s="29"/>
      <c r="D5551" s="29"/>
    </row>
    <row r="5552" spans="3:4" x14ac:dyDescent="0.2">
      <c r="C5552" s="29"/>
      <c r="D5552" s="29"/>
    </row>
    <row r="5553" spans="3:4" x14ac:dyDescent="0.2">
      <c r="C5553" s="29"/>
      <c r="D5553" s="29"/>
    </row>
    <row r="5554" spans="3:4" x14ac:dyDescent="0.2">
      <c r="C5554" s="29"/>
      <c r="D5554" s="29"/>
    </row>
    <row r="5555" spans="3:4" x14ac:dyDescent="0.2">
      <c r="C5555" s="29"/>
      <c r="D5555" s="29"/>
    </row>
    <row r="5556" spans="3:4" x14ac:dyDescent="0.2">
      <c r="C5556" s="29"/>
      <c r="D5556" s="29"/>
    </row>
    <row r="5557" spans="3:4" x14ac:dyDescent="0.2">
      <c r="C5557" s="29"/>
      <c r="D5557" s="29"/>
    </row>
    <row r="5558" spans="3:4" x14ac:dyDescent="0.2">
      <c r="C5558" s="29"/>
      <c r="D5558" s="29"/>
    </row>
    <row r="5559" spans="3:4" x14ac:dyDescent="0.2">
      <c r="C5559" s="29"/>
      <c r="D5559" s="29"/>
    </row>
    <row r="5560" spans="3:4" x14ac:dyDescent="0.2">
      <c r="C5560" s="29"/>
      <c r="D5560" s="29"/>
    </row>
    <row r="5561" spans="3:4" x14ac:dyDescent="0.2">
      <c r="C5561" s="29"/>
      <c r="D5561" s="29"/>
    </row>
    <row r="5562" spans="3:4" x14ac:dyDescent="0.2">
      <c r="C5562" s="29"/>
      <c r="D5562" s="29"/>
    </row>
    <row r="5563" spans="3:4" x14ac:dyDescent="0.2">
      <c r="C5563" s="29"/>
      <c r="D5563" s="29"/>
    </row>
    <row r="5564" spans="3:4" x14ac:dyDescent="0.2">
      <c r="C5564" s="29"/>
      <c r="D5564" s="29"/>
    </row>
    <row r="5565" spans="3:4" x14ac:dyDescent="0.2">
      <c r="C5565" s="29"/>
      <c r="D5565" s="29"/>
    </row>
    <row r="5566" spans="3:4" x14ac:dyDescent="0.2">
      <c r="C5566" s="29"/>
      <c r="D5566" s="29"/>
    </row>
    <row r="5567" spans="3:4" x14ac:dyDescent="0.2">
      <c r="C5567" s="29"/>
      <c r="D5567" s="29"/>
    </row>
    <row r="5568" spans="3:4" x14ac:dyDescent="0.2">
      <c r="C5568" s="29"/>
      <c r="D5568" s="29"/>
    </row>
    <row r="5569" spans="3:4" x14ac:dyDescent="0.2">
      <c r="C5569" s="29"/>
      <c r="D5569" s="29"/>
    </row>
    <row r="5570" spans="3:4" x14ac:dyDescent="0.2">
      <c r="C5570" s="29"/>
      <c r="D5570" s="29"/>
    </row>
    <row r="5571" spans="3:4" x14ac:dyDescent="0.2">
      <c r="C5571" s="29"/>
      <c r="D5571" s="29"/>
    </row>
    <row r="5572" spans="3:4" x14ac:dyDescent="0.2">
      <c r="C5572" s="29"/>
      <c r="D5572" s="29"/>
    </row>
    <row r="5573" spans="3:4" x14ac:dyDescent="0.2">
      <c r="C5573" s="29"/>
      <c r="D5573" s="29"/>
    </row>
    <row r="5574" spans="3:4" x14ac:dyDescent="0.2">
      <c r="C5574" s="29"/>
      <c r="D5574" s="29"/>
    </row>
    <row r="5575" spans="3:4" x14ac:dyDescent="0.2">
      <c r="C5575" s="29"/>
      <c r="D5575" s="29"/>
    </row>
    <row r="5576" spans="3:4" x14ac:dyDescent="0.2">
      <c r="C5576" s="29"/>
      <c r="D5576" s="29"/>
    </row>
    <row r="5577" spans="3:4" x14ac:dyDescent="0.2">
      <c r="C5577" s="29"/>
      <c r="D5577" s="29"/>
    </row>
    <row r="5578" spans="3:4" x14ac:dyDescent="0.2">
      <c r="C5578" s="29"/>
      <c r="D5578" s="29"/>
    </row>
    <row r="5579" spans="3:4" x14ac:dyDescent="0.2">
      <c r="C5579" s="29"/>
      <c r="D5579" s="29"/>
    </row>
    <row r="5580" spans="3:4" x14ac:dyDescent="0.2">
      <c r="C5580" s="29"/>
      <c r="D5580" s="29"/>
    </row>
    <row r="5581" spans="3:4" x14ac:dyDescent="0.2">
      <c r="C5581" s="29"/>
      <c r="D5581" s="29"/>
    </row>
    <row r="5582" spans="3:4" x14ac:dyDescent="0.2">
      <c r="C5582" s="29"/>
      <c r="D5582" s="29"/>
    </row>
    <row r="5583" spans="3:4" x14ac:dyDescent="0.2">
      <c r="C5583" s="29"/>
      <c r="D5583" s="29"/>
    </row>
    <row r="5584" spans="3:4" x14ac:dyDescent="0.2">
      <c r="C5584" s="29"/>
      <c r="D5584" s="29"/>
    </row>
    <row r="5585" spans="3:4" x14ac:dyDescent="0.2">
      <c r="C5585" s="29"/>
      <c r="D5585" s="29"/>
    </row>
    <row r="5586" spans="3:4" x14ac:dyDescent="0.2">
      <c r="C5586" s="29"/>
      <c r="D5586" s="29"/>
    </row>
    <row r="5587" spans="3:4" x14ac:dyDescent="0.2">
      <c r="C5587" s="29"/>
      <c r="D5587" s="29"/>
    </row>
    <row r="5588" spans="3:4" x14ac:dyDescent="0.2">
      <c r="C5588" s="29"/>
      <c r="D5588" s="29"/>
    </row>
    <row r="5589" spans="3:4" x14ac:dyDescent="0.2">
      <c r="C5589" s="29"/>
      <c r="D5589" s="29"/>
    </row>
    <row r="5590" spans="3:4" x14ac:dyDescent="0.2">
      <c r="C5590" s="29"/>
      <c r="D5590" s="29"/>
    </row>
    <row r="5591" spans="3:4" x14ac:dyDescent="0.2">
      <c r="C5591" s="29"/>
      <c r="D5591" s="29"/>
    </row>
    <row r="5592" spans="3:4" x14ac:dyDescent="0.2">
      <c r="C5592" s="29"/>
      <c r="D5592" s="29"/>
    </row>
    <row r="5593" spans="3:4" x14ac:dyDescent="0.2">
      <c r="C5593" s="29"/>
      <c r="D5593" s="29"/>
    </row>
    <row r="5594" spans="3:4" x14ac:dyDescent="0.2">
      <c r="C5594" s="29"/>
      <c r="D5594" s="29"/>
    </row>
    <row r="5595" spans="3:4" x14ac:dyDescent="0.2">
      <c r="C5595" s="29"/>
      <c r="D5595" s="29"/>
    </row>
    <row r="5596" spans="3:4" x14ac:dyDescent="0.2">
      <c r="C5596" s="29"/>
      <c r="D5596" s="29"/>
    </row>
    <row r="5597" spans="3:4" x14ac:dyDescent="0.2">
      <c r="C5597" s="29"/>
      <c r="D5597" s="29"/>
    </row>
    <row r="5598" spans="3:4" x14ac:dyDescent="0.2">
      <c r="C5598" s="29"/>
      <c r="D5598" s="29"/>
    </row>
    <row r="5599" spans="3:4" x14ac:dyDescent="0.2">
      <c r="C5599" s="29"/>
      <c r="D5599" s="29"/>
    </row>
    <row r="5600" spans="3:4" x14ac:dyDescent="0.2">
      <c r="C5600" s="29"/>
      <c r="D5600" s="29"/>
    </row>
    <row r="5601" spans="3:4" x14ac:dyDescent="0.2">
      <c r="C5601" s="29"/>
      <c r="D5601" s="29"/>
    </row>
    <row r="5602" spans="3:4" x14ac:dyDescent="0.2">
      <c r="C5602" s="29"/>
      <c r="D5602" s="29"/>
    </row>
    <row r="5603" spans="3:4" x14ac:dyDescent="0.2">
      <c r="C5603" s="29"/>
      <c r="D5603" s="29"/>
    </row>
    <row r="5604" spans="3:4" x14ac:dyDescent="0.2">
      <c r="C5604" s="29"/>
      <c r="D5604" s="29"/>
    </row>
    <row r="5605" spans="3:4" x14ac:dyDescent="0.2">
      <c r="C5605" s="29"/>
      <c r="D5605" s="29"/>
    </row>
    <row r="5606" spans="3:4" x14ac:dyDescent="0.2">
      <c r="C5606" s="29"/>
      <c r="D5606" s="29"/>
    </row>
    <row r="5607" spans="3:4" x14ac:dyDescent="0.2">
      <c r="C5607" s="29"/>
      <c r="D5607" s="29"/>
    </row>
    <row r="5608" spans="3:4" x14ac:dyDescent="0.2">
      <c r="C5608" s="29"/>
      <c r="D5608" s="29"/>
    </row>
    <row r="5609" spans="3:4" x14ac:dyDescent="0.2">
      <c r="C5609" s="29"/>
      <c r="D5609" s="29"/>
    </row>
    <row r="5610" spans="3:4" x14ac:dyDescent="0.2">
      <c r="C5610" s="29"/>
      <c r="D5610" s="29"/>
    </row>
    <row r="5611" spans="3:4" x14ac:dyDescent="0.2">
      <c r="C5611" s="29"/>
      <c r="D5611" s="29"/>
    </row>
    <row r="5612" spans="3:4" x14ac:dyDescent="0.2">
      <c r="C5612" s="29"/>
      <c r="D5612" s="29"/>
    </row>
    <row r="5613" spans="3:4" x14ac:dyDescent="0.2">
      <c r="C5613" s="29"/>
      <c r="D5613" s="29"/>
    </row>
    <row r="5614" spans="3:4" x14ac:dyDescent="0.2">
      <c r="C5614" s="29"/>
      <c r="D5614" s="29"/>
    </row>
    <row r="5615" spans="3:4" x14ac:dyDescent="0.2">
      <c r="C5615" s="29"/>
      <c r="D5615" s="29"/>
    </row>
    <row r="5616" spans="3:4" x14ac:dyDescent="0.2">
      <c r="C5616" s="29"/>
      <c r="D5616" s="29"/>
    </row>
    <row r="5617" spans="3:4" x14ac:dyDescent="0.2">
      <c r="C5617" s="29"/>
      <c r="D5617" s="29"/>
    </row>
    <row r="5618" spans="3:4" x14ac:dyDescent="0.2">
      <c r="C5618" s="29"/>
      <c r="D5618" s="29"/>
    </row>
    <row r="5619" spans="3:4" x14ac:dyDescent="0.2">
      <c r="C5619" s="29"/>
      <c r="D5619" s="29"/>
    </row>
    <row r="5620" spans="3:4" x14ac:dyDescent="0.2">
      <c r="C5620" s="29"/>
      <c r="D5620" s="29"/>
    </row>
    <row r="5621" spans="3:4" x14ac:dyDescent="0.2">
      <c r="C5621" s="29"/>
      <c r="D5621" s="29"/>
    </row>
    <row r="5622" spans="3:4" x14ac:dyDescent="0.2">
      <c r="C5622" s="29"/>
      <c r="D5622" s="29"/>
    </row>
    <row r="5623" spans="3:4" x14ac:dyDescent="0.2">
      <c r="C5623" s="29"/>
      <c r="D5623" s="29"/>
    </row>
    <row r="5624" spans="3:4" x14ac:dyDescent="0.2">
      <c r="C5624" s="29"/>
      <c r="D5624" s="29"/>
    </row>
    <row r="5625" spans="3:4" x14ac:dyDescent="0.2">
      <c r="C5625" s="29"/>
      <c r="D5625" s="29"/>
    </row>
    <row r="5626" spans="3:4" x14ac:dyDescent="0.2">
      <c r="C5626" s="29"/>
      <c r="D5626" s="29"/>
    </row>
    <row r="5627" spans="3:4" x14ac:dyDescent="0.2">
      <c r="C5627" s="29"/>
      <c r="D5627" s="29"/>
    </row>
    <row r="5628" spans="3:4" x14ac:dyDescent="0.2">
      <c r="C5628" s="29"/>
      <c r="D5628" s="29"/>
    </row>
    <row r="5629" spans="3:4" x14ac:dyDescent="0.2">
      <c r="C5629" s="29"/>
      <c r="D5629" s="29"/>
    </row>
    <row r="5630" spans="3:4" x14ac:dyDescent="0.2">
      <c r="C5630" s="29"/>
      <c r="D5630" s="29"/>
    </row>
    <row r="5631" spans="3:4" x14ac:dyDescent="0.2">
      <c r="C5631" s="29"/>
      <c r="D5631" s="29"/>
    </row>
    <row r="5632" spans="3:4" x14ac:dyDescent="0.2">
      <c r="C5632" s="29"/>
      <c r="D5632" s="29"/>
    </row>
    <row r="5633" spans="3:4" x14ac:dyDescent="0.2">
      <c r="C5633" s="29"/>
      <c r="D5633" s="29"/>
    </row>
    <row r="5634" spans="3:4" x14ac:dyDescent="0.2">
      <c r="C5634" s="29"/>
      <c r="D5634" s="29"/>
    </row>
    <row r="5635" spans="3:4" x14ac:dyDescent="0.2">
      <c r="C5635" s="29"/>
      <c r="D5635" s="29"/>
    </row>
    <row r="5636" spans="3:4" x14ac:dyDescent="0.2">
      <c r="C5636" s="29"/>
      <c r="D5636" s="29"/>
    </row>
    <row r="5637" spans="3:4" x14ac:dyDescent="0.2">
      <c r="C5637" s="29"/>
      <c r="D5637" s="29"/>
    </row>
    <row r="5638" spans="3:4" x14ac:dyDescent="0.2">
      <c r="C5638" s="29"/>
      <c r="D5638" s="29"/>
    </row>
    <row r="5639" spans="3:4" x14ac:dyDescent="0.2">
      <c r="C5639" s="29"/>
      <c r="D5639" s="29"/>
    </row>
    <row r="5640" spans="3:4" x14ac:dyDescent="0.2">
      <c r="C5640" s="29"/>
      <c r="D5640" s="29"/>
    </row>
    <row r="5641" spans="3:4" x14ac:dyDescent="0.2">
      <c r="C5641" s="29"/>
      <c r="D5641" s="29"/>
    </row>
    <row r="5642" spans="3:4" x14ac:dyDescent="0.2">
      <c r="C5642" s="29"/>
      <c r="D5642" s="29"/>
    </row>
    <row r="5643" spans="3:4" x14ac:dyDescent="0.2">
      <c r="C5643" s="29"/>
      <c r="D5643" s="29"/>
    </row>
    <row r="5644" spans="3:4" x14ac:dyDescent="0.2">
      <c r="C5644" s="29"/>
      <c r="D5644" s="29"/>
    </row>
    <row r="5645" spans="3:4" x14ac:dyDescent="0.2">
      <c r="C5645" s="29"/>
      <c r="D5645" s="29"/>
    </row>
    <row r="5646" spans="3:4" x14ac:dyDescent="0.2">
      <c r="C5646" s="29"/>
      <c r="D5646" s="29"/>
    </row>
    <row r="5647" spans="3:4" x14ac:dyDescent="0.2">
      <c r="C5647" s="29"/>
      <c r="D5647" s="29"/>
    </row>
    <row r="5648" spans="3:4" x14ac:dyDescent="0.2">
      <c r="C5648" s="29"/>
      <c r="D5648" s="29"/>
    </row>
    <row r="5649" spans="3:4" x14ac:dyDescent="0.2">
      <c r="C5649" s="29"/>
      <c r="D5649" s="29"/>
    </row>
    <row r="5650" spans="3:4" x14ac:dyDescent="0.2">
      <c r="C5650" s="29"/>
      <c r="D5650" s="29"/>
    </row>
    <row r="5651" spans="3:4" x14ac:dyDescent="0.2">
      <c r="C5651" s="29"/>
      <c r="D5651" s="29"/>
    </row>
    <row r="5652" spans="3:4" x14ac:dyDescent="0.2">
      <c r="C5652" s="29"/>
      <c r="D5652" s="29"/>
    </row>
    <row r="5653" spans="3:4" x14ac:dyDescent="0.2">
      <c r="C5653" s="29"/>
      <c r="D5653" s="29"/>
    </row>
    <row r="5654" spans="3:4" x14ac:dyDescent="0.2">
      <c r="C5654" s="29"/>
      <c r="D5654" s="29"/>
    </row>
    <row r="5655" spans="3:4" x14ac:dyDescent="0.2">
      <c r="C5655" s="29"/>
      <c r="D5655" s="29"/>
    </row>
    <row r="5656" spans="3:4" x14ac:dyDescent="0.2">
      <c r="C5656" s="29"/>
      <c r="D5656" s="29"/>
    </row>
    <row r="5657" spans="3:4" x14ac:dyDescent="0.2">
      <c r="C5657" s="29"/>
      <c r="D5657" s="29"/>
    </row>
    <row r="5658" spans="3:4" x14ac:dyDescent="0.2">
      <c r="C5658" s="29"/>
      <c r="D5658" s="29"/>
    </row>
    <row r="5659" spans="3:4" x14ac:dyDescent="0.2">
      <c r="C5659" s="29"/>
      <c r="D5659" s="29"/>
    </row>
    <row r="5660" spans="3:4" x14ac:dyDescent="0.2">
      <c r="C5660" s="29"/>
      <c r="D5660" s="29"/>
    </row>
    <row r="5661" spans="3:4" x14ac:dyDescent="0.2">
      <c r="C5661" s="29"/>
      <c r="D5661" s="29"/>
    </row>
    <row r="5662" spans="3:4" x14ac:dyDescent="0.2">
      <c r="C5662" s="29"/>
      <c r="D5662" s="29"/>
    </row>
    <row r="5663" spans="3:4" x14ac:dyDescent="0.2">
      <c r="C5663" s="29"/>
      <c r="D5663" s="29"/>
    </row>
    <row r="5664" spans="3:4" x14ac:dyDescent="0.2">
      <c r="C5664" s="29"/>
      <c r="D5664" s="29"/>
    </row>
    <row r="5665" spans="3:4" x14ac:dyDescent="0.2">
      <c r="C5665" s="29"/>
      <c r="D5665" s="29"/>
    </row>
    <row r="5666" spans="3:4" x14ac:dyDescent="0.2">
      <c r="C5666" s="29"/>
      <c r="D5666" s="29"/>
    </row>
    <row r="5667" spans="3:4" x14ac:dyDescent="0.2">
      <c r="C5667" s="29"/>
      <c r="D5667" s="29"/>
    </row>
    <row r="5668" spans="3:4" x14ac:dyDescent="0.2">
      <c r="C5668" s="29"/>
      <c r="D5668" s="29"/>
    </row>
    <row r="5669" spans="3:4" x14ac:dyDescent="0.2">
      <c r="C5669" s="29"/>
      <c r="D5669" s="29"/>
    </row>
    <row r="5670" spans="3:4" x14ac:dyDescent="0.2">
      <c r="C5670" s="29"/>
      <c r="D5670" s="29"/>
    </row>
    <row r="5671" spans="3:4" x14ac:dyDescent="0.2">
      <c r="C5671" s="29"/>
      <c r="D5671" s="29"/>
    </row>
    <row r="5672" spans="3:4" x14ac:dyDescent="0.2">
      <c r="C5672" s="29"/>
      <c r="D5672" s="29"/>
    </row>
    <row r="5673" spans="3:4" x14ac:dyDescent="0.2">
      <c r="C5673" s="29"/>
      <c r="D5673" s="29"/>
    </row>
    <row r="5674" spans="3:4" x14ac:dyDescent="0.2">
      <c r="C5674" s="29"/>
      <c r="D5674" s="29"/>
    </row>
    <row r="5675" spans="3:4" x14ac:dyDescent="0.2">
      <c r="C5675" s="29"/>
      <c r="D5675" s="29"/>
    </row>
    <row r="5676" spans="3:4" x14ac:dyDescent="0.2">
      <c r="C5676" s="29"/>
      <c r="D5676" s="29"/>
    </row>
    <row r="5677" spans="3:4" x14ac:dyDescent="0.2">
      <c r="C5677" s="29"/>
      <c r="D5677" s="29"/>
    </row>
    <row r="5678" spans="3:4" x14ac:dyDescent="0.2">
      <c r="C5678" s="29"/>
      <c r="D5678" s="29"/>
    </row>
    <row r="5679" spans="3:4" x14ac:dyDescent="0.2">
      <c r="C5679" s="29"/>
      <c r="D5679" s="29"/>
    </row>
    <row r="5680" spans="3:4" x14ac:dyDescent="0.2">
      <c r="C5680" s="29"/>
      <c r="D5680" s="29"/>
    </row>
    <row r="5681" spans="3:4" x14ac:dyDescent="0.2">
      <c r="C5681" s="29"/>
      <c r="D5681" s="29"/>
    </row>
    <row r="5682" spans="3:4" x14ac:dyDescent="0.2">
      <c r="C5682" s="29"/>
      <c r="D5682" s="29"/>
    </row>
    <row r="5683" spans="3:4" x14ac:dyDescent="0.2">
      <c r="C5683" s="29"/>
      <c r="D5683" s="29"/>
    </row>
    <row r="5684" spans="3:4" x14ac:dyDescent="0.2">
      <c r="C5684" s="29"/>
      <c r="D5684" s="29"/>
    </row>
    <row r="5685" spans="3:4" x14ac:dyDescent="0.2">
      <c r="C5685" s="29"/>
      <c r="D5685" s="29"/>
    </row>
    <row r="5686" spans="3:4" x14ac:dyDescent="0.2">
      <c r="C5686" s="29"/>
      <c r="D5686" s="29"/>
    </row>
    <row r="5687" spans="3:4" x14ac:dyDescent="0.2">
      <c r="C5687" s="29"/>
      <c r="D5687" s="29"/>
    </row>
    <row r="5688" spans="3:4" x14ac:dyDescent="0.2">
      <c r="C5688" s="29"/>
      <c r="D5688" s="29"/>
    </row>
    <row r="5689" spans="3:4" x14ac:dyDescent="0.2">
      <c r="C5689" s="29"/>
      <c r="D5689" s="29"/>
    </row>
    <row r="5690" spans="3:4" x14ac:dyDescent="0.2">
      <c r="C5690" s="29"/>
      <c r="D5690" s="29"/>
    </row>
    <row r="5691" spans="3:4" x14ac:dyDescent="0.2">
      <c r="C5691" s="29"/>
      <c r="D5691" s="29"/>
    </row>
    <row r="5692" spans="3:4" x14ac:dyDescent="0.2">
      <c r="C5692" s="29"/>
      <c r="D5692" s="29"/>
    </row>
    <row r="5693" spans="3:4" x14ac:dyDescent="0.2">
      <c r="C5693" s="29"/>
      <c r="D5693" s="29"/>
    </row>
    <row r="5694" spans="3:4" x14ac:dyDescent="0.2">
      <c r="C5694" s="29"/>
      <c r="D5694" s="29"/>
    </row>
    <row r="5695" spans="3:4" x14ac:dyDescent="0.2">
      <c r="C5695" s="29"/>
      <c r="D5695" s="29"/>
    </row>
    <row r="5696" spans="3:4" x14ac:dyDescent="0.2">
      <c r="C5696" s="29"/>
      <c r="D5696" s="29"/>
    </row>
    <row r="5697" spans="3:4" x14ac:dyDescent="0.2">
      <c r="C5697" s="29"/>
      <c r="D5697" s="29"/>
    </row>
    <row r="5698" spans="3:4" x14ac:dyDescent="0.2">
      <c r="C5698" s="29"/>
      <c r="D5698" s="29"/>
    </row>
    <row r="5699" spans="3:4" x14ac:dyDescent="0.2">
      <c r="C5699" s="29"/>
      <c r="D5699" s="29"/>
    </row>
    <row r="5700" spans="3:4" x14ac:dyDescent="0.2">
      <c r="C5700" s="29"/>
      <c r="D5700" s="29"/>
    </row>
    <row r="5701" spans="3:4" x14ac:dyDescent="0.2">
      <c r="C5701" s="29"/>
      <c r="D5701" s="29"/>
    </row>
    <row r="5702" spans="3:4" x14ac:dyDescent="0.2">
      <c r="C5702" s="29"/>
      <c r="D5702" s="29"/>
    </row>
    <row r="5703" spans="3:4" x14ac:dyDescent="0.2">
      <c r="C5703" s="29"/>
      <c r="D5703" s="29"/>
    </row>
    <row r="5704" spans="3:4" x14ac:dyDescent="0.2">
      <c r="C5704" s="29"/>
      <c r="D5704" s="29"/>
    </row>
    <row r="5705" spans="3:4" x14ac:dyDescent="0.2">
      <c r="C5705" s="29"/>
      <c r="D5705" s="29"/>
    </row>
    <row r="5706" spans="3:4" x14ac:dyDescent="0.2">
      <c r="C5706" s="29"/>
      <c r="D5706" s="29"/>
    </row>
    <row r="5707" spans="3:4" x14ac:dyDescent="0.2">
      <c r="C5707" s="29"/>
      <c r="D5707" s="29"/>
    </row>
    <row r="5708" spans="3:4" x14ac:dyDescent="0.2">
      <c r="C5708" s="29"/>
      <c r="D5708" s="29"/>
    </row>
    <row r="5709" spans="3:4" x14ac:dyDescent="0.2">
      <c r="C5709" s="29"/>
      <c r="D5709" s="29"/>
    </row>
    <row r="5710" spans="3:4" x14ac:dyDescent="0.2">
      <c r="C5710" s="29"/>
      <c r="D5710" s="29"/>
    </row>
    <row r="5711" spans="3:4" x14ac:dyDescent="0.2">
      <c r="C5711" s="29"/>
      <c r="D5711" s="29"/>
    </row>
    <row r="5712" spans="3:4" x14ac:dyDescent="0.2">
      <c r="C5712" s="29"/>
      <c r="D5712" s="29"/>
    </row>
    <row r="5713" spans="3:4" x14ac:dyDescent="0.2">
      <c r="C5713" s="29"/>
      <c r="D5713" s="29"/>
    </row>
    <row r="5714" spans="3:4" x14ac:dyDescent="0.2">
      <c r="C5714" s="29"/>
      <c r="D5714" s="29"/>
    </row>
    <row r="5715" spans="3:4" x14ac:dyDescent="0.2">
      <c r="C5715" s="29"/>
      <c r="D5715" s="29"/>
    </row>
    <row r="5716" spans="3:4" x14ac:dyDescent="0.2">
      <c r="C5716" s="29"/>
      <c r="D5716" s="29"/>
    </row>
    <row r="5717" spans="3:4" x14ac:dyDescent="0.2">
      <c r="C5717" s="29"/>
      <c r="D5717" s="29"/>
    </row>
    <row r="5718" spans="3:4" x14ac:dyDescent="0.2">
      <c r="C5718" s="29"/>
      <c r="D5718" s="29"/>
    </row>
    <row r="5719" spans="3:4" x14ac:dyDescent="0.2">
      <c r="C5719" s="29"/>
      <c r="D5719" s="29"/>
    </row>
    <row r="5720" spans="3:4" x14ac:dyDescent="0.2">
      <c r="C5720" s="29"/>
      <c r="D5720" s="29"/>
    </row>
    <row r="5721" spans="3:4" x14ac:dyDescent="0.2">
      <c r="C5721" s="29"/>
      <c r="D5721" s="29"/>
    </row>
    <row r="5722" spans="3:4" x14ac:dyDescent="0.2">
      <c r="C5722" s="29"/>
      <c r="D5722" s="29"/>
    </row>
    <row r="5723" spans="3:4" x14ac:dyDescent="0.2">
      <c r="C5723" s="29"/>
      <c r="D5723" s="29"/>
    </row>
    <row r="5724" spans="3:4" x14ac:dyDescent="0.2">
      <c r="C5724" s="29"/>
      <c r="D5724" s="29"/>
    </row>
    <row r="5725" spans="3:4" x14ac:dyDescent="0.2">
      <c r="C5725" s="29"/>
      <c r="D5725" s="29"/>
    </row>
    <row r="5726" spans="3:4" x14ac:dyDescent="0.2">
      <c r="C5726" s="29"/>
      <c r="D5726" s="29"/>
    </row>
    <row r="5727" spans="3:4" x14ac:dyDescent="0.2">
      <c r="C5727" s="29"/>
      <c r="D5727" s="29"/>
    </row>
    <row r="5728" spans="3:4" x14ac:dyDescent="0.2">
      <c r="C5728" s="29"/>
      <c r="D5728" s="29"/>
    </row>
    <row r="5729" spans="3:4" x14ac:dyDescent="0.2">
      <c r="C5729" s="29"/>
      <c r="D5729" s="29"/>
    </row>
    <row r="5730" spans="3:4" x14ac:dyDescent="0.2">
      <c r="C5730" s="29"/>
      <c r="D5730" s="29"/>
    </row>
    <row r="5731" spans="3:4" x14ac:dyDescent="0.2">
      <c r="C5731" s="29"/>
      <c r="D5731" s="29"/>
    </row>
    <row r="5732" spans="3:4" x14ac:dyDescent="0.2">
      <c r="C5732" s="29"/>
      <c r="D5732" s="29"/>
    </row>
    <row r="5733" spans="3:4" x14ac:dyDescent="0.2">
      <c r="C5733" s="29"/>
      <c r="D5733" s="29"/>
    </row>
    <row r="5734" spans="3:4" x14ac:dyDescent="0.2">
      <c r="C5734" s="29"/>
      <c r="D5734" s="29"/>
    </row>
    <row r="5735" spans="3:4" x14ac:dyDescent="0.2">
      <c r="C5735" s="29"/>
      <c r="D5735" s="29"/>
    </row>
    <row r="5736" spans="3:4" x14ac:dyDescent="0.2">
      <c r="C5736" s="29"/>
      <c r="D5736" s="29"/>
    </row>
    <row r="5737" spans="3:4" x14ac:dyDescent="0.2">
      <c r="C5737" s="29"/>
      <c r="D5737" s="29"/>
    </row>
    <row r="5738" spans="3:4" x14ac:dyDescent="0.2">
      <c r="C5738" s="29"/>
      <c r="D5738" s="29"/>
    </row>
    <row r="5739" spans="3:4" x14ac:dyDescent="0.2">
      <c r="C5739" s="29"/>
      <c r="D5739" s="29"/>
    </row>
    <row r="5740" spans="3:4" x14ac:dyDescent="0.2">
      <c r="C5740" s="29"/>
      <c r="D5740" s="29"/>
    </row>
    <row r="5741" spans="3:4" x14ac:dyDescent="0.2">
      <c r="C5741" s="29"/>
      <c r="D5741" s="29"/>
    </row>
    <row r="5742" spans="3:4" x14ac:dyDescent="0.2">
      <c r="C5742" s="29"/>
      <c r="D5742" s="29"/>
    </row>
    <row r="5743" spans="3:4" x14ac:dyDescent="0.2">
      <c r="C5743" s="29"/>
      <c r="D5743" s="29"/>
    </row>
    <row r="5744" spans="3:4" x14ac:dyDescent="0.2">
      <c r="C5744" s="29"/>
      <c r="D5744" s="29"/>
    </row>
    <row r="5745" spans="3:4" x14ac:dyDescent="0.2">
      <c r="C5745" s="29"/>
      <c r="D5745" s="29"/>
    </row>
    <row r="5746" spans="3:4" x14ac:dyDescent="0.2">
      <c r="C5746" s="29"/>
      <c r="D5746" s="29"/>
    </row>
    <row r="5747" spans="3:4" x14ac:dyDescent="0.2">
      <c r="C5747" s="29"/>
      <c r="D5747" s="29"/>
    </row>
    <row r="5748" spans="3:4" x14ac:dyDescent="0.2">
      <c r="C5748" s="29"/>
      <c r="D5748" s="29"/>
    </row>
    <row r="5749" spans="3:4" x14ac:dyDescent="0.2">
      <c r="C5749" s="29"/>
      <c r="D5749" s="29"/>
    </row>
    <row r="5750" spans="3:4" x14ac:dyDescent="0.2">
      <c r="C5750" s="29"/>
      <c r="D5750" s="29"/>
    </row>
    <row r="5751" spans="3:4" x14ac:dyDescent="0.2">
      <c r="C5751" s="29"/>
      <c r="D5751" s="29"/>
    </row>
    <row r="5752" spans="3:4" x14ac:dyDescent="0.2">
      <c r="C5752" s="29"/>
      <c r="D5752" s="29"/>
    </row>
    <row r="5753" spans="3:4" x14ac:dyDescent="0.2">
      <c r="C5753" s="29"/>
      <c r="D5753" s="29"/>
    </row>
    <row r="5754" spans="3:4" x14ac:dyDescent="0.2">
      <c r="C5754" s="29"/>
      <c r="D5754" s="29"/>
    </row>
    <row r="5755" spans="3:4" x14ac:dyDescent="0.2">
      <c r="C5755" s="29"/>
      <c r="D5755" s="29"/>
    </row>
    <row r="5756" spans="3:4" x14ac:dyDescent="0.2">
      <c r="C5756" s="29"/>
      <c r="D5756" s="29"/>
    </row>
    <row r="5757" spans="3:4" x14ac:dyDescent="0.2">
      <c r="C5757" s="29"/>
      <c r="D5757" s="29"/>
    </row>
    <row r="5758" spans="3:4" x14ac:dyDescent="0.2">
      <c r="C5758" s="29"/>
      <c r="D5758" s="29"/>
    </row>
    <row r="5759" spans="3:4" x14ac:dyDescent="0.2">
      <c r="C5759" s="29"/>
      <c r="D5759" s="29"/>
    </row>
    <row r="5760" spans="3:4" x14ac:dyDescent="0.2">
      <c r="C5760" s="29"/>
      <c r="D5760" s="29"/>
    </row>
    <row r="5761" spans="3:4" x14ac:dyDescent="0.2">
      <c r="C5761" s="29"/>
      <c r="D5761" s="29"/>
    </row>
    <row r="5762" spans="3:4" x14ac:dyDescent="0.2">
      <c r="C5762" s="29"/>
      <c r="D5762" s="29"/>
    </row>
    <row r="5763" spans="3:4" x14ac:dyDescent="0.2">
      <c r="C5763" s="29"/>
      <c r="D5763" s="29"/>
    </row>
    <row r="5764" spans="3:4" x14ac:dyDescent="0.2">
      <c r="C5764" s="29"/>
      <c r="D5764" s="29"/>
    </row>
    <row r="5765" spans="3:4" x14ac:dyDescent="0.2">
      <c r="C5765" s="29"/>
      <c r="D5765" s="29"/>
    </row>
    <row r="5766" spans="3:4" x14ac:dyDescent="0.2">
      <c r="C5766" s="29"/>
      <c r="D5766" s="29"/>
    </row>
    <row r="5767" spans="3:4" x14ac:dyDescent="0.2">
      <c r="C5767" s="29"/>
      <c r="D5767" s="29"/>
    </row>
    <row r="5768" spans="3:4" x14ac:dyDescent="0.2">
      <c r="C5768" s="29"/>
      <c r="D5768" s="29"/>
    </row>
    <row r="5769" spans="3:4" x14ac:dyDescent="0.2">
      <c r="C5769" s="29"/>
      <c r="D5769" s="29"/>
    </row>
    <row r="5770" spans="3:4" x14ac:dyDescent="0.2">
      <c r="C5770" s="29"/>
      <c r="D5770" s="29"/>
    </row>
    <row r="5771" spans="3:4" x14ac:dyDescent="0.2">
      <c r="C5771" s="29"/>
      <c r="D5771" s="29"/>
    </row>
    <row r="5772" spans="3:4" x14ac:dyDescent="0.2">
      <c r="C5772" s="29"/>
      <c r="D5772" s="29"/>
    </row>
    <row r="5773" spans="3:4" x14ac:dyDescent="0.2">
      <c r="C5773" s="29"/>
      <c r="D5773" s="29"/>
    </row>
    <row r="5774" spans="3:4" x14ac:dyDescent="0.2">
      <c r="C5774" s="29"/>
      <c r="D5774" s="29"/>
    </row>
    <row r="5775" spans="3:4" x14ac:dyDescent="0.2">
      <c r="C5775" s="29"/>
      <c r="D5775" s="29"/>
    </row>
    <row r="5776" spans="3:4" x14ac:dyDescent="0.2">
      <c r="C5776" s="29"/>
      <c r="D5776" s="29"/>
    </row>
    <row r="5777" spans="3:4" x14ac:dyDescent="0.2">
      <c r="C5777" s="29"/>
      <c r="D5777" s="29"/>
    </row>
    <row r="5778" spans="3:4" x14ac:dyDescent="0.2">
      <c r="C5778" s="29"/>
      <c r="D5778" s="29"/>
    </row>
    <row r="5779" spans="3:4" x14ac:dyDescent="0.2">
      <c r="C5779" s="29"/>
      <c r="D5779" s="29"/>
    </row>
    <row r="5780" spans="3:4" x14ac:dyDescent="0.2">
      <c r="C5780" s="29"/>
      <c r="D5780" s="29"/>
    </row>
    <row r="5781" spans="3:4" x14ac:dyDescent="0.2">
      <c r="C5781" s="29"/>
      <c r="D5781" s="29"/>
    </row>
    <row r="5782" spans="3:4" x14ac:dyDescent="0.2">
      <c r="C5782" s="29"/>
      <c r="D5782" s="29"/>
    </row>
    <row r="5783" spans="3:4" x14ac:dyDescent="0.2">
      <c r="C5783" s="29"/>
      <c r="D5783" s="29"/>
    </row>
    <row r="5784" spans="3:4" x14ac:dyDescent="0.2">
      <c r="C5784" s="29"/>
      <c r="D5784" s="29"/>
    </row>
    <row r="5785" spans="3:4" x14ac:dyDescent="0.2">
      <c r="C5785" s="29"/>
      <c r="D5785" s="29"/>
    </row>
    <row r="5786" spans="3:4" x14ac:dyDescent="0.2">
      <c r="C5786" s="29"/>
      <c r="D5786" s="29"/>
    </row>
    <row r="5787" spans="3:4" x14ac:dyDescent="0.2">
      <c r="C5787" s="29"/>
      <c r="D5787" s="29"/>
    </row>
    <row r="5788" spans="3:4" x14ac:dyDescent="0.2">
      <c r="C5788" s="29"/>
      <c r="D5788" s="29"/>
    </row>
    <row r="5789" spans="3:4" x14ac:dyDescent="0.2">
      <c r="C5789" s="29"/>
      <c r="D5789" s="29"/>
    </row>
    <row r="5790" spans="3:4" x14ac:dyDescent="0.2">
      <c r="C5790" s="29"/>
      <c r="D5790" s="29"/>
    </row>
    <row r="5791" spans="3:4" x14ac:dyDescent="0.2">
      <c r="C5791" s="29"/>
      <c r="D5791" s="29"/>
    </row>
    <row r="5792" spans="3:4" x14ac:dyDescent="0.2">
      <c r="C5792" s="29"/>
      <c r="D5792" s="29"/>
    </row>
    <row r="5793" spans="3:4" x14ac:dyDescent="0.2">
      <c r="C5793" s="29"/>
      <c r="D5793" s="29"/>
    </row>
    <row r="5794" spans="3:4" x14ac:dyDescent="0.2">
      <c r="C5794" s="29"/>
      <c r="D5794" s="29"/>
    </row>
    <row r="5795" spans="3:4" x14ac:dyDescent="0.2">
      <c r="C5795" s="29"/>
      <c r="D5795" s="29"/>
    </row>
    <row r="5796" spans="3:4" x14ac:dyDescent="0.2">
      <c r="C5796" s="29"/>
      <c r="D5796" s="29"/>
    </row>
    <row r="5797" spans="3:4" x14ac:dyDescent="0.2">
      <c r="C5797" s="29"/>
      <c r="D5797" s="29"/>
    </row>
    <row r="5798" spans="3:4" x14ac:dyDescent="0.2">
      <c r="C5798" s="29"/>
      <c r="D5798" s="29"/>
    </row>
    <row r="5799" spans="3:4" x14ac:dyDescent="0.2">
      <c r="C5799" s="29"/>
      <c r="D5799" s="29"/>
    </row>
    <row r="5800" spans="3:4" x14ac:dyDescent="0.2">
      <c r="C5800" s="29"/>
      <c r="D5800" s="29"/>
    </row>
    <row r="5801" spans="3:4" x14ac:dyDescent="0.2">
      <c r="C5801" s="29"/>
      <c r="D5801" s="29"/>
    </row>
    <row r="5802" spans="3:4" x14ac:dyDescent="0.2">
      <c r="C5802" s="29"/>
      <c r="D5802" s="29"/>
    </row>
    <row r="5803" spans="3:4" x14ac:dyDescent="0.2">
      <c r="C5803" s="29"/>
      <c r="D5803" s="29"/>
    </row>
    <row r="5804" spans="3:4" x14ac:dyDescent="0.2">
      <c r="C5804" s="29"/>
      <c r="D5804" s="29"/>
    </row>
    <row r="5805" spans="3:4" x14ac:dyDescent="0.2">
      <c r="C5805" s="29"/>
      <c r="D5805" s="29"/>
    </row>
    <row r="5806" spans="3:4" x14ac:dyDescent="0.2">
      <c r="C5806" s="29"/>
      <c r="D5806" s="29"/>
    </row>
    <row r="5807" spans="3:4" x14ac:dyDescent="0.2">
      <c r="C5807" s="29"/>
      <c r="D5807" s="29"/>
    </row>
    <row r="5808" spans="3:4" x14ac:dyDescent="0.2">
      <c r="C5808" s="29"/>
      <c r="D5808" s="29"/>
    </row>
    <row r="5809" spans="3:4" x14ac:dyDescent="0.2">
      <c r="C5809" s="29"/>
      <c r="D5809" s="29"/>
    </row>
    <row r="5810" spans="3:4" x14ac:dyDescent="0.2">
      <c r="C5810" s="29"/>
      <c r="D5810" s="29"/>
    </row>
    <row r="5811" spans="3:4" x14ac:dyDescent="0.2">
      <c r="C5811" s="29"/>
      <c r="D5811" s="29"/>
    </row>
    <row r="5812" spans="3:4" x14ac:dyDescent="0.2">
      <c r="C5812" s="29"/>
      <c r="D5812" s="29"/>
    </row>
    <row r="5813" spans="3:4" x14ac:dyDescent="0.2">
      <c r="C5813" s="29"/>
      <c r="D5813" s="29"/>
    </row>
    <row r="5814" spans="3:4" x14ac:dyDescent="0.2">
      <c r="C5814" s="29"/>
      <c r="D5814" s="29"/>
    </row>
    <row r="5815" spans="3:4" x14ac:dyDescent="0.2">
      <c r="C5815" s="29"/>
      <c r="D5815" s="29"/>
    </row>
    <row r="5816" spans="3:4" x14ac:dyDescent="0.2">
      <c r="C5816" s="29"/>
      <c r="D5816" s="29"/>
    </row>
    <row r="5817" spans="3:4" x14ac:dyDescent="0.2">
      <c r="C5817" s="29"/>
      <c r="D5817" s="29"/>
    </row>
    <row r="5818" spans="3:4" x14ac:dyDescent="0.2">
      <c r="C5818" s="29"/>
      <c r="D5818" s="29"/>
    </row>
    <row r="5819" spans="3:4" x14ac:dyDescent="0.2">
      <c r="C5819" s="29"/>
      <c r="D5819" s="29"/>
    </row>
    <row r="5820" spans="3:4" x14ac:dyDescent="0.2">
      <c r="C5820" s="29"/>
      <c r="D5820" s="29"/>
    </row>
    <row r="5821" spans="3:4" x14ac:dyDescent="0.2">
      <c r="C5821" s="29"/>
      <c r="D5821" s="29"/>
    </row>
    <row r="5822" spans="3:4" x14ac:dyDescent="0.2">
      <c r="C5822" s="29"/>
      <c r="D5822" s="29"/>
    </row>
    <row r="5823" spans="3:4" x14ac:dyDescent="0.2">
      <c r="C5823" s="29"/>
      <c r="D5823" s="29"/>
    </row>
    <row r="5824" spans="3:4" x14ac:dyDescent="0.2">
      <c r="C5824" s="29"/>
      <c r="D5824" s="29"/>
    </row>
    <row r="5825" spans="3:4" x14ac:dyDescent="0.2">
      <c r="C5825" s="29"/>
      <c r="D5825" s="29"/>
    </row>
    <row r="5826" spans="3:4" x14ac:dyDescent="0.2">
      <c r="C5826" s="29"/>
      <c r="D5826" s="29"/>
    </row>
    <row r="5827" spans="3:4" x14ac:dyDescent="0.2">
      <c r="C5827" s="29"/>
      <c r="D5827" s="29"/>
    </row>
    <row r="5828" spans="3:4" x14ac:dyDescent="0.2">
      <c r="C5828" s="29"/>
      <c r="D5828" s="29"/>
    </row>
    <row r="5829" spans="3:4" x14ac:dyDescent="0.2">
      <c r="C5829" s="29"/>
      <c r="D5829" s="29"/>
    </row>
    <row r="5830" spans="3:4" x14ac:dyDescent="0.2">
      <c r="C5830" s="29"/>
      <c r="D5830" s="29"/>
    </row>
    <row r="5831" spans="3:4" x14ac:dyDescent="0.2">
      <c r="C5831" s="29"/>
      <c r="D5831" s="29"/>
    </row>
    <row r="5832" spans="3:4" x14ac:dyDescent="0.2">
      <c r="C5832" s="29"/>
      <c r="D5832" s="29"/>
    </row>
    <row r="5833" spans="3:4" x14ac:dyDescent="0.2">
      <c r="C5833" s="29"/>
      <c r="D5833" s="29"/>
    </row>
    <row r="5834" spans="3:4" x14ac:dyDescent="0.2">
      <c r="C5834" s="29"/>
      <c r="D5834" s="29"/>
    </row>
    <row r="5835" spans="3:4" x14ac:dyDescent="0.2">
      <c r="C5835" s="29"/>
      <c r="D5835" s="29"/>
    </row>
    <row r="5836" spans="3:4" x14ac:dyDescent="0.2">
      <c r="C5836" s="29"/>
      <c r="D5836" s="29"/>
    </row>
    <row r="5837" spans="3:4" x14ac:dyDescent="0.2">
      <c r="C5837" s="29"/>
      <c r="D5837" s="29"/>
    </row>
    <row r="5838" spans="3:4" x14ac:dyDescent="0.2">
      <c r="C5838" s="29"/>
      <c r="D5838" s="29"/>
    </row>
    <row r="5839" spans="3:4" x14ac:dyDescent="0.2">
      <c r="C5839" s="29"/>
      <c r="D5839" s="29"/>
    </row>
    <row r="5840" spans="3:4" x14ac:dyDescent="0.2">
      <c r="C5840" s="29"/>
      <c r="D5840" s="29"/>
    </row>
    <row r="5841" spans="3:4" x14ac:dyDescent="0.2">
      <c r="C5841" s="29"/>
      <c r="D5841" s="29"/>
    </row>
    <row r="5842" spans="3:4" x14ac:dyDescent="0.2">
      <c r="C5842" s="29"/>
      <c r="D5842" s="29"/>
    </row>
    <row r="5843" spans="3:4" x14ac:dyDescent="0.2">
      <c r="C5843" s="29"/>
      <c r="D5843" s="29"/>
    </row>
    <row r="5844" spans="3:4" x14ac:dyDescent="0.2">
      <c r="C5844" s="29"/>
      <c r="D5844" s="29"/>
    </row>
    <row r="5845" spans="3:4" x14ac:dyDescent="0.2">
      <c r="C5845" s="29"/>
      <c r="D5845" s="29"/>
    </row>
    <row r="5846" spans="3:4" x14ac:dyDescent="0.2">
      <c r="C5846" s="29"/>
      <c r="D5846" s="29"/>
    </row>
    <row r="5847" spans="3:4" x14ac:dyDescent="0.2">
      <c r="C5847" s="29"/>
      <c r="D5847" s="29"/>
    </row>
    <row r="5848" spans="3:4" x14ac:dyDescent="0.2">
      <c r="C5848" s="29"/>
      <c r="D5848" s="29"/>
    </row>
    <row r="5849" spans="3:4" x14ac:dyDescent="0.2">
      <c r="C5849" s="29"/>
      <c r="D5849" s="29"/>
    </row>
    <row r="5850" spans="3:4" x14ac:dyDescent="0.2">
      <c r="C5850" s="29"/>
      <c r="D5850" s="29"/>
    </row>
    <row r="5851" spans="3:4" x14ac:dyDescent="0.2">
      <c r="C5851" s="29"/>
      <c r="D5851" s="29"/>
    </row>
    <row r="5852" spans="3:4" x14ac:dyDescent="0.2">
      <c r="C5852" s="29"/>
      <c r="D5852" s="29"/>
    </row>
    <row r="5853" spans="3:4" x14ac:dyDescent="0.2">
      <c r="C5853" s="29"/>
      <c r="D5853" s="29"/>
    </row>
    <row r="5854" spans="3:4" x14ac:dyDescent="0.2">
      <c r="C5854" s="29"/>
      <c r="D5854" s="29"/>
    </row>
    <row r="5855" spans="3:4" x14ac:dyDescent="0.2">
      <c r="C5855" s="29"/>
      <c r="D5855" s="29"/>
    </row>
    <row r="5856" spans="3:4" x14ac:dyDescent="0.2">
      <c r="C5856" s="29"/>
      <c r="D5856" s="29"/>
    </row>
    <row r="5857" spans="3:4" x14ac:dyDescent="0.2">
      <c r="C5857" s="29"/>
      <c r="D5857" s="29"/>
    </row>
    <row r="5858" spans="3:4" x14ac:dyDescent="0.2">
      <c r="C5858" s="29"/>
      <c r="D5858" s="29"/>
    </row>
    <row r="5859" spans="3:4" x14ac:dyDescent="0.2">
      <c r="C5859" s="29"/>
      <c r="D5859" s="29"/>
    </row>
    <row r="5860" spans="3:4" x14ac:dyDescent="0.2">
      <c r="C5860" s="29"/>
      <c r="D5860" s="29"/>
    </row>
    <row r="5861" spans="3:4" x14ac:dyDescent="0.2">
      <c r="C5861" s="29"/>
      <c r="D5861" s="29"/>
    </row>
    <row r="5862" spans="3:4" x14ac:dyDescent="0.2">
      <c r="C5862" s="29"/>
      <c r="D5862" s="29"/>
    </row>
    <row r="5863" spans="3:4" x14ac:dyDescent="0.2">
      <c r="C5863" s="29"/>
      <c r="D5863" s="29"/>
    </row>
    <row r="5864" spans="3:4" x14ac:dyDescent="0.2">
      <c r="C5864" s="29"/>
      <c r="D5864" s="29"/>
    </row>
    <row r="5865" spans="3:4" x14ac:dyDescent="0.2">
      <c r="C5865" s="29"/>
      <c r="D5865" s="29"/>
    </row>
    <row r="5866" spans="3:4" x14ac:dyDescent="0.2">
      <c r="C5866" s="29"/>
      <c r="D5866" s="29"/>
    </row>
    <row r="5867" spans="3:4" x14ac:dyDescent="0.2">
      <c r="C5867" s="29"/>
      <c r="D5867" s="29"/>
    </row>
    <row r="5868" spans="3:4" x14ac:dyDescent="0.2">
      <c r="C5868" s="29"/>
      <c r="D5868" s="29"/>
    </row>
    <row r="5869" spans="3:4" x14ac:dyDescent="0.2">
      <c r="C5869" s="29"/>
      <c r="D5869" s="29"/>
    </row>
    <row r="5870" spans="3:4" x14ac:dyDescent="0.2">
      <c r="C5870" s="29"/>
      <c r="D5870" s="29"/>
    </row>
    <row r="5871" spans="3:4" x14ac:dyDescent="0.2">
      <c r="C5871" s="29"/>
      <c r="D5871" s="29"/>
    </row>
    <row r="5872" spans="3:4" x14ac:dyDescent="0.2">
      <c r="C5872" s="29"/>
      <c r="D5872" s="29"/>
    </row>
    <row r="5873" spans="3:4" x14ac:dyDescent="0.2">
      <c r="C5873" s="29"/>
      <c r="D5873" s="29"/>
    </row>
    <row r="5874" spans="3:4" x14ac:dyDescent="0.2">
      <c r="C5874" s="29"/>
      <c r="D5874" s="29"/>
    </row>
    <row r="5875" spans="3:4" x14ac:dyDescent="0.2">
      <c r="C5875" s="29"/>
      <c r="D5875" s="29"/>
    </row>
    <row r="5876" spans="3:4" x14ac:dyDescent="0.2">
      <c r="C5876" s="29"/>
      <c r="D5876" s="29"/>
    </row>
    <row r="5877" spans="3:4" x14ac:dyDescent="0.2">
      <c r="C5877" s="29"/>
      <c r="D5877" s="29"/>
    </row>
    <row r="5878" spans="3:4" x14ac:dyDescent="0.2">
      <c r="C5878" s="29"/>
      <c r="D5878" s="29"/>
    </row>
    <row r="5879" spans="3:4" x14ac:dyDescent="0.2">
      <c r="C5879" s="29"/>
      <c r="D5879" s="29"/>
    </row>
    <row r="5880" spans="3:4" x14ac:dyDescent="0.2">
      <c r="C5880" s="29"/>
      <c r="D5880" s="29"/>
    </row>
    <row r="5881" spans="3:4" x14ac:dyDescent="0.2">
      <c r="C5881" s="29"/>
      <c r="D5881" s="29"/>
    </row>
    <row r="5882" spans="3:4" x14ac:dyDescent="0.2">
      <c r="C5882" s="29"/>
      <c r="D5882" s="29"/>
    </row>
    <row r="5883" spans="3:4" x14ac:dyDescent="0.2">
      <c r="C5883" s="29"/>
      <c r="D5883" s="29"/>
    </row>
    <row r="5884" spans="3:4" x14ac:dyDescent="0.2">
      <c r="C5884" s="29"/>
      <c r="D5884" s="29"/>
    </row>
    <row r="5885" spans="3:4" x14ac:dyDescent="0.2">
      <c r="C5885" s="29"/>
      <c r="D5885" s="29"/>
    </row>
    <row r="5886" spans="3:4" x14ac:dyDescent="0.2">
      <c r="C5886" s="29"/>
      <c r="D5886" s="29"/>
    </row>
    <row r="5887" spans="3:4" x14ac:dyDescent="0.2">
      <c r="C5887" s="29"/>
      <c r="D5887" s="29"/>
    </row>
    <row r="5888" spans="3:4" x14ac:dyDescent="0.2">
      <c r="C5888" s="29"/>
      <c r="D5888" s="29"/>
    </row>
    <row r="5889" spans="3:4" x14ac:dyDescent="0.2">
      <c r="C5889" s="29"/>
      <c r="D5889" s="29"/>
    </row>
    <row r="5890" spans="3:4" x14ac:dyDescent="0.2">
      <c r="C5890" s="29"/>
      <c r="D5890" s="29"/>
    </row>
    <row r="5891" spans="3:4" x14ac:dyDescent="0.2">
      <c r="C5891" s="29"/>
      <c r="D5891" s="29"/>
    </row>
    <row r="5892" spans="3:4" x14ac:dyDescent="0.2">
      <c r="C5892" s="29"/>
      <c r="D5892" s="29"/>
    </row>
    <row r="5893" spans="3:4" x14ac:dyDescent="0.2">
      <c r="C5893" s="29"/>
      <c r="D5893" s="29"/>
    </row>
    <row r="5894" spans="3:4" x14ac:dyDescent="0.2">
      <c r="C5894" s="29"/>
      <c r="D5894" s="29"/>
    </row>
    <row r="5895" spans="3:4" x14ac:dyDescent="0.2">
      <c r="C5895" s="29"/>
      <c r="D5895" s="29"/>
    </row>
    <row r="5896" spans="3:4" x14ac:dyDescent="0.2">
      <c r="C5896" s="29"/>
      <c r="D5896" s="29"/>
    </row>
    <row r="5897" spans="3:4" x14ac:dyDescent="0.2">
      <c r="C5897" s="29"/>
      <c r="D5897" s="29"/>
    </row>
    <row r="5898" spans="3:4" x14ac:dyDescent="0.2">
      <c r="C5898" s="29"/>
      <c r="D5898" s="29"/>
    </row>
    <row r="5899" spans="3:4" x14ac:dyDescent="0.2">
      <c r="C5899" s="29"/>
      <c r="D5899" s="29"/>
    </row>
    <row r="5900" spans="3:4" x14ac:dyDescent="0.2">
      <c r="C5900" s="29"/>
      <c r="D5900" s="29"/>
    </row>
    <row r="5901" spans="3:4" x14ac:dyDescent="0.2">
      <c r="C5901" s="29"/>
      <c r="D5901" s="29"/>
    </row>
    <row r="5902" spans="3:4" x14ac:dyDescent="0.2">
      <c r="C5902" s="29"/>
      <c r="D5902" s="29"/>
    </row>
    <row r="5903" spans="3:4" x14ac:dyDescent="0.2">
      <c r="C5903" s="29"/>
      <c r="D5903" s="29"/>
    </row>
    <row r="5904" spans="3:4" x14ac:dyDescent="0.2">
      <c r="C5904" s="29"/>
      <c r="D5904" s="29"/>
    </row>
    <row r="5905" spans="3:4" x14ac:dyDescent="0.2">
      <c r="C5905" s="29"/>
      <c r="D5905" s="29"/>
    </row>
    <row r="5906" spans="3:4" x14ac:dyDescent="0.2">
      <c r="C5906" s="29"/>
      <c r="D5906" s="29"/>
    </row>
    <row r="5907" spans="3:4" x14ac:dyDescent="0.2">
      <c r="C5907" s="29"/>
      <c r="D5907" s="29"/>
    </row>
    <row r="5908" spans="3:4" x14ac:dyDescent="0.2">
      <c r="C5908" s="29"/>
      <c r="D5908" s="29"/>
    </row>
    <row r="5909" spans="3:4" x14ac:dyDescent="0.2">
      <c r="C5909" s="29"/>
      <c r="D5909" s="29"/>
    </row>
    <row r="5910" spans="3:4" x14ac:dyDescent="0.2">
      <c r="C5910" s="29"/>
      <c r="D5910" s="29"/>
    </row>
    <row r="5911" spans="3:4" x14ac:dyDescent="0.2">
      <c r="C5911" s="29"/>
      <c r="D5911" s="29"/>
    </row>
    <row r="5912" spans="3:4" x14ac:dyDescent="0.2">
      <c r="C5912" s="29"/>
      <c r="D5912" s="29"/>
    </row>
    <row r="5913" spans="3:4" x14ac:dyDescent="0.2">
      <c r="C5913" s="29"/>
      <c r="D5913" s="29"/>
    </row>
    <row r="5914" spans="3:4" x14ac:dyDescent="0.2">
      <c r="C5914" s="29"/>
      <c r="D5914" s="29"/>
    </row>
    <row r="5915" spans="3:4" x14ac:dyDescent="0.2">
      <c r="C5915" s="29"/>
      <c r="D5915" s="29"/>
    </row>
    <row r="5916" spans="3:4" x14ac:dyDescent="0.2">
      <c r="C5916" s="29"/>
      <c r="D5916" s="29"/>
    </row>
    <row r="5917" spans="3:4" x14ac:dyDescent="0.2">
      <c r="C5917" s="29"/>
      <c r="D5917" s="29"/>
    </row>
    <row r="5918" spans="3:4" x14ac:dyDescent="0.2">
      <c r="C5918" s="29"/>
      <c r="D5918" s="29"/>
    </row>
    <row r="5919" spans="3:4" x14ac:dyDescent="0.2">
      <c r="C5919" s="29"/>
      <c r="D5919" s="29"/>
    </row>
    <row r="5920" spans="3:4" x14ac:dyDescent="0.2">
      <c r="C5920" s="29"/>
      <c r="D5920" s="29"/>
    </row>
    <row r="5921" spans="3:4" x14ac:dyDescent="0.2">
      <c r="C5921" s="29"/>
      <c r="D5921" s="29"/>
    </row>
    <row r="5922" spans="3:4" x14ac:dyDescent="0.2">
      <c r="C5922" s="29"/>
      <c r="D5922" s="29"/>
    </row>
    <row r="5923" spans="3:4" x14ac:dyDescent="0.2">
      <c r="C5923" s="29"/>
      <c r="D5923" s="29"/>
    </row>
    <row r="5924" spans="3:4" x14ac:dyDescent="0.2">
      <c r="C5924" s="29"/>
      <c r="D5924" s="29"/>
    </row>
    <row r="5925" spans="3:4" x14ac:dyDescent="0.2">
      <c r="C5925" s="29"/>
      <c r="D5925" s="29"/>
    </row>
    <row r="5926" spans="3:4" x14ac:dyDescent="0.2">
      <c r="C5926" s="29"/>
      <c r="D5926" s="29"/>
    </row>
    <row r="5927" spans="3:4" x14ac:dyDescent="0.2">
      <c r="C5927" s="29"/>
      <c r="D5927" s="29"/>
    </row>
    <row r="5928" spans="3:4" x14ac:dyDescent="0.2">
      <c r="C5928" s="29"/>
      <c r="D5928" s="29"/>
    </row>
    <row r="5929" spans="3:4" x14ac:dyDescent="0.2">
      <c r="C5929" s="29"/>
      <c r="D5929" s="29"/>
    </row>
    <row r="5930" spans="3:4" x14ac:dyDescent="0.2">
      <c r="C5930" s="29"/>
      <c r="D5930" s="29"/>
    </row>
    <row r="5931" spans="3:4" x14ac:dyDescent="0.2">
      <c r="C5931" s="29"/>
      <c r="D5931" s="29"/>
    </row>
    <row r="5932" spans="3:4" x14ac:dyDescent="0.2">
      <c r="C5932" s="29"/>
      <c r="D5932" s="29"/>
    </row>
    <row r="5933" spans="3:4" x14ac:dyDescent="0.2">
      <c r="C5933" s="29"/>
      <c r="D5933" s="29"/>
    </row>
    <row r="5934" spans="3:4" x14ac:dyDescent="0.2">
      <c r="C5934" s="29"/>
      <c r="D5934" s="29"/>
    </row>
    <row r="5935" spans="3:4" x14ac:dyDescent="0.2">
      <c r="C5935" s="29"/>
      <c r="D5935" s="29"/>
    </row>
    <row r="5936" spans="3:4" x14ac:dyDescent="0.2">
      <c r="C5936" s="29"/>
      <c r="D5936" s="29"/>
    </row>
    <row r="5937" spans="3:4" x14ac:dyDescent="0.2">
      <c r="C5937" s="29"/>
      <c r="D5937" s="29"/>
    </row>
    <row r="5938" spans="3:4" x14ac:dyDescent="0.2">
      <c r="C5938" s="29"/>
      <c r="D5938" s="29"/>
    </row>
    <row r="5939" spans="3:4" x14ac:dyDescent="0.2">
      <c r="C5939" s="29"/>
      <c r="D5939" s="29"/>
    </row>
    <row r="5940" spans="3:4" x14ac:dyDescent="0.2">
      <c r="C5940" s="29"/>
      <c r="D5940" s="29"/>
    </row>
    <row r="5941" spans="3:4" x14ac:dyDescent="0.2">
      <c r="C5941" s="29"/>
      <c r="D5941" s="29"/>
    </row>
    <row r="5942" spans="3:4" x14ac:dyDescent="0.2">
      <c r="C5942" s="29"/>
      <c r="D5942" s="29"/>
    </row>
    <row r="5943" spans="3:4" x14ac:dyDescent="0.2">
      <c r="C5943" s="29"/>
      <c r="D5943" s="29"/>
    </row>
    <row r="5944" spans="3:4" x14ac:dyDescent="0.2">
      <c r="C5944" s="29"/>
      <c r="D5944" s="29"/>
    </row>
    <row r="5945" spans="3:4" x14ac:dyDescent="0.2">
      <c r="C5945" s="29"/>
      <c r="D5945" s="29"/>
    </row>
    <row r="5946" spans="3:4" x14ac:dyDescent="0.2">
      <c r="C5946" s="29"/>
      <c r="D5946" s="29"/>
    </row>
    <row r="5947" spans="3:4" x14ac:dyDescent="0.2">
      <c r="C5947" s="29"/>
      <c r="D5947" s="29"/>
    </row>
    <row r="5948" spans="3:4" x14ac:dyDescent="0.2">
      <c r="C5948" s="29"/>
      <c r="D5948" s="29"/>
    </row>
    <row r="5949" spans="3:4" x14ac:dyDescent="0.2">
      <c r="C5949" s="29"/>
      <c r="D5949" s="29"/>
    </row>
    <row r="5950" spans="3:4" x14ac:dyDescent="0.2">
      <c r="C5950" s="29"/>
      <c r="D5950" s="29"/>
    </row>
    <row r="5951" spans="3:4" x14ac:dyDescent="0.2">
      <c r="C5951" s="29"/>
      <c r="D5951" s="29"/>
    </row>
    <row r="5952" spans="3:4" x14ac:dyDescent="0.2">
      <c r="C5952" s="29"/>
      <c r="D5952" s="29"/>
    </row>
    <row r="5953" spans="3:4" x14ac:dyDescent="0.2">
      <c r="C5953" s="29"/>
      <c r="D5953" s="29"/>
    </row>
    <row r="5954" spans="3:4" x14ac:dyDescent="0.2">
      <c r="C5954" s="29"/>
      <c r="D5954" s="29"/>
    </row>
    <row r="5955" spans="3:4" x14ac:dyDescent="0.2">
      <c r="C5955" s="29"/>
      <c r="D5955" s="29"/>
    </row>
    <row r="5956" spans="3:4" x14ac:dyDescent="0.2">
      <c r="C5956" s="29"/>
      <c r="D5956" s="29"/>
    </row>
    <row r="5957" spans="3:4" x14ac:dyDescent="0.2">
      <c r="C5957" s="29"/>
      <c r="D5957" s="29"/>
    </row>
    <row r="5958" spans="3:4" x14ac:dyDescent="0.2">
      <c r="C5958" s="29"/>
      <c r="D5958" s="29"/>
    </row>
    <row r="5959" spans="3:4" x14ac:dyDescent="0.2">
      <c r="C5959" s="29"/>
      <c r="D5959" s="29"/>
    </row>
    <row r="5960" spans="3:4" x14ac:dyDescent="0.2">
      <c r="C5960" s="29"/>
      <c r="D5960" s="29"/>
    </row>
    <row r="5961" spans="3:4" x14ac:dyDescent="0.2">
      <c r="C5961" s="29"/>
      <c r="D5961" s="29"/>
    </row>
    <row r="5962" spans="3:4" x14ac:dyDescent="0.2">
      <c r="C5962" s="29"/>
      <c r="D5962" s="29"/>
    </row>
    <row r="5963" spans="3:4" x14ac:dyDescent="0.2">
      <c r="C5963" s="29"/>
      <c r="D5963" s="29"/>
    </row>
    <row r="5964" spans="3:4" x14ac:dyDescent="0.2">
      <c r="C5964" s="29"/>
      <c r="D5964" s="29"/>
    </row>
    <row r="5965" spans="3:4" x14ac:dyDescent="0.2">
      <c r="C5965" s="29"/>
      <c r="D5965" s="29"/>
    </row>
    <row r="5966" spans="3:4" x14ac:dyDescent="0.2">
      <c r="C5966" s="29"/>
      <c r="D5966" s="29"/>
    </row>
    <row r="5967" spans="3:4" x14ac:dyDescent="0.2">
      <c r="C5967" s="29"/>
      <c r="D5967" s="29"/>
    </row>
    <row r="5968" spans="3:4" x14ac:dyDescent="0.2">
      <c r="C5968" s="29"/>
      <c r="D5968" s="29"/>
    </row>
    <row r="5969" spans="3:4" x14ac:dyDescent="0.2">
      <c r="C5969" s="29"/>
      <c r="D5969" s="29"/>
    </row>
    <row r="5970" spans="3:4" x14ac:dyDescent="0.2">
      <c r="C5970" s="29"/>
      <c r="D5970" s="29"/>
    </row>
    <row r="5971" spans="3:4" x14ac:dyDescent="0.2">
      <c r="C5971" s="29"/>
      <c r="D5971" s="29"/>
    </row>
    <row r="5972" spans="3:4" x14ac:dyDescent="0.2">
      <c r="C5972" s="29"/>
      <c r="D5972" s="29"/>
    </row>
    <row r="5973" spans="3:4" x14ac:dyDescent="0.2">
      <c r="C5973" s="29"/>
      <c r="D5973" s="29"/>
    </row>
    <row r="5974" spans="3:4" x14ac:dyDescent="0.2">
      <c r="C5974" s="29"/>
      <c r="D5974" s="29"/>
    </row>
    <row r="5975" spans="3:4" x14ac:dyDescent="0.2">
      <c r="C5975" s="29"/>
      <c r="D5975" s="29"/>
    </row>
    <row r="5976" spans="3:4" x14ac:dyDescent="0.2">
      <c r="C5976" s="29"/>
      <c r="D5976" s="29"/>
    </row>
    <row r="5977" spans="3:4" x14ac:dyDescent="0.2">
      <c r="C5977" s="29"/>
      <c r="D5977" s="29"/>
    </row>
    <row r="5978" spans="3:4" x14ac:dyDescent="0.2">
      <c r="C5978" s="29"/>
      <c r="D5978" s="29"/>
    </row>
    <row r="5979" spans="3:4" x14ac:dyDescent="0.2">
      <c r="C5979" s="29"/>
      <c r="D5979" s="29"/>
    </row>
    <row r="5980" spans="3:4" x14ac:dyDescent="0.2">
      <c r="C5980" s="29"/>
      <c r="D5980" s="29"/>
    </row>
    <row r="5981" spans="3:4" x14ac:dyDescent="0.2">
      <c r="C5981" s="29"/>
      <c r="D5981" s="29"/>
    </row>
    <row r="5982" spans="3:4" x14ac:dyDescent="0.2">
      <c r="C5982" s="29"/>
      <c r="D5982" s="29"/>
    </row>
    <row r="5983" spans="3:4" x14ac:dyDescent="0.2">
      <c r="C5983" s="29"/>
      <c r="D5983" s="29"/>
    </row>
    <row r="5984" spans="3:4" x14ac:dyDescent="0.2">
      <c r="C5984" s="29"/>
      <c r="D5984" s="29"/>
    </row>
    <row r="5985" spans="3:4" x14ac:dyDescent="0.2">
      <c r="C5985" s="29"/>
      <c r="D5985" s="29"/>
    </row>
    <row r="5986" spans="3:4" x14ac:dyDescent="0.2">
      <c r="C5986" s="29"/>
      <c r="D5986" s="29"/>
    </row>
    <row r="5987" spans="3:4" x14ac:dyDescent="0.2">
      <c r="C5987" s="29"/>
      <c r="D5987" s="29"/>
    </row>
    <row r="5988" spans="3:4" x14ac:dyDescent="0.2">
      <c r="C5988" s="29"/>
      <c r="D5988" s="29"/>
    </row>
    <row r="5989" spans="3:4" x14ac:dyDescent="0.2">
      <c r="C5989" s="29"/>
      <c r="D5989" s="29"/>
    </row>
    <row r="5990" spans="3:4" x14ac:dyDescent="0.2">
      <c r="C5990" s="29"/>
      <c r="D5990" s="29"/>
    </row>
    <row r="5991" spans="3:4" x14ac:dyDescent="0.2">
      <c r="C5991" s="29"/>
      <c r="D5991" s="29"/>
    </row>
    <row r="5992" spans="3:4" x14ac:dyDescent="0.2">
      <c r="C5992" s="29"/>
      <c r="D5992" s="29"/>
    </row>
    <row r="5993" spans="3:4" x14ac:dyDescent="0.2">
      <c r="C5993" s="29"/>
      <c r="D5993" s="29"/>
    </row>
    <row r="5994" spans="3:4" x14ac:dyDescent="0.2">
      <c r="C5994" s="29"/>
      <c r="D5994" s="29"/>
    </row>
    <row r="5995" spans="3:4" x14ac:dyDescent="0.2">
      <c r="C5995" s="29"/>
      <c r="D5995" s="29"/>
    </row>
    <row r="5996" spans="3:4" x14ac:dyDescent="0.2">
      <c r="C5996" s="29"/>
      <c r="D5996" s="29"/>
    </row>
    <row r="5997" spans="3:4" x14ac:dyDescent="0.2">
      <c r="C5997" s="29"/>
      <c r="D5997" s="29"/>
    </row>
    <row r="5998" spans="3:4" x14ac:dyDescent="0.2">
      <c r="C5998" s="29"/>
      <c r="D5998" s="29"/>
    </row>
    <row r="5999" spans="3:4" x14ac:dyDescent="0.2">
      <c r="C5999" s="29"/>
      <c r="D5999" s="29"/>
    </row>
    <row r="6000" spans="3:4" x14ac:dyDescent="0.2">
      <c r="C6000" s="29"/>
      <c r="D6000" s="29"/>
    </row>
    <row r="6001" spans="3:4" x14ac:dyDescent="0.2">
      <c r="C6001" s="29"/>
      <c r="D6001" s="29"/>
    </row>
    <row r="6002" spans="3:4" x14ac:dyDescent="0.2">
      <c r="C6002" s="29"/>
      <c r="D6002" s="29"/>
    </row>
    <row r="6003" spans="3:4" x14ac:dyDescent="0.2">
      <c r="C6003" s="29"/>
      <c r="D6003" s="29"/>
    </row>
    <row r="6004" spans="3:4" x14ac:dyDescent="0.2">
      <c r="C6004" s="29"/>
      <c r="D6004" s="29"/>
    </row>
    <row r="6005" spans="3:4" x14ac:dyDescent="0.2">
      <c r="C6005" s="29"/>
      <c r="D6005" s="29"/>
    </row>
    <row r="6006" spans="3:4" x14ac:dyDescent="0.2">
      <c r="C6006" s="29"/>
      <c r="D6006" s="29"/>
    </row>
    <row r="6007" spans="3:4" x14ac:dyDescent="0.2">
      <c r="C6007" s="29"/>
      <c r="D6007" s="29"/>
    </row>
    <row r="6008" spans="3:4" x14ac:dyDescent="0.2">
      <c r="C6008" s="29"/>
      <c r="D6008" s="29"/>
    </row>
    <row r="6009" spans="3:4" x14ac:dyDescent="0.2">
      <c r="C6009" s="29"/>
      <c r="D6009" s="29"/>
    </row>
    <row r="6010" spans="3:4" x14ac:dyDescent="0.2">
      <c r="C6010" s="29"/>
      <c r="D6010" s="29"/>
    </row>
    <row r="6011" spans="3:4" x14ac:dyDescent="0.2">
      <c r="C6011" s="29"/>
      <c r="D6011" s="29"/>
    </row>
    <row r="6012" spans="3:4" x14ac:dyDescent="0.2">
      <c r="C6012" s="29"/>
      <c r="D6012" s="29"/>
    </row>
    <row r="6013" spans="3:4" x14ac:dyDescent="0.2">
      <c r="C6013" s="29"/>
      <c r="D6013" s="29"/>
    </row>
    <row r="6014" spans="3:4" x14ac:dyDescent="0.2">
      <c r="C6014" s="29"/>
      <c r="D6014" s="29"/>
    </row>
    <row r="6015" spans="3:4" x14ac:dyDescent="0.2">
      <c r="C6015" s="29"/>
      <c r="D6015" s="29"/>
    </row>
    <row r="6016" spans="3:4" x14ac:dyDescent="0.2">
      <c r="C6016" s="29"/>
      <c r="D6016" s="29"/>
    </row>
    <row r="6017" spans="3:4" x14ac:dyDescent="0.2">
      <c r="C6017" s="29"/>
      <c r="D6017" s="29"/>
    </row>
    <row r="6018" spans="3:4" x14ac:dyDescent="0.2">
      <c r="C6018" s="29"/>
      <c r="D6018" s="29"/>
    </row>
    <row r="6019" spans="3:4" x14ac:dyDescent="0.2">
      <c r="C6019" s="29"/>
      <c r="D6019" s="29"/>
    </row>
    <row r="6020" spans="3:4" x14ac:dyDescent="0.2">
      <c r="C6020" s="29"/>
      <c r="D6020" s="29"/>
    </row>
    <row r="6021" spans="3:4" x14ac:dyDescent="0.2">
      <c r="C6021" s="29"/>
      <c r="D6021" s="29"/>
    </row>
    <row r="6022" spans="3:4" x14ac:dyDescent="0.2">
      <c r="C6022" s="29"/>
      <c r="D6022" s="29"/>
    </row>
    <row r="6023" spans="3:4" x14ac:dyDescent="0.2">
      <c r="C6023" s="29"/>
      <c r="D6023" s="29"/>
    </row>
    <row r="6024" spans="3:4" x14ac:dyDescent="0.2">
      <c r="C6024" s="29"/>
      <c r="D6024" s="29"/>
    </row>
    <row r="6025" spans="3:4" x14ac:dyDescent="0.2">
      <c r="C6025" s="29"/>
      <c r="D6025" s="29"/>
    </row>
    <row r="6026" spans="3:4" x14ac:dyDescent="0.2">
      <c r="C6026" s="29"/>
      <c r="D6026" s="29"/>
    </row>
    <row r="6027" spans="3:4" x14ac:dyDescent="0.2">
      <c r="C6027" s="29"/>
      <c r="D6027" s="29"/>
    </row>
    <row r="6028" spans="3:4" x14ac:dyDescent="0.2">
      <c r="C6028" s="29"/>
      <c r="D6028" s="29"/>
    </row>
    <row r="6029" spans="3:4" x14ac:dyDescent="0.2">
      <c r="C6029" s="29"/>
      <c r="D6029" s="29"/>
    </row>
    <row r="6030" spans="3:4" x14ac:dyDescent="0.2">
      <c r="C6030" s="29"/>
      <c r="D6030" s="29"/>
    </row>
    <row r="6031" spans="3:4" x14ac:dyDescent="0.2">
      <c r="C6031" s="29"/>
      <c r="D6031" s="29"/>
    </row>
    <row r="6032" spans="3:4" x14ac:dyDescent="0.2">
      <c r="C6032" s="29"/>
      <c r="D6032" s="29"/>
    </row>
    <row r="6033" spans="3:4" x14ac:dyDescent="0.2">
      <c r="C6033" s="29"/>
      <c r="D6033" s="29"/>
    </row>
    <row r="6034" spans="3:4" x14ac:dyDescent="0.2">
      <c r="C6034" s="29"/>
      <c r="D6034" s="29"/>
    </row>
    <row r="6035" spans="3:4" x14ac:dyDescent="0.2">
      <c r="C6035" s="29"/>
      <c r="D6035" s="29"/>
    </row>
    <row r="6036" spans="3:4" x14ac:dyDescent="0.2">
      <c r="C6036" s="29"/>
      <c r="D6036" s="29"/>
    </row>
    <row r="6037" spans="3:4" x14ac:dyDescent="0.2">
      <c r="C6037" s="29"/>
      <c r="D6037" s="29"/>
    </row>
    <row r="6038" spans="3:4" x14ac:dyDescent="0.2">
      <c r="C6038" s="29"/>
      <c r="D6038" s="29"/>
    </row>
    <row r="6039" spans="3:4" x14ac:dyDescent="0.2">
      <c r="C6039" s="29"/>
      <c r="D6039" s="29"/>
    </row>
    <row r="6040" spans="3:4" x14ac:dyDescent="0.2">
      <c r="C6040" s="29"/>
      <c r="D6040" s="29"/>
    </row>
    <row r="6041" spans="3:4" x14ac:dyDescent="0.2">
      <c r="C6041" s="29"/>
      <c r="D6041" s="29"/>
    </row>
    <row r="6042" spans="3:4" x14ac:dyDescent="0.2">
      <c r="C6042" s="29"/>
      <c r="D6042" s="29"/>
    </row>
    <row r="6043" spans="3:4" x14ac:dyDescent="0.2">
      <c r="C6043" s="29"/>
      <c r="D6043" s="29"/>
    </row>
    <row r="6044" spans="3:4" x14ac:dyDescent="0.2">
      <c r="C6044" s="29"/>
      <c r="D6044" s="29"/>
    </row>
    <row r="6045" spans="3:4" x14ac:dyDescent="0.2">
      <c r="C6045" s="29"/>
      <c r="D6045" s="29"/>
    </row>
    <row r="6046" spans="3:4" x14ac:dyDescent="0.2">
      <c r="C6046" s="29"/>
      <c r="D6046" s="29"/>
    </row>
    <row r="6047" spans="3:4" x14ac:dyDescent="0.2">
      <c r="C6047" s="29"/>
      <c r="D6047" s="29"/>
    </row>
    <row r="6048" spans="3:4" x14ac:dyDescent="0.2">
      <c r="C6048" s="29"/>
      <c r="D6048" s="29"/>
    </row>
    <row r="6049" spans="3:4" x14ac:dyDescent="0.2">
      <c r="C6049" s="29"/>
      <c r="D6049" s="29"/>
    </row>
    <row r="6050" spans="3:4" x14ac:dyDescent="0.2">
      <c r="C6050" s="29"/>
      <c r="D6050" s="29"/>
    </row>
    <row r="6051" spans="3:4" x14ac:dyDescent="0.2">
      <c r="C6051" s="29"/>
      <c r="D6051" s="29"/>
    </row>
    <row r="6052" spans="3:4" x14ac:dyDescent="0.2">
      <c r="C6052" s="29"/>
      <c r="D6052" s="29"/>
    </row>
    <row r="6053" spans="3:4" x14ac:dyDescent="0.2">
      <c r="C6053" s="29"/>
      <c r="D6053" s="29"/>
    </row>
    <row r="6054" spans="3:4" x14ac:dyDescent="0.2">
      <c r="C6054" s="29"/>
      <c r="D6054" s="29"/>
    </row>
    <row r="6055" spans="3:4" x14ac:dyDescent="0.2">
      <c r="C6055" s="29"/>
      <c r="D6055" s="29"/>
    </row>
    <row r="6056" spans="3:4" x14ac:dyDescent="0.2">
      <c r="C6056" s="29"/>
      <c r="D6056" s="29"/>
    </row>
    <row r="6057" spans="3:4" x14ac:dyDescent="0.2">
      <c r="C6057" s="29"/>
      <c r="D6057" s="29"/>
    </row>
    <row r="6058" spans="3:4" x14ac:dyDescent="0.2">
      <c r="C6058" s="29"/>
      <c r="D6058" s="29"/>
    </row>
    <row r="6059" spans="3:4" x14ac:dyDescent="0.2">
      <c r="C6059" s="29"/>
      <c r="D6059" s="29"/>
    </row>
    <row r="6060" spans="3:4" x14ac:dyDescent="0.2">
      <c r="C6060" s="29"/>
      <c r="D6060" s="29"/>
    </row>
    <row r="6061" spans="3:4" x14ac:dyDescent="0.2">
      <c r="C6061" s="29"/>
      <c r="D6061" s="29"/>
    </row>
    <row r="6062" spans="3:4" x14ac:dyDescent="0.2">
      <c r="C6062" s="29"/>
      <c r="D6062" s="29"/>
    </row>
    <row r="6063" spans="3:4" x14ac:dyDescent="0.2">
      <c r="C6063" s="29"/>
      <c r="D6063" s="29"/>
    </row>
    <row r="6064" spans="3:4" x14ac:dyDescent="0.2">
      <c r="C6064" s="29"/>
      <c r="D6064" s="29"/>
    </row>
    <row r="6065" spans="3:4" x14ac:dyDescent="0.2">
      <c r="C6065" s="29"/>
      <c r="D6065" s="29"/>
    </row>
    <row r="6066" spans="3:4" x14ac:dyDescent="0.2">
      <c r="C6066" s="29"/>
      <c r="D6066" s="29"/>
    </row>
    <row r="6067" spans="3:4" x14ac:dyDescent="0.2">
      <c r="C6067" s="29"/>
      <c r="D6067" s="29"/>
    </row>
    <row r="6068" spans="3:4" x14ac:dyDescent="0.2">
      <c r="C6068" s="29"/>
      <c r="D6068" s="29"/>
    </row>
    <row r="6069" spans="3:4" x14ac:dyDescent="0.2">
      <c r="C6069" s="29"/>
      <c r="D6069" s="29"/>
    </row>
    <row r="6070" spans="3:4" x14ac:dyDescent="0.2">
      <c r="C6070" s="29"/>
      <c r="D6070" s="29"/>
    </row>
    <row r="6071" spans="3:4" x14ac:dyDescent="0.2">
      <c r="C6071" s="29"/>
      <c r="D6071" s="29"/>
    </row>
    <row r="6072" spans="3:4" x14ac:dyDescent="0.2">
      <c r="C6072" s="29"/>
      <c r="D6072" s="29"/>
    </row>
    <row r="6073" spans="3:4" x14ac:dyDescent="0.2">
      <c r="C6073" s="29"/>
      <c r="D6073" s="29"/>
    </row>
    <row r="6074" spans="3:4" x14ac:dyDescent="0.2">
      <c r="C6074" s="29"/>
      <c r="D6074" s="29"/>
    </row>
    <row r="6075" spans="3:4" x14ac:dyDescent="0.2">
      <c r="C6075" s="29"/>
      <c r="D6075" s="29"/>
    </row>
    <row r="6076" spans="3:4" x14ac:dyDescent="0.2">
      <c r="C6076" s="29"/>
      <c r="D6076" s="29"/>
    </row>
    <row r="6077" spans="3:4" x14ac:dyDescent="0.2">
      <c r="C6077" s="29"/>
      <c r="D6077" s="29"/>
    </row>
    <row r="6078" spans="3:4" x14ac:dyDescent="0.2">
      <c r="C6078" s="29"/>
      <c r="D6078" s="29"/>
    </row>
    <row r="6079" spans="3:4" x14ac:dyDescent="0.2">
      <c r="C6079" s="29"/>
      <c r="D6079" s="29"/>
    </row>
    <row r="6080" spans="3:4" x14ac:dyDescent="0.2">
      <c r="C6080" s="29"/>
      <c r="D6080" s="29"/>
    </row>
    <row r="6081" spans="3:4" x14ac:dyDescent="0.2">
      <c r="C6081" s="29"/>
      <c r="D6081" s="29"/>
    </row>
    <row r="6082" spans="3:4" x14ac:dyDescent="0.2">
      <c r="C6082" s="29"/>
      <c r="D6082" s="29"/>
    </row>
    <row r="6083" spans="3:4" x14ac:dyDescent="0.2">
      <c r="C6083" s="29"/>
      <c r="D6083" s="29"/>
    </row>
    <row r="6084" spans="3:4" x14ac:dyDescent="0.2">
      <c r="C6084" s="29"/>
      <c r="D6084" s="29"/>
    </row>
    <row r="6085" spans="3:4" x14ac:dyDescent="0.2">
      <c r="C6085" s="29"/>
      <c r="D6085" s="29"/>
    </row>
    <row r="6086" spans="3:4" x14ac:dyDescent="0.2">
      <c r="C6086" s="29"/>
      <c r="D6086" s="29"/>
    </row>
    <row r="6087" spans="3:4" x14ac:dyDescent="0.2">
      <c r="C6087" s="29"/>
      <c r="D6087" s="29"/>
    </row>
    <row r="6088" spans="3:4" x14ac:dyDescent="0.2">
      <c r="C6088" s="29"/>
      <c r="D6088" s="29"/>
    </row>
    <row r="6089" spans="3:4" x14ac:dyDescent="0.2">
      <c r="C6089" s="29"/>
      <c r="D6089" s="29"/>
    </row>
    <row r="6090" spans="3:4" x14ac:dyDescent="0.2">
      <c r="C6090" s="29"/>
      <c r="D6090" s="29"/>
    </row>
    <row r="6091" spans="3:4" x14ac:dyDescent="0.2">
      <c r="C6091" s="29"/>
      <c r="D6091" s="29"/>
    </row>
    <row r="6092" spans="3:4" x14ac:dyDescent="0.2">
      <c r="C6092" s="29"/>
      <c r="D6092" s="29"/>
    </row>
    <row r="6093" spans="3:4" x14ac:dyDescent="0.2">
      <c r="C6093" s="29"/>
      <c r="D6093" s="29"/>
    </row>
    <row r="6094" spans="3:4" x14ac:dyDescent="0.2">
      <c r="C6094" s="29"/>
      <c r="D6094" s="29"/>
    </row>
    <row r="6095" spans="3:4" x14ac:dyDescent="0.2">
      <c r="C6095" s="29"/>
      <c r="D6095" s="29"/>
    </row>
    <row r="6096" spans="3:4" x14ac:dyDescent="0.2">
      <c r="C6096" s="29"/>
      <c r="D6096" s="29"/>
    </row>
    <row r="6097" spans="3:4" x14ac:dyDescent="0.2">
      <c r="C6097" s="29"/>
      <c r="D6097" s="29"/>
    </row>
    <row r="6098" spans="3:4" x14ac:dyDescent="0.2">
      <c r="C6098" s="29"/>
      <c r="D6098" s="29"/>
    </row>
    <row r="6099" spans="3:4" x14ac:dyDescent="0.2">
      <c r="C6099" s="29"/>
      <c r="D6099" s="29"/>
    </row>
    <row r="6100" spans="3:4" x14ac:dyDescent="0.2">
      <c r="C6100" s="29"/>
      <c r="D6100" s="29"/>
    </row>
    <row r="6101" spans="3:4" x14ac:dyDescent="0.2">
      <c r="C6101" s="29"/>
      <c r="D6101" s="29"/>
    </row>
    <row r="6102" spans="3:4" x14ac:dyDescent="0.2">
      <c r="C6102" s="29"/>
      <c r="D6102" s="29"/>
    </row>
    <row r="6103" spans="3:4" x14ac:dyDescent="0.2">
      <c r="C6103" s="29"/>
      <c r="D6103" s="29"/>
    </row>
    <row r="6104" spans="3:4" x14ac:dyDescent="0.2">
      <c r="C6104" s="29"/>
      <c r="D6104" s="29"/>
    </row>
    <row r="6105" spans="3:4" x14ac:dyDescent="0.2">
      <c r="C6105" s="29"/>
      <c r="D6105" s="29"/>
    </row>
    <row r="6106" spans="3:4" x14ac:dyDescent="0.2">
      <c r="C6106" s="29"/>
      <c r="D6106" s="29"/>
    </row>
    <row r="6107" spans="3:4" x14ac:dyDescent="0.2">
      <c r="C6107" s="29"/>
      <c r="D6107" s="29"/>
    </row>
    <row r="6108" spans="3:4" x14ac:dyDescent="0.2">
      <c r="C6108" s="29"/>
      <c r="D6108" s="29"/>
    </row>
    <row r="6109" spans="3:4" x14ac:dyDescent="0.2">
      <c r="C6109" s="29"/>
      <c r="D6109" s="29"/>
    </row>
    <row r="6110" spans="3:4" x14ac:dyDescent="0.2">
      <c r="C6110" s="29"/>
      <c r="D6110" s="29"/>
    </row>
    <row r="6111" spans="3:4" x14ac:dyDescent="0.2">
      <c r="C6111" s="29"/>
      <c r="D6111" s="29"/>
    </row>
    <row r="6112" spans="3:4" x14ac:dyDescent="0.2">
      <c r="C6112" s="29"/>
      <c r="D6112" s="29"/>
    </row>
    <row r="6113" spans="3:4" x14ac:dyDescent="0.2">
      <c r="C6113" s="29"/>
      <c r="D6113" s="29"/>
    </row>
    <row r="6114" spans="3:4" x14ac:dyDescent="0.2">
      <c r="C6114" s="29"/>
      <c r="D6114" s="29"/>
    </row>
    <row r="6115" spans="3:4" x14ac:dyDescent="0.2">
      <c r="C6115" s="29"/>
      <c r="D6115" s="29"/>
    </row>
    <row r="6116" spans="3:4" x14ac:dyDescent="0.2">
      <c r="C6116" s="29"/>
      <c r="D6116" s="29"/>
    </row>
    <row r="6117" spans="3:4" x14ac:dyDescent="0.2">
      <c r="C6117" s="29"/>
      <c r="D6117" s="29"/>
    </row>
    <row r="6118" spans="3:4" x14ac:dyDescent="0.2">
      <c r="C6118" s="29"/>
      <c r="D6118" s="29"/>
    </row>
    <row r="6119" spans="3:4" x14ac:dyDescent="0.2">
      <c r="C6119" s="29"/>
      <c r="D6119" s="29"/>
    </row>
    <row r="6120" spans="3:4" x14ac:dyDescent="0.2">
      <c r="C6120" s="29"/>
      <c r="D6120" s="29"/>
    </row>
    <row r="6121" spans="3:4" x14ac:dyDescent="0.2">
      <c r="C6121" s="29"/>
      <c r="D6121" s="29"/>
    </row>
    <row r="6122" spans="3:4" x14ac:dyDescent="0.2">
      <c r="C6122" s="29"/>
      <c r="D6122" s="29"/>
    </row>
    <row r="6123" spans="3:4" x14ac:dyDescent="0.2">
      <c r="C6123" s="29"/>
      <c r="D6123" s="29"/>
    </row>
    <row r="6124" spans="3:4" x14ac:dyDescent="0.2">
      <c r="C6124" s="29"/>
      <c r="D6124" s="29"/>
    </row>
    <row r="6125" spans="3:4" x14ac:dyDescent="0.2">
      <c r="C6125" s="29"/>
      <c r="D6125" s="29"/>
    </row>
    <row r="6126" spans="3:4" x14ac:dyDescent="0.2">
      <c r="C6126" s="29"/>
      <c r="D6126" s="29"/>
    </row>
    <row r="6127" spans="3:4" x14ac:dyDescent="0.2">
      <c r="C6127" s="29"/>
      <c r="D6127" s="29"/>
    </row>
    <row r="6128" spans="3:4" x14ac:dyDescent="0.2">
      <c r="C6128" s="29"/>
      <c r="D6128" s="29"/>
    </row>
    <row r="6129" spans="3:4" x14ac:dyDescent="0.2">
      <c r="C6129" s="29"/>
      <c r="D6129" s="29"/>
    </row>
    <row r="6130" spans="3:4" x14ac:dyDescent="0.2">
      <c r="C6130" s="29"/>
      <c r="D6130" s="29"/>
    </row>
    <row r="6131" spans="3:4" x14ac:dyDescent="0.2">
      <c r="C6131" s="29"/>
      <c r="D6131" s="29"/>
    </row>
    <row r="6132" spans="3:4" x14ac:dyDescent="0.2">
      <c r="C6132" s="29"/>
      <c r="D6132" s="29"/>
    </row>
    <row r="6133" spans="3:4" x14ac:dyDescent="0.2">
      <c r="C6133" s="29"/>
      <c r="D6133" s="29"/>
    </row>
    <row r="6134" spans="3:4" x14ac:dyDescent="0.2">
      <c r="C6134" s="29"/>
      <c r="D6134" s="29"/>
    </row>
    <row r="6135" spans="3:4" x14ac:dyDescent="0.2">
      <c r="C6135" s="29"/>
      <c r="D6135" s="29"/>
    </row>
    <row r="6136" spans="3:4" x14ac:dyDescent="0.2">
      <c r="C6136" s="29"/>
      <c r="D6136" s="29"/>
    </row>
    <row r="6137" spans="3:4" x14ac:dyDescent="0.2">
      <c r="C6137" s="29"/>
      <c r="D6137" s="29"/>
    </row>
    <row r="6138" spans="3:4" x14ac:dyDescent="0.2">
      <c r="C6138" s="29"/>
      <c r="D6138" s="29"/>
    </row>
    <row r="6139" spans="3:4" x14ac:dyDescent="0.2">
      <c r="C6139" s="29"/>
      <c r="D6139" s="29"/>
    </row>
    <row r="6140" spans="3:4" x14ac:dyDescent="0.2">
      <c r="C6140" s="29"/>
      <c r="D6140" s="29"/>
    </row>
    <row r="6141" spans="3:4" x14ac:dyDescent="0.2">
      <c r="C6141" s="29"/>
      <c r="D6141" s="29"/>
    </row>
    <row r="6142" spans="3:4" x14ac:dyDescent="0.2">
      <c r="C6142" s="29"/>
      <c r="D6142" s="29"/>
    </row>
    <row r="6143" spans="3:4" x14ac:dyDescent="0.2">
      <c r="C6143" s="29"/>
      <c r="D6143" s="29"/>
    </row>
    <row r="6144" spans="3:4" x14ac:dyDescent="0.2">
      <c r="C6144" s="29"/>
      <c r="D6144" s="29"/>
    </row>
    <row r="6145" spans="3:4" x14ac:dyDescent="0.2">
      <c r="C6145" s="29"/>
      <c r="D6145" s="29"/>
    </row>
    <row r="6146" spans="3:4" x14ac:dyDescent="0.2">
      <c r="C6146" s="29"/>
      <c r="D6146" s="29"/>
    </row>
    <row r="6147" spans="3:4" x14ac:dyDescent="0.2">
      <c r="C6147" s="29"/>
      <c r="D6147" s="29"/>
    </row>
    <row r="6148" spans="3:4" x14ac:dyDescent="0.2">
      <c r="C6148" s="29"/>
      <c r="D6148" s="29"/>
    </row>
    <row r="6149" spans="3:4" x14ac:dyDescent="0.2">
      <c r="C6149" s="29"/>
      <c r="D6149" s="29"/>
    </row>
    <row r="6150" spans="3:4" x14ac:dyDescent="0.2">
      <c r="C6150" s="29"/>
      <c r="D6150" s="29"/>
    </row>
    <row r="6151" spans="3:4" x14ac:dyDescent="0.2">
      <c r="C6151" s="29"/>
      <c r="D6151" s="29"/>
    </row>
    <row r="6152" spans="3:4" x14ac:dyDescent="0.2">
      <c r="C6152" s="29"/>
      <c r="D6152" s="29"/>
    </row>
    <row r="6153" spans="3:4" x14ac:dyDescent="0.2">
      <c r="C6153" s="29"/>
      <c r="D6153" s="29"/>
    </row>
    <row r="6154" spans="3:4" x14ac:dyDescent="0.2">
      <c r="C6154" s="29"/>
      <c r="D6154" s="29"/>
    </row>
    <row r="6155" spans="3:4" x14ac:dyDescent="0.2">
      <c r="C6155" s="29"/>
      <c r="D6155" s="29"/>
    </row>
    <row r="6156" spans="3:4" x14ac:dyDescent="0.2">
      <c r="C6156" s="29"/>
      <c r="D6156" s="29"/>
    </row>
    <row r="6157" spans="3:4" x14ac:dyDescent="0.2">
      <c r="C6157" s="29"/>
      <c r="D6157" s="29"/>
    </row>
    <row r="6158" spans="3:4" x14ac:dyDescent="0.2">
      <c r="C6158" s="29"/>
      <c r="D6158" s="29"/>
    </row>
    <row r="6159" spans="3:4" x14ac:dyDescent="0.2">
      <c r="C6159" s="29"/>
      <c r="D6159" s="29"/>
    </row>
    <row r="6160" spans="3:4" x14ac:dyDescent="0.2">
      <c r="C6160" s="29"/>
      <c r="D6160" s="29"/>
    </row>
    <row r="6161" spans="3:4" x14ac:dyDescent="0.2">
      <c r="C6161" s="29"/>
      <c r="D6161" s="29"/>
    </row>
    <row r="6162" spans="3:4" x14ac:dyDescent="0.2">
      <c r="C6162" s="29"/>
      <c r="D6162" s="29"/>
    </row>
    <row r="6163" spans="3:4" x14ac:dyDescent="0.2">
      <c r="C6163" s="29"/>
      <c r="D6163" s="29"/>
    </row>
    <row r="6164" spans="3:4" x14ac:dyDescent="0.2">
      <c r="C6164" s="29"/>
      <c r="D6164" s="29"/>
    </row>
    <row r="6165" spans="3:4" x14ac:dyDescent="0.2">
      <c r="C6165" s="29"/>
      <c r="D6165" s="29"/>
    </row>
    <row r="6166" spans="3:4" x14ac:dyDescent="0.2">
      <c r="C6166" s="29"/>
      <c r="D6166" s="29"/>
    </row>
    <row r="6167" spans="3:4" x14ac:dyDescent="0.2">
      <c r="C6167" s="29"/>
      <c r="D6167" s="29"/>
    </row>
    <row r="6168" spans="3:4" x14ac:dyDescent="0.2">
      <c r="C6168" s="29"/>
      <c r="D6168" s="29"/>
    </row>
    <row r="6169" spans="3:4" x14ac:dyDescent="0.2">
      <c r="C6169" s="29"/>
      <c r="D6169" s="29"/>
    </row>
    <row r="6170" spans="3:4" x14ac:dyDescent="0.2">
      <c r="C6170" s="29"/>
      <c r="D6170" s="29"/>
    </row>
    <row r="6171" spans="3:4" x14ac:dyDescent="0.2">
      <c r="C6171" s="29"/>
      <c r="D6171" s="29"/>
    </row>
    <row r="6172" spans="3:4" x14ac:dyDescent="0.2">
      <c r="C6172" s="29"/>
      <c r="D6172" s="29"/>
    </row>
    <row r="6173" spans="3:4" x14ac:dyDescent="0.2">
      <c r="C6173" s="29"/>
      <c r="D6173" s="29"/>
    </row>
    <row r="6174" spans="3:4" x14ac:dyDescent="0.2">
      <c r="C6174" s="29"/>
      <c r="D6174" s="29"/>
    </row>
    <row r="6175" spans="3:4" x14ac:dyDescent="0.2">
      <c r="C6175" s="29"/>
      <c r="D6175" s="29"/>
    </row>
    <row r="6176" spans="3:4" x14ac:dyDescent="0.2">
      <c r="C6176" s="29"/>
      <c r="D6176" s="29"/>
    </row>
    <row r="6177" spans="3:4" x14ac:dyDescent="0.2">
      <c r="C6177" s="29"/>
      <c r="D6177" s="29"/>
    </row>
    <row r="6178" spans="3:4" x14ac:dyDescent="0.2">
      <c r="C6178" s="29"/>
      <c r="D6178" s="29"/>
    </row>
    <row r="6179" spans="3:4" x14ac:dyDescent="0.2">
      <c r="C6179" s="29"/>
      <c r="D6179" s="29"/>
    </row>
    <row r="6180" spans="3:4" x14ac:dyDescent="0.2">
      <c r="C6180" s="29"/>
      <c r="D6180" s="29"/>
    </row>
    <row r="6181" spans="3:4" x14ac:dyDescent="0.2">
      <c r="C6181" s="29"/>
      <c r="D6181" s="29"/>
    </row>
    <row r="6182" spans="3:4" x14ac:dyDescent="0.2">
      <c r="C6182" s="29"/>
      <c r="D6182" s="29"/>
    </row>
    <row r="6183" spans="3:4" x14ac:dyDescent="0.2">
      <c r="C6183" s="29"/>
      <c r="D6183" s="29"/>
    </row>
    <row r="6184" spans="3:4" x14ac:dyDescent="0.2">
      <c r="C6184" s="29"/>
      <c r="D6184" s="29"/>
    </row>
    <row r="6185" spans="3:4" x14ac:dyDescent="0.2">
      <c r="C6185" s="29"/>
      <c r="D6185" s="29"/>
    </row>
    <row r="6186" spans="3:4" x14ac:dyDescent="0.2">
      <c r="C6186" s="29"/>
      <c r="D6186" s="29"/>
    </row>
    <row r="6187" spans="3:4" x14ac:dyDescent="0.2">
      <c r="C6187" s="29"/>
      <c r="D6187" s="29"/>
    </row>
    <row r="6188" spans="3:4" x14ac:dyDescent="0.2">
      <c r="C6188" s="29"/>
      <c r="D6188" s="29"/>
    </row>
    <row r="6189" spans="3:4" x14ac:dyDescent="0.2">
      <c r="C6189" s="29"/>
      <c r="D6189" s="29"/>
    </row>
    <row r="6190" spans="3:4" x14ac:dyDescent="0.2">
      <c r="C6190" s="29"/>
      <c r="D6190" s="29"/>
    </row>
    <row r="6191" spans="3:4" x14ac:dyDescent="0.2">
      <c r="C6191" s="29"/>
      <c r="D6191" s="29"/>
    </row>
    <row r="6192" spans="3:4" x14ac:dyDescent="0.2">
      <c r="C6192" s="29"/>
      <c r="D6192" s="29"/>
    </row>
    <row r="6193" spans="3:4" x14ac:dyDescent="0.2">
      <c r="C6193" s="29"/>
      <c r="D6193" s="29"/>
    </row>
    <row r="6194" spans="3:4" x14ac:dyDescent="0.2">
      <c r="C6194" s="29"/>
      <c r="D6194" s="29"/>
    </row>
    <row r="6195" spans="3:4" x14ac:dyDescent="0.2">
      <c r="C6195" s="29"/>
      <c r="D6195" s="29"/>
    </row>
    <row r="6196" spans="3:4" x14ac:dyDescent="0.2">
      <c r="C6196" s="29"/>
      <c r="D6196" s="29"/>
    </row>
    <row r="6197" spans="3:4" x14ac:dyDescent="0.2">
      <c r="C6197" s="29"/>
      <c r="D6197" s="29"/>
    </row>
    <row r="6198" spans="3:4" x14ac:dyDescent="0.2">
      <c r="C6198" s="29"/>
      <c r="D6198" s="29"/>
    </row>
    <row r="6199" spans="3:4" x14ac:dyDescent="0.2">
      <c r="C6199" s="29"/>
      <c r="D6199" s="29"/>
    </row>
    <row r="6200" spans="3:4" x14ac:dyDescent="0.2">
      <c r="C6200" s="29"/>
      <c r="D6200" s="29"/>
    </row>
    <row r="6201" spans="3:4" x14ac:dyDescent="0.2">
      <c r="C6201" s="29"/>
      <c r="D6201" s="29"/>
    </row>
    <row r="6202" spans="3:4" x14ac:dyDescent="0.2">
      <c r="C6202" s="29"/>
      <c r="D6202" s="29"/>
    </row>
    <row r="6203" spans="3:4" x14ac:dyDescent="0.2">
      <c r="C6203" s="29"/>
      <c r="D6203" s="29"/>
    </row>
    <row r="6204" spans="3:4" x14ac:dyDescent="0.2">
      <c r="C6204" s="29"/>
      <c r="D6204" s="29"/>
    </row>
    <row r="6205" spans="3:4" x14ac:dyDescent="0.2">
      <c r="C6205" s="29"/>
      <c r="D6205" s="29"/>
    </row>
    <row r="6206" spans="3:4" x14ac:dyDescent="0.2">
      <c r="C6206" s="29"/>
      <c r="D6206" s="29"/>
    </row>
    <row r="6207" spans="3:4" x14ac:dyDescent="0.2">
      <c r="C6207" s="29"/>
      <c r="D6207" s="29"/>
    </row>
    <row r="6208" spans="3:4" x14ac:dyDescent="0.2">
      <c r="C6208" s="29"/>
      <c r="D6208" s="29"/>
    </row>
    <row r="6209" spans="3:4" x14ac:dyDescent="0.2">
      <c r="C6209" s="29"/>
      <c r="D6209" s="29"/>
    </row>
    <row r="6210" spans="3:4" x14ac:dyDescent="0.2">
      <c r="C6210" s="29"/>
      <c r="D6210" s="29"/>
    </row>
    <row r="6211" spans="3:4" x14ac:dyDescent="0.2">
      <c r="C6211" s="29"/>
      <c r="D6211" s="29"/>
    </row>
    <row r="6212" spans="3:4" x14ac:dyDescent="0.2">
      <c r="C6212" s="29"/>
      <c r="D6212" s="29"/>
    </row>
    <row r="6213" spans="3:4" x14ac:dyDescent="0.2">
      <c r="C6213" s="29"/>
      <c r="D6213" s="29"/>
    </row>
    <row r="6214" spans="3:4" x14ac:dyDescent="0.2">
      <c r="C6214" s="29"/>
      <c r="D6214" s="29"/>
    </row>
    <row r="6215" spans="3:4" x14ac:dyDescent="0.2">
      <c r="C6215" s="29"/>
      <c r="D6215" s="29"/>
    </row>
    <row r="6216" spans="3:4" x14ac:dyDescent="0.2">
      <c r="C6216" s="29"/>
      <c r="D6216" s="29"/>
    </row>
    <row r="6217" spans="3:4" x14ac:dyDescent="0.2">
      <c r="C6217" s="29"/>
      <c r="D6217" s="29"/>
    </row>
    <row r="6218" spans="3:4" x14ac:dyDescent="0.2">
      <c r="C6218" s="29"/>
      <c r="D6218" s="29"/>
    </row>
    <row r="6219" spans="3:4" x14ac:dyDescent="0.2">
      <c r="C6219" s="29"/>
      <c r="D6219" s="29"/>
    </row>
    <row r="6220" spans="3:4" x14ac:dyDescent="0.2">
      <c r="C6220" s="29"/>
      <c r="D6220" s="29"/>
    </row>
    <row r="6221" spans="3:4" x14ac:dyDescent="0.2">
      <c r="C6221" s="29"/>
      <c r="D6221" s="29"/>
    </row>
    <row r="6222" spans="3:4" x14ac:dyDescent="0.2">
      <c r="C6222" s="29"/>
      <c r="D6222" s="29"/>
    </row>
    <row r="6223" spans="3:4" x14ac:dyDescent="0.2">
      <c r="C6223" s="29"/>
      <c r="D6223" s="29"/>
    </row>
    <row r="6224" spans="3:4" x14ac:dyDescent="0.2">
      <c r="C6224" s="29"/>
      <c r="D6224" s="29"/>
    </row>
    <row r="6225" spans="3:4" x14ac:dyDescent="0.2">
      <c r="C6225" s="29"/>
      <c r="D6225" s="29"/>
    </row>
    <row r="6226" spans="3:4" x14ac:dyDescent="0.2">
      <c r="C6226" s="29"/>
      <c r="D6226" s="29"/>
    </row>
    <row r="6227" spans="3:4" x14ac:dyDescent="0.2">
      <c r="C6227" s="29"/>
      <c r="D6227" s="29"/>
    </row>
    <row r="6228" spans="3:4" x14ac:dyDescent="0.2">
      <c r="C6228" s="29"/>
      <c r="D6228" s="29"/>
    </row>
    <row r="6229" spans="3:4" x14ac:dyDescent="0.2">
      <c r="C6229" s="29"/>
      <c r="D6229" s="29"/>
    </row>
    <row r="6230" spans="3:4" x14ac:dyDescent="0.2">
      <c r="C6230" s="29"/>
      <c r="D6230" s="29"/>
    </row>
    <row r="6231" spans="3:4" x14ac:dyDescent="0.2">
      <c r="C6231" s="29"/>
      <c r="D6231" s="29"/>
    </row>
    <row r="6232" spans="3:4" x14ac:dyDescent="0.2">
      <c r="C6232" s="29"/>
      <c r="D6232" s="29"/>
    </row>
    <row r="6233" spans="3:4" x14ac:dyDescent="0.2">
      <c r="C6233" s="29"/>
      <c r="D6233" s="29"/>
    </row>
    <row r="6234" spans="3:4" x14ac:dyDescent="0.2">
      <c r="C6234" s="29"/>
      <c r="D6234" s="29"/>
    </row>
    <row r="6235" spans="3:4" x14ac:dyDescent="0.2">
      <c r="C6235" s="29"/>
      <c r="D6235" s="29"/>
    </row>
    <row r="6236" spans="3:4" x14ac:dyDescent="0.2">
      <c r="C6236" s="29"/>
      <c r="D6236" s="29"/>
    </row>
    <row r="6237" spans="3:4" x14ac:dyDescent="0.2">
      <c r="C6237" s="29"/>
      <c r="D6237" s="29"/>
    </row>
    <row r="6238" spans="3:4" x14ac:dyDescent="0.2">
      <c r="C6238" s="29"/>
      <c r="D6238" s="29"/>
    </row>
    <row r="6239" spans="3:4" x14ac:dyDescent="0.2">
      <c r="C6239" s="29"/>
      <c r="D6239" s="29"/>
    </row>
    <row r="6240" spans="3:4" x14ac:dyDescent="0.2">
      <c r="C6240" s="29"/>
      <c r="D6240" s="29"/>
    </row>
    <row r="6241" spans="3:4" x14ac:dyDescent="0.2">
      <c r="C6241" s="29"/>
      <c r="D6241" s="29"/>
    </row>
    <row r="6242" spans="3:4" x14ac:dyDescent="0.2">
      <c r="C6242" s="29"/>
      <c r="D6242" s="29"/>
    </row>
    <row r="6243" spans="3:4" x14ac:dyDescent="0.2">
      <c r="C6243" s="29"/>
      <c r="D6243" s="29"/>
    </row>
    <row r="6244" spans="3:4" x14ac:dyDescent="0.2">
      <c r="C6244" s="29"/>
      <c r="D6244" s="29"/>
    </row>
    <row r="6245" spans="3:4" x14ac:dyDescent="0.2">
      <c r="C6245" s="29"/>
      <c r="D6245" s="29"/>
    </row>
    <row r="6246" spans="3:4" x14ac:dyDescent="0.2">
      <c r="C6246" s="29"/>
      <c r="D6246" s="29"/>
    </row>
    <row r="6247" spans="3:4" x14ac:dyDescent="0.2">
      <c r="C6247" s="29"/>
      <c r="D6247" s="29"/>
    </row>
    <row r="6248" spans="3:4" x14ac:dyDescent="0.2">
      <c r="C6248" s="29"/>
      <c r="D6248" s="29"/>
    </row>
    <row r="6249" spans="3:4" x14ac:dyDescent="0.2">
      <c r="C6249" s="29"/>
      <c r="D6249" s="29"/>
    </row>
    <row r="6250" spans="3:4" x14ac:dyDescent="0.2">
      <c r="C6250" s="29"/>
      <c r="D6250" s="29"/>
    </row>
    <row r="6251" spans="3:4" x14ac:dyDescent="0.2">
      <c r="C6251" s="29"/>
      <c r="D6251" s="29"/>
    </row>
    <row r="6252" spans="3:4" x14ac:dyDescent="0.2">
      <c r="C6252" s="29"/>
      <c r="D6252" s="29"/>
    </row>
    <row r="6253" spans="3:4" x14ac:dyDescent="0.2">
      <c r="C6253" s="29"/>
      <c r="D6253" s="29"/>
    </row>
    <row r="6254" spans="3:4" x14ac:dyDescent="0.2">
      <c r="C6254" s="29"/>
      <c r="D6254" s="29"/>
    </row>
    <row r="6255" spans="3:4" x14ac:dyDescent="0.2">
      <c r="C6255" s="29"/>
      <c r="D6255" s="29"/>
    </row>
    <row r="6256" spans="3:4" x14ac:dyDescent="0.2">
      <c r="C6256" s="29"/>
      <c r="D6256" s="29"/>
    </row>
    <row r="6257" spans="3:4" x14ac:dyDescent="0.2">
      <c r="C6257" s="29"/>
      <c r="D6257" s="29"/>
    </row>
    <row r="6258" spans="3:4" x14ac:dyDescent="0.2">
      <c r="C6258" s="29"/>
      <c r="D6258" s="29"/>
    </row>
    <row r="6259" spans="3:4" x14ac:dyDescent="0.2">
      <c r="C6259" s="29"/>
      <c r="D6259" s="29"/>
    </row>
    <row r="6260" spans="3:4" x14ac:dyDescent="0.2">
      <c r="C6260" s="29"/>
      <c r="D6260" s="29"/>
    </row>
    <row r="6261" spans="3:4" x14ac:dyDescent="0.2">
      <c r="C6261" s="29"/>
      <c r="D6261" s="29"/>
    </row>
    <row r="6262" spans="3:4" x14ac:dyDescent="0.2">
      <c r="C6262" s="29"/>
      <c r="D6262" s="29"/>
    </row>
    <row r="6263" spans="3:4" x14ac:dyDescent="0.2">
      <c r="C6263" s="29"/>
      <c r="D6263" s="29"/>
    </row>
    <row r="6264" spans="3:4" x14ac:dyDescent="0.2">
      <c r="C6264" s="29"/>
      <c r="D6264" s="29"/>
    </row>
    <row r="6265" spans="3:4" x14ac:dyDescent="0.2">
      <c r="C6265" s="29"/>
      <c r="D6265" s="29"/>
    </row>
    <row r="6266" spans="3:4" x14ac:dyDescent="0.2">
      <c r="C6266" s="29"/>
      <c r="D6266" s="29"/>
    </row>
    <row r="6267" spans="3:4" x14ac:dyDescent="0.2">
      <c r="C6267" s="29"/>
      <c r="D6267" s="29"/>
    </row>
    <row r="6268" spans="3:4" x14ac:dyDescent="0.2">
      <c r="C6268" s="29"/>
      <c r="D6268" s="29"/>
    </row>
    <row r="6269" spans="3:4" x14ac:dyDescent="0.2">
      <c r="C6269" s="29"/>
      <c r="D6269" s="29"/>
    </row>
    <row r="6270" spans="3:4" x14ac:dyDescent="0.2">
      <c r="C6270" s="29"/>
      <c r="D6270" s="29"/>
    </row>
    <row r="6271" spans="3:4" x14ac:dyDescent="0.2">
      <c r="C6271" s="29"/>
      <c r="D6271" s="29"/>
    </row>
    <row r="6272" spans="3:4" x14ac:dyDescent="0.2">
      <c r="C6272" s="29"/>
      <c r="D6272" s="29"/>
    </row>
    <row r="6273" spans="3:4" x14ac:dyDescent="0.2">
      <c r="C6273" s="29"/>
      <c r="D6273" s="29"/>
    </row>
    <row r="6274" spans="3:4" x14ac:dyDescent="0.2">
      <c r="C6274" s="29"/>
      <c r="D6274" s="29"/>
    </row>
    <row r="6275" spans="3:4" x14ac:dyDescent="0.2">
      <c r="C6275" s="29"/>
      <c r="D6275" s="29"/>
    </row>
    <row r="6276" spans="3:4" x14ac:dyDescent="0.2">
      <c r="C6276" s="29"/>
      <c r="D6276" s="29"/>
    </row>
    <row r="6277" spans="3:4" x14ac:dyDescent="0.2">
      <c r="C6277" s="29"/>
      <c r="D6277" s="29"/>
    </row>
    <row r="6278" spans="3:4" x14ac:dyDescent="0.2">
      <c r="C6278" s="29"/>
      <c r="D6278" s="29"/>
    </row>
    <row r="6279" spans="3:4" x14ac:dyDescent="0.2">
      <c r="C6279" s="29"/>
      <c r="D6279" s="29"/>
    </row>
    <row r="6280" spans="3:4" x14ac:dyDescent="0.2">
      <c r="C6280" s="29"/>
      <c r="D6280" s="29"/>
    </row>
    <row r="6281" spans="3:4" x14ac:dyDescent="0.2">
      <c r="C6281" s="29"/>
      <c r="D6281" s="29"/>
    </row>
    <row r="6282" spans="3:4" x14ac:dyDescent="0.2">
      <c r="C6282" s="29"/>
      <c r="D6282" s="29"/>
    </row>
    <row r="6283" spans="3:4" x14ac:dyDescent="0.2">
      <c r="C6283" s="29"/>
      <c r="D6283" s="29"/>
    </row>
    <row r="6284" spans="3:4" x14ac:dyDescent="0.2">
      <c r="C6284" s="29"/>
      <c r="D6284" s="29"/>
    </row>
    <row r="6285" spans="3:4" x14ac:dyDescent="0.2">
      <c r="C6285" s="29"/>
      <c r="D6285" s="29"/>
    </row>
    <row r="6286" spans="3:4" x14ac:dyDescent="0.2">
      <c r="C6286" s="29"/>
      <c r="D6286" s="29"/>
    </row>
    <row r="6287" spans="3:4" x14ac:dyDescent="0.2">
      <c r="C6287" s="29"/>
      <c r="D6287" s="29"/>
    </row>
    <row r="6288" spans="3:4" x14ac:dyDescent="0.2">
      <c r="C6288" s="29"/>
      <c r="D6288" s="29"/>
    </row>
    <row r="6289" spans="3:4" x14ac:dyDescent="0.2">
      <c r="C6289" s="29"/>
      <c r="D6289" s="29"/>
    </row>
    <row r="6290" spans="3:4" x14ac:dyDescent="0.2">
      <c r="C6290" s="29"/>
      <c r="D6290" s="29"/>
    </row>
    <row r="6291" spans="3:4" x14ac:dyDescent="0.2">
      <c r="C6291" s="29"/>
      <c r="D6291" s="29"/>
    </row>
    <row r="6292" spans="3:4" x14ac:dyDescent="0.2">
      <c r="C6292" s="29"/>
      <c r="D6292" s="29"/>
    </row>
    <row r="6293" spans="3:4" x14ac:dyDescent="0.2">
      <c r="C6293" s="29"/>
      <c r="D6293" s="29"/>
    </row>
    <row r="6294" spans="3:4" x14ac:dyDescent="0.2">
      <c r="C6294" s="29"/>
      <c r="D6294" s="29"/>
    </row>
    <row r="6295" spans="3:4" x14ac:dyDescent="0.2">
      <c r="C6295" s="29"/>
      <c r="D6295" s="29"/>
    </row>
    <row r="6296" spans="3:4" x14ac:dyDescent="0.2">
      <c r="C6296" s="29"/>
      <c r="D6296" s="29"/>
    </row>
    <row r="6297" spans="3:4" x14ac:dyDescent="0.2">
      <c r="C6297" s="29"/>
      <c r="D6297" s="29"/>
    </row>
    <row r="6298" spans="3:4" x14ac:dyDescent="0.2">
      <c r="C6298" s="29"/>
      <c r="D6298" s="29"/>
    </row>
    <row r="6299" spans="3:4" x14ac:dyDescent="0.2">
      <c r="C6299" s="29"/>
      <c r="D6299" s="29"/>
    </row>
    <row r="6300" spans="3:4" x14ac:dyDescent="0.2">
      <c r="C6300" s="29"/>
      <c r="D6300" s="29"/>
    </row>
    <row r="6301" spans="3:4" x14ac:dyDescent="0.2">
      <c r="C6301" s="29"/>
      <c r="D6301" s="29"/>
    </row>
    <row r="6302" spans="3:4" x14ac:dyDescent="0.2">
      <c r="C6302" s="29"/>
      <c r="D6302" s="29"/>
    </row>
    <row r="6303" spans="3:4" x14ac:dyDescent="0.2">
      <c r="C6303" s="29"/>
      <c r="D6303" s="29"/>
    </row>
    <row r="6304" spans="3:4" x14ac:dyDescent="0.2">
      <c r="C6304" s="29"/>
      <c r="D6304" s="29"/>
    </row>
    <row r="6305" spans="3:4" x14ac:dyDescent="0.2">
      <c r="C6305" s="29"/>
      <c r="D6305" s="29"/>
    </row>
    <row r="6306" spans="3:4" x14ac:dyDescent="0.2">
      <c r="C6306" s="29"/>
      <c r="D6306" s="29"/>
    </row>
    <row r="6307" spans="3:4" x14ac:dyDescent="0.2">
      <c r="C6307" s="29"/>
      <c r="D6307" s="29"/>
    </row>
    <row r="6308" spans="3:4" x14ac:dyDescent="0.2">
      <c r="C6308" s="29"/>
      <c r="D6308" s="29"/>
    </row>
    <row r="6309" spans="3:4" x14ac:dyDescent="0.2">
      <c r="C6309" s="29"/>
      <c r="D6309" s="29"/>
    </row>
    <row r="6310" spans="3:4" x14ac:dyDescent="0.2">
      <c r="C6310" s="29"/>
      <c r="D6310" s="29"/>
    </row>
    <row r="6311" spans="3:4" x14ac:dyDescent="0.2">
      <c r="C6311" s="29"/>
      <c r="D6311" s="29"/>
    </row>
    <row r="6312" spans="3:4" x14ac:dyDescent="0.2">
      <c r="C6312" s="29"/>
      <c r="D6312" s="29"/>
    </row>
    <row r="6313" spans="3:4" x14ac:dyDescent="0.2">
      <c r="C6313" s="29"/>
      <c r="D6313" s="29"/>
    </row>
    <row r="6314" spans="3:4" x14ac:dyDescent="0.2">
      <c r="C6314" s="29"/>
      <c r="D6314" s="29"/>
    </row>
    <row r="6315" spans="3:4" x14ac:dyDescent="0.2">
      <c r="C6315" s="29"/>
      <c r="D6315" s="29"/>
    </row>
    <row r="6316" spans="3:4" x14ac:dyDescent="0.2">
      <c r="C6316" s="29"/>
      <c r="D6316" s="29"/>
    </row>
    <row r="6317" spans="3:4" x14ac:dyDescent="0.2">
      <c r="C6317" s="29"/>
      <c r="D6317" s="29"/>
    </row>
    <row r="6318" spans="3:4" x14ac:dyDescent="0.2">
      <c r="C6318" s="29"/>
      <c r="D6318" s="29"/>
    </row>
    <row r="6319" spans="3:4" x14ac:dyDescent="0.2">
      <c r="C6319" s="29"/>
      <c r="D6319" s="29"/>
    </row>
    <row r="6320" spans="3:4" x14ac:dyDescent="0.2">
      <c r="C6320" s="29"/>
      <c r="D6320" s="29"/>
    </row>
    <row r="6321" spans="3:4" x14ac:dyDescent="0.2">
      <c r="C6321" s="29"/>
      <c r="D6321" s="29"/>
    </row>
    <row r="6322" spans="3:4" x14ac:dyDescent="0.2">
      <c r="C6322" s="29"/>
      <c r="D6322" s="29"/>
    </row>
    <row r="6323" spans="3:4" x14ac:dyDescent="0.2">
      <c r="C6323" s="29"/>
      <c r="D6323" s="29"/>
    </row>
    <row r="6324" spans="3:4" x14ac:dyDescent="0.2">
      <c r="C6324" s="29"/>
      <c r="D6324" s="29"/>
    </row>
    <row r="6325" spans="3:4" x14ac:dyDescent="0.2">
      <c r="C6325" s="29"/>
      <c r="D6325" s="29"/>
    </row>
    <row r="6326" spans="3:4" x14ac:dyDescent="0.2">
      <c r="C6326" s="29"/>
      <c r="D6326" s="29"/>
    </row>
    <row r="6327" spans="3:4" x14ac:dyDescent="0.2">
      <c r="C6327" s="29"/>
      <c r="D6327" s="29"/>
    </row>
    <row r="6328" spans="3:4" x14ac:dyDescent="0.2">
      <c r="C6328" s="29"/>
      <c r="D6328" s="29"/>
    </row>
    <row r="6329" spans="3:4" x14ac:dyDescent="0.2">
      <c r="C6329" s="29"/>
      <c r="D6329" s="29"/>
    </row>
    <row r="6330" spans="3:4" x14ac:dyDescent="0.2">
      <c r="C6330" s="29"/>
      <c r="D6330" s="29"/>
    </row>
    <row r="6331" spans="3:4" x14ac:dyDescent="0.2">
      <c r="C6331" s="29"/>
      <c r="D6331" s="29"/>
    </row>
    <row r="6332" spans="3:4" x14ac:dyDescent="0.2">
      <c r="C6332" s="29"/>
      <c r="D6332" s="29"/>
    </row>
    <row r="6333" spans="3:4" x14ac:dyDescent="0.2">
      <c r="C6333" s="29"/>
      <c r="D6333" s="29"/>
    </row>
    <row r="6334" spans="3:4" x14ac:dyDescent="0.2">
      <c r="C6334" s="29"/>
      <c r="D6334" s="29"/>
    </row>
    <row r="6335" spans="3:4" x14ac:dyDescent="0.2">
      <c r="C6335" s="29"/>
      <c r="D6335" s="29"/>
    </row>
    <row r="6336" spans="3:4" x14ac:dyDescent="0.2">
      <c r="C6336" s="29"/>
      <c r="D6336" s="29"/>
    </row>
    <row r="6337" spans="3:4" x14ac:dyDescent="0.2">
      <c r="C6337" s="29"/>
      <c r="D6337" s="29"/>
    </row>
    <row r="6338" spans="3:4" x14ac:dyDescent="0.2">
      <c r="C6338" s="29"/>
      <c r="D6338" s="29"/>
    </row>
    <row r="6339" spans="3:4" x14ac:dyDescent="0.2">
      <c r="C6339" s="29"/>
      <c r="D6339" s="29"/>
    </row>
    <row r="6340" spans="3:4" x14ac:dyDescent="0.2">
      <c r="C6340" s="29"/>
      <c r="D6340" s="29"/>
    </row>
    <row r="6341" spans="3:4" x14ac:dyDescent="0.2">
      <c r="C6341" s="29"/>
      <c r="D6341" s="29"/>
    </row>
    <row r="6342" spans="3:4" x14ac:dyDescent="0.2">
      <c r="C6342" s="29"/>
      <c r="D6342" s="29"/>
    </row>
    <row r="6343" spans="3:4" x14ac:dyDescent="0.2">
      <c r="C6343" s="29"/>
      <c r="D6343" s="29"/>
    </row>
    <row r="6344" spans="3:4" x14ac:dyDescent="0.2">
      <c r="C6344" s="29"/>
      <c r="D6344" s="29"/>
    </row>
    <row r="6345" spans="3:4" x14ac:dyDescent="0.2">
      <c r="C6345" s="29"/>
      <c r="D6345" s="29"/>
    </row>
    <row r="6346" spans="3:4" x14ac:dyDescent="0.2">
      <c r="C6346" s="29"/>
      <c r="D6346" s="29"/>
    </row>
    <row r="6347" spans="3:4" x14ac:dyDescent="0.2">
      <c r="C6347" s="29"/>
      <c r="D6347" s="29"/>
    </row>
    <row r="6348" spans="3:4" x14ac:dyDescent="0.2">
      <c r="C6348" s="29"/>
      <c r="D6348" s="29"/>
    </row>
    <row r="6349" spans="3:4" x14ac:dyDescent="0.2">
      <c r="C6349" s="29"/>
      <c r="D6349" s="29"/>
    </row>
    <row r="6350" spans="3:4" x14ac:dyDescent="0.2">
      <c r="C6350" s="29"/>
      <c r="D6350" s="29"/>
    </row>
    <row r="6351" spans="3:4" x14ac:dyDescent="0.2">
      <c r="C6351" s="29"/>
      <c r="D6351" s="29"/>
    </row>
    <row r="6352" spans="3:4" x14ac:dyDescent="0.2">
      <c r="C6352" s="29"/>
      <c r="D6352" s="29"/>
    </row>
    <row r="6353" spans="3:4" x14ac:dyDescent="0.2">
      <c r="C6353" s="29"/>
      <c r="D6353" s="29"/>
    </row>
    <row r="6354" spans="3:4" x14ac:dyDescent="0.2">
      <c r="C6354" s="29"/>
      <c r="D6354" s="29"/>
    </row>
    <row r="6355" spans="3:4" x14ac:dyDescent="0.2">
      <c r="C6355" s="29"/>
      <c r="D6355" s="29"/>
    </row>
    <row r="6356" spans="3:4" x14ac:dyDescent="0.2">
      <c r="C6356" s="29"/>
      <c r="D6356" s="29"/>
    </row>
    <row r="6357" spans="3:4" x14ac:dyDescent="0.2">
      <c r="C6357" s="29"/>
      <c r="D6357" s="29"/>
    </row>
    <row r="6358" spans="3:4" x14ac:dyDescent="0.2">
      <c r="C6358" s="29"/>
      <c r="D6358" s="29"/>
    </row>
    <row r="6359" spans="3:4" x14ac:dyDescent="0.2">
      <c r="C6359" s="29"/>
      <c r="D6359" s="29"/>
    </row>
    <row r="6360" spans="3:4" x14ac:dyDescent="0.2">
      <c r="C6360" s="29"/>
      <c r="D6360" s="29"/>
    </row>
    <row r="6361" spans="3:4" x14ac:dyDescent="0.2">
      <c r="C6361" s="29"/>
      <c r="D6361" s="29"/>
    </row>
    <row r="6362" spans="3:4" x14ac:dyDescent="0.2">
      <c r="C6362" s="29"/>
      <c r="D6362" s="29"/>
    </row>
    <row r="6363" spans="3:4" x14ac:dyDescent="0.2">
      <c r="C6363" s="29"/>
      <c r="D6363" s="29"/>
    </row>
    <row r="6364" spans="3:4" x14ac:dyDescent="0.2">
      <c r="C6364" s="29"/>
      <c r="D6364" s="29"/>
    </row>
    <row r="6365" spans="3:4" x14ac:dyDescent="0.2">
      <c r="C6365" s="29"/>
      <c r="D6365" s="29"/>
    </row>
    <row r="6366" spans="3:4" x14ac:dyDescent="0.2">
      <c r="C6366" s="29"/>
      <c r="D6366" s="29"/>
    </row>
    <row r="6367" spans="3:4" x14ac:dyDescent="0.2">
      <c r="C6367" s="29"/>
      <c r="D6367" s="29"/>
    </row>
    <row r="6368" spans="3:4" x14ac:dyDescent="0.2">
      <c r="C6368" s="29"/>
      <c r="D6368" s="29"/>
    </row>
    <row r="6369" spans="3:4" x14ac:dyDescent="0.2">
      <c r="C6369" s="29"/>
      <c r="D6369" s="29"/>
    </row>
    <row r="6370" spans="3:4" x14ac:dyDescent="0.2">
      <c r="C6370" s="29"/>
      <c r="D6370" s="29"/>
    </row>
    <row r="6371" spans="3:4" x14ac:dyDescent="0.2">
      <c r="C6371" s="29"/>
      <c r="D6371" s="29"/>
    </row>
    <row r="6372" spans="3:4" x14ac:dyDescent="0.2">
      <c r="C6372" s="29"/>
      <c r="D6372" s="29"/>
    </row>
    <row r="6373" spans="3:4" x14ac:dyDescent="0.2">
      <c r="C6373" s="29"/>
      <c r="D6373" s="29"/>
    </row>
    <row r="6374" spans="3:4" x14ac:dyDescent="0.2">
      <c r="C6374" s="29"/>
      <c r="D6374" s="29"/>
    </row>
    <row r="6375" spans="3:4" x14ac:dyDescent="0.2">
      <c r="C6375" s="29"/>
      <c r="D6375" s="29"/>
    </row>
    <row r="6376" spans="3:4" x14ac:dyDescent="0.2">
      <c r="C6376" s="29"/>
      <c r="D6376" s="29"/>
    </row>
    <row r="6377" spans="3:4" x14ac:dyDescent="0.2">
      <c r="C6377" s="29"/>
      <c r="D6377" s="29"/>
    </row>
    <row r="6378" spans="3:4" x14ac:dyDescent="0.2">
      <c r="C6378" s="29"/>
      <c r="D6378" s="29"/>
    </row>
    <row r="6379" spans="3:4" x14ac:dyDescent="0.2">
      <c r="C6379" s="29"/>
      <c r="D6379" s="29"/>
    </row>
    <row r="6380" spans="3:4" x14ac:dyDescent="0.2">
      <c r="C6380" s="29"/>
      <c r="D6380" s="29"/>
    </row>
    <row r="6381" spans="3:4" x14ac:dyDescent="0.2">
      <c r="C6381" s="29"/>
      <c r="D6381" s="29"/>
    </row>
    <row r="6382" spans="3:4" x14ac:dyDescent="0.2">
      <c r="C6382" s="29"/>
      <c r="D6382" s="29"/>
    </row>
    <row r="6383" spans="3:4" x14ac:dyDescent="0.2">
      <c r="C6383" s="29"/>
      <c r="D6383" s="29"/>
    </row>
    <row r="6384" spans="3:4" x14ac:dyDescent="0.2">
      <c r="C6384" s="29"/>
      <c r="D6384" s="29"/>
    </row>
    <row r="6385" spans="3:4" x14ac:dyDescent="0.2">
      <c r="C6385" s="29"/>
      <c r="D6385" s="29"/>
    </row>
    <row r="6386" spans="3:4" x14ac:dyDescent="0.2">
      <c r="C6386" s="29"/>
      <c r="D6386" s="29"/>
    </row>
    <row r="6387" spans="3:4" x14ac:dyDescent="0.2">
      <c r="C6387" s="29"/>
      <c r="D6387" s="29"/>
    </row>
    <row r="6388" spans="3:4" x14ac:dyDescent="0.2">
      <c r="C6388" s="29"/>
      <c r="D6388" s="29"/>
    </row>
    <row r="6389" spans="3:4" x14ac:dyDescent="0.2">
      <c r="C6389" s="29"/>
      <c r="D6389" s="29"/>
    </row>
    <row r="6390" spans="3:4" x14ac:dyDescent="0.2">
      <c r="C6390" s="29"/>
      <c r="D6390" s="29"/>
    </row>
    <row r="6391" spans="3:4" x14ac:dyDescent="0.2">
      <c r="C6391" s="29"/>
      <c r="D6391" s="29"/>
    </row>
    <row r="6392" spans="3:4" x14ac:dyDescent="0.2">
      <c r="C6392" s="29"/>
      <c r="D6392" s="29"/>
    </row>
    <row r="6393" spans="3:4" x14ac:dyDescent="0.2">
      <c r="C6393" s="29"/>
      <c r="D6393" s="29"/>
    </row>
    <row r="6394" spans="3:4" x14ac:dyDescent="0.2">
      <c r="C6394" s="29"/>
      <c r="D6394" s="29"/>
    </row>
    <row r="6395" spans="3:4" x14ac:dyDescent="0.2">
      <c r="C6395" s="29"/>
      <c r="D6395" s="29"/>
    </row>
    <row r="6396" spans="3:4" x14ac:dyDescent="0.2">
      <c r="C6396" s="29"/>
      <c r="D6396" s="29"/>
    </row>
    <row r="6397" spans="3:4" x14ac:dyDescent="0.2">
      <c r="C6397" s="29"/>
      <c r="D6397" s="29"/>
    </row>
    <row r="6398" spans="3:4" x14ac:dyDescent="0.2">
      <c r="C6398" s="29"/>
      <c r="D6398" s="29"/>
    </row>
    <row r="6399" spans="3:4" x14ac:dyDescent="0.2">
      <c r="C6399" s="29"/>
      <c r="D6399" s="29"/>
    </row>
    <row r="6400" spans="3:4" x14ac:dyDescent="0.2">
      <c r="C6400" s="29"/>
      <c r="D6400" s="29"/>
    </row>
    <row r="6401" spans="3:4" x14ac:dyDescent="0.2">
      <c r="C6401" s="29"/>
      <c r="D6401" s="29"/>
    </row>
    <row r="6402" spans="3:4" x14ac:dyDescent="0.2">
      <c r="C6402" s="29"/>
      <c r="D6402" s="29"/>
    </row>
    <row r="6403" spans="3:4" x14ac:dyDescent="0.2">
      <c r="C6403" s="29"/>
      <c r="D6403" s="29"/>
    </row>
    <row r="6404" spans="3:4" x14ac:dyDescent="0.2">
      <c r="C6404" s="29"/>
      <c r="D6404" s="29"/>
    </row>
    <row r="6405" spans="3:4" x14ac:dyDescent="0.2">
      <c r="C6405" s="29"/>
      <c r="D6405" s="29"/>
    </row>
    <row r="6406" spans="3:4" x14ac:dyDescent="0.2">
      <c r="C6406" s="29"/>
      <c r="D6406" s="29"/>
    </row>
    <row r="6407" spans="3:4" x14ac:dyDescent="0.2">
      <c r="C6407" s="29"/>
      <c r="D6407" s="29"/>
    </row>
    <row r="6408" spans="3:4" x14ac:dyDescent="0.2">
      <c r="C6408" s="29"/>
      <c r="D6408" s="29"/>
    </row>
    <row r="6409" spans="3:4" x14ac:dyDescent="0.2">
      <c r="C6409" s="29"/>
      <c r="D6409" s="29"/>
    </row>
    <row r="6410" spans="3:4" x14ac:dyDescent="0.2">
      <c r="C6410" s="29"/>
      <c r="D6410" s="29"/>
    </row>
    <row r="6411" spans="3:4" x14ac:dyDescent="0.2">
      <c r="C6411" s="29"/>
      <c r="D6411" s="29"/>
    </row>
    <row r="6412" spans="3:4" x14ac:dyDescent="0.2">
      <c r="C6412" s="29"/>
      <c r="D6412" s="29"/>
    </row>
    <row r="6413" spans="3:4" x14ac:dyDescent="0.2">
      <c r="C6413" s="29"/>
      <c r="D6413" s="29"/>
    </row>
    <row r="6414" spans="3:4" x14ac:dyDescent="0.2">
      <c r="C6414" s="29"/>
      <c r="D6414" s="29"/>
    </row>
    <row r="6415" spans="3:4" x14ac:dyDescent="0.2">
      <c r="C6415" s="29"/>
      <c r="D6415" s="29"/>
    </row>
    <row r="6416" spans="3:4" x14ac:dyDescent="0.2">
      <c r="C6416" s="29"/>
      <c r="D6416" s="29"/>
    </row>
    <row r="6417" spans="3:4" x14ac:dyDescent="0.2">
      <c r="C6417" s="29"/>
      <c r="D6417" s="29"/>
    </row>
    <row r="6418" spans="3:4" x14ac:dyDescent="0.2">
      <c r="C6418" s="29"/>
      <c r="D6418" s="29"/>
    </row>
    <row r="6419" spans="3:4" x14ac:dyDescent="0.2">
      <c r="C6419" s="29"/>
      <c r="D6419" s="29"/>
    </row>
    <row r="6420" spans="3:4" x14ac:dyDescent="0.2">
      <c r="C6420" s="29"/>
      <c r="D6420" s="29"/>
    </row>
    <row r="6421" spans="3:4" x14ac:dyDescent="0.2">
      <c r="C6421" s="29"/>
      <c r="D6421" s="29"/>
    </row>
    <row r="6422" spans="3:4" x14ac:dyDescent="0.2">
      <c r="C6422" s="29"/>
      <c r="D6422" s="29"/>
    </row>
    <row r="6423" spans="3:4" x14ac:dyDescent="0.2">
      <c r="C6423" s="29"/>
      <c r="D6423" s="29"/>
    </row>
    <row r="6424" spans="3:4" x14ac:dyDescent="0.2">
      <c r="C6424" s="29"/>
      <c r="D6424" s="29"/>
    </row>
    <row r="6425" spans="3:4" x14ac:dyDescent="0.2">
      <c r="C6425" s="29"/>
      <c r="D6425" s="29"/>
    </row>
    <row r="6426" spans="3:4" x14ac:dyDescent="0.2">
      <c r="C6426" s="29"/>
      <c r="D6426" s="29"/>
    </row>
    <row r="6427" spans="3:4" x14ac:dyDescent="0.2">
      <c r="C6427" s="29"/>
      <c r="D6427" s="29"/>
    </row>
    <row r="6428" spans="3:4" x14ac:dyDescent="0.2">
      <c r="C6428" s="29"/>
      <c r="D6428" s="29"/>
    </row>
    <row r="6429" spans="3:4" x14ac:dyDescent="0.2">
      <c r="C6429" s="29"/>
      <c r="D6429" s="29"/>
    </row>
    <row r="6430" spans="3:4" x14ac:dyDescent="0.2">
      <c r="C6430" s="29"/>
      <c r="D6430" s="29"/>
    </row>
    <row r="6431" spans="3:4" x14ac:dyDescent="0.2">
      <c r="C6431" s="29"/>
      <c r="D6431" s="29"/>
    </row>
    <row r="6432" spans="3:4" x14ac:dyDescent="0.2">
      <c r="C6432" s="29"/>
      <c r="D6432" s="29"/>
    </row>
    <row r="6433" spans="3:4" x14ac:dyDescent="0.2">
      <c r="C6433" s="29"/>
      <c r="D6433" s="29"/>
    </row>
    <row r="6434" spans="3:4" x14ac:dyDescent="0.2">
      <c r="C6434" s="29"/>
      <c r="D6434" s="29"/>
    </row>
    <row r="6435" spans="3:4" x14ac:dyDescent="0.2">
      <c r="C6435" s="29"/>
      <c r="D6435" s="29"/>
    </row>
    <row r="6436" spans="3:4" x14ac:dyDescent="0.2">
      <c r="C6436" s="29"/>
      <c r="D6436" s="29"/>
    </row>
    <row r="6437" spans="3:4" x14ac:dyDescent="0.2">
      <c r="C6437" s="29"/>
      <c r="D6437" s="29"/>
    </row>
    <row r="6438" spans="3:4" x14ac:dyDescent="0.2">
      <c r="C6438" s="29"/>
      <c r="D6438" s="29"/>
    </row>
    <row r="6439" spans="3:4" x14ac:dyDescent="0.2">
      <c r="C6439" s="29"/>
      <c r="D6439" s="29"/>
    </row>
    <row r="6440" spans="3:4" x14ac:dyDescent="0.2">
      <c r="C6440" s="29"/>
      <c r="D6440" s="29"/>
    </row>
    <row r="6441" spans="3:4" x14ac:dyDescent="0.2">
      <c r="C6441" s="29"/>
      <c r="D6441" s="29"/>
    </row>
    <row r="6442" spans="3:4" x14ac:dyDescent="0.2">
      <c r="C6442" s="29"/>
      <c r="D6442" s="29"/>
    </row>
    <row r="6443" spans="3:4" x14ac:dyDescent="0.2">
      <c r="C6443" s="29"/>
      <c r="D6443" s="29"/>
    </row>
    <row r="6444" spans="3:4" x14ac:dyDescent="0.2">
      <c r="C6444" s="29"/>
      <c r="D6444" s="29"/>
    </row>
    <row r="6445" spans="3:4" x14ac:dyDescent="0.2">
      <c r="C6445" s="29"/>
      <c r="D6445" s="29"/>
    </row>
    <row r="6446" spans="3:4" x14ac:dyDescent="0.2">
      <c r="C6446" s="29"/>
      <c r="D6446" s="29"/>
    </row>
    <row r="6447" spans="3:4" x14ac:dyDescent="0.2">
      <c r="C6447" s="29"/>
      <c r="D6447" s="29"/>
    </row>
    <row r="6448" spans="3:4" x14ac:dyDescent="0.2">
      <c r="C6448" s="29"/>
      <c r="D6448" s="29"/>
    </row>
    <row r="6449" spans="3:4" x14ac:dyDescent="0.2">
      <c r="C6449" s="29"/>
      <c r="D6449" s="29"/>
    </row>
    <row r="6450" spans="3:4" x14ac:dyDescent="0.2">
      <c r="C6450" s="29"/>
      <c r="D6450" s="29"/>
    </row>
    <row r="6451" spans="3:4" x14ac:dyDescent="0.2">
      <c r="C6451" s="29"/>
      <c r="D6451" s="29"/>
    </row>
    <row r="6452" spans="3:4" x14ac:dyDescent="0.2">
      <c r="C6452" s="29"/>
      <c r="D6452" s="29"/>
    </row>
    <row r="6453" spans="3:4" x14ac:dyDescent="0.2">
      <c r="C6453" s="29"/>
      <c r="D6453" s="29"/>
    </row>
    <row r="6454" spans="3:4" x14ac:dyDescent="0.2">
      <c r="C6454" s="29"/>
      <c r="D6454" s="29"/>
    </row>
    <row r="6455" spans="3:4" x14ac:dyDescent="0.2">
      <c r="C6455" s="29"/>
      <c r="D6455" s="29"/>
    </row>
    <row r="6456" spans="3:4" x14ac:dyDescent="0.2">
      <c r="C6456" s="29"/>
      <c r="D6456" s="29"/>
    </row>
    <row r="6457" spans="3:4" x14ac:dyDescent="0.2">
      <c r="C6457" s="29"/>
      <c r="D6457" s="29"/>
    </row>
    <row r="6458" spans="3:4" x14ac:dyDescent="0.2">
      <c r="C6458" s="29"/>
      <c r="D6458" s="29"/>
    </row>
    <row r="6459" spans="3:4" x14ac:dyDescent="0.2">
      <c r="C6459" s="29"/>
      <c r="D6459" s="29"/>
    </row>
    <row r="6460" spans="3:4" x14ac:dyDescent="0.2">
      <c r="C6460" s="29"/>
      <c r="D6460" s="29"/>
    </row>
    <row r="6461" spans="3:4" x14ac:dyDescent="0.2">
      <c r="C6461" s="29"/>
      <c r="D6461" s="29"/>
    </row>
    <row r="6462" spans="3:4" x14ac:dyDescent="0.2">
      <c r="C6462" s="29"/>
      <c r="D6462" s="29"/>
    </row>
    <row r="6463" spans="3:4" x14ac:dyDescent="0.2">
      <c r="C6463" s="29"/>
      <c r="D6463" s="29"/>
    </row>
    <row r="6464" spans="3:4" x14ac:dyDescent="0.2">
      <c r="C6464" s="29"/>
      <c r="D6464" s="29"/>
    </row>
    <row r="6465" spans="3:4" x14ac:dyDescent="0.2">
      <c r="C6465" s="29"/>
      <c r="D6465" s="29"/>
    </row>
    <row r="6466" spans="3:4" x14ac:dyDescent="0.2">
      <c r="C6466" s="29"/>
      <c r="D6466" s="29"/>
    </row>
    <row r="6467" spans="3:4" x14ac:dyDescent="0.2">
      <c r="C6467" s="29"/>
      <c r="D6467" s="29"/>
    </row>
    <row r="6468" spans="3:4" x14ac:dyDescent="0.2">
      <c r="C6468" s="29"/>
      <c r="D6468" s="29"/>
    </row>
    <row r="6469" spans="3:4" x14ac:dyDescent="0.2">
      <c r="C6469" s="29"/>
      <c r="D6469" s="29"/>
    </row>
    <row r="6470" spans="3:4" x14ac:dyDescent="0.2">
      <c r="C6470" s="29"/>
      <c r="D6470" s="29"/>
    </row>
    <row r="6471" spans="3:4" x14ac:dyDescent="0.2">
      <c r="C6471" s="29"/>
      <c r="D6471" s="29"/>
    </row>
    <row r="6472" spans="3:4" x14ac:dyDescent="0.2">
      <c r="C6472" s="29"/>
      <c r="D6472" s="29"/>
    </row>
    <row r="6473" spans="3:4" x14ac:dyDescent="0.2">
      <c r="C6473" s="29"/>
      <c r="D6473" s="29"/>
    </row>
    <row r="6474" spans="3:4" x14ac:dyDescent="0.2">
      <c r="C6474" s="29"/>
      <c r="D6474" s="29"/>
    </row>
    <row r="6475" spans="3:4" x14ac:dyDescent="0.2">
      <c r="C6475" s="29"/>
      <c r="D6475" s="29"/>
    </row>
    <row r="6476" spans="3:4" x14ac:dyDescent="0.2">
      <c r="C6476" s="29"/>
      <c r="D6476" s="29"/>
    </row>
    <row r="6477" spans="3:4" x14ac:dyDescent="0.2">
      <c r="C6477" s="29"/>
      <c r="D6477" s="29"/>
    </row>
    <row r="6478" spans="3:4" x14ac:dyDescent="0.2">
      <c r="C6478" s="29"/>
      <c r="D6478" s="29"/>
    </row>
    <row r="6479" spans="3:4" x14ac:dyDescent="0.2">
      <c r="C6479" s="29"/>
      <c r="D6479" s="29"/>
    </row>
    <row r="6480" spans="3:4" x14ac:dyDescent="0.2">
      <c r="C6480" s="29"/>
      <c r="D6480" s="29"/>
    </row>
    <row r="6481" spans="3:4" x14ac:dyDescent="0.2">
      <c r="C6481" s="29"/>
      <c r="D6481" s="29"/>
    </row>
    <row r="6482" spans="3:4" x14ac:dyDescent="0.2">
      <c r="C6482" s="29"/>
      <c r="D6482" s="29"/>
    </row>
    <row r="6483" spans="3:4" x14ac:dyDescent="0.2">
      <c r="C6483" s="29"/>
      <c r="D6483" s="29"/>
    </row>
    <row r="6484" spans="3:4" x14ac:dyDescent="0.2">
      <c r="C6484" s="29"/>
      <c r="D6484" s="29"/>
    </row>
    <row r="6485" spans="3:4" x14ac:dyDescent="0.2">
      <c r="C6485" s="29"/>
      <c r="D6485" s="29"/>
    </row>
    <row r="6486" spans="3:4" x14ac:dyDescent="0.2">
      <c r="C6486" s="29"/>
      <c r="D6486" s="29"/>
    </row>
    <row r="6487" spans="3:4" x14ac:dyDescent="0.2">
      <c r="C6487" s="29"/>
      <c r="D6487" s="29"/>
    </row>
    <row r="6488" spans="3:4" x14ac:dyDescent="0.2">
      <c r="C6488" s="29"/>
      <c r="D6488" s="29"/>
    </row>
    <row r="6489" spans="3:4" x14ac:dyDescent="0.2">
      <c r="C6489" s="29"/>
      <c r="D6489" s="29"/>
    </row>
    <row r="6490" spans="3:4" x14ac:dyDescent="0.2">
      <c r="C6490" s="29"/>
      <c r="D6490" s="29"/>
    </row>
    <row r="6491" spans="3:4" x14ac:dyDescent="0.2">
      <c r="C6491" s="29"/>
      <c r="D6491" s="29"/>
    </row>
    <row r="6492" spans="3:4" x14ac:dyDescent="0.2">
      <c r="C6492" s="29"/>
      <c r="D6492" s="29"/>
    </row>
    <row r="6493" spans="3:4" x14ac:dyDescent="0.2">
      <c r="C6493" s="29"/>
      <c r="D6493" s="29"/>
    </row>
    <row r="6494" spans="3:4" x14ac:dyDescent="0.2">
      <c r="C6494" s="29"/>
      <c r="D6494" s="29"/>
    </row>
    <row r="6495" spans="3:4" x14ac:dyDescent="0.2">
      <c r="C6495" s="29"/>
      <c r="D6495" s="29"/>
    </row>
    <row r="6496" spans="3:4" x14ac:dyDescent="0.2">
      <c r="C6496" s="29"/>
      <c r="D6496" s="29"/>
    </row>
    <row r="6497" spans="3:4" x14ac:dyDescent="0.2">
      <c r="C6497" s="29"/>
      <c r="D6497" s="29"/>
    </row>
    <row r="6498" spans="3:4" x14ac:dyDescent="0.2">
      <c r="C6498" s="29"/>
      <c r="D6498" s="29"/>
    </row>
    <row r="6499" spans="3:4" x14ac:dyDescent="0.2">
      <c r="C6499" s="29"/>
      <c r="D6499" s="29"/>
    </row>
    <row r="6500" spans="3:4" x14ac:dyDescent="0.2">
      <c r="C6500" s="29"/>
      <c r="D6500" s="29"/>
    </row>
    <row r="6501" spans="3:4" x14ac:dyDescent="0.2">
      <c r="C6501" s="29"/>
      <c r="D6501" s="29"/>
    </row>
    <row r="6502" spans="3:4" x14ac:dyDescent="0.2">
      <c r="C6502" s="29"/>
      <c r="D6502" s="29"/>
    </row>
    <row r="6503" spans="3:4" x14ac:dyDescent="0.2">
      <c r="C6503" s="29"/>
      <c r="D6503" s="29"/>
    </row>
    <row r="6504" spans="3:4" x14ac:dyDescent="0.2">
      <c r="C6504" s="29"/>
      <c r="D6504" s="29"/>
    </row>
    <row r="6505" spans="3:4" x14ac:dyDescent="0.2">
      <c r="C6505" s="29"/>
      <c r="D6505" s="29"/>
    </row>
    <row r="6506" spans="3:4" x14ac:dyDescent="0.2">
      <c r="C6506" s="29"/>
      <c r="D6506" s="29"/>
    </row>
    <row r="6507" spans="3:4" x14ac:dyDescent="0.2">
      <c r="C6507" s="29"/>
      <c r="D6507" s="29"/>
    </row>
    <row r="6508" spans="3:4" x14ac:dyDescent="0.2">
      <c r="C6508" s="29"/>
      <c r="D6508" s="29"/>
    </row>
    <row r="6509" spans="3:4" x14ac:dyDescent="0.2">
      <c r="C6509" s="29"/>
      <c r="D6509" s="29"/>
    </row>
    <row r="6510" spans="3:4" x14ac:dyDescent="0.2">
      <c r="C6510" s="29"/>
      <c r="D6510" s="29"/>
    </row>
    <row r="6511" spans="3:4" x14ac:dyDescent="0.2">
      <c r="C6511" s="29"/>
      <c r="D6511" s="29"/>
    </row>
    <row r="6512" spans="3:4" x14ac:dyDescent="0.2">
      <c r="C6512" s="29"/>
      <c r="D6512" s="29"/>
    </row>
    <row r="6513" spans="3:4" x14ac:dyDescent="0.2">
      <c r="C6513" s="29"/>
      <c r="D6513" s="29"/>
    </row>
    <row r="6514" spans="3:4" x14ac:dyDescent="0.2">
      <c r="C6514" s="29"/>
      <c r="D6514" s="29"/>
    </row>
    <row r="6515" spans="3:4" x14ac:dyDescent="0.2">
      <c r="C6515" s="29"/>
      <c r="D6515" s="29"/>
    </row>
    <row r="6516" spans="3:4" x14ac:dyDescent="0.2">
      <c r="C6516" s="29"/>
      <c r="D6516" s="29"/>
    </row>
    <row r="6517" spans="3:4" x14ac:dyDescent="0.2">
      <c r="C6517" s="29"/>
      <c r="D6517" s="29"/>
    </row>
    <row r="6518" spans="3:4" x14ac:dyDescent="0.2">
      <c r="C6518" s="29"/>
      <c r="D6518" s="29"/>
    </row>
    <row r="6519" spans="3:4" x14ac:dyDescent="0.2">
      <c r="C6519" s="29"/>
      <c r="D6519" s="29"/>
    </row>
    <row r="6520" spans="3:4" x14ac:dyDescent="0.2">
      <c r="C6520" s="29"/>
      <c r="D6520" s="29"/>
    </row>
    <row r="6521" spans="3:4" x14ac:dyDescent="0.2">
      <c r="C6521" s="29"/>
      <c r="D6521" s="29"/>
    </row>
    <row r="6522" spans="3:4" x14ac:dyDescent="0.2">
      <c r="C6522" s="29"/>
      <c r="D6522" s="29"/>
    </row>
    <row r="6523" spans="3:4" x14ac:dyDescent="0.2">
      <c r="C6523" s="29"/>
      <c r="D6523" s="29"/>
    </row>
    <row r="6524" spans="3:4" x14ac:dyDescent="0.2">
      <c r="C6524" s="29"/>
      <c r="D6524" s="29"/>
    </row>
    <row r="6525" spans="3:4" x14ac:dyDescent="0.2">
      <c r="C6525" s="29"/>
      <c r="D6525" s="29"/>
    </row>
    <row r="6526" spans="3:4" x14ac:dyDescent="0.2">
      <c r="C6526" s="29"/>
      <c r="D6526" s="29"/>
    </row>
    <row r="6527" spans="3:4" x14ac:dyDescent="0.2">
      <c r="C6527" s="29"/>
      <c r="D6527" s="29"/>
    </row>
    <row r="6528" spans="3:4" x14ac:dyDescent="0.2">
      <c r="C6528" s="29"/>
      <c r="D6528" s="29"/>
    </row>
    <row r="6529" spans="3:4" x14ac:dyDescent="0.2">
      <c r="C6529" s="29"/>
      <c r="D6529" s="29"/>
    </row>
    <row r="6530" spans="3:4" x14ac:dyDescent="0.2">
      <c r="C6530" s="29"/>
      <c r="D6530" s="29"/>
    </row>
    <row r="6531" spans="3:4" x14ac:dyDescent="0.2">
      <c r="C6531" s="29"/>
      <c r="D6531" s="29"/>
    </row>
    <row r="6532" spans="3:4" x14ac:dyDescent="0.2">
      <c r="C6532" s="29"/>
      <c r="D6532" s="29"/>
    </row>
    <row r="6533" spans="3:4" x14ac:dyDescent="0.2">
      <c r="C6533" s="29"/>
      <c r="D6533" s="29"/>
    </row>
    <row r="6534" spans="3:4" x14ac:dyDescent="0.2">
      <c r="C6534" s="29"/>
      <c r="D6534" s="29"/>
    </row>
    <row r="6535" spans="3:4" x14ac:dyDescent="0.2">
      <c r="C6535" s="29"/>
      <c r="D6535" s="29"/>
    </row>
    <row r="6536" spans="3:4" x14ac:dyDescent="0.2">
      <c r="C6536" s="29"/>
      <c r="D6536" s="29"/>
    </row>
    <row r="6537" spans="3:4" x14ac:dyDescent="0.2">
      <c r="C6537" s="29"/>
      <c r="D6537" s="29"/>
    </row>
    <row r="6538" spans="3:4" x14ac:dyDescent="0.2">
      <c r="C6538" s="29"/>
      <c r="D6538" s="29"/>
    </row>
    <row r="6539" spans="3:4" x14ac:dyDescent="0.2">
      <c r="C6539" s="29"/>
      <c r="D6539" s="29"/>
    </row>
    <row r="6540" spans="3:4" x14ac:dyDescent="0.2">
      <c r="C6540" s="29"/>
      <c r="D6540" s="29"/>
    </row>
    <row r="6541" spans="3:4" x14ac:dyDescent="0.2">
      <c r="C6541" s="29"/>
      <c r="D6541" s="29"/>
    </row>
    <row r="6542" spans="3:4" x14ac:dyDescent="0.2">
      <c r="C6542" s="29"/>
      <c r="D6542" s="29"/>
    </row>
    <row r="6543" spans="3:4" x14ac:dyDescent="0.2">
      <c r="C6543" s="29"/>
      <c r="D6543" s="29"/>
    </row>
    <row r="6544" spans="3:4" x14ac:dyDescent="0.2">
      <c r="C6544" s="29"/>
      <c r="D6544" s="29"/>
    </row>
    <row r="6545" spans="3:4" x14ac:dyDescent="0.2">
      <c r="C6545" s="29"/>
      <c r="D6545" s="29"/>
    </row>
    <row r="6546" spans="3:4" x14ac:dyDescent="0.2">
      <c r="C6546" s="29"/>
      <c r="D6546" s="29"/>
    </row>
    <row r="6547" spans="3:4" x14ac:dyDescent="0.2">
      <c r="C6547" s="29"/>
      <c r="D6547" s="29"/>
    </row>
    <row r="6548" spans="3:4" x14ac:dyDescent="0.2">
      <c r="C6548" s="29"/>
      <c r="D6548" s="29"/>
    </row>
    <row r="6549" spans="3:4" x14ac:dyDescent="0.2">
      <c r="C6549" s="29"/>
      <c r="D6549" s="29"/>
    </row>
    <row r="6550" spans="3:4" x14ac:dyDescent="0.2">
      <c r="C6550" s="29"/>
      <c r="D6550" s="29"/>
    </row>
    <row r="6551" spans="3:4" x14ac:dyDescent="0.2">
      <c r="C6551" s="29"/>
      <c r="D6551" s="29"/>
    </row>
    <row r="6552" spans="3:4" x14ac:dyDescent="0.2">
      <c r="C6552" s="29"/>
      <c r="D6552" s="29"/>
    </row>
    <row r="6553" spans="3:4" x14ac:dyDescent="0.2">
      <c r="C6553" s="29"/>
      <c r="D6553" s="29"/>
    </row>
    <row r="6554" spans="3:4" x14ac:dyDescent="0.2">
      <c r="C6554" s="29"/>
      <c r="D6554" s="29"/>
    </row>
    <row r="6555" spans="3:4" x14ac:dyDescent="0.2">
      <c r="C6555" s="29"/>
      <c r="D6555" s="29"/>
    </row>
    <row r="6556" spans="3:4" x14ac:dyDescent="0.2">
      <c r="C6556" s="29"/>
      <c r="D6556" s="29"/>
    </row>
    <row r="6557" spans="3:4" x14ac:dyDescent="0.2">
      <c r="C6557" s="29"/>
      <c r="D6557" s="29"/>
    </row>
    <row r="6558" spans="3:4" x14ac:dyDescent="0.2">
      <c r="C6558" s="29"/>
      <c r="D6558" s="29"/>
    </row>
    <row r="6559" spans="3:4" x14ac:dyDescent="0.2">
      <c r="C6559" s="29"/>
      <c r="D6559" s="29"/>
    </row>
    <row r="6560" spans="3:4" x14ac:dyDescent="0.2">
      <c r="C6560" s="29"/>
      <c r="D6560" s="29"/>
    </row>
    <row r="6561" spans="3:4" x14ac:dyDescent="0.2">
      <c r="C6561" s="29"/>
      <c r="D6561" s="29"/>
    </row>
    <row r="6562" spans="3:4" x14ac:dyDescent="0.2">
      <c r="C6562" s="29"/>
      <c r="D6562" s="29"/>
    </row>
    <row r="6563" spans="3:4" x14ac:dyDescent="0.2">
      <c r="C6563" s="29"/>
      <c r="D6563" s="29"/>
    </row>
    <row r="6564" spans="3:4" x14ac:dyDescent="0.2">
      <c r="C6564" s="29"/>
      <c r="D6564" s="29"/>
    </row>
    <row r="6565" spans="3:4" x14ac:dyDescent="0.2">
      <c r="C6565" s="29"/>
      <c r="D6565" s="29"/>
    </row>
    <row r="6566" spans="3:4" x14ac:dyDescent="0.2">
      <c r="C6566" s="29"/>
      <c r="D6566" s="29"/>
    </row>
    <row r="6567" spans="3:4" x14ac:dyDescent="0.2">
      <c r="C6567" s="29"/>
      <c r="D6567" s="29"/>
    </row>
    <row r="6568" spans="3:4" x14ac:dyDescent="0.2">
      <c r="C6568" s="29"/>
      <c r="D6568" s="29"/>
    </row>
    <row r="6569" spans="3:4" x14ac:dyDescent="0.2">
      <c r="C6569" s="29"/>
      <c r="D6569" s="29"/>
    </row>
    <row r="6570" spans="3:4" x14ac:dyDescent="0.2">
      <c r="C6570" s="29"/>
      <c r="D6570" s="29"/>
    </row>
    <row r="6571" spans="3:4" x14ac:dyDescent="0.2">
      <c r="C6571" s="29"/>
      <c r="D6571" s="29"/>
    </row>
    <row r="6572" spans="3:4" x14ac:dyDescent="0.2">
      <c r="C6572" s="29"/>
      <c r="D6572" s="29"/>
    </row>
    <row r="6573" spans="3:4" x14ac:dyDescent="0.2">
      <c r="C6573" s="29"/>
      <c r="D6573" s="29"/>
    </row>
    <row r="6574" spans="3:4" x14ac:dyDescent="0.2">
      <c r="C6574" s="29"/>
      <c r="D6574" s="29"/>
    </row>
    <row r="6575" spans="3:4" x14ac:dyDescent="0.2">
      <c r="C6575" s="29"/>
      <c r="D6575" s="29"/>
    </row>
    <row r="6576" spans="3:4" x14ac:dyDescent="0.2">
      <c r="C6576" s="29"/>
      <c r="D6576" s="29"/>
    </row>
    <row r="6577" spans="3:4" x14ac:dyDescent="0.2">
      <c r="C6577" s="29"/>
      <c r="D6577" s="29"/>
    </row>
    <row r="6578" spans="3:4" x14ac:dyDescent="0.2">
      <c r="C6578" s="29"/>
      <c r="D6578" s="29"/>
    </row>
    <row r="6579" spans="3:4" x14ac:dyDescent="0.2">
      <c r="C6579" s="29"/>
      <c r="D6579" s="29"/>
    </row>
    <row r="6580" spans="3:4" x14ac:dyDescent="0.2">
      <c r="C6580" s="29"/>
      <c r="D6580" s="29"/>
    </row>
    <row r="6581" spans="3:4" x14ac:dyDescent="0.2">
      <c r="C6581" s="29"/>
      <c r="D6581" s="29"/>
    </row>
    <row r="6582" spans="3:4" x14ac:dyDescent="0.2">
      <c r="C6582" s="29"/>
      <c r="D6582" s="29"/>
    </row>
    <row r="6583" spans="3:4" x14ac:dyDescent="0.2">
      <c r="C6583" s="29"/>
      <c r="D6583" s="29"/>
    </row>
    <row r="6584" spans="3:4" x14ac:dyDescent="0.2">
      <c r="C6584" s="29"/>
      <c r="D6584" s="29"/>
    </row>
    <row r="6585" spans="3:4" x14ac:dyDescent="0.2">
      <c r="C6585" s="29"/>
      <c r="D6585" s="29"/>
    </row>
    <row r="6586" spans="3:4" x14ac:dyDescent="0.2">
      <c r="C6586" s="29"/>
      <c r="D6586" s="29"/>
    </row>
    <row r="6587" spans="3:4" x14ac:dyDescent="0.2">
      <c r="C6587" s="29"/>
      <c r="D6587" s="29"/>
    </row>
    <row r="6588" spans="3:4" x14ac:dyDescent="0.2">
      <c r="C6588" s="29"/>
      <c r="D6588" s="29"/>
    </row>
    <row r="6589" spans="3:4" x14ac:dyDescent="0.2">
      <c r="C6589" s="29"/>
      <c r="D6589" s="29"/>
    </row>
    <row r="6590" spans="3:4" x14ac:dyDescent="0.2">
      <c r="C6590" s="29"/>
      <c r="D6590" s="29"/>
    </row>
    <row r="6591" spans="3:4" x14ac:dyDescent="0.2">
      <c r="C6591" s="29"/>
      <c r="D6591" s="29"/>
    </row>
    <row r="6592" spans="3:4" x14ac:dyDescent="0.2">
      <c r="C6592" s="29"/>
      <c r="D6592" s="29"/>
    </row>
    <row r="6593" spans="3:4" x14ac:dyDescent="0.2">
      <c r="C6593" s="29"/>
      <c r="D6593" s="29"/>
    </row>
    <row r="6594" spans="3:4" x14ac:dyDescent="0.2">
      <c r="C6594" s="29"/>
      <c r="D6594" s="29"/>
    </row>
    <row r="6595" spans="3:4" x14ac:dyDescent="0.2">
      <c r="C6595" s="29"/>
      <c r="D6595" s="29"/>
    </row>
    <row r="6596" spans="3:4" x14ac:dyDescent="0.2">
      <c r="C6596" s="29"/>
      <c r="D6596" s="29"/>
    </row>
    <row r="6597" spans="3:4" x14ac:dyDescent="0.2">
      <c r="C6597" s="29"/>
      <c r="D6597" s="29"/>
    </row>
    <row r="6598" spans="3:4" x14ac:dyDescent="0.2">
      <c r="C6598" s="29"/>
      <c r="D6598" s="29"/>
    </row>
    <row r="6599" spans="3:4" x14ac:dyDescent="0.2">
      <c r="C6599" s="29"/>
      <c r="D6599" s="29"/>
    </row>
    <row r="6600" spans="3:4" x14ac:dyDescent="0.2">
      <c r="C6600" s="29"/>
      <c r="D6600" s="29"/>
    </row>
    <row r="6601" spans="3:4" x14ac:dyDescent="0.2">
      <c r="C6601" s="29"/>
      <c r="D6601" s="29"/>
    </row>
    <row r="6602" spans="3:4" x14ac:dyDescent="0.2">
      <c r="C6602" s="29"/>
      <c r="D6602" s="29"/>
    </row>
    <row r="6603" spans="3:4" x14ac:dyDescent="0.2">
      <c r="C6603" s="29"/>
      <c r="D6603" s="29"/>
    </row>
    <row r="6604" spans="3:4" x14ac:dyDescent="0.2">
      <c r="C6604" s="29"/>
      <c r="D6604" s="29"/>
    </row>
    <row r="6605" spans="3:4" x14ac:dyDescent="0.2">
      <c r="C6605" s="29"/>
      <c r="D6605" s="29"/>
    </row>
    <row r="6606" spans="3:4" x14ac:dyDescent="0.2">
      <c r="C6606" s="29"/>
      <c r="D6606" s="29"/>
    </row>
    <row r="6607" spans="3:4" x14ac:dyDescent="0.2">
      <c r="C6607" s="29"/>
      <c r="D6607" s="29"/>
    </row>
    <row r="6608" spans="3:4" x14ac:dyDescent="0.2">
      <c r="C6608" s="29"/>
      <c r="D6608" s="29"/>
    </row>
    <row r="6609" spans="3:4" x14ac:dyDescent="0.2">
      <c r="C6609" s="29"/>
      <c r="D6609" s="29"/>
    </row>
    <row r="6610" spans="3:4" x14ac:dyDescent="0.2">
      <c r="C6610" s="29"/>
      <c r="D6610" s="29"/>
    </row>
    <row r="6611" spans="3:4" x14ac:dyDescent="0.2">
      <c r="C6611" s="29"/>
      <c r="D6611" s="29"/>
    </row>
    <row r="6612" spans="3:4" x14ac:dyDescent="0.2">
      <c r="C6612" s="29"/>
      <c r="D6612" s="29"/>
    </row>
    <row r="6613" spans="3:4" x14ac:dyDescent="0.2">
      <c r="C6613" s="29"/>
      <c r="D6613" s="29"/>
    </row>
    <row r="6614" spans="3:4" x14ac:dyDescent="0.2">
      <c r="C6614" s="29"/>
      <c r="D6614" s="29"/>
    </row>
    <row r="6615" spans="3:4" x14ac:dyDescent="0.2">
      <c r="C6615" s="29"/>
      <c r="D6615" s="29"/>
    </row>
    <row r="6616" spans="3:4" x14ac:dyDescent="0.2">
      <c r="C6616" s="29"/>
      <c r="D6616" s="29"/>
    </row>
    <row r="6617" spans="3:4" x14ac:dyDescent="0.2">
      <c r="C6617" s="29"/>
      <c r="D6617" s="29"/>
    </row>
    <row r="6618" spans="3:4" x14ac:dyDescent="0.2">
      <c r="C6618" s="29"/>
      <c r="D6618" s="29"/>
    </row>
    <row r="6619" spans="3:4" x14ac:dyDescent="0.2">
      <c r="C6619" s="29"/>
      <c r="D6619" s="29"/>
    </row>
    <row r="6620" spans="3:4" x14ac:dyDescent="0.2">
      <c r="C6620" s="29"/>
      <c r="D6620" s="29"/>
    </row>
    <row r="6621" spans="3:4" x14ac:dyDescent="0.2">
      <c r="C6621" s="29"/>
      <c r="D6621" s="29"/>
    </row>
    <row r="6622" spans="3:4" x14ac:dyDescent="0.2">
      <c r="C6622" s="29"/>
      <c r="D6622" s="29"/>
    </row>
    <row r="6623" spans="3:4" x14ac:dyDescent="0.2">
      <c r="C6623" s="29"/>
      <c r="D6623" s="29"/>
    </row>
    <row r="6624" spans="3:4" x14ac:dyDescent="0.2">
      <c r="C6624" s="29"/>
      <c r="D6624" s="29"/>
    </row>
    <row r="6625" spans="3:4" x14ac:dyDescent="0.2">
      <c r="C6625" s="29"/>
      <c r="D6625" s="29"/>
    </row>
    <row r="6626" spans="3:4" x14ac:dyDescent="0.2">
      <c r="C6626" s="29"/>
      <c r="D6626" s="29"/>
    </row>
    <row r="6627" spans="3:4" x14ac:dyDescent="0.2">
      <c r="C6627" s="29"/>
      <c r="D6627" s="29"/>
    </row>
    <row r="6628" spans="3:4" x14ac:dyDescent="0.2">
      <c r="C6628" s="29"/>
      <c r="D6628" s="29"/>
    </row>
    <row r="6629" spans="3:4" x14ac:dyDescent="0.2">
      <c r="C6629" s="29"/>
      <c r="D6629" s="29"/>
    </row>
    <row r="6630" spans="3:4" x14ac:dyDescent="0.2">
      <c r="C6630" s="29"/>
      <c r="D6630" s="29"/>
    </row>
    <row r="6631" spans="3:4" x14ac:dyDescent="0.2">
      <c r="C6631" s="29"/>
      <c r="D6631" s="29"/>
    </row>
    <row r="6632" spans="3:4" x14ac:dyDescent="0.2">
      <c r="C6632" s="29"/>
      <c r="D6632" s="29"/>
    </row>
    <row r="6633" spans="3:4" x14ac:dyDescent="0.2">
      <c r="C6633" s="29"/>
      <c r="D6633" s="29"/>
    </row>
    <row r="6634" spans="3:4" x14ac:dyDescent="0.2">
      <c r="C6634" s="29"/>
      <c r="D6634" s="29"/>
    </row>
    <row r="6635" spans="3:4" x14ac:dyDescent="0.2">
      <c r="C6635" s="29"/>
      <c r="D6635" s="29"/>
    </row>
    <row r="6636" spans="3:4" x14ac:dyDescent="0.2">
      <c r="C6636" s="29"/>
      <c r="D6636" s="29"/>
    </row>
    <row r="6637" spans="3:4" x14ac:dyDescent="0.2">
      <c r="C6637" s="29"/>
      <c r="D6637" s="29"/>
    </row>
    <row r="6638" spans="3:4" x14ac:dyDescent="0.2">
      <c r="C6638" s="29"/>
      <c r="D6638" s="29"/>
    </row>
    <row r="6639" spans="3:4" x14ac:dyDescent="0.2">
      <c r="C6639" s="29"/>
      <c r="D6639" s="29"/>
    </row>
    <row r="6640" spans="3:4" x14ac:dyDescent="0.2">
      <c r="C6640" s="29"/>
      <c r="D6640" s="29"/>
    </row>
    <row r="6641" spans="3:4" x14ac:dyDescent="0.2">
      <c r="C6641" s="29"/>
      <c r="D6641" s="29"/>
    </row>
    <row r="6642" spans="3:4" x14ac:dyDescent="0.2">
      <c r="C6642" s="29"/>
      <c r="D6642" s="29"/>
    </row>
    <row r="6643" spans="3:4" x14ac:dyDescent="0.2">
      <c r="C6643" s="29"/>
      <c r="D6643" s="29"/>
    </row>
    <row r="6644" spans="3:4" x14ac:dyDescent="0.2">
      <c r="C6644" s="29"/>
      <c r="D6644" s="29"/>
    </row>
    <row r="6645" spans="3:4" x14ac:dyDescent="0.2">
      <c r="C6645" s="29"/>
      <c r="D6645" s="29"/>
    </row>
    <row r="6646" spans="3:4" x14ac:dyDescent="0.2">
      <c r="C6646" s="29"/>
      <c r="D6646" s="29"/>
    </row>
    <row r="6647" spans="3:4" x14ac:dyDescent="0.2">
      <c r="C6647" s="29"/>
      <c r="D6647" s="29"/>
    </row>
    <row r="6648" spans="3:4" x14ac:dyDescent="0.2">
      <c r="C6648" s="29"/>
      <c r="D6648" s="29"/>
    </row>
    <row r="6649" spans="3:4" x14ac:dyDescent="0.2">
      <c r="C6649" s="29"/>
      <c r="D6649" s="29"/>
    </row>
    <row r="6650" spans="3:4" x14ac:dyDescent="0.2">
      <c r="C6650" s="29"/>
      <c r="D6650" s="29"/>
    </row>
    <row r="6651" spans="3:4" x14ac:dyDescent="0.2">
      <c r="C6651" s="29"/>
      <c r="D6651" s="29"/>
    </row>
    <row r="6652" spans="3:4" x14ac:dyDescent="0.2">
      <c r="C6652" s="29"/>
      <c r="D6652" s="29"/>
    </row>
    <row r="6653" spans="3:4" x14ac:dyDescent="0.2">
      <c r="C6653" s="29"/>
      <c r="D6653" s="29"/>
    </row>
    <row r="6654" spans="3:4" x14ac:dyDescent="0.2">
      <c r="C6654" s="29"/>
      <c r="D6654" s="29"/>
    </row>
    <row r="6655" spans="3:4" x14ac:dyDescent="0.2">
      <c r="C6655" s="29"/>
      <c r="D6655" s="29"/>
    </row>
    <row r="6656" spans="3:4" x14ac:dyDescent="0.2">
      <c r="C6656" s="29"/>
      <c r="D6656" s="29"/>
    </row>
    <row r="6657" spans="3:4" x14ac:dyDescent="0.2">
      <c r="C6657" s="29"/>
      <c r="D6657" s="29"/>
    </row>
    <row r="6658" spans="3:4" x14ac:dyDescent="0.2">
      <c r="C6658" s="29"/>
      <c r="D6658" s="29"/>
    </row>
    <row r="6659" spans="3:4" x14ac:dyDescent="0.2">
      <c r="C6659" s="29"/>
      <c r="D6659" s="29"/>
    </row>
    <row r="6660" spans="3:4" x14ac:dyDescent="0.2">
      <c r="C6660" s="29"/>
      <c r="D6660" s="29"/>
    </row>
    <row r="6661" spans="3:4" x14ac:dyDescent="0.2">
      <c r="C6661" s="29"/>
      <c r="D6661" s="29"/>
    </row>
    <row r="6662" spans="3:4" x14ac:dyDescent="0.2">
      <c r="C6662" s="29"/>
      <c r="D6662" s="29"/>
    </row>
    <row r="6663" spans="3:4" x14ac:dyDescent="0.2">
      <c r="C6663" s="29"/>
      <c r="D6663" s="29"/>
    </row>
    <row r="6664" spans="3:4" x14ac:dyDescent="0.2">
      <c r="C6664" s="29"/>
      <c r="D6664" s="29"/>
    </row>
    <row r="6665" spans="3:4" x14ac:dyDescent="0.2">
      <c r="C6665" s="29"/>
      <c r="D6665" s="29"/>
    </row>
    <row r="6666" spans="3:4" x14ac:dyDescent="0.2">
      <c r="C6666" s="29"/>
      <c r="D6666" s="29"/>
    </row>
    <row r="6667" spans="3:4" x14ac:dyDescent="0.2">
      <c r="C6667" s="29"/>
      <c r="D6667" s="29"/>
    </row>
    <row r="6668" spans="3:4" x14ac:dyDescent="0.2">
      <c r="C6668" s="29"/>
      <c r="D6668" s="29"/>
    </row>
    <row r="6669" spans="3:4" x14ac:dyDescent="0.2">
      <c r="C6669" s="29"/>
      <c r="D6669" s="29"/>
    </row>
    <row r="6670" spans="3:4" x14ac:dyDescent="0.2">
      <c r="C6670" s="29"/>
      <c r="D6670" s="29"/>
    </row>
    <row r="6671" spans="3:4" x14ac:dyDescent="0.2">
      <c r="C6671" s="29"/>
      <c r="D6671" s="29"/>
    </row>
    <row r="6672" spans="3:4" x14ac:dyDescent="0.2">
      <c r="C6672" s="29"/>
      <c r="D6672" s="29"/>
    </row>
    <row r="6673" spans="3:4" x14ac:dyDescent="0.2">
      <c r="C6673" s="29"/>
      <c r="D6673" s="29"/>
    </row>
    <row r="6674" spans="3:4" x14ac:dyDescent="0.2">
      <c r="C6674" s="29"/>
      <c r="D6674" s="29"/>
    </row>
    <row r="6675" spans="3:4" x14ac:dyDescent="0.2">
      <c r="C6675" s="29"/>
      <c r="D6675" s="29"/>
    </row>
    <row r="6676" spans="3:4" x14ac:dyDescent="0.2">
      <c r="C6676" s="29"/>
      <c r="D6676" s="29"/>
    </row>
    <row r="6677" spans="3:4" x14ac:dyDescent="0.2">
      <c r="C6677" s="29"/>
      <c r="D6677" s="29"/>
    </row>
    <row r="6678" spans="3:4" x14ac:dyDescent="0.2">
      <c r="C6678" s="29"/>
      <c r="D6678" s="29"/>
    </row>
    <row r="6679" spans="3:4" x14ac:dyDescent="0.2">
      <c r="C6679" s="29"/>
      <c r="D6679" s="29"/>
    </row>
    <row r="6680" spans="3:4" x14ac:dyDescent="0.2">
      <c r="C6680" s="29"/>
      <c r="D6680" s="29"/>
    </row>
    <row r="6681" spans="3:4" x14ac:dyDescent="0.2">
      <c r="C6681" s="29"/>
      <c r="D6681" s="29"/>
    </row>
    <row r="6682" spans="3:4" x14ac:dyDescent="0.2">
      <c r="C6682" s="29"/>
      <c r="D6682" s="29"/>
    </row>
    <row r="6683" spans="3:4" x14ac:dyDescent="0.2">
      <c r="C6683" s="29"/>
      <c r="D6683" s="29"/>
    </row>
    <row r="6684" spans="3:4" x14ac:dyDescent="0.2">
      <c r="C6684" s="29"/>
      <c r="D6684" s="29"/>
    </row>
    <row r="6685" spans="3:4" x14ac:dyDescent="0.2">
      <c r="C6685" s="29"/>
      <c r="D6685" s="29"/>
    </row>
    <row r="6686" spans="3:4" x14ac:dyDescent="0.2">
      <c r="C6686" s="29"/>
      <c r="D6686" s="29"/>
    </row>
    <row r="6687" spans="3:4" x14ac:dyDescent="0.2">
      <c r="C6687" s="29"/>
      <c r="D6687" s="29"/>
    </row>
    <row r="6688" spans="3:4" x14ac:dyDescent="0.2">
      <c r="C6688" s="29"/>
      <c r="D6688" s="29"/>
    </row>
    <row r="6689" spans="3:4" x14ac:dyDescent="0.2">
      <c r="C6689" s="29"/>
      <c r="D6689" s="29"/>
    </row>
    <row r="6690" spans="3:4" x14ac:dyDescent="0.2">
      <c r="C6690" s="29"/>
      <c r="D6690" s="29"/>
    </row>
    <row r="6691" spans="3:4" x14ac:dyDescent="0.2">
      <c r="C6691" s="29"/>
      <c r="D6691" s="29"/>
    </row>
    <row r="6692" spans="3:4" x14ac:dyDescent="0.2">
      <c r="C6692" s="29"/>
      <c r="D6692" s="29"/>
    </row>
    <row r="6693" spans="3:4" x14ac:dyDescent="0.2">
      <c r="C6693" s="29"/>
      <c r="D6693" s="29"/>
    </row>
    <row r="6694" spans="3:4" x14ac:dyDescent="0.2">
      <c r="C6694" s="29"/>
      <c r="D6694" s="29"/>
    </row>
    <row r="6695" spans="3:4" x14ac:dyDescent="0.2">
      <c r="C6695" s="29"/>
      <c r="D6695" s="29"/>
    </row>
    <row r="6696" spans="3:4" x14ac:dyDescent="0.2">
      <c r="C6696" s="29"/>
      <c r="D6696" s="29"/>
    </row>
    <row r="6697" spans="3:4" x14ac:dyDescent="0.2">
      <c r="C6697" s="29"/>
      <c r="D6697" s="29"/>
    </row>
    <row r="6698" spans="3:4" x14ac:dyDescent="0.2">
      <c r="C6698" s="29"/>
      <c r="D6698" s="29"/>
    </row>
    <row r="6699" spans="3:4" x14ac:dyDescent="0.2">
      <c r="C6699" s="29"/>
      <c r="D6699" s="29"/>
    </row>
    <row r="6700" spans="3:4" x14ac:dyDescent="0.2">
      <c r="C6700" s="29"/>
      <c r="D6700" s="29"/>
    </row>
    <row r="6701" spans="3:4" x14ac:dyDescent="0.2">
      <c r="C6701" s="29"/>
      <c r="D6701" s="29"/>
    </row>
    <row r="6702" spans="3:4" x14ac:dyDescent="0.2">
      <c r="C6702" s="29"/>
      <c r="D6702" s="29"/>
    </row>
    <row r="6703" spans="3:4" x14ac:dyDescent="0.2">
      <c r="C6703" s="29"/>
      <c r="D6703" s="29"/>
    </row>
    <row r="6704" spans="3:4" x14ac:dyDescent="0.2">
      <c r="C6704" s="29"/>
      <c r="D6704" s="29"/>
    </row>
    <row r="6705" spans="3:4" x14ac:dyDescent="0.2">
      <c r="C6705" s="29"/>
      <c r="D6705" s="29"/>
    </row>
    <row r="6706" spans="3:4" x14ac:dyDescent="0.2">
      <c r="C6706" s="29"/>
      <c r="D6706" s="29"/>
    </row>
    <row r="6707" spans="3:4" x14ac:dyDescent="0.2">
      <c r="C6707" s="29"/>
      <c r="D6707" s="29"/>
    </row>
    <row r="6708" spans="3:4" x14ac:dyDescent="0.2">
      <c r="C6708" s="29"/>
      <c r="D6708" s="29"/>
    </row>
    <row r="6709" spans="3:4" x14ac:dyDescent="0.2">
      <c r="C6709" s="29"/>
      <c r="D6709" s="29"/>
    </row>
    <row r="6710" spans="3:4" x14ac:dyDescent="0.2">
      <c r="C6710" s="29"/>
      <c r="D6710" s="29"/>
    </row>
    <row r="6711" spans="3:4" x14ac:dyDescent="0.2">
      <c r="C6711" s="29"/>
      <c r="D6711" s="29"/>
    </row>
    <row r="6712" spans="3:4" x14ac:dyDescent="0.2">
      <c r="C6712" s="29"/>
      <c r="D6712" s="29"/>
    </row>
    <row r="6713" spans="3:4" x14ac:dyDescent="0.2">
      <c r="C6713" s="29"/>
      <c r="D6713" s="29"/>
    </row>
    <row r="6714" spans="3:4" x14ac:dyDescent="0.2">
      <c r="C6714" s="29"/>
      <c r="D6714" s="29"/>
    </row>
    <row r="6715" spans="3:4" x14ac:dyDescent="0.2">
      <c r="C6715" s="29"/>
      <c r="D6715" s="29"/>
    </row>
    <row r="6716" spans="3:4" x14ac:dyDescent="0.2">
      <c r="C6716" s="29"/>
      <c r="D6716" s="29"/>
    </row>
    <row r="6717" spans="3:4" x14ac:dyDescent="0.2">
      <c r="C6717" s="29"/>
      <c r="D6717" s="29"/>
    </row>
    <row r="6718" spans="3:4" x14ac:dyDescent="0.2">
      <c r="C6718" s="29"/>
      <c r="D6718" s="29"/>
    </row>
    <row r="6719" spans="3:4" x14ac:dyDescent="0.2">
      <c r="C6719" s="29"/>
      <c r="D6719" s="29"/>
    </row>
    <row r="6720" spans="3:4" x14ac:dyDescent="0.2">
      <c r="C6720" s="29"/>
      <c r="D6720" s="29"/>
    </row>
    <row r="6721" spans="3:4" x14ac:dyDescent="0.2">
      <c r="C6721" s="29"/>
      <c r="D6721" s="29"/>
    </row>
    <row r="6722" spans="3:4" x14ac:dyDescent="0.2">
      <c r="C6722" s="29"/>
      <c r="D6722" s="29"/>
    </row>
    <row r="6723" spans="3:4" x14ac:dyDescent="0.2">
      <c r="C6723" s="29"/>
      <c r="D6723" s="29"/>
    </row>
    <row r="6724" spans="3:4" x14ac:dyDescent="0.2">
      <c r="C6724" s="29"/>
      <c r="D6724" s="29"/>
    </row>
    <row r="6725" spans="3:4" x14ac:dyDescent="0.2">
      <c r="C6725" s="29"/>
      <c r="D6725" s="29"/>
    </row>
    <row r="6726" spans="3:4" x14ac:dyDescent="0.2">
      <c r="C6726" s="29"/>
      <c r="D6726" s="29"/>
    </row>
    <row r="6727" spans="3:4" x14ac:dyDescent="0.2">
      <c r="C6727" s="29"/>
      <c r="D6727" s="29"/>
    </row>
    <row r="6728" spans="3:4" x14ac:dyDescent="0.2">
      <c r="C6728" s="29"/>
      <c r="D6728" s="29"/>
    </row>
    <row r="6729" spans="3:4" x14ac:dyDescent="0.2">
      <c r="C6729" s="29"/>
      <c r="D6729" s="29"/>
    </row>
    <row r="6730" spans="3:4" x14ac:dyDescent="0.2">
      <c r="C6730" s="29"/>
      <c r="D6730" s="29"/>
    </row>
    <row r="6731" spans="3:4" x14ac:dyDescent="0.2">
      <c r="C6731" s="29"/>
      <c r="D6731" s="29"/>
    </row>
    <row r="6732" spans="3:4" x14ac:dyDescent="0.2">
      <c r="C6732" s="29"/>
      <c r="D6732" s="29"/>
    </row>
    <row r="6733" spans="3:4" x14ac:dyDescent="0.2">
      <c r="C6733" s="29"/>
      <c r="D6733" s="29"/>
    </row>
    <row r="6734" spans="3:4" x14ac:dyDescent="0.2">
      <c r="C6734" s="29"/>
      <c r="D6734" s="29"/>
    </row>
    <row r="6735" spans="3:4" x14ac:dyDescent="0.2">
      <c r="C6735" s="29"/>
      <c r="D6735" s="29"/>
    </row>
    <row r="6736" spans="3:4" x14ac:dyDescent="0.2">
      <c r="C6736" s="29"/>
      <c r="D6736" s="29"/>
    </row>
    <row r="6737" spans="3:4" x14ac:dyDescent="0.2">
      <c r="C6737" s="29"/>
      <c r="D6737" s="29"/>
    </row>
    <row r="6738" spans="3:4" x14ac:dyDescent="0.2">
      <c r="C6738" s="29"/>
      <c r="D6738" s="29"/>
    </row>
    <row r="6739" spans="3:4" x14ac:dyDescent="0.2">
      <c r="C6739" s="29"/>
      <c r="D6739" s="29"/>
    </row>
    <row r="6740" spans="3:4" x14ac:dyDescent="0.2">
      <c r="C6740" s="29"/>
      <c r="D6740" s="29"/>
    </row>
    <row r="6741" spans="3:4" x14ac:dyDescent="0.2">
      <c r="C6741" s="29"/>
      <c r="D6741" s="29"/>
    </row>
    <row r="6742" spans="3:4" x14ac:dyDescent="0.2">
      <c r="C6742" s="29"/>
      <c r="D6742" s="29"/>
    </row>
    <row r="6743" spans="3:4" x14ac:dyDescent="0.2">
      <c r="C6743" s="29"/>
      <c r="D6743" s="29"/>
    </row>
    <row r="6744" spans="3:4" x14ac:dyDescent="0.2">
      <c r="C6744" s="29"/>
      <c r="D6744" s="29"/>
    </row>
    <row r="6745" spans="3:4" x14ac:dyDescent="0.2">
      <c r="C6745" s="29"/>
      <c r="D6745" s="29"/>
    </row>
    <row r="6746" spans="3:4" x14ac:dyDescent="0.2">
      <c r="C6746" s="29"/>
      <c r="D6746" s="29"/>
    </row>
    <row r="6747" spans="3:4" x14ac:dyDescent="0.2">
      <c r="C6747" s="29"/>
      <c r="D6747" s="29"/>
    </row>
    <row r="6748" spans="3:4" x14ac:dyDescent="0.2">
      <c r="C6748" s="29"/>
      <c r="D6748" s="29"/>
    </row>
    <row r="6749" spans="3:4" x14ac:dyDescent="0.2">
      <c r="C6749" s="29"/>
      <c r="D6749" s="29"/>
    </row>
    <row r="6750" spans="3:4" x14ac:dyDescent="0.2">
      <c r="C6750" s="29"/>
      <c r="D6750" s="29"/>
    </row>
    <row r="6751" spans="3:4" x14ac:dyDescent="0.2">
      <c r="C6751" s="29"/>
      <c r="D6751" s="29"/>
    </row>
    <row r="6752" spans="3:4" x14ac:dyDescent="0.2">
      <c r="C6752" s="29"/>
      <c r="D6752" s="29"/>
    </row>
    <row r="6753" spans="3:4" x14ac:dyDescent="0.2">
      <c r="C6753" s="29"/>
      <c r="D6753" s="29"/>
    </row>
    <row r="6754" spans="3:4" x14ac:dyDescent="0.2">
      <c r="C6754" s="29"/>
      <c r="D6754" s="29"/>
    </row>
    <row r="6755" spans="3:4" x14ac:dyDescent="0.2">
      <c r="C6755" s="29"/>
      <c r="D6755" s="29"/>
    </row>
    <row r="6756" spans="3:4" x14ac:dyDescent="0.2">
      <c r="C6756" s="29"/>
      <c r="D6756" s="29"/>
    </row>
    <row r="6757" spans="3:4" x14ac:dyDescent="0.2">
      <c r="C6757" s="29"/>
      <c r="D6757" s="29"/>
    </row>
    <row r="6758" spans="3:4" x14ac:dyDescent="0.2">
      <c r="C6758" s="29"/>
      <c r="D6758" s="29"/>
    </row>
    <row r="6759" spans="3:4" x14ac:dyDescent="0.2">
      <c r="C6759" s="29"/>
      <c r="D6759" s="29"/>
    </row>
    <row r="6760" spans="3:4" x14ac:dyDescent="0.2">
      <c r="C6760" s="29"/>
      <c r="D6760" s="29"/>
    </row>
    <row r="6761" spans="3:4" x14ac:dyDescent="0.2">
      <c r="C6761" s="29"/>
      <c r="D6761" s="29"/>
    </row>
    <row r="6762" spans="3:4" x14ac:dyDescent="0.2">
      <c r="C6762" s="29"/>
      <c r="D6762" s="29"/>
    </row>
    <row r="6763" spans="3:4" x14ac:dyDescent="0.2">
      <c r="C6763" s="29"/>
      <c r="D6763" s="29"/>
    </row>
    <row r="6764" spans="3:4" x14ac:dyDescent="0.2">
      <c r="C6764" s="29"/>
      <c r="D6764" s="29"/>
    </row>
    <row r="6765" spans="3:4" x14ac:dyDescent="0.2">
      <c r="C6765" s="29"/>
      <c r="D6765" s="29"/>
    </row>
    <row r="6766" spans="3:4" x14ac:dyDescent="0.2">
      <c r="C6766" s="29"/>
      <c r="D6766" s="29"/>
    </row>
    <row r="6767" spans="3:4" x14ac:dyDescent="0.2">
      <c r="C6767" s="29"/>
      <c r="D6767" s="29"/>
    </row>
    <row r="6768" spans="3:4" x14ac:dyDescent="0.2">
      <c r="C6768" s="29"/>
      <c r="D6768" s="29"/>
    </row>
    <row r="6769" spans="3:4" x14ac:dyDescent="0.2">
      <c r="C6769" s="29"/>
      <c r="D6769" s="29"/>
    </row>
    <row r="6770" spans="3:4" x14ac:dyDescent="0.2">
      <c r="C6770" s="29"/>
      <c r="D6770" s="29"/>
    </row>
    <row r="6771" spans="3:4" x14ac:dyDescent="0.2">
      <c r="C6771" s="29"/>
      <c r="D6771" s="29"/>
    </row>
    <row r="6772" spans="3:4" x14ac:dyDescent="0.2">
      <c r="C6772" s="29"/>
      <c r="D6772" s="29"/>
    </row>
    <row r="6773" spans="3:4" x14ac:dyDescent="0.2">
      <c r="C6773" s="29"/>
      <c r="D6773" s="29"/>
    </row>
    <row r="6774" spans="3:4" x14ac:dyDescent="0.2">
      <c r="C6774" s="29"/>
      <c r="D6774" s="29"/>
    </row>
    <row r="6775" spans="3:4" x14ac:dyDescent="0.2">
      <c r="C6775" s="29"/>
      <c r="D6775" s="29"/>
    </row>
    <row r="6776" spans="3:4" x14ac:dyDescent="0.2">
      <c r="C6776" s="29"/>
      <c r="D6776" s="29"/>
    </row>
    <row r="6777" spans="3:4" x14ac:dyDescent="0.2">
      <c r="C6777" s="29"/>
      <c r="D6777" s="29"/>
    </row>
    <row r="6778" spans="3:4" x14ac:dyDescent="0.2">
      <c r="C6778" s="29"/>
      <c r="D6778" s="29"/>
    </row>
    <row r="6779" spans="3:4" x14ac:dyDescent="0.2">
      <c r="C6779" s="29"/>
      <c r="D6779" s="29"/>
    </row>
    <row r="6780" spans="3:4" x14ac:dyDescent="0.2">
      <c r="C6780" s="29"/>
      <c r="D6780" s="29"/>
    </row>
    <row r="6781" spans="3:4" x14ac:dyDescent="0.2">
      <c r="C6781" s="29"/>
      <c r="D6781" s="29"/>
    </row>
    <row r="6782" spans="3:4" x14ac:dyDescent="0.2">
      <c r="C6782" s="29"/>
      <c r="D6782" s="29"/>
    </row>
    <row r="6783" spans="3:4" x14ac:dyDescent="0.2">
      <c r="C6783" s="29"/>
      <c r="D6783" s="29"/>
    </row>
    <row r="6784" spans="3:4" x14ac:dyDescent="0.2">
      <c r="C6784" s="29"/>
      <c r="D6784" s="29"/>
    </row>
    <row r="6785" spans="3:4" x14ac:dyDescent="0.2">
      <c r="C6785" s="29"/>
      <c r="D6785" s="29"/>
    </row>
    <row r="6786" spans="3:4" x14ac:dyDescent="0.2">
      <c r="C6786" s="29"/>
      <c r="D6786" s="29"/>
    </row>
    <row r="6787" spans="3:4" x14ac:dyDescent="0.2">
      <c r="C6787" s="29"/>
      <c r="D6787" s="29"/>
    </row>
    <row r="6788" spans="3:4" x14ac:dyDescent="0.2">
      <c r="C6788" s="29"/>
      <c r="D6788" s="29"/>
    </row>
    <row r="6789" spans="3:4" x14ac:dyDescent="0.2">
      <c r="C6789" s="29"/>
      <c r="D6789" s="29"/>
    </row>
    <row r="6790" spans="3:4" x14ac:dyDescent="0.2">
      <c r="C6790" s="29"/>
      <c r="D6790" s="29"/>
    </row>
    <row r="6791" spans="3:4" x14ac:dyDescent="0.2">
      <c r="C6791" s="29"/>
      <c r="D6791" s="29"/>
    </row>
    <row r="6792" spans="3:4" x14ac:dyDescent="0.2">
      <c r="C6792" s="29"/>
      <c r="D6792" s="29"/>
    </row>
    <row r="6793" spans="3:4" x14ac:dyDescent="0.2">
      <c r="C6793" s="29"/>
      <c r="D6793" s="29"/>
    </row>
    <row r="6794" spans="3:4" x14ac:dyDescent="0.2">
      <c r="C6794" s="29"/>
      <c r="D6794" s="29"/>
    </row>
    <row r="6795" spans="3:4" x14ac:dyDescent="0.2">
      <c r="C6795" s="29"/>
      <c r="D6795" s="29"/>
    </row>
    <row r="6796" spans="3:4" x14ac:dyDescent="0.2">
      <c r="C6796" s="29"/>
      <c r="D6796" s="29"/>
    </row>
    <row r="6797" spans="3:4" x14ac:dyDescent="0.2">
      <c r="C6797" s="29"/>
      <c r="D6797" s="29"/>
    </row>
    <row r="6798" spans="3:4" x14ac:dyDescent="0.2">
      <c r="C6798" s="29"/>
      <c r="D6798" s="29"/>
    </row>
    <row r="6799" spans="3:4" x14ac:dyDescent="0.2">
      <c r="C6799" s="29"/>
      <c r="D6799" s="29"/>
    </row>
    <row r="6800" spans="3:4" x14ac:dyDescent="0.2">
      <c r="C6800" s="29"/>
      <c r="D6800" s="29"/>
    </row>
    <row r="6801" spans="3:4" x14ac:dyDescent="0.2">
      <c r="C6801" s="29"/>
      <c r="D6801" s="29"/>
    </row>
    <row r="6802" spans="3:4" x14ac:dyDescent="0.2">
      <c r="C6802" s="29"/>
      <c r="D6802" s="29"/>
    </row>
    <row r="6803" spans="3:4" x14ac:dyDescent="0.2">
      <c r="C6803" s="29"/>
      <c r="D6803" s="29"/>
    </row>
    <row r="6804" spans="3:4" x14ac:dyDescent="0.2">
      <c r="C6804" s="29"/>
      <c r="D6804" s="29"/>
    </row>
    <row r="6805" spans="3:4" x14ac:dyDescent="0.2">
      <c r="C6805" s="29"/>
      <c r="D6805" s="29"/>
    </row>
    <row r="6806" spans="3:4" x14ac:dyDescent="0.2">
      <c r="C6806" s="29"/>
      <c r="D6806" s="29"/>
    </row>
    <row r="6807" spans="3:4" x14ac:dyDescent="0.2">
      <c r="C6807" s="29"/>
      <c r="D6807" s="29"/>
    </row>
    <row r="6808" spans="3:4" x14ac:dyDescent="0.2">
      <c r="C6808" s="29"/>
      <c r="D6808" s="29"/>
    </row>
    <row r="6809" spans="3:4" x14ac:dyDescent="0.2">
      <c r="C6809" s="29"/>
      <c r="D6809" s="29"/>
    </row>
    <row r="6810" spans="3:4" x14ac:dyDescent="0.2">
      <c r="C6810" s="29"/>
      <c r="D6810" s="29"/>
    </row>
    <row r="6811" spans="3:4" x14ac:dyDescent="0.2">
      <c r="C6811" s="29"/>
      <c r="D6811" s="29"/>
    </row>
    <row r="6812" spans="3:4" x14ac:dyDescent="0.2">
      <c r="C6812" s="29"/>
      <c r="D6812" s="29"/>
    </row>
    <row r="6813" spans="3:4" x14ac:dyDescent="0.2">
      <c r="C6813" s="29"/>
      <c r="D6813" s="29"/>
    </row>
    <row r="6814" spans="3:4" x14ac:dyDescent="0.2">
      <c r="C6814" s="29"/>
      <c r="D6814" s="29"/>
    </row>
    <row r="6815" spans="3:4" x14ac:dyDescent="0.2">
      <c r="C6815" s="29"/>
      <c r="D6815" s="29"/>
    </row>
    <row r="6816" spans="3:4" x14ac:dyDescent="0.2">
      <c r="C6816" s="29"/>
      <c r="D6816" s="29"/>
    </row>
    <row r="6817" spans="3:4" x14ac:dyDescent="0.2">
      <c r="C6817" s="29"/>
      <c r="D6817" s="29"/>
    </row>
    <row r="6818" spans="3:4" x14ac:dyDescent="0.2">
      <c r="C6818" s="29"/>
      <c r="D6818" s="29"/>
    </row>
    <row r="6819" spans="3:4" x14ac:dyDescent="0.2">
      <c r="C6819" s="29"/>
      <c r="D6819" s="29"/>
    </row>
    <row r="6820" spans="3:4" x14ac:dyDescent="0.2">
      <c r="C6820" s="29"/>
      <c r="D6820" s="29"/>
    </row>
    <row r="6821" spans="3:4" x14ac:dyDescent="0.2">
      <c r="C6821" s="29"/>
      <c r="D6821" s="29"/>
    </row>
    <row r="6822" spans="3:4" x14ac:dyDescent="0.2">
      <c r="C6822" s="29"/>
      <c r="D6822" s="29"/>
    </row>
    <row r="6823" spans="3:4" x14ac:dyDescent="0.2">
      <c r="C6823" s="29"/>
      <c r="D6823" s="29"/>
    </row>
    <row r="6824" spans="3:4" x14ac:dyDescent="0.2">
      <c r="C6824" s="29"/>
      <c r="D6824" s="29"/>
    </row>
    <row r="6825" spans="3:4" x14ac:dyDescent="0.2">
      <c r="C6825" s="29"/>
      <c r="D6825" s="29"/>
    </row>
    <row r="6826" spans="3:4" x14ac:dyDescent="0.2">
      <c r="C6826" s="29"/>
      <c r="D6826" s="29"/>
    </row>
    <row r="6827" spans="3:4" x14ac:dyDescent="0.2">
      <c r="C6827" s="29"/>
      <c r="D6827" s="29"/>
    </row>
    <row r="6828" spans="3:4" x14ac:dyDescent="0.2">
      <c r="C6828" s="29"/>
      <c r="D6828" s="29"/>
    </row>
    <row r="6829" spans="3:4" x14ac:dyDescent="0.2">
      <c r="C6829" s="29"/>
      <c r="D6829" s="29"/>
    </row>
    <row r="6830" spans="3:4" x14ac:dyDescent="0.2">
      <c r="C6830" s="29"/>
      <c r="D6830" s="29"/>
    </row>
    <row r="6831" spans="3:4" x14ac:dyDescent="0.2">
      <c r="C6831" s="29"/>
      <c r="D6831" s="29"/>
    </row>
    <row r="6832" spans="3:4" x14ac:dyDescent="0.2">
      <c r="C6832" s="29"/>
      <c r="D6832" s="29"/>
    </row>
    <row r="6833" spans="3:4" x14ac:dyDescent="0.2">
      <c r="C6833" s="29"/>
      <c r="D6833" s="29"/>
    </row>
    <row r="6834" spans="3:4" x14ac:dyDescent="0.2">
      <c r="C6834" s="29"/>
      <c r="D6834" s="29"/>
    </row>
    <row r="6835" spans="3:4" x14ac:dyDescent="0.2">
      <c r="C6835" s="29"/>
      <c r="D6835" s="29"/>
    </row>
    <row r="6836" spans="3:4" x14ac:dyDescent="0.2">
      <c r="C6836" s="29"/>
      <c r="D6836" s="29"/>
    </row>
    <row r="6837" spans="3:4" x14ac:dyDescent="0.2">
      <c r="C6837" s="29"/>
      <c r="D6837" s="29"/>
    </row>
    <row r="6838" spans="3:4" x14ac:dyDescent="0.2">
      <c r="C6838" s="29"/>
      <c r="D6838" s="29"/>
    </row>
    <row r="6839" spans="3:4" x14ac:dyDescent="0.2">
      <c r="C6839" s="29"/>
      <c r="D6839" s="29"/>
    </row>
    <row r="6840" spans="3:4" x14ac:dyDescent="0.2">
      <c r="C6840" s="29"/>
      <c r="D6840" s="29"/>
    </row>
    <row r="6841" spans="3:4" x14ac:dyDescent="0.2">
      <c r="C6841" s="29"/>
      <c r="D6841" s="29"/>
    </row>
    <row r="6842" spans="3:4" x14ac:dyDescent="0.2">
      <c r="C6842" s="29"/>
      <c r="D6842" s="29"/>
    </row>
    <row r="6843" spans="3:4" x14ac:dyDescent="0.2">
      <c r="C6843" s="29"/>
      <c r="D6843" s="29"/>
    </row>
    <row r="6844" spans="3:4" x14ac:dyDescent="0.2">
      <c r="C6844" s="29"/>
      <c r="D6844" s="29"/>
    </row>
    <row r="6845" spans="3:4" x14ac:dyDescent="0.2">
      <c r="C6845" s="29"/>
      <c r="D6845" s="29"/>
    </row>
    <row r="6846" spans="3:4" x14ac:dyDescent="0.2">
      <c r="C6846" s="29"/>
      <c r="D6846" s="29"/>
    </row>
    <row r="6847" spans="3:4" x14ac:dyDescent="0.2">
      <c r="C6847" s="29"/>
      <c r="D6847" s="29"/>
    </row>
    <row r="6848" spans="3:4" x14ac:dyDescent="0.2">
      <c r="C6848" s="29"/>
      <c r="D6848" s="29"/>
    </row>
    <row r="6849" spans="3:4" x14ac:dyDescent="0.2">
      <c r="C6849" s="29"/>
      <c r="D6849" s="29"/>
    </row>
    <row r="6850" spans="3:4" x14ac:dyDescent="0.2">
      <c r="C6850" s="29"/>
      <c r="D6850" s="29"/>
    </row>
    <row r="6851" spans="3:4" x14ac:dyDescent="0.2">
      <c r="C6851" s="29"/>
      <c r="D6851" s="29"/>
    </row>
    <row r="6852" spans="3:4" x14ac:dyDescent="0.2">
      <c r="C6852" s="29"/>
      <c r="D6852" s="29"/>
    </row>
    <row r="6853" spans="3:4" x14ac:dyDescent="0.2">
      <c r="C6853" s="29"/>
      <c r="D6853" s="29"/>
    </row>
    <row r="6854" spans="3:4" x14ac:dyDescent="0.2">
      <c r="C6854" s="29"/>
      <c r="D6854" s="29"/>
    </row>
    <row r="6855" spans="3:4" x14ac:dyDescent="0.2">
      <c r="C6855" s="29"/>
      <c r="D6855" s="29"/>
    </row>
    <row r="6856" spans="3:4" x14ac:dyDescent="0.2">
      <c r="C6856" s="29"/>
      <c r="D6856" s="29"/>
    </row>
    <row r="6857" spans="3:4" x14ac:dyDescent="0.2">
      <c r="C6857" s="29"/>
      <c r="D6857" s="29"/>
    </row>
    <row r="6858" spans="3:4" x14ac:dyDescent="0.2">
      <c r="C6858" s="29"/>
      <c r="D6858" s="29"/>
    </row>
    <row r="6859" spans="3:4" x14ac:dyDescent="0.2">
      <c r="C6859" s="29"/>
      <c r="D6859" s="29"/>
    </row>
    <row r="6860" spans="3:4" x14ac:dyDescent="0.2">
      <c r="C6860" s="29"/>
      <c r="D6860" s="29"/>
    </row>
    <row r="6861" spans="3:4" x14ac:dyDescent="0.2">
      <c r="C6861" s="29"/>
      <c r="D6861" s="29"/>
    </row>
    <row r="6862" spans="3:4" x14ac:dyDescent="0.2">
      <c r="C6862" s="29"/>
      <c r="D6862" s="29"/>
    </row>
    <row r="6863" spans="3:4" x14ac:dyDescent="0.2">
      <c r="C6863" s="29"/>
      <c r="D6863" s="29"/>
    </row>
    <row r="6864" spans="3:4" x14ac:dyDescent="0.2">
      <c r="C6864" s="29"/>
      <c r="D6864" s="29"/>
    </row>
    <row r="6865" spans="3:4" x14ac:dyDescent="0.2">
      <c r="C6865" s="29"/>
      <c r="D6865" s="29"/>
    </row>
    <row r="6866" spans="3:4" x14ac:dyDescent="0.2">
      <c r="C6866" s="29"/>
      <c r="D6866" s="29"/>
    </row>
    <row r="6867" spans="3:4" x14ac:dyDescent="0.2">
      <c r="C6867" s="29"/>
      <c r="D6867" s="29"/>
    </row>
    <row r="6868" spans="3:4" x14ac:dyDescent="0.2">
      <c r="C6868" s="29"/>
      <c r="D6868" s="29"/>
    </row>
    <row r="6869" spans="3:4" x14ac:dyDescent="0.2">
      <c r="C6869" s="29"/>
      <c r="D6869" s="29"/>
    </row>
    <row r="6870" spans="3:4" x14ac:dyDescent="0.2">
      <c r="C6870" s="29"/>
      <c r="D6870" s="29"/>
    </row>
    <row r="6871" spans="3:4" x14ac:dyDescent="0.2">
      <c r="C6871" s="29"/>
      <c r="D6871" s="29"/>
    </row>
    <row r="6872" spans="3:4" x14ac:dyDescent="0.2">
      <c r="C6872" s="29"/>
      <c r="D6872" s="29"/>
    </row>
    <row r="6873" spans="3:4" x14ac:dyDescent="0.2">
      <c r="C6873" s="29"/>
      <c r="D6873" s="29"/>
    </row>
    <row r="6874" spans="3:4" x14ac:dyDescent="0.2">
      <c r="C6874" s="29"/>
      <c r="D6874" s="29"/>
    </row>
    <row r="6875" spans="3:4" x14ac:dyDescent="0.2">
      <c r="C6875" s="29"/>
      <c r="D6875" s="29"/>
    </row>
    <row r="6876" spans="3:4" x14ac:dyDescent="0.2">
      <c r="C6876" s="29"/>
      <c r="D6876" s="29"/>
    </row>
    <row r="6877" spans="3:4" x14ac:dyDescent="0.2">
      <c r="C6877" s="29"/>
      <c r="D6877" s="29"/>
    </row>
    <row r="6878" spans="3:4" x14ac:dyDescent="0.2">
      <c r="C6878" s="29"/>
      <c r="D6878" s="29"/>
    </row>
    <row r="6879" spans="3:4" x14ac:dyDescent="0.2">
      <c r="C6879" s="29"/>
      <c r="D6879" s="29"/>
    </row>
    <row r="6880" spans="3:4" x14ac:dyDescent="0.2">
      <c r="C6880" s="29"/>
      <c r="D6880" s="29"/>
    </row>
    <row r="6881" spans="3:4" x14ac:dyDescent="0.2">
      <c r="C6881" s="29"/>
      <c r="D6881" s="29"/>
    </row>
    <row r="6882" spans="3:4" x14ac:dyDescent="0.2">
      <c r="C6882" s="29"/>
      <c r="D6882" s="29"/>
    </row>
    <row r="6883" spans="3:4" x14ac:dyDescent="0.2">
      <c r="C6883" s="29"/>
      <c r="D6883" s="29"/>
    </row>
    <row r="6884" spans="3:4" x14ac:dyDescent="0.2">
      <c r="C6884" s="29"/>
      <c r="D6884" s="29"/>
    </row>
    <row r="6885" spans="3:4" x14ac:dyDescent="0.2">
      <c r="C6885" s="29"/>
      <c r="D6885" s="29"/>
    </row>
    <row r="6886" spans="3:4" x14ac:dyDescent="0.2">
      <c r="C6886" s="29"/>
      <c r="D6886" s="29"/>
    </row>
    <row r="6887" spans="3:4" x14ac:dyDescent="0.2">
      <c r="C6887" s="29"/>
      <c r="D6887" s="29"/>
    </row>
    <row r="6888" spans="3:4" x14ac:dyDescent="0.2">
      <c r="C6888" s="29"/>
      <c r="D6888" s="29"/>
    </row>
    <row r="6889" spans="3:4" x14ac:dyDescent="0.2">
      <c r="C6889" s="29"/>
      <c r="D6889" s="29"/>
    </row>
    <row r="6890" spans="3:4" x14ac:dyDescent="0.2">
      <c r="C6890" s="29"/>
      <c r="D6890" s="29"/>
    </row>
    <row r="6891" spans="3:4" x14ac:dyDescent="0.2">
      <c r="C6891" s="29"/>
      <c r="D6891" s="29"/>
    </row>
    <row r="6892" spans="3:4" x14ac:dyDescent="0.2">
      <c r="C6892" s="29"/>
      <c r="D6892" s="29"/>
    </row>
    <row r="6893" spans="3:4" x14ac:dyDescent="0.2">
      <c r="C6893" s="29"/>
      <c r="D6893" s="29"/>
    </row>
    <row r="6894" spans="3:4" x14ac:dyDescent="0.2">
      <c r="C6894" s="29"/>
      <c r="D6894" s="29"/>
    </row>
    <row r="6895" spans="3:4" x14ac:dyDescent="0.2">
      <c r="C6895" s="29"/>
      <c r="D6895" s="29"/>
    </row>
    <row r="6896" spans="3:4" x14ac:dyDescent="0.2">
      <c r="C6896" s="29"/>
      <c r="D6896" s="29"/>
    </row>
    <row r="6897" spans="3:4" x14ac:dyDescent="0.2">
      <c r="C6897" s="29"/>
      <c r="D6897" s="29"/>
    </row>
    <row r="6898" spans="3:4" x14ac:dyDescent="0.2">
      <c r="C6898" s="29"/>
      <c r="D6898" s="29"/>
    </row>
    <row r="6899" spans="3:4" x14ac:dyDescent="0.2">
      <c r="C6899" s="29"/>
      <c r="D6899" s="29"/>
    </row>
    <row r="6900" spans="3:4" x14ac:dyDescent="0.2">
      <c r="C6900" s="29"/>
      <c r="D6900" s="29"/>
    </row>
    <row r="6901" spans="3:4" x14ac:dyDescent="0.2">
      <c r="C6901" s="29"/>
      <c r="D6901" s="29"/>
    </row>
    <row r="6902" spans="3:4" x14ac:dyDescent="0.2">
      <c r="C6902" s="29"/>
      <c r="D6902" s="29"/>
    </row>
    <row r="6903" spans="3:4" x14ac:dyDescent="0.2">
      <c r="C6903" s="29"/>
      <c r="D6903" s="29"/>
    </row>
    <row r="6904" spans="3:4" x14ac:dyDescent="0.2">
      <c r="C6904" s="29"/>
      <c r="D6904" s="29"/>
    </row>
    <row r="6905" spans="3:4" x14ac:dyDescent="0.2">
      <c r="C6905" s="29"/>
      <c r="D6905" s="29"/>
    </row>
    <row r="6906" spans="3:4" x14ac:dyDescent="0.2">
      <c r="C6906" s="29"/>
      <c r="D6906" s="29"/>
    </row>
    <row r="6907" spans="3:4" x14ac:dyDescent="0.2">
      <c r="C6907" s="29"/>
      <c r="D6907" s="29"/>
    </row>
    <row r="6908" spans="3:4" x14ac:dyDescent="0.2">
      <c r="C6908" s="29"/>
      <c r="D6908" s="29"/>
    </row>
    <row r="6909" spans="3:4" x14ac:dyDescent="0.2">
      <c r="C6909" s="29"/>
      <c r="D6909" s="29"/>
    </row>
    <row r="6910" spans="3:4" x14ac:dyDescent="0.2">
      <c r="C6910" s="29"/>
      <c r="D6910" s="29"/>
    </row>
    <row r="6911" spans="3:4" x14ac:dyDescent="0.2">
      <c r="C6911" s="29"/>
      <c r="D6911" s="29"/>
    </row>
    <row r="6912" spans="3:4" x14ac:dyDescent="0.2">
      <c r="C6912" s="29"/>
      <c r="D6912" s="29"/>
    </row>
    <row r="6913" spans="3:4" x14ac:dyDescent="0.2">
      <c r="C6913" s="29"/>
      <c r="D6913" s="29"/>
    </row>
    <row r="6914" spans="3:4" x14ac:dyDescent="0.2">
      <c r="C6914" s="29"/>
      <c r="D6914" s="29"/>
    </row>
    <row r="6915" spans="3:4" x14ac:dyDescent="0.2">
      <c r="C6915" s="29"/>
      <c r="D6915" s="29"/>
    </row>
    <row r="6916" spans="3:4" x14ac:dyDescent="0.2">
      <c r="C6916" s="29"/>
      <c r="D6916" s="29"/>
    </row>
    <row r="6917" spans="3:4" x14ac:dyDescent="0.2">
      <c r="C6917" s="29"/>
      <c r="D6917" s="29"/>
    </row>
    <row r="6918" spans="3:4" x14ac:dyDescent="0.2">
      <c r="C6918" s="29"/>
      <c r="D6918" s="29"/>
    </row>
    <row r="6919" spans="3:4" x14ac:dyDescent="0.2">
      <c r="C6919" s="29"/>
      <c r="D6919" s="29"/>
    </row>
    <row r="6920" spans="3:4" x14ac:dyDescent="0.2">
      <c r="C6920" s="29"/>
      <c r="D6920" s="29"/>
    </row>
    <row r="6921" spans="3:4" x14ac:dyDescent="0.2">
      <c r="C6921" s="29"/>
      <c r="D6921" s="29"/>
    </row>
    <row r="6922" spans="3:4" x14ac:dyDescent="0.2">
      <c r="C6922" s="29"/>
      <c r="D6922" s="29"/>
    </row>
    <row r="6923" spans="3:4" x14ac:dyDescent="0.2">
      <c r="C6923" s="29"/>
      <c r="D6923" s="29"/>
    </row>
    <row r="6924" spans="3:4" x14ac:dyDescent="0.2">
      <c r="C6924" s="29"/>
      <c r="D6924" s="29"/>
    </row>
    <row r="6925" spans="3:4" x14ac:dyDescent="0.2">
      <c r="C6925" s="29"/>
      <c r="D6925" s="29"/>
    </row>
    <row r="6926" spans="3:4" x14ac:dyDescent="0.2">
      <c r="C6926" s="29"/>
      <c r="D6926" s="29"/>
    </row>
    <row r="6927" spans="3:4" x14ac:dyDescent="0.2">
      <c r="C6927" s="29"/>
      <c r="D6927" s="29"/>
    </row>
    <row r="6928" spans="3:4" x14ac:dyDescent="0.2">
      <c r="C6928" s="29"/>
      <c r="D6928" s="29"/>
    </row>
    <row r="6929" spans="3:4" x14ac:dyDescent="0.2">
      <c r="C6929" s="29"/>
      <c r="D6929" s="29"/>
    </row>
    <row r="6930" spans="3:4" x14ac:dyDescent="0.2">
      <c r="C6930" s="29"/>
      <c r="D6930" s="29"/>
    </row>
    <row r="6931" spans="3:4" x14ac:dyDescent="0.2">
      <c r="C6931" s="29"/>
      <c r="D6931" s="29"/>
    </row>
    <row r="6932" spans="3:4" x14ac:dyDescent="0.2">
      <c r="C6932" s="29"/>
      <c r="D6932" s="29"/>
    </row>
    <row r="6933" spans="3:4" x14ac:dyDescent="0.2">
      <c r="C6933" s="29"/>
      <c r="D6933" s="29"/>
    </row>
    <row r="6934" spans="3:4" x14ac:dyDescent="0.2">
      <c r="C6934" s="29"/>
      <c r="D6934" s="29"/>
    </row>
    <row r="6935" spans="3:4" x14ac:dyDescent="0.2">
      <c r="C6935" s="29"/>
      <c r="D6935" s="29"/>
    </row>
    <row r="6936" spans="3:4" x14ac:dyDescent="0.2">
      <c r="C6936" s="29"/>
      <c r="D6936" s="29"/>
    </row>
    <row r="6937" spans="3:4" x14ac:dyDescent="0.2">
      <c r="C6937" s="29"/>
      <c r="D6937" s="29"/>
    </row>
    <row r="6938" spans="3:4" x14ac:dyDescent="0.2">
      <c r="C6938" s="29"/>
      <c r="D6938" s="29"/>
    </row>
    <row r="6939" spans="3:4" x14ac:dyDescent="0.2">
      <c r="C6939" s="29"/>
      <c r="D6939" s="29"/>
    </row>
    <row r="6940" spans="3:4" x14ac:dyDescent="0.2">
      <c r="C6940" s="29"/>
      <c r="D6940" s="29"/>
    </row>
    <row r="6941" spans="3:4" x14ac:dyDescent="0.2">
      <c r="C6941" s="29"/>
      <c r="D6941" s="29"/>
    </row>
    <row r="6942" spans="3:4" x14ac:dyDescent="0.2">
      <c r="C6942" s="29"/>
      <c r="D6942" s="29"/>
    </row>
    <row r="6943" spans="3:4" x14ac:dyDescent="0.2">
      <c r="C6943" s="29"/>
      <c r="D6943" s="29"/>
    </row>
    <row r="6944" spans="3:4" x14ac:dyDescent="0.2">
      <c r="C6944" s="29"/>
      <c r="D6944" s="29"/>
    </row>
    <row r="6945" spans="3:4" x14ac:dyDescent="0.2">
      <c r="C6945" s="29"/>
      <c r="D6945" s="29"/>
    </row>
    <row r="6946" spans="3:4" x14ac:dyDescent="0.2">
      <c r="C6946" s="29"/>
      <c r="D6946" s="29"/>
    </row>
    <row r="6947" spans="3:4" x14ac:dyDescent="0.2">
      <c r="C6947" s="29"/>
      <c r="D6947" s="29"/>
    </row>
    <row r="6948" spans="3:4" x14ac:dyDescent="0.2">
      <c r="C6948" s="29"/>
      <c r="D6948" s="29"/>
    </row>
    <row r="6949" spans="3:4" x14ac:dyDescent="0.2">
      <c r="C6949" s="29"/>
      <c r="D6949" s="29"/>
    </row>
    <row r="6950" spans="3:4" x14ac:dyDescent="0.2">
      <c r="C6950" s="29"/>
      <c r="D6950" s="29"/>
    </row>
    <row r="6951" spans="3:4" x14ac:dyDescent="0.2">
      <c r="C6951" s="29"/>
      <c r="D6951" s="29"/>
    </row>
    <row r="6952" spans="3:4" x14ac:dyDescent="0.2">
      <c r="C6952" s="29"/>
      <c r="D6952" s="29"/>
    </row>
    <row r="6953" spans="3:4" x14ac:dyDescent="0.2">
      <c r="C6953" s="29"/>
      <c r="D6953" s="29"/>
    </row>
    <row r="6954" spans="3:4" x14ac:dyDescent="0.2">
      <c r="C6954" s="29"/>
      <c r="D6954" s="29"/>
    </row>
    <row r="6955" spans="3:4" x14ac:dyDescent="0.2">
      <c r="C6955" s="29"/>
      <c r="D6955" s="29"/>
    </row>
    <row r="6956" spans="3:4" x14ac:dyDescent="0.2">
      <c r="C6956" s="29"/>
      <c r="D6956" s="29"/>
    </row>
    <row r="6957" spans="3:4" x14ac:dyDescent="0.2">
      <c r="C6957" s="29"/>
      <c r="D6957" s="29"/>
    </row>
    <row r="6958" spans="3:4" x14ac:dyDescent="0.2">
      <c r="C6958" s="29"/>
      <c r="D6958" s="29"/>
    </row>
    <row r="6959" spans="3:4" x14ac:dyDescent="0.2">
      <c r="C6959" s="29"/>
      <c r="D6959" s="29"/>
    </row>
    <row r="6960" spans="3:4" x14ac:dyDescent="0.2">
      <c r="C6960" s="29"/>
      <c r="D6960" s="29"/>
    </row>
    <row r="6961" spans="3:4" x14ac:dyDescent="0.2">
      <c r="C6961" s="29"/>
      <c r="D6961" s="29"/>
    </row>
    <row r="6962" spans="3:4" x14ac:dyDescent="0.2">
      <c r="C6962" s="29"/>
      <c r="D6962" s="29"/>
    </row>
    <row r="6963" spans="3:4" x14ac:dyDescent="0.2">
      <c r="C6963" s="29"/>
      <c r="D6963" s="29"/>
    </row>
    <row r="6964" spans="3:4" x14ac:dyDescent="0.2">
      <c r="C6964" s="29"/>
      <c r="D6964" s="29"/>
    </row>
    <row r="6965" spans="3:4" x14ac:dyDescent="0.2">
      <c r="C6965" s="29"/>
      <c r="D6965" s="29"/>
    </row>
    <row r="6966" spans="3:4" x14ac:dyDescent="0.2">
      <c r="C6966" s="29"/>
      <c r="D6966" s="29"/>
    </row>
    <row r="6967" spans="3:4" x14ac:dyDescent="0.2">
      <c r="C6967" s="29"/>
      <c r="D6967" s="29"/>
    </row>
    <row r="6968" spans="3:4" x14ac:dyDescent="0.2">
      <c r="C6968" s="29"/>
      <c r="D6968" s="29"/>
    </row>
    <row r="6969" spans="3:4" x14ac:dyDescent="0.2">
      <c r="C6969" s="29"/>
      <c r="D6969" s="29"/>
    </row>
    <row r="6970" spans="3:4" x14ac:dyDescent="0.2">
      <c r="C6970" s="29"/>
      <c r="D6970" s="29"/>
    </row>
    <row r="6971" spans="3:4" x14ac:dyDescent="0.2">
      <c r="C6971" s="29"/>
      <c r="D6971" s="29"/>
    </row>
    <row r="6972" spans="3:4" x14ac:dyDescent="0.2">
      <c r="C6972" s="29"/>
      <c r="D6972" s="29"/>
    </row>
    <row r="6973" spans="3:4" x14ac:dyDescent="0.2">
      <c r="C6973" s="29"/>
      <c r="D6973" s="29"/>
    </row>
    <row r="6974" spans="3:4" x14ac:dyDescent="0.2">
      <c r="C6974" s="29"/>
      <c r="D6974" s="29"/>
    </row>
    <row r="6975" spans="3:4" x14ac:dyDescent="0.2">
      <c r="C6975" s="29"/>
      <c r="D6975" s="29"/>
    </row>
    <row r="6976" spans="3:4" x14ac:dyDescent="0.2">
      <c r="C6976" s="29"/>
      <c r="D6976" s="29"/>
    </row>
    <row r="6977" spans="3:4" x14ac:dyDescent="0.2">
      <c r="C6977" s="29"/>
      <c r="D6977" s="29"/>
    </row>
    <row r="6978" spans="3:4" x14ac:dyDescent="0.2">
      <c r="C6978" s="29"/>
      <c r="D6978" s="29"/>
    </row>
    <row r="6979" spans="3:4" x14ac:dyDescent="0.2">
      <c r="C6979" s="29"/>
      <c r="D6979" s="29"/>
    </row>
    <row r="6980" spans="3:4" x14ac:dyDescent="0.2">
      <c r="C6980" s="29"/>
      <c r="D6980" s="29"/>
    </row>
    <row r="6981" spans="3:4" x14ac:dyDescent="0.2">
      <c r="C6981" s="29"/>
      <c r="D6981" s="29"/>
    </row>
    <row r="6982" spans="3:4" x14ac:dyDescent="0.2">
      <c r="C6982" s="29"/>
      <c r="D6982" s="29"/>
    </row>
    <row r="6983" spans="3:4" x14ac:dyDescent="0.2">
      <c r="C6983" s="29"/>
      <c r="D6983" s="29"/>
    </row>
    <row r="6984" spans="3:4" x14ac:dyDescent="0.2">
      <c r="C6984" s="29"/>
      <c r="D6984" s="29"/>
    </row>
    <row r="6985" spans="3:4" x14ac:dyDescent="0.2">
      <c r="C6985" s="29"/>
      <c r="D6985" s="29"/>
    </row>
    <row r="6986" spans="3:4" x14ac:dyDescent="0.2">
      <c r="C6986" s="29"/>
      <c r="D6986" s="29"/>
    </row>
    <row r="6987" spans="3:4" x14ac:dyDescent="0.2">
      <c r="C6987" s="29"/>
      <c r="D6987" s="29"/>
    </row>
    <row r="6988" spans="3:4" x14ac:dyDescent="0.2">
      <c r="C6988" s="29"/>
      <c r="D6988" s="29"/>
    </row>
    <row r="6989" spans="3:4" x14ac:dyDescent="0.2">
      <c r="C6989" s="29"/>
      <c r="D6989" s="29"/>
    </row>
    <row r="6990" spans="3:4" x14ac:dyDescent="0.2">
      <c r="C6990" s="29"/>
      <c r="D6990" s="29"/>
    </row>
    <row r="6991" spans="3:4" x14ac:dyDescent="0.2">
      <c r="C6991" s="29"/>
      <c r="D6991" s="29"/>
    </row>
    <row r="6992" spans="3:4" x14ac:dyDescent="0.2">
      <c r="C6992" s="29"/>
      <c r="D6992" s="29"/>
    </row>
    <row r="6993" spans="3:4" x14ac:dyDescent="0.2">
      <c r="C6993" s="29"/>
      <c r="D6993" s="29"/>
    </row>
    <row r="6994" spans="3:4" x14ac:dyDescent="0.2">
      <c r="C6994" s="29"/>
      <c r="D6994" s="29"/>
    </row>
    <row r="6995" spans="3:4" x14ac:dyDescent="0.2">
      <c r="C6995" s="29"/>
      <c r="D6995" s="29"/>
    </row>
    <row r="6996" spans="3:4" x14ac:dyDescent="0.2">
      <c r="C6996" s="29"/>
      <c r="D6996" s="29"/>
    </row>
    <row r="6997" spans="3:4" x14ac:dyDescent="0.2">
      <c r="C6997" s="29"/>
      <c r="D6997" s="29"/>
    </row>
    <row r="6998" spans="3:4" x14ac:dyDescent="0.2">
      <c r="C6998" s="29"/>
      <c r="D6998" s="29"/>
    </row>
    <row r="6999" spans="3:4" x14ac:dyDescent="0.2">
      <c r="C6999" s="29"/>
      <c r="D6999" s="29"/>
    </row>
    <row r="7000" spans="3:4" x14ac:dyDescent="0.2">
      <c r="C7000" s="29"/>
      <c r="D7000" s="29"/>
    </row>
    <row r="7001" spans="3:4" x14ac:dyDescent="0.2">
      <c r="C7001" s="29"/>
      <c r="D7001" s="29"/>
    </row>
    <row r="7002" spans="3:4" x14ac:dyDescent="0.2">
      <c r="C7002" s="29"/>
      <c r="D7002" s="29"/>
    </row>
    <row r="7003" spans="3:4" x14ac:dyDescent="0.2">
      <c r="C7003" s="29"/>
      <c r="D7003" s="29"/>
    </row>
    <row r="7004" spans="3:4" x14ac:dyDescent="0.2">
      <c r="C7004" s="29"/>
      <c r="D7004" s="29"/>
    </row>
    <row r="7005" spans="3:4" x14ac:dyDescent="0.2">
      <c r="C7005" s="29"/>
      <c r="D7005" s="29"/>
    </row>
    <row r="7006" spans="3:4" x14ac:dyDescent="0.2">
      <c r="C7006" s="29"/>
      <c r="D7006" s="29"/>
    </row>
    <row r="7007" spans="3:4" x14ac:dyDescent="0.2">
      <c r="C7007" s="29"/>
      <c r="D7007" s="29"/>
    </row>
    <row r="7008" spans="3:4" x14ac:dyDescent="0.2">
      <c r="C7008" s="29"/>
      <c r="D7008" s="29"/>
    </row>
    <row r="7009" spans="3:4" x14ac:dyDescent="0.2">
      <c r="C7009" s="29"/>
      <c r="D7009" s="29"/>
    </row>
    <row r="7010" spans="3:4" x14ac:dyDescent="0.2">
      <c r="C7010" s="29"/>
      <c r="D7010" s="29"/>
    </row>
    <row r="7011" spans="3:4" x14ac:dyDescent="0.2">
      <c r="C7011" s="29"/>
      <c r="D7011" s="29"/>
    </row>
    <row r="7012" spans="3:4" x14ac:dyDescent="0.2">
      <c r="C7012" s="29"/>
      <c r="D7012" s="29"/>
    </row>
    <row r="7013" spans="3:4" x14ac:dyDescent="0.2">
      <c r="C7013" s="29"/>
      <c r="D7013" s="29"/>
    </row>
    <row r="7014" spans="3:4" x14ac:dyDescent="0.2">
      <c r="C7014" s="29"/>
      <c r="D7014" s="29"/>
    </row>
    <row r="7015" spans="3:4" x14ac:dyDescent="0.2">
      <c r="C7015" s="29"/>
      <c r="D7015" s="29"/>
    </row>
    <row r="7016" spans="3:4" x14ac:dyDescent="0.2">
      <c r="C7016" s="29"/>
      <c r="D7016" s="29"/>
    </row>
    <row r="7017" spans="3:4" x14ac:dyDescent="0.2">
      <c r="C7017" s="29"/>
      <c r="D7017" s="29"/>
    </row>
    <row r="7018" spans="3:4" x14ac:dyDescent="0.2">
      <c r="C7018" s="29"/>
      <c r="D7018" s="29"/>
    </row>
    <row r="7019" spans="3:4" x14ac:dyDescent="0.2">
      <c r="C7019" s="29"/>
      <c r="D7019" s="29"/>
    </row>
    <row r="7020" spans="3:4" x14ac:dyDescent="0.2">
      <c r="C7020" s="29"/>
      <c r="D7020" s="29"/>
    </row>
    <row r="7021" spans="3:4" x14ac:dyDescent="0.2">
      <c r="C7021" s="29"/>
      <c r="D7021" s="29"/>
    </row>
    <row r="7022" spans="3:4" x14ac:dyDescent="0.2">
      <c r="C7022" s="29"/>
      <c r="D7022" s="29"/>
    </row>
    <row r="7023" spans="3:4" x14ac:dyDescent="0.2">
      <c r="C7023" s="29"/>
      <c r="D7023" s="29"/>
    </row>
    <row r="7024" spans="3:4" x14ac:dyDescent="0.2">
      <c r="C7024" s="29"/>
      <c r="D7024" s="29"/>
    </row>
    <row r="7025" spans="3:4" x14ac:dyDescent="0.2">
      <c r="C7025" s="29"/>
      <c r="D7025" s="29"/>
    </row>
    <row r="7026" spans="3:4" x14ac:dyDescent="0.2">
      <c r="C7026" s="29"/>
      <c r="D7026" s="29"/>
    </row>
    <row r="7027" spans="3:4" x14ac:dyDescent="0.2">
      <c r="C7027" s="29"/>
      <c r="D7027" s="29"/>
    </row>
    <row r="7028" spans="3:4" x14ac:dyDescent="0.2">
      <c r="C7028" s="29"/>
      <c r="D7028" s="29"/>
    </row>
    <row r="7029" spans="3:4" x14ac:dyDescent="0.2">
      <c r="C7029" s="29"/>
      <c r="D7029" s="29"/>
    </row>
    <row r="7030" spans="3:4" x14ac:dyDescent="0.2">
      <c r="C7030" s="29"/>
      <c r="D7030" s="29"/>
    </row>
    <row r="7031" spans="3:4" x14ac:dyDescent="0.2">
      <c r="C7031" s="29"/>
      <c r="D7031" s="29"/>
    </row>
    <row r="7032" spans="3:4" x14ac:dyDescent="0.2">
      <c r="C7032" s="29"/>
      <c r="D7032" s="29"/>
    </row>
    <row r="7033" spans="3:4" x14ac:dyDescent="0.2">
      <c r="C7033" s="29"/>
      <c r="D7033" s="29"/>
    </row>
    <row r="7034" spans="3:4" x14ac:dyDescent="0.2">
      <c r="C7034" s="29"/>
      <c r="D7034" s="29"/>
    </row>
    <row r="7035" spans="3:4" x14ac:dyDescent="0.2">
      <c r="C7035" s="29"/>
      <c r="D7035" s="29"/>
    </row>
    <row r="7036" spans="3:4" x14ac:dyDescent="0.2">
      <c r="C7036" s="29"/>
      <c r="D7036" s="29"/>
    </row>
    <row r="7037" spans="3:4" x14ac:dyDescent="0.2">
      <c r="C7037" s="29"/>
      <c r="D7037" s="29"/>
    </row>
    <row r="7038" spans="3:4" x14ac:dyDescent="0.2">
      <c r="C7038" s="29"/>
      <c r="D7038" s="29"/>
    </row>
    <row r="7039" spans="3:4" x14ac:dyDescent="0.2">
      <c r="C7039" s="29"/>
      <c r="D7039" s="29"/>
    </row>
    <row r="7040" spans="3:4" x14ac:dyDescent="0.2">
      <c r="C7040" s="29"/>
      <c r="D7040" s="29"/>
    </row>
    <row r="7041" spans="3:4" x14ac:dyDescent="0.2">
      <c r="C7041" s="29"/>
      <c r="D7041" s="29"/>
    </row>
    <row r="7042" spans="3:4" x14ac:dyDescent="0.2">
      <c r="C7042" s="29"/>
      <c r="D7042" s="29"/>
    </row>
    <row r="7043" spans="3:4" x14ac:dyDescent="0.2">
      <c r="C7043" s="29"/>
      <c r="D7043" s="29"/>
    </row>
    <row r="7044" spans="3:4" x14ac:dyDescent="0.2">
      <c r="C7044" s="29"/>
      <c r="D7044" s="29"/>
    </row>
    <row r="7045" spans="3:4" x14ac:dyDescent="0.2">
      <c r="C7045" s="29"/>
      <c r="D7045" s="29"/>
    </row>
    <row r="7046" spans="3:4" x14ac:dyDescent="0.2">
      <c r="C7046" s="29"/>
      <c r="D7046" s="29"/>
    </row>
    <row r="7047" spans="3:4" x14ac:dyDescent="0.2">
      <c r="C7047" s="29"/>
      <c r="D7047" s="29"/>
    </row>
    <row r="7048" spans="3:4" x14ac:dyDescent="0.2">
      <c r="C7048" s="29"/>
      <c r="D7048" s="29"/>
    </row>
    <row r="7049" spans="3:4" x14ac:dyDescent="0.2">
      <c r="C7049" s="29"/>
      <c r="D7049" s="29"/>
    </row>
    <row r="7050" spans="3:4" x14ac:dyDescent="0.2">
      <c r="C7050" s="29"/>
      <c r="D7050" s="29"/>
    </row>
    <row r="7051" spans="3:4" x14ac:dyDescent="0.2">
      <c r="C7051" s="29"/>
      <c r="D7051" s="29"/>
    </row>
    <row r="7052" spans="3:4" x14ac:dyDescent="0.2">
      <c r="C7052" s="29"/>
      <c r="D7052" s="29"/>
    </row>
    <row r="7053" spans="3:4" x14ac:dyDescent="0.2">
      <c r="C7053" s="29"/>
      <c r="D7053" s="29"/>
    </row>
    <row r="7054" spans="3:4" x14ac:dyDescent="0.2">
      <c r="C7054" s="29"/>
      <c r="D7054" s="29"/>
    </row>
    <row r="7055" spans="3:4" x14ac:dyDescent="0.2">
      <c r="C7055" s="29"/>
      <c r="D7055" s="29"/>
    </row>
    <row r="7056" spans="3:4" x14ac:dyDescent="0.2">
      <c r="C7056" s="29"/>
      <c r="D7056" s="29"/>
    </row>
    <row r="7057" spans="3:4" x14ac:dyDescent="0.2">
      <c r="C7057" s="29"/>
      <c r="D7057" s="29"/>
    </row>
    <row r="7058" spans="3:4" x14ac:dyDescent="0.2">
      <c r="C7058" s="29"/>
      <c r="D7058" s="29"/>
    </row>
    <row r="7059" spans="3:4" x14ac:dyDescent="0.2">
      <c r="C7059" s="29"/>
      <c r="D7059" s="29"/>
    </row>
    <row r="7060" spans="3:4" x14ac:dyDescent="0.2">
      <c r="C7060" s="29"/>
      <c r="D7060" s="29"/>
    </row>
    <row r="7061" spans="3:4" x14ac:dyDescent="0.2">
      <c r="C7061" s="29"/>
      <c r="D7061" s="29"/>
    </row>
    <row r="7062" spans="3:4" x14ac:dyDescent="0.2">
      <c r="C7062" s="29"/>
      <c r="D7062" s="29"/>
    </row>
    <row r="7063" spans="3:4" x14ac:dyDescent="0.2">
      <c r="C7063" s="29"/>
      <c r="D7063" s="29"/>
    </row>
    <row r="7064" spans="3:4" x14ac:dyDescent="0.2">
      <c r="C7064" s="29"/>
      <c r="D7064" s="29"/>
    </row>
    <row r="7065" spans="3:4" x14ac:dyDescent="0.2">
      <c r="C7065" s="29"/>
      <c r="D7065" s="29"/>
    </row>
    <row r="7066" spans="3:4" x14ac:dyDescent="0.2">
      <c r="C7066" s="29"/>
      <c r="D7066" s="29"/>
    </row>
    <row r="7067" spans="3:4" x14ac:dyDescent="0.2">
      <c r="C7067" s="29"/>
      <c r="D7067" s="29"/>
    </row>
    <row r="7068" spans="3:4" x14ac:dyDescent="0.2">
      <c r="C7068" s="29"/>
      <c r="D7068" s="29"/>
    </row>
    <row r="7069" spans="3:4" x14ac:dyDescent="0.2">
      <c r="C7069" s="29"/>
      <c r="D7069" s="29"/>
    </row>
    <row r="7070" spans="3:4" x14ac:dyDescent="0.2">
      <c r="C7070" s="29"/>
      <c r="D7070" s="29"/>
    </row>
    <row r="7071" spans="3:4" x14ac:dyDescent="0.2">
      <c r="C7071" s="29"/>
      <c r="D7071" s="29"/>
    </row>
    <row r="7072" spans="3:4" x14ac:dyDescent="0.2">
      <c r="C7072" s="29"/>
      <c r="D7072" s="29"/>
    </row>
    <row r="7073" spans="3:4" x14ac:dyDescent="0.2">
      <c r="C7073" s="29"/>
      <c r="D7073" s="29"/>
    </row>
    <row r="7074" spans="3:4" x14ac:dyDescent="0.2">
      <c r="C7074" s="29"/>
      <c r="D7074" s="29"/>
    </row>
    <row r="7075" spans="3:4" x14ac:dyDescent="0.2">
      <c r="C7075" s="29"/>
      <c r="D7075" s="29"/>
    </row>
    <row r="7076" spans="3:4" x14ac:dyDescent="0.2">
      <c r="C7076" s="29"/>
      <c r="D7076" s="29"/>
    </row>
    <row r="7077" spans="3:4" x14ac:dyDescent="0.2">
      <c r="C7077" s="29"/>
      <c r="D7077" s="29"/>
    </row>
    <row r="7078" spans="3:4" x14ac:dyDescent="0.2">
      <c r="C7078" s="29"/>
      <c r="D7078" s="29"/>
    </row>
    <row r="7079" spans="3:4" x14ac:dyDescent="0.2">
      <c r="C7079" s="29"/>
      <c r="D7079" s="29"/>
    </row>
    <row r="7080" spans="3:4" x14ac:dyDescent="0.2">
      <c r="C7080" s="29"/>
      <c r="D7080" s="29"/>
    </row>
    <row r="7081" spans="3:4" x14ac:dyDescent="0.2">
      <c r="C7081" s="29"/>
      <c r="D7081" s="29"/>
    </row>
    <row r="7082" spans="3:4" x14ac:dyDescent="0.2">
      <c r="C7082" s="29"/>
      <c r="D7082" s="29"/>
    </row>
    <row r="7083" spans="3:4" x14ac:dyDescent="0.2">
      <c r="C7083" s="29"/>
      <c r="D7083" s="29"/>
    </row>
    <row r="7084" spans="3:4" x14ac:dyDescent="0.2">
      <c r="C7084" s="29"/>
      <c r="D7084" s="29"/>
    </row>
    <row r="7085" spans="3:4" x14ac:dyDescent="0.2">
      <c r="C7085" s="29"/>
      <c r="D7085" s="29"/>
    </row>
    <row r="7086" spans="3:4" x14ac:dyDescent="0.2">
      <c r="C7086" s="29"/>
      <c r="D7086" s="29"/>
    </row>
    <row r="7087" spans="3:4" x14ac:dyDescent="0.2">
      <c r="C7087" s="29"/>
      <c r="D7087" s="29"/>
    </row>
    <row r="7088" spans="3:4" x14ac:dyDescent="0.2">
      <c r="C7088" s="29"/>
      <c r="D7088" s="29"/>
    </row>
    <row r="7089" spans="3:4" x14ac:dyDescent="0.2">
      <c r="C7089" s="29"/>
      <c r="D7089" s="29"/>
    </row>
    <row r="7090" spans="3:4" x14ac:dyDescent="0.2">
      <c r="C7090" s="29"/>
      <c r="D7090" s="29"/>
    </row>
    <row r="7091" spans="3:4" x14ac:dyDescent="0.2">
      <c r="C7091" s="29"/>
      <c r="D7091" s="29"/>
    </row>
    <row r="7092" spans="3:4" x14ac:dyDescent="0.2">
      <c r="C7092" s="29"/>
      <c r="D7092" s="29"/>
    </row>
    <row r="7093" spans="3:4" x14ac:dyDescent="0.2">
      <c r="C7093" s="29"/>
      <c r="D7093" s="29"/>
    </row>
    <row r="7094" spans="3:4" x14ac:dyDescent="0.2">
      <c r="C7094" s="29"/>
      <c r="D7094" s="29"/>
    </row>
    <row r="7095" spans="3:4" x14ac:dyDescent="0.2">
      <c r="C7095" s="29"/>
      <c r="D7095" s="29"/>
    </row>
    <row r="7096" spans="3:4" x14ac:dyDescent="0.2">
      <c r="C7096" s="29"/>
      <c r="D7096" s="29"/>
    </row>
    <row r="7097" spans="3:4" x14ac:dyDescent="0.2">
      <c r="C7097" s="29"/>
      <c r="D7097" s="29"/>
    </row>
    <row r="7098" spans="3:4" x14ac:dyDescent="0.2">
      <c r="C7098" s="29"/>
      <c r="D7098" s="29"/>
    </row>
    <row r="7099" spans="3:4" x14ac:dyDescent="0.2">
      <c r="C7099" s="29"/>
      <c r="D7099" s="29"/>
    </row>
    <row r="7100" spans="3:4" x14ac:dyDescent="0.2">
      <c r="C7100" s="29"/>
      <c r="D7100" s="29"/>
    </row>
    <row r="7101" spans="3:4" x14ac:dyDescent="0.2">
      <c r="C7101" s="29"/>
      <c r="D7101" s="29"/>
    </row>
    <row r="7102" spans="3:4" x14ac:dyDescent="0.2">
      <c r="C7102" s="29"/>
      <c r="D7102" s="29"/>
    </row>
    <row r="7103" spans="3:4" x14ac:dyDescent="0.2">
      <c r="C7103" s="29"/>
      <c r="D7103" s="29"/>
    </row>
    <row r="7104" spans="3:4" x14ac:dyDescent="0.2">
      <c r="C7104" s="29"/>
      <c r="D7104" s="29"/>
    </row>
    <row r="7105" spans="3:4" x14ac:dyDescent="0.2">
      <c r="C7105" s="29"/>
      <c r="D7105" s="29"/>
    </row>
    <row r="7106" spans="3:4" x14ac:dyDescent="0.2">
      <c r="C7106" s="29"/>
      <c r="D7106" s="29"/>
    </row>
    <row r="7107" spans="3:4" x14ac:dyDescent="0.2">
      <c r="C7107" s="29"/>
      <c r="D7107" s="29"/>
    </row>
    <row r="7108" spans="3:4" x14ac:dyDescent="0.2">
      <c r="C7108" s="29"/>
      <c r="D7108" s="29"/>
    </row>
    <row r="7109" spans="3:4" x14ac:dyDescent="0.2">
      <c r="C7109" s="29"/>
      <c r="D7109" s="29"/>
    </row>
    <row r="7110" spans="3:4" x14ac:dyDescent="0.2">
      <c r="C7110" s="29"/>
      <c r="D7110" s="29"/>
    </row>
    <row r="7111" spans="3:4" x14ac:dyDescent="0.2">
      <c r="C7111" s="29"/>
      <c r="D7111" s="29"/>
    </row>
    <row r="7112" spans="3:4" x14ac:dyDescent="0.2">
      <c r="C7112" s="29"/>
      <c r="D7112" s="29"/>
    </row>
    <row r="7113" spans="3:4" x14ac:dyDescent="0.2">
      <c r="C7113" s="29"/>
      <c r="D7113" s="29"/>
    </row>
    <row r="7114" spans="3:4" x14ac:dyDescent="0.2">
      <c r="C7114" s="29"/>
      <c r="D7114" s="29"/>
    </row>
    <row r="7115" spans="3:4" x14ac:dyDescent="0.2">
      <c r="C7115" s="29"/>
      <c r="D7115" s="29"/>
    </row>
    <row r="7116" spans="3:4" x14ac:dyDescent="0.2">
      <c r="C7116" s="29"/>
      <c r="D7116" s="29"/>
    </row>
    <row r="7117" spans="3:4" x14ac:dyDescent="0.2">
      <c r="C7117" s="29"/>
      <c r="D7117" s="29"/>
    </row>
    <row r="7118" spans="3:4" x14ac:dyDescent="0.2">
      <c r="C7118" s="29"/>
      <c r="D7118" s="29"/>
    </row>
    <row r="7119" spans="3:4" x14ac:dyDescent="0.2">
      <c r="C7119" s="29"/>
      <c r="D7119" s="29"/>
    </row>
    <row r="7120" spans="3:4" x14ac:dyDescent="0.2">
      <c r="C7120" s="29"/>
      <c r="D7120" s="29"/>
    </row>
    <row r="7121" spans="3:4" x14ac:dyDescent="0.2">
      <c r="C7121" s="29"/>
      <c r="D7121" s="29"/>
    </row>
    <row r="7122" spans="3:4" x14ac:dyDescent="0.2">
      <c r="C7122" s="29"/>
      <c r="D7122" s="29"/>
    </row>
    <row r="7123" spans="3:4" x14ac:dyDescent="0.2">
      <c r="C7123" s="29"/>
      <c r="D7123" s="29"/>
    </row>
    <row r="7124" spans="3:4" x14ac:dyDescent="0.2">
      <c r="C7124" s="29"/>
      <c r="D7124" s="29"/>
    </row>
    <row r="7125" spans="3:4" x14ac:dyDescent="0.2">
      <c r="C7125" s="29"/>
      <c r="D7125" s="29"/>
    </row>
    <row r="7126" spans="3:4" x14ac:dyDescent="0.2">
      <c r="C7126" s="29"/>
      <c r="D7126" s="29"/>
    </row>
    <row r="7127" spans="3:4" x14ac:dyDescent="0.2">
      <c r="C7127" s="29"/>
      <c r="D7127" s="29"/>
    </row>
    <row r="7128" spans="3:4" x14ac:dyDescent="0.2">
      <c r="C7128" s="29"/>
      <c r="D7128" s="29"/>
    </row>
    <row r="7129" spans="3:4" x14ac:dyDescent="0.2">
      <c r="C7129" s="29"/>
      <c r="D7129" s="29"/>
    </row>
    <row r="7130" spans="3:4" x14ac:dyDescent="0.2">
      <c r="C7130" s="29"/>
      <c r="D7130" s="29"/>
    </row>
    <row r="7131" spans="3:4" x14ac:dyDescent="0.2">
      <c r="C7131" s="29"/>
      <c r="D7131" s="29"/>
    </row>
    <row r="7132" spans="3:4" x14ac:dyDescent="0.2">
      <c r="C7132" s="29"/>
      <c r="D7132" s="29"/>
    </row>
    <row r="7133" spans="3:4" x14ac:dyDescent="0.2">
      <c r="C7133" s="29"/>
      <c r="D7133" s="29"/>
    </row>
    <row r="7134" spans="3:4" x14ac:dyDescent="0.2">
      <c r="C7134" s="29"/>
      <c r="D7134" s="29"/>
    </row>
    <row r="7135" spans="3:4" x14ac:dyDescent="0.2">
      <c r="C7135" s="29"/>
      <c r="D7135" s="29"/>
    </row>
    <row r="7136" spans="3:4" x14ac:dyDescent="0.2">
      <c r="C7136" s="29"/>
      <c r="D7136" s="29"/>
    </row>
    <row r="7137" spans="3:4" x14ac:dyDescent="0.2">
      <c r="C7137" s="29"/>
      <c r="D7137" s="29"/>
    </row>
    <row r="7138" spans="3:4" x14ac:dyDescent="0.2">
      <c r="C7138" s="29"/>
      <c r="D7138" s="29"/>
    </row>
    <row r="7139" spans="3:4" x14ac:dyDescent="0.2">
      <c r="C7139" s="29"/>
      <c r="D7139" s="29"/>
    </row>
    <row r="7140" spans="3:4" x14ac:dyDescent="0.2">
      <c r="C7140" s="29"/>
      <c r="D7140" s="29"/>
    </row>
    <row r="7141" spans="3:4" x14ac:dyDescent="0.2">
      <c r="C7141" s="29"/>
      <c r="D7141" s="29"/>
    </row>
    <row r="7142" spans="3:4" x14ac:dyDescent="0.2">
      <c r="C7142" s="29"/>
      <c r="D7142" s="29"/>
    </row>
    <row r="7143" spans="3:4" x14ac:dyDescent="0.2">
      <c r="C7143" s="29"/>
      <c r="D7143" s="29"/>
    </row>
    <row r="7144" spans="3:4" x14ac:dyDescent="0.2">
      <c r="C7144" s="29"/>
      <c r="D7144" s="29"/>
    </row>
    <row r="7145" spans="3:4" x14ac:dyDescent="0.2">
      <c r="C7145" s="29"/>
      <c r="D7145" s="29"/>
    </row>
    <row r="7146" spans="3:4" x14ac:dyDescent="0.2">
      <c r="C7146" s="29"/>
      <c r="D7146" s="29"/>
    </row>
    <row r="7147" spans="3:4" x14ac:dyDescent="0.2">
      <c r="C7147" s="29"/>
      <c r="D7147" s="29"/>
    </row>
    <row r="7148" spans="3:4" x14ac:dyDescent="0.2">
      <c r="C7148" s="29"/>
      <c r="D7148" s="29"/>
    </row>
    <row r="7149" spans="3:4" x14ac:dyDescent="0.2">
      <c r="C7149" s="29"/>
      <c r="D7149" s="29"/>
    </row>
    <row r="7150" spans="3:4" x14ac:dyDescent="0.2">
      <c r="C7150" s="29"/>
      <c r="D7150" s="29"/>
    </row>
    <row r="7151" spans="3:4" x14ac:dyDescent="0.2">
      <c r="C7151" s="29"/>
      <c r="D7151" s="29"/>
    </row>
    <row r="7152" spans="3:4" x14ac:dyDescent="0.2">
      <c r="C7152" s="29"/>
      <c r="D7152" s="29"/>
    </row>
    <row r="7153" spans="3:4" x14ac:dyDescent="0.2">
      <c r="C7153" s="29"/>
      <c r="D7153" s="29"/>
    </row>
    <row r="7154" spans="3:4" x14ac:dyDescent="0.2">
      <c r="C7154" s="29"/>
      <c r="D7154" s="29"/>
    </row>
    <row r="7155" spans="3:4" x14ac:dyDescent="0.2">
      <c r="C7155" s="29"/>
      <c r="D7155" s="29"/>
    </row>
    <row r="7156" spans="3:4" x14ac:dyDescent="0.2">
      <c r="C7156" s="29"/>
      <c r="D7156" s="29"/>
    </row>
    <row r="7157" spans="3:4" x14ac:dyDescent="0.2">
      <c r="C7157" s="29"/>
      <c r="D7157" s="29"/>
    </row>
    <row r="7158" spans="3:4" x14ac:dyDescent="0.2">
      <c r="C7158" s="29"/>
      <c r="D7158" s="29"/>
    </row>
    <row r="7159" spans="3:4" x14ac:dyDescent="0.2">
      <c r="C7159" s="29"/>
      <c r="D7159" s="29"/>
    </row>
    <row r="7160" spans="3:4" x14ac:dyDescent="0.2">
      <c r="C7160" s="29"/>
      <c r="D7160" s="29"/>
    </row>
    <row r="7161" spans="3:4" x14ac:dyDescent="0.2">
      <c r="C7161" s="29"/>
      <c r="D7161" s="29"/>
    </row>
    <row r="7162" spans="3:4" x14ac:dyDescent="0.2">
      <c r="C7162" s="29"/>
      <c r="D7162" s="29"/>
    </row>
    <row r="7163" spans="3:4" x14ac:dyDescent="0.2">
      <c r="C7163" s="29"/>
      <c r="D7163" s="29"/>
    </row>
    <row r="7164" spans="3:4" x14ac:dyDescent="0.2">
      <c r="C7164" s="29"/>
      <c r="D7164" s="29"/>
    </row>
    <row r="7165" spans="3:4" x14ac:dyDescent="0.2">
      <c r="C7165" s="29"/>
      <c r="D7165" s="29"/>
    </row>
    <row r="7166" spans="3:4" x14ac:dyDescent="0.2">
      <c r="C7166" s="29"/>
      <c r="D7166" s="29"/>
    </row>
    <row r="7167" spans="3:4" x14ac:dyDescent="0.2">
      <c r="C7167" s="29"/>
      <c r="D7167" s="29"/>
    </row>
    <row r="7168" spans="3:4" x14ac:dyDescent="0.2">
      <c r="C7168" s="29"/>
      <c r="D7168" s="29"/>
    </row>
    <row r="7169" spans="3:4" x14ac:dyDescent="0.2">
      <c r="C7169" s="29"/>
      <c r="D7169" s="29"/>
    </row>
    <row r="7170" spans="3:4" x14ac:dyDescent="0.2">
      <c r="C7170" s="29"/>
      <c r="D7170" s="29"/>
    </row>
    <row r="7171" spans="3:4" x14ac:dyDescent="0.2">
      <c r="C7171" s="29"/>
      <c r="D7171" s="29"/>
    </row>
    <row r="7172" spans="3:4" x14ac:dyDescent="0.2">
      <c r="C7172" s="29"/>
      <c r="D7172" s="29"/>
    </row>
    <row r="7173" spans="3:4" x14ac:dyDescent="0.2">
      <c r="C7173" s="29"/>
      <c r="D7173" s="29"/>
    </row>
    <row r="7174" spans="3:4" x14ac:dyDescent="0.2">
      <c r="C7174" s="29"/>
      <c r="D7174" s="29"/>
    </row>
    <row r="7175" spans="3:4" x14ac:dyDescent="0.2">
      <c r="C7175" s="29"/>
      <c r="D7175" s="29"/>
    </row>
    <row r="7176" spans="3:4" x14ac:dyDescent="0.2">
      <c r="C7176" s="29"/>
      <c r="D7176" s="29"/>
    </row>
    <row r="7177" spans="3:4" x14ac:dyDescent="0.2">
      <c r="C7177" s="29"/>
      <c r="D7177" s="29"/>
    </row>
    <row r="7178" spans="3:4" x14ac:dyDescent="0.2">
      <c r="C7178" s="29"/>
      <c r="D7178" s="29"/>
    </row>
    <row r="7179" spans="3:4" x14ac:dyDescent="0.2">
      <c r="C7179" s="29"/>
      <c r="D7179" s="29"/>
    </row>
    <row r="7180" spans="3:4" x14ac:dyDescent="0.2">
      <c r="C7180" s="29"/>
      <c r="D7180" s="29"/>
    </row>
    <row r="7181" spans="3:4" x14ac:dyDescent="0.2">
      <c r="C7181" s="29"/>
      <c r="D7181" s="29"/>
    </row>
    <row r="7182" spans="3:4" x14ac:dyDescent="0.2">
      <c r="C7182" s="29"/>
      <c r="D7182" s="29"/>
    </row>
    <row r="7183" spans="3:4" x14ac:dyDescent="0.2">
      <c r="C7183" s="29"/>
      <c r="D7183" s="29"/>
    </row>
    <row r="7184" spans="3:4" x14ac:dyDescent="0.2">
      <c r="C7184" s="29"/>
      <c r="D7184" s="29"/>
    </row>
    <row r="7185" spans="3:4" x14ac:dyDescent="0.2">
      <c r="C7185" s="29"/>
      <c r="D7185" s="29"/>
    </row>
    <row r="7186" spans="3:4" x14ac:dyDescent="0.2">
      <c r="C7186" s="29"/>
      <c r="D7186" s="29"/>
    </row>
    <row r="7187" spans="3:4" x14ac:dyDescent="0.2">
      <c r="C7187" s="29"/>
      <c r="D7187" s="29"/>
    </row>
    <row r="7188" spans="3:4" x14ac:dyDescent="0.2">
      <c r="C7188" s="29"/>
      <c r="D7188" s="29"/>
    </row>
    <row r="7189" spans="3:4" x14ac:dyDescent="0.2">
      <c r="C7189" s="29"/>
      <c r="D7189" s="29"/>
    </row>
    <row r="7190" spans="3:4" x14ac:dyDescent="0.2">
      <c r="C7190" s="29"/>
      <c r="D7190" s="29"/>
    </row>
    <row r="7191" spans="3:4" x14ac:dyDescent="0.2">
      <c r="C7191" s="29"/>
      <c r="D7191" s="29"/>
    </row>
    <row r="7192" spans="3:4" x14ac:dyDescent="0.2">
      <c r="C7192" s="29"/>
      <c r="D7192" s="29"/>
    </row>
    <row r="7193" spans="3:4" x14ac:dyDescent="0.2">
      <c r="C7193" s="29"/>
      <c r="D7193" s="29"/>
    </row>
    <row r="7194" spans="3:4" x14ac:dyDescent="0.2">
      <c r="C7194" s="29"/>
      <c r="D7194" s="29"/>
    </row>
    <row r="7195" spans="3:4" x14ac:dyDescent="0.2">
      <c r="C7195" s="29"/>
      <c r="D7195" s="29"/>
    </row>
    <row r="7196" spans="3:4" x14ac:dyDescent="0.2">
      <c r="C7196" s="29"/>
      <c r="D7196" s="29"/>
    </row>
    <row r="7197" spans="3:4" x14ac:dyDescent="0.2">
      <c r="C7197" s="29"/>
      <c r="D7197" s="29"/>
    </row>
    <row r="7198" spans="3:4" x14ac:dyDescent="0.2">
      <c r="C7198" s="29"/>
      <c r="D7198" s="29"/>
    </row>
    <row r="7199" spans="3:4" x14ac:dyDescent="0.2">
      <c r="C7199" s="29"/>
      <c r="D7199" s="29"/>
    </row>
    <row r="7200" spans="3:4" x14ac:dyDescent="0.2">
      <c r="C7200" s="29"/>
      <c r="D7200" s="29"/>
    </row>
    <row r="7201" spans="3:4" x14ac:dyDescent="0.2">
      <c r="C7201" s="29"/>
      <c r="D7201" s="29"/>
    </row>
    <row r="7202" spans="3:4" x14ac:dyDescent="0.2">
      <c r="C7202" s="29"/>
      <c r="D7202" s="29"/>
    </row>
    <row r="7203" spans="3:4" x14ac:dyDescent="0.2">
      <c r="C7203" s="29"/>
      <c r="D7203" s="29"/>
    </row>
    <row r="7204" spans="3:4" x14ac:dyDescent="0.2">
      <c r="C7204" s="29"/>
      <c r="D7204" s="29"/>
    </row>
    <row r="7205" spans="3:4" x14ac:dyDescent="0.2">
      <c r="C7205" s="29"/>
      <c r="D7205" s="29"/>
    </row>
    <row r="7206" spans="3:4" x14ac:dyDescent="0.2">
      <c r="C7206" s="29"/>
      <c r="D7206" s="29"/>
    </row>
    <row r="7207" spans="3:4" x14ac:dyDescent="0.2">
      <c r="C7207" s="29"/>
      <c r="D7207" s="29"/>
    </row>
    <row r="7208" spans="3:4" x14ac:dyDescent="0.2">
      <c r="C7208" s="29"/>
      <c r="D7208" s="29"/>
    </row>
    <row r="7209" spans="3:4" x14ac:dyDescent="0.2">
      <c r="C7209" s="29"/>
      <c r="D7209" s="29"/>
    </row>
    <row r="7210" spans="3:4" x14ac:dyDescent="0.2">
      <c r="C7210" s="29"/>
      <c r="D7210" s="29"/>
    </row>
    <row r="7211" spans="3:4" x14ac:dyDescent="0.2">
      <c r="C7211" s="29"/>
      <c r="D7211" s="29"/>
    </row>
    <row r="7212" spans="3:4" x14ac:dyDescent="0.2">
      <c r="C7212" s="29"/>
      <c r="D7212" s="29"/>
    </row>
    <row r="7213" spans="3:4" x14ac:dyDescent="0.2">
      <c r="C7213" s="29"/>
      <c r="D7213" s="29"/>
    </row>
    <row r="7214" spans="3:4" x14ac:dyDescent="0.2">
      <c r="C7214" s="29"/>
      <c r="D7214" s="29"/>
    </row>
    <row r="7215" spans="3:4" x14ac:dyDescent="0.2">
      <c r="C7215" s="29"/>
      <c r="D7215" s="29"/>
    </row>
    <row r="7216" spans="3:4" x14ac:dyDescent="0.2">
      <c r="C7216" s="29"/>
      <c r="D7216" s="29"/>
    </row>
    <row r="7217" spans="3:4" x14ac:dyDescent="0.2">
      <c r="C7217" s="29"/>
      <c r="D7217" s="29"/>
    </row>
    <row r="7218" spans="3:4" x14ac:dyDescent="0.2">
      <c r="C7218" s="29"/>
      <c r="D7218" s="29"/>
    </row>
    <row r="7219" spans="3:4" x14ac:dyDescent="0.2">
      <c r="C7219" s="29"/>
      <c r="D7219" s="29"/>
    </row>
    <row r="7220" spans="3:4" x14ac:dyDescent="0.2">
      <c r="C7220" s="29"/>
      <c r="D7220" s="29"/>
    </row>
    <row r="7221" spans="3:4" x14ac:dyDescent="0.2">
      <c r="C7221" s="29"/>
      <c r="D7221" s="29"/>
    </row>
    <row r="7222" spans="3:4" x14ac:dyDescent="0.2">
      <c r="C7222" s="29"/>
      <c r="D7222" s="29"/>
    </row>
    <row r="7223" spans="3:4" x14ac:dyDescent="0.2">
      <c r="C7223" s="29"/>
      <c r="D7223" s="29"/>
    </row>
    <row r="7224" spans="3:4" x14ac:dyDescent="0.2">
      <c r="C7224" s="29"/>
      <c r="D7224" s="29"/>
    </row>
    <row r="7225" spans="3:4" x14ac:dyDescent="0.2">
      <c r="C7225" s="29"/>
      <c r="D7225" s="29"/>
    </row>
    <row r="7226" spans="3:4" x14ac:dyDescent="0.2">
      <c r="C7226" s="29"/>
      <c r="D7226" s="29"/>
    </row>
    <row r="7227" spans="3:4" x14ac:dyDescent="0.2">
      <c r="C7227" s="29"/>
      <c r="D7227" s="29"/>
    </row>
    <row r="7228" spans="3:4" x14ac:dyDescent="0.2">
      <c r="C7228" s="29"/>
      <c r="D7228" s="29"/>
    </row>
    <row r="7229" spans="3:4" x14ac:dyDescent="0.2">
      <c r="C7229" s="29"/>
      <c r="D7229" s="29"/>
    </row>
    <row r="7230" spans="3:4" x14ac:dyDescent="0.2">
      <c r="C7230" s="29"/>
      <c r="D7230" s="29"/>
    </row>
    <row r="7231" spans="3:4" x14ac:dyDescent="0.2">
      <c r="C7231" s="29"/>
      <c r="D7231" s="29"/>
    </row>
    <row r="7232" spans="3:4" x14ac:dyDescent="0.2">
      <c r="C7232" s="29"/>
      <c r="D7232" s="29"/>
    </row>
    <row r="7233" spans="3:4" x14ac:dyDescent="0.2">
      <c r="C7233" s="29"/>
      <c r="D7233" s="29"/>
    </row>
    <row r="7234" spans="3:4" x14ac:dyDescent="0.2">
      <c r="C7234" s="29"/>
      <c r="D7234" s="29"/>
    </row>
    <row r="7235" spans="3:4" x14ac:dyDescent="0.2">
      <c r="C7235" s="29"/>
      <c r="D7235" s="29"/>
    </row>
    <row r="7236" spans="3:4" x14ac:dyDescent="0.2">
      <c r="C7236" s="29"/>
      <c r="D7236" s="29"/>
    </row>
    <row r="7237" spans="3:4" x14ac:dyDescent="0.2">
      <c r="C7237" s="29"/>
      <c r="D7237" s="29"/>
    </row>
    <row r="7238" spans="3:4" x14ac:dyDescent="0.2">
      <c r="C7238" s="29"/>
      <c r="D7238" s="29"/>
    </row>
    <row r="7239" spans="3:4" x14ac:dyDescent="0.2">
      <c r="C7239" s="29"/>
      <c r="D7239" s="29"/>
    </row>
    <row r="7240" spans="3:4" x14ac:dyDescent="0.2">
      <c r="C7240" s="29"/>
      <c r="D7240" s="29"/>
    </row>
    <row r="7241" spans="3:4" x14ac:dyDescent="0.2">
      <c r="C7241" s="29"/>
      <c r="D7241" s="29"/>
    </row>
    <row r="7242" spans="3:4" x14ac:dyDescent="0.2">
      <c r="C7242" s="29"/>
      <c r="D7242" s="29"/>
    </row>
    <row r="7243" spans="3:4" x14ac:dyDescent="0.2">
      <c r="C7243" s="29"/>
      <c r="D7243" s="29"/>
    </row>
    <row r="7244" spans="3:4" x14ac:dyDescent="0.2">
      <c r="C7244" s="29"/>
      <c r="D7244" s="29"/>
    </row>
    <row r="7245" spans="3:4" x14ac:dyDescent="0.2">
      <c r="C7245" s="29"/>
      <c r="D7245" s="29"/>
    </row>
    <row r="7246" spans="3:4" x14ac:dyDescent="0.2">
      <c r="C7246" s="29"/>
      <c r="D7246" s="29"/>
    </row>
    <row r="7247" spans="3:4" x14ac:dyDescent="0.2">
      <c r="C7247" s="29"/>
      <c r="D7247" s="29"/>
    </row>
    <row r="7248" spans="3:4" x14ac:dyDescent="0.2">
      <c r="C7248" s="29"/>
      <c r="D7248" s="29"/>
    </row>
    <row r="7249" spans="3:4" x14ac:dyDescent="0.2">
      <c r="C7249" s="29"/>
      <c r="D7249" s="29"/>
    </row>
    <row r="7250" spans="3:4" x14ac:dyDescent="0.2">
      <c r="C7250" s="29"/>
      <c r="D7250" s="29"/>
    </row>
    <row r="7251" spans="3:4" x14ac:dyDescent="0.2">
      <c r="C7251" s="29"/>
      <c r="D7251" s="29"/>
    </row>
    <row r="7252" spans="3:4" x14ac:dyDescent="0.2">
      <c r="C7252" s="29"/>
      <c r="D7252" s="29"/>
    </row>
    <row r="7253" spans="3:4" x14ac:dyDescent="0.2">
      <c r="C7253" s="29"/>
      <c r="D7253" s="29"/>
    </row>
    <row r="7254" spans="3:4" x14ac:dyDescent="0.2">
      <c r="C7254" s="29"/>
      <c r="D7254" s="29"/>
    </row>
    <row r="7255" spans="3:4" x14ac:dyDescent="0.2">
      <c r="C7255" s="29"/>
      <c r="D7255" s="29"/>
    </row>
    <row r="7256" spans="3:4" x14ac:dyDescent="0.2">
      <c r="C7256" s="29"/>
      <c r="D7256" s="29"/>
    </row>
    <row r="7257" spans="3:4" x14ac:dyDescent="0.2">
      <c r="C7257" s="29"/>
      <c r="D7257" s="29"/>
    </row>
    <row r="7258" spans="3:4" x14ac:dyDescent="0.2">
      <c r="C7258" s="29"/>
      <c r="D7258" s="29"/>
    </row>
    <row r="7259" spans="3:4" x14ac:dyDescent="0.2">
      <c r="C7259" s="29"/>
      <c r="D7259" s="29"/>
    </row>
    <row r="7260" spans="3:4" x14ac:dyDescent="0.2">
      <c r="C7260" s="29"/>
      <c r="D7260" s="29"/>
    </row>
    <row r="7261" spans="3:4" x14ac:dyDescent="0.2">
      <c r="C7261" s="29"/>
      <c r="D7261" s="29"/>
    </row>
    <row r="7262" spans="3:4" x14ac:dyDescent="0.2">
      <c r="C7262" s="29"/>
      <c r="D7262" s="29"/>
    </row>
    <row r="7263" spans="3:4" x14ac:dyDescent="0.2">
      <c r="C7263" s="29"/>
      <c r="D7263" s="29"/>
    </row>
    <row r="7264" spans="3:4" x14ac:dyDescent="0.2">
      <c r="C7264" s="29"/>
      <c r="D7264" s="29"/>
    </row>
    <row r="7265" spans="3:4" x14ac:dyDescent="0.2">
      <c r="C7265" s="29"/>
      <c r="D7265" s="29"/>
    </row>
    <row r="7266" spans="3:4" x14ac:dyDescent="0.2">
      <c r="C7266" s="29"/>
      <c r="D7266" s="29"/>
    </row>
    <row r="7267" spans="3:4" x14ac:dyDescent="0.2">
      <c r="C7267" s="29"/>
      <c r="D7267" s="29"/>
    </row>
    <row r="7268" spans="3:4" x14ac:dyDescent="0.2">
      <c r="C7268" s="29"/>
      <c r="D7268" s="29"/>
    </row>
    <row r="7269" spans="3:4" x14ac:dyDescent="0.2">
      <c r="C7269" s="29"/>
      <c r="D7269" s="29"/>
    </row>
    <row r="7270" spans="3:4" x14ac:dyDescent="0.2">
      <c r="C7270" s="29"/>
      <c r="D7270" s="29"/>
    </row>
    <row r="7271" spans="3:4" x14ac:dyDescent="0.2">
      <c r="C7271" s="29"/>
      <c r="D7271" s="29"/>
    </row>
    <row r="7272" spans="3:4" x14ac:dyDescent="0.2">
      <c r="C7272" s="29"/>
      <c r="D7272" s="29"/>
    </row>
    <row r="7273" spans="3:4" x14ac:dyDescent="0.2">
      <c r="C7273" s="29"/>
      <c r="D7273" s="29"/>
    </row>
    <row r="7274" spans="3:4" x14ac:dyDescent="0.2">
      <c r="C7274" s="29"/>
      <c r="D7274" s="29"/>
    </row>
    <row r="7275" spans="3:4" x14ac:dyDescent="0.2">
      <c r="C7275" s="29"/>
      <c r="D7275" s="29"/>
    </row>
    <row r="7276" spans="3:4" x14ac:dyDescent="0.2">
      <c r="C7276" s="29"/>
      <c r="D7276" s="29"/>
    </row>
    <row r="7277" spans="3:4" x14ac:dyDescent="0.2">
      <c r="C7277" s="29"/>
      <c r="D7277" s="29"/>
    </row>
    <row r="7278" spans="3:4" x14ac:dyDescent="0.2">
      <c r="C7278" s="29"/>
      <c r="D7278" s="29"/>
    </row>
    <row r="7279" spans="3:4" x14ac:dyDescent="0.2">
      <c r="C7279" s="29"/>
      <c r="D7279" s="29"/>
    </row>
    <row r="7280" spans="3:4" x14ac:dyDescent="0.2">
      <c r="C7280" s="29"/>
      <c r="D7280" s="29"/>
    </row>
    <row r="7281" spans="3:4" x14ac:dyDescent="0.2">
      <c r="C7281" s="29"/>
      <c r="D7281" s="29"/>
    </row>
    <row r="7282" spans="3:4" x14ac:dyDescent="0.2">
      <c r="C7282" s="29"/>
      <c r="D7282" s="29"/>
    </row>
    <row r="7283" spans="3:4" x14ac:dyDescent="0.2">
      <c r="C7283" s="29"/>
      <c r="D7283" s="29"/>
    </row>
    <row r="7284" spans="3:4" x14ac:dyDescent="0.2">
      <c r="C7284" s="29"/>
      <c r="D7284" s="29"/>
    </row>
    <row r="7285" spans="3:4" x14ac:dyDescent="0.2">
      <c r="C7285" s="29"/>
      <c r="D7285" s="29"/>
    </row>
    <row r="7286" spans="3:4" x14ac:dyDescent="0.2">
      <c r="C7286" s="29"/>
      <c r="D7286" s="29"/>
    </row>
    <row r="7287" spans="3:4" x14ac:dyDescent="0.2">
      <c r="C7287" s="29"/>
      <c r="D7287" s="29"/>
    </row>
    <row r="7288" spans="3:4" x14ac:dyDescent="0.2">
      <c r="C7288" s="29"/>
      <c r="D7288" s="29"/>
    </row>
    <row r="7289" spans="3:4" x14ac:dyDescent="0.2">
      <c r="C7289" s="29"/>
      <c r="D7289" s="29"/>
    </row>
    <row r="7290" spans="3:4" x14ac:dyDescent="0.2">
      <c r="C7290" s="29"/>
      <c r="D7290" s="29"/>
    </row>
    <row r="7291" spans="3:4" x14ac:dyDescent="0.2">
      <c r="C7291" s="29"/>
      <c r="D7291" s="29"/>
    </row>
    <row r="7292" spans="3:4" x14ac:dyDescent="0.2">
      <c r="C7292" s="29"/>
      <c r="D7292" s="29"/>
    </row>
    <row r="7293" spans="3:4" x14ac:dyDescent="0.2">
      <c r="C7293" s="29"/>
      <c r="D7293" s="29"/>
    </row>
    <row r="7294" spans="3:4" x14ac:dyDescent="0.2">
      <c r="C7294" s="29"/>
      <c r="D7294" s="29"/>
    </row>
    <row r="7295" spans="3:4" x14ac:dyDescent="0.2">
      <c r="C7295" s="29"/>
      <c r="D7295" s="29"/>
    </row>
    <row r="7296" spans="3:4" x14ac:dyDescent="0.2">
      <c r="C7296" s="29"/>
      <c r="D7296" s="29"/>
    </row>
    <row r="7297" spans="3:4" x14ac:dyDescent="0.2">
      <c r="C7297" s="29"/>
      <c r="D7297" s="29"/>
    </row>
    <row r="7298" spans="3:4" x14ac:dyDescent="0.2">
      <c r="C7298" s="29"/>
      <c r="D7298" s="29"/>
    </row>
    <row r="7299" spans="3:4" x14ac:dyDescent="0.2">
      <c r="C7299" s="29"/>
      <c r="D7299" s="29"/>
    </row>
    <row r="7300" spans="3:4" x14ac:dyDescent="0.2">
      <c r="C7300" s="29"/>
      <c r="D7300" s="29"/>
    </row>
    <row r="7301" spans="3:4" x14ac:dyDescent="0.2">
      <c r="C7301" s="29"/>
      <c r="D7301" s="29"/>
    </row>
    <row r="7302" spans="3:4" x14ac:dyDescent="0.2">
      <c r="C7302" s="29"/>
      <c r="D7302" s="29"/>
    </row>
    <row r="7303" spans="3:4" x14ac:dyDescent="0.2">
      <c r="C7303" s="29"/>
      <c r="D7303" s="29"/>
    </row>
    <row r="7304" spans="3:4" x14ac:dyDescent="0.2">
      <c r="C7304" s="29"/>
      <c r="D7304" s="29"/>
    </row>
    <row r="7305" spans="3:4" x14ac:dyDescent="0.2">
      <c r="C7305" s="29"/>
      <c r="D7305" s="29"/>
    </row>
    <row r="7306" spans="3:4" x14ac:dyDescent="0.2">
      <c r="C7306" s="29"/>
      <c r="D7306" s="29"/>
    </row>
    <row r="7307" spans="3:4" x14ac:dyDescent="0.2">
      <c r="C7307" s="29"/>
      <c r="D7307" s="29"/>
    </row>
    <row r="7308" spans="3:4" x14ac:dyDescent="0.2">
      <c r="C7308" s="29"/>
      <c r="D7308" s="29"/>
    </row>
    <row r="7309" spans="3:4" x14ac:dyDescent="0.2">
      <c r="C7309" s="29"/>
      <c r="D7309" s="29"/>
    </row>
    <row r="7310" spans="3:4" x14ac:dyDescent="0.2">
      <c r="C7310" s="29"/>
      <c r="D7310" s="29"/>
    </row>
    <row r="7311" spans="3:4" x14ac:dyDescent="0.2">
      <c r="C7311" s="29"/>
      <c r="D7311" s="29"/>
    </row>
    <row r="7312" spans="3:4" x14ac:dyDescent="0.2">
      <c r="C7312" s="29"/>
      <c r="D7312" s="29"/>
    </row>
    <row r="7313" spans="3:4" x14ac:dyDescent="0.2">
      <c r="C7313" s="29"/>
      <c r="D7313" s="29"/>
    </row>
    <row r="7314" spans="3:4" x14ac:dyDescent="0.2">
      <c r="C7314" s="29"/>
      <c r="D7314" s="29"/>
    </row>
    <row r="7315" spans="3:4" x14ac:dyDescent="0.2">
      <c r="C7315" s="29"/>
      <c r="D7315" s="29"/>
    </row>
    <row r="7316" spans="3:4" x14ac:dyDescent="0.2">
      <c r="C7316" s="29"/>
      <c r="D7316" s="29"/>
    </row>
    <row r="7317" spans="3:4" x14ac:dyDescent="0.2">
      <c r="C7317" s="29"/>
      <c r="D7317" s="29"/>
    </row>
    <row r="7318" spans="3:4" x14ac:dyDescent="0.2">
      <c r="C7318" s="29"/>
      <c r="D7318" s="29"/>
    </row>
    <row r="7319" spans="3:4" x14ac:dyDescent="0.2">
      <c r="C7319" s="29"/>
      <c r="D7319" s="29"/>
    </row>
    <row r="7320" spans="3:4" x14ac:dyDescent="0.2">
      <c r="C7320" s="29"/>
      <c r="D7320" s="29"/>
    </row>
    <row r="7321" spans="3:4" x14ac:dyDescent="0.2">
      <c r="C7321" s="29"/>
      <c r="D7321" s="29"/>
    </row>
    <row r="7322" spans="3:4" x14ac:dyDescent="0.2">
      <c r="C7322" s="29"/>
      <c r="D7322" s="29"/>
    </row>
    <row r="7323" spans="3:4" x14ac:dyDescent="0.2">
      <c r="C7323" s="29"/>
      <c r="D7323" s="29"/>
    </row>
    <row r="7324" spans="3:4" x14ac:dyDescent="0.2">
      <c r="C7324" s="29"/>
      <c r="D7324" s="29"/>
    </row>
    <row r="7325" spans="3:4" x14ac:dyDescent="0.2">
      <c r="C7325" s="29"/>
      <c r="D7325" s="29"/>
    </row>
    <row r="7326" spans="3:4" x14ac:dyDescent="0.2">
      <c r="C7326" s="29"/>
      <c r="D7326" s="29"/>
    </row>
    <row r="7327" spans="3:4" x14ac:dyDescent="0.2">
      <c r="C7327" s="29"/>
      <c r="D7327" s="29"/>
    </row>
    <row r="7328" spans="3:4" x14ac:dyDescent="0.2">
      <c r="C7328" s="29"/>
      <c r="D7328" s="29"/>
    </row>
    <row r="7329" spans="3:4" x14ac:dyDescent="0.2">
      <c r="C7329" s="29"/>
      <c r="D7329" s="29"/>
    </row>
    <row r="7330" spans="3:4" x14ac:dyDescent="0.2">
      <c r="C7330" s="29"/>
      <c r="D7330" s="29"/>
    </row>
    <row r="7331" spans="3:4" x14ac:dyDescent="0.2">
      <c r="C7331" s="29"/>
      <c r="D7331" s="29"/>
    </row>
    <row r="7332" spans="3:4" x14ac:dyDescent="0.2">
      <c r="C7332" s="29"/>
      <c r="D7332" s="29"/>
    </row>
    <row r="7333" spans="3:4" x14ac:dyDescent="0.2">
      <c r="C7333" s="29"/>
      <c r="D7333" s="29"/>
    </row>
    <row r="7334" spans="3:4" x14ac:dyDescent="0.2">
      <c r="C7334" s="29"/>
      <c r="D7334" s="29"/>
    </row>
    <row r="7335" spans="3:4" x14ac:dyDescent="0.2">
      <c r="C7335" s="29"/>
      <c r="D7335" s="29"/>
    </row>
    <row r="7336" spans="3:4" x14ac:dyDescent="0.2">
      <c r="C7336" s="29"/>
      <c r="D7336" s="29"/>
    </row>
    <row r="7337" spans="3:4" x14ac:dyDescent="0.2">
      <c r="C7337" s="29"/>
      <c r="D7337" s="29"/>
    </row>
    <row r="7338" spans="3:4" x14ac:dyDescent="0.2">
      <c r="C7338" s="29"/>
      <c r="D7338" s="29"/>
    </row>
    <row r="7339" spans="3:4" x14ac:dyDescent="0.2">
      <c r="C7339" s="29"/>
      <c r="D7339" s="29"/>
    </row>
    <row r="7340" spans="3:4" x14ac:dyDescent="0.2">
      <c r="C7340" s="29"/>
      <c r="D7340" s="29"/>
    </row>
    <row r="7341" spans="3:4" x14ac:dyDescent="0.2">
      <c r="C7341" s="29"/>
      <c r="D7341" s="29"/>
    </row>
    <row r="7342" spans="3:4" x14ac:dyDescent="0.2">
      <c r="C7342" s="29"/>
      <c r="D7342" s="29"/>
    </row>
    <row r="7343" spans="3:4" x14ac:dyDescent="0.2">
      <c r="C7343" s="29"/>
      <c r="D7343" s="29"/>
    </row>
    <row r="7344" spans="3:4" x14ac:dyDescent="0.2">
      <c r="C7344" s="29"/>
      <c r="D7344" s="29"/>
    </row>
    <row r="7345" spans="3:4" x14ac:dyDescent="0.2">
      <c r="C7345" s="29"/>
      <c r="D7345" s="29"/>
    </row>
    <row r="7346" spans="3:4" x14ac:dyDescent="0.2">
      <c r="C7346" s="29"/>
      <c r="D7346" s="29"/>
    </row>
    <row r="7347" spans="3:4" x14ac:dyDescent="0.2">
      <c r="C7347" s="29"/>
      <c r="D7347" s="29"/>
    </row>
    <row r="7348" spans="3:4" x14ac:dyDescent="0.2">
      <c r="C7348" s="29"/>
      <c r="D7348" s="29"/>
    </row>
    <row r="7349" spans="3:4" x14ac:dyDescent="0.2">
      <c r="C7349" s="29"/>
      <c r="D7349" s="29"/>
    </row>
    <row r="7350" spans="3:4" x14ac:dyDescent="0.2">
      <c r="C7350" s="29"/>
      <c r="D7350" s="29"/>
    </row>
    <row r="7351" spans="3:4" x14ac:dyDescent="0.2">
      <c r="C7351" s="29"/>
      <c r="D7351" s="29"/>
    </row>
    <row r="7352" spans="3:4" x14ac:dyDescent="0.2">
      <c r="C7352" s="29"/>
      <c r="D7352" s="29"/>
    </row>
    <row r="7353" spans="3:4" x14ac:dyDescent="0.2">
      <c r="C7353" s="29"/>
      <c r="D7353" s="29"/>
    </row>
    <row r="7354" spans="3:4" x14ac:dyDescent="0.2">
      <c r="C7354" s="29"/>
      <c r="D7354" s="29"/>
    </row>
    <row r="7355" spans="3:4" x14ac:dyDescent="0.2">
      <c r="C7355" s="29"/>
      <c r="D7355" s="29"/>
    </row>
    <row r="7356" spans="3:4" x14ac:dyDescent="0.2">
      <c r="C7356" s="29"/>
      <c r="D7356" s="29"/>
    </row>
    <row r="7357" spans="3:4" x14ac:dyDescent="0.2">
      <c r="C7357" s="29"/>
      <c r="D7357" s="29"/>
    </row>
    <row r="7358" spans="3:4" x14ac:dyDescent="0.2">
      <c r="C7358" s="29"/>
      <c r="D7358" s="29"/>
    </row>
    <row r="7359" spans="3:4" x14ac:dyDescent="0.2">
      <c r="C7359" s="29"/>
      <c r="D7359" s="29"/>
    </row>
    <row r="7360" spans="3:4" x14ac:dyDescent="0.2">
      <c r="C7360" s="29"/>
      <c r="D7360" s="29"/>
    </row>
    <row r="7361" spans="3:4" x14ac:dyDescent="0.2">
      <c r="C7361" s="29"/>
      <c r="D7361" s="29"/>
    </row>
    <row r="7362" spans="3:4" x14ac:dyDescent="0.2">
      <c r="C7362" s="29"/>
      <c r="D7362" s="29"/>
    </row>
    <row r="7363" spans="3:4" x14ac:dyDescent="0.2">
      <c r="C7363" s="29"/>
      <c r="D7363" s="29"/>
    </row>
    <row r="7364" spans="3:4" x14ac:dyDescent="0.2">
      <c r="C7364" s="29"/>
      <c r="D7364" s="29"/>
    </row>
    <row r="7365" spans="3:4" x14ac:dyDescent="0.2">
      <c r="C7365" s="29"/>
      <c r="D7365" s="29"/>
    </row>
    <row r="7366" spans="3:4" x14ac:dyDescent="0.2">
      <c r="C7366" s="29"/>
      <c r="D7366" s="29"/>
    </row>
    <row r="7367" spans="3:4" x14ac:dyDescent="0.2">
      <c r="C7367" s="29"/>
      <c r="D7367" s="29"/>
    </row>
    <row r="7368" spans="3:4" x14ac:dyDescent="0.2">
      <c r="C7368" s="29"/>
      <c r="D7368" s="29"/>
    </row>
    <row r="7369" spans="3:4" x14ac:dyDescent="0.2">
      <c r="C7369" s="29"/>
      <c r="D7369" s="29"/>
    </row>
    <row r="7370" spans="3:4" x14ac:dyDescent="0.2">
      <c r="C7370" s="29"/>
      <c r="D7370" s="29"/>
    </row>
    <row r="7371" spans="3:4" x14ac:dyDescent="0.2">
      <c r="C7371" s="29"/>
      <c r="D7371" s="29"/>
    </row>
    <row r="7372" spans="3:4" x14ac:dyDescent="0.2">
      <c r="C7372" s="29"/>
      <c r="D7372" s="29"/>
    </row>
    <row r="7373" spans="3:4" x14ac:dyDescent="0.2">
      <c r="C7373" s="29"/>
      <c r="D7373" s="29"/>
    </row>
    <row r="7374" spans="3:4" x14ac:dyDescent="0.2">
      <c r="C7374" s="29"/>
      <c r="D7374" s="29"/>
    </row>
    <row r="7375" spans="3:4" x14ac:dyDescent="0.2">
      <c r="C7375" s="29"/>
      <c r="D7375" s="29"/>
    </row>
    <row r="7376" spans="3:4" x14ac:dyDescent="0.2">
      <c r="C7376" s="29"/>
      <c r="D7376" s="29"/>
    </row>
    <row r="7377" spans="3:4" x14ac:dyDescent="0.2">
      <c r="C7377" s="29"/>
      <c r="D7377" s="29"/>
    </row>
    <row r="7378" spans="3:4" x14ac:dyDescent="0.2">
      <c r="C7378" s="29"/>
      <c r="D7378" s="29"/>
    </row>
    <row r="7379" spans="3:4" x14ac:dyDescent="0.2">
      <c r="C7379" s="29"/>
      <c r="D7379" s="29"/>
    </row>
    <row r="7380" spans="3:4" x14ac:dyDescent="0.2">
      <c r="C7380" s="29"/>
      <c r="D7380" s="29"/>
    </row>
    <row r="7381" spans="3:4" x14ac:dyDescent="0.2">
      <c r="C7381" s="29"/>
      <c r="D7381" s="29"/>
    </row>
    <row r="7382" spans="3:4" x14ac:dyDescent="0.2">
      <c r="C7382" s="29"/>
      <c r="D7382" s="29"/>
    </row>
    <row r="7383" spans="3:4" x14ac:dyDescent="0.2">
      <c r="C7383" s="29"/>
      <c r="D7383" s="29"/>
    </row>
    <row r="7384" spans="3:4" x14ac:dyDescent="0.2">
      <c r="C7384" s="29"/>
      <c r="D7384" s="29"/>
    </row>
    <row r="7385" spans="3:4" x14ac:dyDescent="0.2">
      <c r="C7385" s="29"/>
      <c r="D7385" s="29"/>
    </row>
    <row r="7386" spans="3:4" x14ac:dyDescent="0.2">
      <c r="C7386" s="29"/>
      <c r="D7386" s="29"/>
    </row>
    <row r="7387" spans="3:4" x14ac:dyDescent="0.2">
      <c r="C7387" s="29"/>
      <c r="D7387" s="29"/>
    </row>
    <row r="7388" spans="3:4" x14ac:dyDescent="0.2">
      <c r="C7388" s="29"/>
      <c r="D7388" s="29"/>
    </row>
    <row r="7389" spans="3:4" x14ac:dyDescent="0.2">
      <c r="C7389" s="29"/>
      <c r="D7389" s="29"/>
    </row>
    <row r="7390" spans="3:4" x14ac:dyDescent="0.2">
      <c r="C7390" s="29"/>
      <c r="D7390" s="29"/>
    </row>
    <row r="7391" spans="3:4" x14ac:dyDescent="0.2">
      <c r="C7391" s="29"/>
      <c r="D7391" s="29"/>
    </row>
    <row r="7392" spans="3:4" x14ac:dyDescent="0.2">
      <c r="C7392" s="29"/>
      <c r="D7392" s="29"/>
    </row>
    <row r="7393" spans="3:4" x14ac:dyDescent="0.2">
      <c r="C7393" s="29"/>
      <c r="D7393" s="29"/>
    </row>
    <row r="7394" spans="3:4" x14ac:dyDescent="0.2">
      <c r="C7394" s="29"/>
      <c r="D7394" s="29"/>
    </row>
    <row r="7395" spans="3:4" x14ac:dyDescent="0.2">
      <c r="C7395" s="29"/>
      <c r="D7395" s="29"/>
    </row>
    <row r="7396" spans="3:4" x14ac:dyDescent="0.2">
      <c r="C7396" s="29"/>
      <c r="D7396" s="29"/>
    </row>
    <row r="7397" spans="3:4" x14ac:dyDescent="0.2">
      <c r="C7397" s="29"/>
      <c r="D7397" s="29"/>
    </row>
    <row r="7398" spans="3:4" x14ac:dyDescent="0.2">
      <c r="C7398" s="29"/>
      <c r="D7398" s="29"/>
    </row>
    <row r="7399" spans="3:4" x14ac:dyDescent="0.2">
      <c r="C7399" s="29"/>
      <c r="D7399" s="29"/>
    </row>
    <row r="7400" spans="3:4" x14ac:dyDescent="0.2">
      <c r="C7400" s="29"/>
      <c r="D7400" s="29"/>
    </row>
    <row r="7401" spans="3:4" x14ac:dyDescent="0.2">
      <c r="C7401" s="29"/>
      <c r="D7401" s="29"/>
    </row>
    <row r="7402" spans="3:4" x14ac:dyDescent="0.2">
      <c r="C7402" s="29"/>
      <c r="D7402" s="29"/>
    </row>
    <row r="7403" spans="3:4" x14ac:dyDescent="0.2">
      <c r="C7403" s="29"/>
      <c r="D7403" s="29"/>
    </row>
    <row r="7404" spans="3:4" x14ac:dyDescent="0.2">
      <c r="C7404" s="29"/>
      <c r="D7404" s="29"/>
    </row>
    <row r="7405" spans="3:4" x14ac:dyDescent="0.2">
      <c r="C7405" s="29"/>
      <c r="D7405" s="29"/>
    </row>
    <row r="7406" spans="3:4" x14ac:dyDescent="0.2">
      <c r="C7406" s="29"/>
      <c r="D7406" s="29"/>
    </row>
    <row r="7407" spans="3:4" x14ac:dyDescent="0.2">
      <c r="C7407" s="29"/>
      <c r="D7407" s="29"/>
    </row>
    <row r="7408" spans="3:4" x14ac:dyDescent="0.2">
      <c r="C7408" s="29"/>
      <c r="D7408" s="29"/>
    </row>
    <row r="7409" spans="3:4" x14ac:dyDescent="0.2">
      <c r="C7409" s="29"/>
      <c r="D7409" s="29"/>
    </row>
    <row r="7410" spans="3:4" x14ac:dyDescent="0.2">
      <c r="C7410" s="29"/>
      <c r="D7410" s="29"/>
    </row>
    <row r="7411" spans="3:4" x14ac:dyDescent="0.2">
      <c r="C7411" s="29"/>
      <c r="D7411" s="29"/>
    </row>
    <row r="7412" spans="3:4" x14ac:dyDescent="0.2">
      <c r="C7412" s="29"/>
      <c r="D7412" s="29"/>
    </row>
    <row r="7413" spans="3:4" x14ac:dyDescent="0.2">
      <c r="C7413" s="29"/>
      <c r="D7413" s="29"/>
    </row>
    <row r="7414" spans="3:4" x14ac:dyDescent="0.2">
      <c r="C7414" s="29"/>
      <c r="D7414" s="29"/>
    </row>
    <row r="7415" spans="3:4" x14ac:dyDescent="0.2">
      <c r="C7415" s="29"/>
      <c r="D7415" s="29"/>
    </row>
    <row r="7416" spans="3:4" x14ac:dyDescent="0.2">
      <c r="C7416" s="29"/>
      <c r="D7416" s="29"/>
    </row>
    <row r="7417" spans="3:4" x14ac:dyDescent="0.2">
      <c r="C7417" s="29"/>
      <c r="D7417" s="29"/>
    </row>
    <row r="7418" spans="3:4" x14ac:dyDescent="0.2">
      <c r="C7418" s="29"/>
      <c r="D7418" s="29"/>
    </row>
    <row r="7419" spans="3:4" x14ac:dyDescent="0.2">
      <c r="C7419" s="29"/>
      <c r="D7419" s="29"/>
    </row>
    <row r="7420" spans="3:4" x14ac:dyDescent="0.2">
      <c r="C7420" s="29"/>
      <c r="D7420" s="29"/>
    </row>
    <row r="7421" spans="3:4" x14ac:dyDescent="0.2">
      <c r="C7421" s="29"/>
      <c r="D7421" s="29"/>
    </row>
    <row r="7422" spans="3:4" x14ac:dyDescent="0.2">
      <c r="C7422" s="29"/>
      <c r="D7422" s="29"/>
    </row>
    <row r="7423" spans="3:4" x14ac:dyDescent="0.2">
      <c r="C7423" s="29"/>
      <c r="D7423" s="29"/>
    </row>
    <row r="7424" spans="3:4" x14ac:dyDescent="0.2">
      <c r="C7424" s="29"/>
      <c r="D7424" s="29"/>
    </row>
    <row r="7425" spans="3:4" x14ac:dyDescent="0.2">
      <c r="C7425" s="29"/>
      <c r="D7425" s="29"/>
    </row>
    <row r="7426" spans="3:4" x14ac:dyDescent="0.2">
      <c r="C7426" s="29"/>
      <c r="D7426" s="29"/>
    </row>
    <row r="7427" spans="3:4" x14ac:dyDescent="0.2">
      <c r="C7427" s="29"/>
      <c r="D7427" s="29"/>
    </row>
    <row r="7428" spans="3:4" x14ac:dyDescent="0.2">
      <c r="C7428" s="29"/>
      <c r="D7428" s="29"/>
    </row>
    <row r="7429" spans="3:4" x14ac:dyDescent="0.2">
      <c r="C7429" s="29"/>
      <c r="D7429" s="29"/>
    </row>
    <row r="7430" spans="3:4" x14ac:dyDescent="0.2">
      <c r="C7430" s="29"/>
      <c r="D7430" s="29"/>
    </row>
    <row r="7431" spans="3:4" x14ac:dyDescent="0.2">
      <c r="C7431" s="29"/>
      <c r="D7431" s="29"/>
    </row>
    <row r="7432" spans="3:4" x14ac:dyDescent="0.2">
      <c r="C7432" s="29"/>
      <c r="D7432" s="29"/>
    </row>
    <row r="7433" spans="3:4" x14ac:dyDescent="0.2">
      <c r="C7433" s="29"/>
      <c r="D7433" s="29"/>
    </row>
    <row r="7434" spans="3:4" x14ac:dyDescent="0.2">
      <c r="C7434" s="29"/>
      <c r="D7434" s="29"/>
    </row>
    <row r="7435" spans="3:4" x14ac:dyDescent="0.2">
      <c r="C7435" s="29"/>
      <c r="D7435" s="29"/>
    </row>
    <row r="7436" spans="3:4" x14ac:dyDescent="0.2">
      <c r="C7436" s="29"/>
      <c r="D7436" s="29"/>
    </row>
    <row r="7437" spans="3:4" x14ac:dyDescent="0.2">
      <c r="C7437" s="29"/>
      <c r="D7437" s="29"/>
    </row>
    <row r="7438" spans="3:4" x14ac:dyDescent="0.2">
      <c r="C7438" s="29"/>
      <c r="D7438" s="29"/>
    </row>
    <row r="7439" spans="3:4" x14ac:dyDescent="0.2">
      <c r="C7439" s="29"/>
      <c r="D7439" s="29"/>
    </row>
    <row r="7440" spans="3:4" x14ac:dyDescent="0.2">
      <c r="C7440" s="29"/>
      <c r="D7440" s="29"/>
    </row>
    <row r="7441" spans="3:4" x14ac:dyDescent="0.2">
      <c r="C7441" s="29"/>
      <c r="D7441" s="29"/>
    </row>
    <row r="7442" spans="3:4" x14ac:dyDescent="0.2">
      <c r="C7442" s="29"/>
      <c r="D7442" s="29"/>
    </row>
    <row r="7443" spans="3:4" x14ac:dyDescent="0.2">
      <c r="C7443" s="29"/>
      <c r="D7443" s="29"/>
    </row>
    <row r="7444" spans="3:4" x14ac:dyDescent="0.2">
      <c r="C7444" s="29"/>
      <c r="D7444" s="29"/>
    </row>
    <row r="7445" spans="3:4" x14ac:dyDescent="0.2">
      <c r="C7445" s="29"/>
      <c r="D7445" s="29"/>
    </row>
    <row r="7446" spans="3:4" x14ac:dyDescent="0.2">
      <c r="C7446" s="29"/>
      <c r="D7446" s="29"/>
    </row>
    <row r="7447" spans="3:4" x14ac:dyDescent="0.2">
      <c r="C7447" s="29"/>
      <c r="D7447" s="29"/>
    </row>
    <row r="7448" spans="3:4" x14ac:dyDescent="0.2">
      <c r="C7448" s="29"/>
      <c r="D7448" s="29"/>
    </row>
    <row r="7449" spans="3:4" x14ac:dyDescent="0.2">
      <c r="C7449" s="29"/>
      <c r="D7449" s="29"/>
    </row>
    <row r="7450" spans="3:4" x14ac:dyDescent="0.2">
      <c r="C7450" s="29"/>
      <c r="D7450" s="29"/>
    </row>
    <row r="7451" spans="3:4" x14ac:dyDescent="0.2">
      <c r="C7451" s="29"/>
      <c r="D7451" s="29"/>
    </row>
    <row r="7452" spans="3:4" x14ac:dyDescent="0.2">
      <c r="C7452" s="29"/>
      <c r="D7452" s="29"/>
    </row>
    <row r="7453" spans="3:4" x14ac:dyDescent="0.2">
      <c r="C7453" s="29"/>
      <c r="D7453" s="29"/>
    </row>
    <row r="7454" spans="3:4" x14ac:dyDescent="0.2">
      <c r="C7454" s="29"/>
      <c r="D7454" s="29"/>
    </row>
    <row r="7455" spans="3:4" x14ac:dyDescent="0.2">
      <c r="C7455" s="29"/>
      <c r="D7455" s="29"/>
    </row>
    <row r="7456" spans="3:4" x14ac:dyDescent="0.2">
      <c r="C7456" s="29"/>
      <c r="D7456" s="29"/>
    </row>
    <row r="7457" spans="3:4" x14ac:dyDescent="0.2">
      <c r="C7457" s="29"/>
      <c r="D7457" s="29"/>
    </row>
    <row r="7458" spans="3:4" x14ac:dyDescent="0.2">
      <c r="C7458" s="29"/>
      <c r="D7458" s="29"/>
    </row>
    <row r="7459" spans="3:4" x14ac:dyDescent="0.2">
      <c r="C7459" s="29"/>
      <c r="D7459" s="29"/>
    </row>
    <row r="7460" spans="3:4" x14ac:dyDescent="0.2">
      <c r="C7460" s="29"/>
      <c r="D7460" s="29"/>
    </row>
    <row r="7461" spans="3:4" x14ac:dyDescent="0.2">
      <c r="C7461" s="29"/>
      <c r="D7461" s="29"/>
    </row>
    <row r="7462" spans="3:4" x14ac:dyDescent="0.2">
      <c r="C7462" s="29"/>
      <c r="D7462" s="29"/>
    </row>
    <row r="7463" spans="3:4" x14ac:dyDescent="0.2">
      <c r="C7463" s="29"/>
      <c r="D7463" s="29"/>
    </row>
    <row r="7464" spans="3:4" x14ac:dyDescent="0.2">
      <c r="C7464" s="29"/>
      <c r="D7464" s="29"/>
    </row>
    <row r="7465" spans="3:4" x14ac:dyDescent="0.2">
      <c r="C7465" s="29"/>
      <c r="D7465" s="29"/>
    </row>
    <row r="7466" spans="3:4" x14ac:dyDescent="0.2">
      <c r="C7466" s="29"/>
      <c r="D7466" s="29"/>
    </row>
    <row r="7467" spans="3:4" x14ac:dyDescent="0.2">
      <c r="C7467" s="29"/>
      <c r="D7467" s="29"/>
    </row>
    <row r="7468" spans="3:4" x14ac:dyDescent="0.2">
      <c r="C7468" s="29"/>
      <c r="D7468" s="29"/>
    </row>
    <row r="7469" spans="3:4" x14ac:dyDescent="0.2">
      <c r="C7469" s="29"/>
      <c r="D7469" s="29"/>
    </row>
    <row r="7470" spans="3:4" x14ac:dyDescent="0.2">
      <c r="C7470" s="29"/>
      <c r="D7470" s="29"/>
    </row>
    <row r="7471" spans="3:4" x14ac:dyDescent="0.2">
      <c r="C7471" s="29"/>
      <c r="D7471" s="29"/>
    </row>
    <row r="7472" spans="3:4" x14ac:dyDescent="0.2">
      <c r="C7472" s="29"/>
      <c r="D7472" s="29"/>
    </row>
    <row r="7473" spans="3:4" x14ac:dyDescent="0.2">
      <c r="C7473" s="29"/>
      <c r="D7473" s="29"/>
    </row>
    <row r="7474" spans="3:4" x14ac:dyDescent="0.2">
      <c r="C7474" s="29"/>
      <c r="D7474" s="29"/>
    </row>
    <row r="7475" spans="3:4" x14ac:dyDescent="0.2">
      <c r="C7475" s="29"/>
      <c r="D7475" s="29"/>
    </row>
    <row r="7476" spans="3:4" x14ac:dyDescent="0.2">
      <c r="C7476" s="29"/>
      <c r="D7476" s="29"/>
    </row>
    <row r="7477" spans="3:4" x14ac:dyDescent="0.2">
      <c r="C7477" s="29"/>
      <c r="D7477" s="29"/>
    </row>
    <row r="7478" spans="3:4" x14ac:dyDescent="0.2">
      <c r="C7478" s="29"/>
      <c r="D7478" s="29"/>
    </row>
    <row r="7479" spans="3:4" x14ac:dyDescent="0.2">
      <c r="C7479" s="29"/>
      <c r="D7479" s="29"/>
    </row>
    <row r="7480" spans="3:4" x14ac:dyDescent="0.2">
      <c r="C7480" s="29"/>
      <c r="D7480" s="29"/>
    </row>
    <row r="7481" spans="3:4" x14ac:dyDescent="0.2">
      <c r="C7481" s="29"/>
      <c r="D7481" s="29"/>
    </row>
    <row r="7482" spans="3:4" x14ac:dyDescent="0.2">
      <c r="C7482" s="29"/>
      <c r="D7482" s="29"/>
    </row>
    <row r="7483" spans="3:4" x14ac:dyDescent="0.2">
      <c r="C7483" s="29"/>
      <c r="D7483" s="29"/>
    </row>
    <row r="7484" spans="3:4" x14ac:dyDescent="0.2">
      <c r="C7484" s="29"/>
      <c r="D7484" s="29"/>
    </row>
    <row r="7485" spans="3:4" x14ac:dyDescent="0.2">
      <c r="C7485" s="29"/>
      <c r="D7485" s="29"/>
    </row>
    <row r="7486" spans="3:4" x14ac:dyDescent="0.2">
      <c r="C7486" s="29"/>
      <c r="D7486" s="29"/>
    </row>
    <row r="7487" spans="3:4" x14ac:dyDescent="0.2">
      <c r="C7487" s="29"/>
      <c r="D7487" s="29"/>
    </row>
    <row r="7488" spans="3:4" x14ac:dyDescent="0.2">
      <c r="C7488" s="29"/>
      <c r="D7488" s="29"/>
    </row>
    <row r="7489" spans="3:4" x14ac:dyDescent="0.2">
      <c r="C7489" s="29"/>
      <c r="D7489" s="29"/>
    </row>
    <row r="7490" spans="3:4" x14ac:dyDescent="0.2">
      <c r="C7490" s="29"/>
      <c r="D7490" s="29"/>
    </row>
    <row r="7491" spans="3:4" x14ac:dyDescent="0.2">
      <c r="C7491" s="29"/>
      <c r="D7491" s="29"/>
    </row>
    <row r="7492" spans="3:4" x14ac:dyDescent="0.2">
      <c r="C7492" s="29"/>
      <c r="D7492" s="29"/>
    </row>
    <row r="7493" spans="3:4" x14ac:dyDescent="0.2">
      <c r="C7493" s="29"/>
      <c r="D7493" s="29"/>
    </row>
    <row r="7494" spans="3:4" x14ac:dyDescent="0.2">
      <c r="C7494" s="29"/>
      <c r="D7494" s="29"/>
    </row>
    <row r="7495" spans="3:4" x14ac:dyDescent="0.2">
      <c r="C7495" s="29"/>
      <c r="D7495" s="29"/>
    </row>
    <row r="7496" spans="3:4" x14ac:dyDescent="0.2">
      <c r="C7496" s="29"/>
      <c r="D7496" s="29"/>
    </row>
    <row r="7497" spans="3:4" x14ac:dyDescent="0.2">
      <c r="C7497" s="29"/>
      <c r="D7497" s="29"/>
    </row>
    <row r="7498" spans="3:4" x14ac:dyDescent="0.2">
      <c r="C7498" s="29"/>
      <c r="D7498" s="29"/>
    </row>
    <row r="7499" spans="3:4" x14ac:dyDescent="0.2">
      <c r="C7499" s="29"/>
      <c r="D7499" s="29"/>
    </row>
    <row r="7500" spans="3:4" x14ac:dyDescent="0.2">
      <c r="C7500" s="29"/>
      <c r="D7500" s="29"/>
    </row>
    <row r="7501" spans="3:4" x14ac:dyDescent="0.2">
      <c r="C7501" s="29"/>
      <c r="D7501" s="29"/>
    </row>
    <row r="7502" spans="3:4" x14ac:dyDescent="0.2">
      <c r="C7502" s="29"/>
      <c r="D7502" s="29"/>
    </row>
    <row r="7503" spans="3:4" x14ac:dyDescent="0.2">
      <c r="C7503" s="29"/>
      <c r="D7503" s="29"/>
    </row>
    <row r="7504" spans="3:4" x14ac:dyDescent="0.2">
      <c r="C7504" s="29"/>
      <c r="D7504" s="29"/>
    </row>
    <row r="7505" spans="3:4" x14ac:dyDescent="0.2">
      <c r="C7505" s="29"/>
      <c r="D7505" s="29"/>
    </row>
    <row r="7506" spans="3:4" x14ac:dyDescent="0.2">
      <c r="C7506" s="29"/>
      <c r="D7506" s="29"/>
    </row>
    <row r="7507" spans="3:4" x14ac:dyDescent="0.2">
      <c r="C7507" s="29"/>
      <c r="D7507" s="29"/>
    </row>
    <row r="7508" spans="3:4" x14ac:dyDescent="0.2">
      <c r="C7508" s="29"/>
      <c r="D7508" s="29"/>
    </row>
    <row r="7509" spans="3:4" x14ac:dyDescent="0.2">
      <c r="C7509" s="29"/>
      <c r="D7509" s="29"/>
    </row>
    <row r="7510" spans="3:4" x14ac:dyDescent="0.2">
      <c r="C7510" s="29"/>
      <c r="D7510" s="29"/>
    </row>
    <row r="7511" spans="3:4" x14ac:dyDescent="0.2">
      <c r="C7511" s="29"/>
      <c r="D7511" s="29"/>
    </row>
    <row r="7512" spans="3:4" x14ac:dyDescent="0.2">
      <c r="C7512" s="29"/>
      <c r="D7512" s="29"/>
    </row>
    <row r="7513" spans="3:4" x14ac:dyDescent="0.2">
      <c r="C7513" s="29"/>
      <c r="D7513" s="29"/>
    </row>
    <row r="7514" spans="3:4" x14ac:dyDescent="0.2">
      <c r="C7514" s="29"/>
      <c r="D7514" s="29"/>
    </row>
    <row r="7515" spans="3:4" x14ac:dyDescent="0.2">
      <c r="C7515" s="29"/>
      <c r="D7515" s="29"/>
    </row>
    <row r="7516" spans="3:4" x14ac:dyDescent="0.2">
      <c r="C7516" s="29"/>
      <c r="D7516" s="29"/>
    </row>
    <row r="7517" spans="3:4" x14ac:dyDescent="0.2">
      <c r="C7517" s="29"/>
      <c r="D7517" s="29"/>
    </row>
    <row r="7518" spans="3:4" x14ac:dyDescent="0.2">
      <c r="C7518" s="29"/>
      <c r="D7518" s="29"/>
    </row>
    <row r="7519" spans="3:4" x14ac:dyDescent="0.2">
      <c r="C7519" s="29"/>
      <c r="D7519" s="29"/>
    </row>
    <row r="7520" spans="3:4" x14ac:dyDescent="0.2">
      <c r="C7520" s="29"/>
      <c r="D7520" s="29"/>
    </row>
    <row r="7521" spans="3:4" x14ac:dyDescent="0.2">
      <c r="C7521" s="29"/>
      <c r="D7521" s="29"/>
    </row>
    <row r="7522" spans="3:4" x14ac:dyDescent="0.2">
      <c r="C7522" s="29"/>
      <c r="D7522" s="29"/>
    </row>
    <row r="7523" spans="3:4" x14ac:dyDescent="0.2">
      <c r="C7523" s="29"/>
      <c r="D7523" s="29"/>
    </row>
    <row r="7524" spans="3:4" x14ac:dyDescent="0.2">
      <c r="C7524" s="29"/>
      <c r="D7524" s="29"/>
    </row>
    <row r="7525" spans="3:4" x14ac:dyDescent="0.2">
      <c r="C7525" s="29"/>
      <c r="D7525" s="29"/>
    </row>
    <row r="7526" spans="3:4" x14ac:dyDescent="0.2">
      <c r="C7526" s="29"/>
      <c r="D7526" s="29"/>
    </row>
    <row r="7527" spans="3:4" x14ac:dyDescent="0.2">
      <c r="C7527" s="29"/>
      <c r="D7527" s="29"/>
    </row>
    <row r="7528" spans="3:4" x14ac:dyDescent="0.2">
      <c r="C7528" s="29"/>
      <c r="D7528" s="29"/>
    </row>
    <row r="7529" spans="3:4" x14ac:dyDescent="0.2">
      <c r="C7529" s="29"/>
      <c r="D7529" s="29"/>
    </row>
    <row r="7530" spans="3:4" x14ac:dyDescent="0.2">
      <c r="C7530" s="29"/>
      <c r="D7530" s="29"/>
    </row>
    <row r="7531" spans="3:4" x14ac:dyDescent="0.2">
      <c r="C7531" s="29"/>
      <c r="D7531" s="29"/>
    </row>
    <row r="7532" spans="3:4" x14ac:dyDescent="0.2">
      <c r="C7532" s="29"/>
      <c r="D7532" s="29"/>
    </row>
    <row r="7533" spans="3:4" x14ac:dyDescent="0.2">
      <c r="C7533" s="29"/>
      <c r="D7533" s="29"/>
    </row>
    <row r="7534" spans="3:4" x14ac:dyDescent="0.2">
      <c r="C7534" s="29"/>
      <c r="D7534" s="29"/>
    </row>
    <row r="7535" spans="3:4" x14ac:dyDescent="0.2">
      <c r="C7535" s="29"/>
      <c r="D7535" s="29"/>
    </row>
    <row r="7536" spans="3:4" x14ac:dyDescent="0.2">
      <c r="C7536" s="29"/>
      <c r="D7536" s="29"/>
    </row>
    <row r="7537" spans="3:4" x14ac:dyDescent="0.2">
      <c r="C7537" s="29"/>
      <c r="D7537" s="29"/>
    </row>
    <row r="7538" spans="3:4" x14ac:dyDescent="0.2">
      <c r="C7538" s="29"/>
      <c r="D7538" s="29"/>
    </row>
    <row r="7539" spans="3:4" x14ac:dyDescent="0.2">
      <c r="C7539" s="29"/>
      <c r="D7539" s="29"/>
    </row>
    <row r="7540" spans="3:4" x14ac:dyDescent="0.2">
      <c r="C7540" s="29"/>
      <c r="D7540" s="29"/>
    </row>
    <row r="7541" spans="3:4" x14ac:dyDescent="0.2">
      <c r="C7541" s="29"/>
      <c r="D7541" s="29"/>
    </row>
    <row r="7542" spans="3:4" x14ac:dyDescent="0.2">
      <c r="C7542" s="29"/>
      <c r="D7542" s="29"/>
    </row>
    <row r="7543" spans="3:4" x14ac:dyDescent="0.2">
      <c r="C7543" s="29"/>
      <c r="D7543" s="29"/>
    </row>
    <row r="7544" spans="3:4" x14ac:dyDescent="0.2">
      <c r="C7544" s="29"/>
      <c r="D7544" s="29"/>
    </row>
    <row r="7545" spans="3:4" x14ac:dyDescent="0.2">
      <c r="C7545" s="29"/>
      <c r="D7545" s="29"/>
    </row>
    <row r="7546" spans="3:4" x14ac:dyDescent="0.2">
      <c r="C7546" s="29"/>
      <c r="D7546" s="29"/>
    </row>
    <row r="7547" spans="3:4" x14ac:dyDescent="0.2">
      <c r="C7547" s="29"/>
      <c r="D7547" s="29"/>
    </row>
    <row r="7548" spans="3:4" x14ac:dyDescent="0.2">
      <c r="C7548" s="29"/>
      <c r="D7548" s="29"/>
    </row>
    <row r="7549" spans="3:4" x14ac:dyDescent="0.2">
      <c r="C7549" s="29"/>
      <c r="D7549" s="29"/>
    </row>
    <row r="7550" spans="3:4" x14ac:dyDescent="0.2">
      <c r="C7550" s="29"/>
      <c r="D7550" s="29"/>
    </row>
    <row r="7551" spans="3:4" x14ac:dyDescent="0.2">
      <c r="C7551" s="29"/>
      <c r="D7551" s="29"/>
    </row>
    <row r="7552" spans="3:4" x14ac:dyDescent="0.2">
      <c r="C7552" s="29"/>
      <c r="D7552" s="29"/>
    </row>
    <row r="7553" spans="3:4" x14ac:dyDescent="0.2">
      <c r="C7553" s="29"/>
      <c r="D7553" s="29"/>
    </row>
    <row r="7554" spans="3:4" x14ac:dyDescent="0.2">
      <c r="C7554" s="29"/>
      <c r="D7554" s="29"/>
    </row>
    <row r="7555" spans="3:4" x14ac:dyDescent="0.2">
      <c r="C7555" s="29"/>
      <c r="D7555" s="29"/>
    </row>
    <row r="7556" spans="3:4" x14ac:dyDescent="0.2">
      <c r="C7556" s="29"/>
      <c r="D7556" s="29"/>
    </row>
    <row r="7557" spans="3:4" x14ac:dyDescent="0.2">
      <c r="C7557" s="29"/>
      <c r="D7557" s="29"/>
    </row>
    <row r="7558" spans="3:4" x14ac:dyDescent="0.2">
      <c r="C7558" s="29"/>
      <c r="D7558" s="29"/>
    </row>
    <row r="7559" spans="3:4" x14ac:dyDescent="0.2">
      <c r="C7559" s="29"/>
      <c r="D7559" s="29"/>
    </row>
    <row r="7560" spans="3:4" x14ac:dyDescent="0.2">
      <c r="C7560" s="29"/>
      <c r="D7560" s="29"/>
    </row>
    <row r="7561" spans="3:4" x14ac:dyDescent="0.2">
      <c r="C7561" s="29"/>
      <c r="D7561" s="29"/>
    </row>
    <row r="7562" spans="3:4" x14ac:dyDescent="0.2">
      <c r="C7562" s="29"/>
      <c r="D7562" s="29"/>
    </row>
    <row r="7563" spans="3:4" x14ac:dyDescent="0.2">
      <c r="C7563" s="29"/>
      <c r="D7563" s="29"/>
    </row>
    <row r="7564" spans="3:4" x14ac:dyDescent="0.2">
      <c r="C7564" s="29"/>
      <c r="D7564" s="29"/>
    </row>
    <row r="7565" spans="3:4" x14ac:dyDescent="0.2">
      <c r="C7565" s="29"/>
      <c r="D7565" s="29"/>
    </row>
    <row r="7566" spans="3:4" x14ac:dyDescent="0.2">
      <c r="C7566" s="29"/>
      <c r="D7566" s="29"/>
    </row>
  </sheetData>
  <protectedRanges>
    <protectedRange sqref="A220:D225" name="Range1"/>
  </protectedRanges>
  <sortState xmlns:xlrd2="http://schemas.microsoft.com/office/spreadsheetml/2017/richdata2" ref="A21:R228">
    <sortCondition ref="C21:C228"/>
  </sortState>
  <phoneticPr fontId="8" type="noConversion"/>
  <hyperlinks>
    <hyperlink ref="H63231" r:id="rId1" display="http://vsolj.cetus-net.org/bulletin.html"/>
    <hyperlink ref="H63224" r:id="rId2" display="http://vsolj.cetus-net.org/bulletin.html"/>
    <hyperlink ref="AP721" r:id="rId3" display="http://cdsbib.u-strasbg.fr/cgi-bin/cdsbib?1990RMxAA..21..381G"/>
    <hyperlink ref="AP724" r:id="rId4" display="http://cdsbib.u-strasbg.fr/cgi-bin/cdsbib?1990RMxAA..21..381G"/>
    <hyperlink ref="AP722" r:id="rId5" display="http://cdsbib.u-strasbg.fr/cgi-bin/cdsbib?1990RMxAA..21..381G"/>
    <hyperlink ref="AP700" r:id="rId6" display="http://cdsbib.u-strasbg.fr/cgi-bin/cdsbib?1990RMxAA..21..381G"/>
    <hyperlink ref="I63231" r:id="rId7" display="http://vsolj.cetus-net.org/bulletin.html"/>
    <hyperlink ref="AQ834" r:id="rId8" display="http://cdsbib.u-strasbg.fr/cgi-bin/cdsbib?1990RMxAA..21..381G"/>
    <hyperlink ref="AQ64639" r:id="rId9" display="http://cdsbib.u-strasbg.fr/cgi-bin/cdsbib?1990RMxAA..21..381G"/>
    <hyperlink ref="AQ835" r:id="rId10" display="http://cdsbib.u-strasbg.fr/cgi-bin/cdsbib?1990RMxAA..21..381G"/>
    <hyperlink ref="H63228" r:id="rId11" display="https://www.aavso.org/ejaavso"/>
    <hyperlink ref="H63953" r:id="rId12" display="http://vsolj.cetus-net.org/bulletin.html"/>
    <hyperlink ref="H63946" r:id="rId13" display="https://www.aavso.org/ejaavso"/>
    <hyperlink ref="I63953" r:id="rId14" display="http://vsolj.cetus-net.org/bulletin.html"/>
    <hyperlink ref="AQ57604" r:id="rId15" display="http://cdsbib.u-strasbg.fr/cgi-bin/cdsbib?1990RMxAA..21..381G"/>
    <hyperlink ref="H63950" r:id="rId16" display="https://www.aavso.org/ejaavso"/>
    <hyperlink ref="AP4968" r:id="rId17" display="http://cdsbib.u-strasbg.fr/cgi-bin/cdsbib?1990RMxAA..21..381G"/>
    <hyperlink ref="AP4971" r:id="rId18" display="http://cdsbib.u-strasbg.fr/cgi-bin/cdsbib?1990RMxAA..21..381G"/>
    <hyperlink ref="AP4969" r:id="rId19" display="http://cdsbib.u-strasbg.fr/cgi-bin/cdsbib?1990RMxAA..21..381G"/>
    <hyperlink ref="AP4953" r:id="rId20" display="http://cdsbib.u-strasbg.fr/cgi-bin/cdsbib?1990RMxAA..21..381G"/>
    <hyperlink ref="AQ5182" r:id="rId21" display="http://cdsbib.u-strasbg.fr/cgi-bin/cdsbib?1990RMxAA..21..381G"/>
    <hyperlink ref="AQ5186" r:id="rId22" display="http://cdsbib.u-strasbg.fr/cgi-bin/cdsbib?1990RMxAA..21..381G"/>
    <hyperlink ref="AQ64866" r:id="rId23" display="http://cdsbib.u-strasbg.fr/cgi-bin/cdsbib?1990RMxAA..21..381G"/>
    <hyperlink ref="I2074" r:id="rId24" display="http://vsolj.cetus-net.org/bulletin.html"/>
    <hyperlink ref="H2074" r:id="rId25" display="http://vsolj.cetus-net.org/bulletin.html"/>
    <hyperlink ref="AQ65527" r:id="rId26" display="http://cdsbib.u-strasbg.fr/cgi-bin/cdsbib?1990RMxAA..21..381G"/>
    <hyperlink ref="AQ65526" r:id="rId27" display="http://cdsbib.u-strasbg.fr/cgi-bin/cdsbib?1990RMxAA..21..381G"/>
    <hyperlink ref="AP3244" r:id="rId28" display="http://cdsbib.u-strasbg.fr/cgi-bin/cdsbib?1990RMxAA..21..381G"/>
    <hyperlink ref="AP3262" r:id="rId29" display="http://cdsbib.u-strasbg.fr/cgi-bin/cdsbib?1990RMxAA..21..381G"/>
    <hyperlink ref="AP3263" r:id="rId30" display="http://cdsbib.u-strasbg.fr/cgi-bin/cdsbib?1990RMxAA..21..381G"/>
    <hyperlink ref="AP3259" r:id="rId31" display="http://cdsbib.u-strasbg.fr/cgi-bin/cdsbib?1990RMxAA..21..381G"/>
  </hyperlinks>
  <pageMargins left="0.75" right="0.75" top="1" bottom="1" header="0.5" footer="0.5"/>
  <headerFooter alignWithMargins="0"/>
  <drawing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2"/>
  <sheetViews>
    <sheetView workbookViewId="0"/>
  </sheetViews>
  <sheetFormatPr defaultRowHeight="12.75" x14ac:dyDescent="0.2"/>
  <sheetData>
    <row r="1" spans="1:20" ht="18" x14ac:dyDescent="0.2">
      <c r="A1" s="35" t="s">
        <v>145</v>
      </c>
      <c r="B1" s="36"/>
      <c r="C1" s="36"/>
      <c r="D1" s="37" t="s">
        <v>146</v>
      </c>
      <c r="E1" s="36"/>
      <c r="F1" s="36"/>
      <c r="G1" s="36"/>
      <c r="H1" s="36"/>
      <c r="K1" s="38" t="s">
        <v>147</v>
      </c>
      <c r="L1" s="36" t="s">
        <v>148</v>
      </c>
      <c r="M1" s="36">
        <f ca="1">F18*H18-G18*G18</f>
        <v>1.6795814304076151</v>
      </c>
      <c r="N1" s="36"/>
      <c r="O1" s="36"/>
      <c r="P1" s="36"/>
      <c r="Q1" s="36"/>
      <c r="R1" s="36">
        <v>1</v>
      </c>
      <c r="S1" s="36" t="s">
        <v>149</v>
      </c>
      <c r="T1" s="36"/>
    </row>
    <row r="2" spans="1:20" x14ac:dyDescent="0.2">
      <c r="A2" s="36"/>
      <c r="B2" s="36"/>
      <c r="C2" s="36"/>
      <c r="D2" s="36"/>
      <c r="E2" s="36"/>
      <c r="F2" s="36"/>
      <c r="G2" s="36"/>
      <c r="H2" s="36"/>
      <c r="K2" s="38" t="s">
        <v>150</v>
      </c>
      <c r="L2" s="36" t="s">
        <v>151</v>
      </c>
      <c r="M2" s="36">
        <f ca="1">+D18*H18-F18*G18</f>
        <v>2.6053229141301379</v>
      </c>
      <c r="N2" s="36"/>
      <c r="O2" s="36"/>
      <c r="P2" s="36"/>
      <c r="Q2" s="36"/>
      <c r="R2" s="36">
        <v>2</v>
      </c>
      <c r="S2" s="36" t="s">
        <v>34</v>
      </c>
      <c r="T2" s="36"/>
    </row>
    <row r="3" spans="1:20" ht="13.5" thickBot="1" x14ac:dyDescent="0.25">
      <c r="A3" s="36" t="s">
        <v>152</v>
      </c>
      <c r="B3" s="36" t="s">
        <v>153</v>
      </c>
      <c r="C3" s="36"/>
      <c r="D3" s="36"/>
      <c r="E3" s="39" t="s">
        <v>154</v>
      </c>
      <c r="F3" s="39" t="s">
        <v>155</v>
      </c>
      <c r="G3" s="39" t="s">
        <v>156</v>
      </c>
      <c r="H3" s="39" t="s">
        <v>157</v>
      </c>
      <c r="K3" s="38" t="s">
        <v>158</v>
      </c>
      <c r="L3" s="36" t="s">
        <v>159</v>
      </c>
      <c r="M3" s="36">
        <f ca="1">+D18*G18-F18*F18</f>
        <v>-7.2563047443690465</v>
      </c>
      <c r="N3" s="36"/>
      <c r="O3" s="36"/>
      <c r="P3" s="36"/>
      <c r="Q3" s="36"/>
      <c r="R3" s="36">
        <v>3</v>
      </c>
      <c r="S3" s="36" t="s">
        <v>160</v>
      </c>
      <c r="T3" s="36"/>
    </row>
    <row r="4" spans="1:20" x14ac:dyDescent="0.2">
      <c r="A4" s="36" t="s">
        <v>161</v>
      </c>
      <c r="B4" s="36" t="s">
        <v>162</v>
      </c>
      <c r="C4" s="36"/>
      <c r="D4" s="40" t="s">
        <v>163</v>
      </c>
      <c r="E4" s="41">
        <f ca="1">(E18*M1-I18*M2+J18*M3)/M7</f>
        <v>2.6842522952268896E-3</v>
      </c>
      <c r="F4" s="42">
        <f ca="1">+E7/M7*M18</f>
        <v>1.2166957071188399E-3</v>
      </c>
      <c r="G4" s="43">
        <f>+B18</f>
        <v>1</v>
      </c>
      <c r="H4" s="44">
        <f ca="1">ABS(F4/E4)</f>
        <v>0.45327173950166905</v>
      </c>
      <c r="K4" s="38" t="s">
        <v>164</v>
      </c>
      <c r="L4" s="36" t="s">
        <v>165</v>
      </c>
      <c r="M4" s="36">
        <f ca="1">+D17*H18-F18*F18</f>
        <v>99.515329324852445</v>
      </c>
      <c r="N4" s="36"/>
      <c r="O4" s="36"/>
      <c r="P4" s="36"/>
      <c r="Q4" s="36"/>
      <c r="R4" s="36">
        <v>4</v>
      </c>
      <c r="S4" s="36" t="s">
        <v>166</v>
      </c>
      <c r="T4" s="36"/>
    </row>
    <row r="5" spans="1:20" x14ac:dyDescent="0.2">
      <c r="A5" s="36" t="s">
        <v>167</v>
      </c>
      <c r="B5" s="45">
        <v>40323</v>
      </c>
      <c r="C5" s="36"/>
      <c r="D5" s="46" t="s">
        <v>168</v>
      </c>
      <c r="E5" s="47">
        <f ca="1">+(-E18*M2+I18*M4-J18*M5)/M7</f>
        <v>2.3989918657644192E-2</v>
      </c>
      <c r="F5" s="48">
        <f ca="1">N18*E7/M7</f>
        <v>9.3654022601083308E-3</v>
      </c>
      <c r="G5" s="49">
        <f>+B18/A18</f>
        <v>1E-4</v>
      </c>
      <c r="H5" s="44">
        <f ca="1">ABS(F5/E5)</f>
        <v>0.39038907941958034</v>
      </c>
      <c r="K5" s="38" t="s">
        <v>169</v>
      </c>
      <c r="L5" s="36" t="s">
        <v>170</v>
      </c>
      <c r="M5" s="36">
        <f ca="1">+D17*G18-D18*F18</f>
        <v>231.42070721064238</v>
      </c>
      <c r="N5" s="36"/>
      <c r="O5" s="36"/>
      <c r="P5" s="36"/>
      <c r="Q5" s="36"/>
      <c r="R5" s="36">
        <v>5</v>
      </c>
      <c r="S5" s="36" t="s">
        <v>171</v>
      </c>
      <c r="T5" s="36"/>
    </row>
    <row r="6" spans="1:20" ht="13.5" thickBot="1" x14ac:dyDescent="0.25">
      <c r="A6" s="36"/>
      <c r="B6" s="36"/>
      <c r="C6" s="36"/>
      <c r="D6" s="50" t="s">
        <v>172</v>
      </c>
      <c r="E6" s="51">
        <f ca="1">+(E18*M3-I18*M5+J18*M6)/M7</f>
        <v>-0.15415877942587419</v>
      </c>
      <c r="F6" s="52">
        <f ca="1">O18*E7/M7</f>
        <v>2.688791747797999E-2</v>
      </c>
      <c r="G6" s="53">
        <f>+B18/A18^2</f>
        <v>1E-8</v>
      </c>
      <c r="H6" s="44">
        <f ca="1">ABS(F6/E6)</f>
        <v>0.17441703663013752</v>
      </c>
      <c r="K6" s="54" t="s">
        <v>173</v>
      </c>
      <c r="L6" s="55" t="s">
        <v>174</v>
      </c>
      <c r="M6" s="55">
        <f ca="1">+D17*F18-D18*D18</f>
        <v>820.2598345149994</v>
      </c>
      <c r="N6" s="36"/>
      <c r="O6" s="36"/>
      <c r="P6" s="36"/>
      <c r="Q6" s="36"/>
      <c r="R6" s="36">
        <v>6</v>
      </c>
      <c r="S6" s="36" t="s">
        <v>175</v>
      </c>
      <c r="T6" s="36"/>
    </row>
    <row r="7" spans="1:20" x14ac:dyDescent="0.2">
      <c r="B7" s="36"/>
      <c r="C7" s="36"/>
      <c r="D7" s="56" t="s">
        <v>176</v>
      </c>
      <c r="E7" s="57">
        <f ca="1">SQRT(L18/(D17-3))</f>
        <v>1.2099895108713878E-2</v>
      </c>
      <c r="F7" s="36"/>
      <c r="G7" s="58">
        <f>+B22</f>
        <v>-1.0273799998685718E-2</v>
      </c>
      <c r="H7" s="36"/>
      <c r="K7" s="38" t="s">
        <v>177</v>
      </c>
      <c r="L7" s="59" t="s">
        <v>178</v>
      </c>
      <c r="M7" s="36">
        <f ca="1">+D17*M1-D18*M2+F18*M3</f>
        <v>166.11173868541579</v>
      </c>
      <c r="N7" s="36"/>
      <c r="O7" s="36"/>
      <c r="P7" s="36"/>
      <c r="Q7" s="36"/>
      <c r="R7" s="36">
        <v>7</v>
      </c>
      <c r="S7" s="36" t="s">
        <v>179</v>
      </c>
      <c r="T7" s="36"/>
    </row>
    <row r="8" spans="1:20" x14ac:dyDescent="0.2">
      <c r="B8" s="36"/>
      <c r="C8" s="36"/>
      <c r="D8" s="56" t="s">
        <v>221</v>
      </c>
      <c r="E8" s="36"/>
      <c r="F8" s="74">
        <f ca="1">CORREL(E21:E189,K21:K189)</f>
        <v>0.4637469044469108</v>
      </c>
      <c r="G8" s="57"/>
      <c r="H8" s="36"/>
      <c r="I8" s="58"/>
      <c r="J8" s="36"/>
      <c r="K8" s="36"/>
      <c r="L8" s="59"/>
      <c r="M8" s="36"/>
      <c r="N8" s="36"/>
      <c r="O8" s="36"/>
      <c r="P8" s="36"/>
      <c r="Q8" s="36"/>
      <c r="R8" s="36">
        <v>8</v>
      </c>
      <c r="S8" s="36" t="s">
        <v>180</v>
      </c>
      <c r="T8" s="36"/>
    </row>
    <row r="9" spans="1:20" x14ac:dyDescent="0.2">
      <c r="A9" s="36"/>
      <c r="B9" s="36"/>
      <c r="C9" s="36"/>
      <c r="D9" s="36"/>
      <c r="E9" s="75">
        <f ca="1">E6*G6</f>
        <v>-1.541587794258742E-9</v>
      </c>
      <c r="F9" s="76">
        <f ca="1">H6</f>
        <v>0.17441703663013752</v>
      </c>
      <c r="G9" s="77">
        <f ca="1">F8</f>
        <v>0.4637469044469108</v>
      </c>
      <c r="H9" s="36"/>
      <c r="I9" s="58"/>
      <c r="J9" s="36"/>
      <c r="K9" s="36"/>
      <c r="L9" s="59"/>
      <c r="M9" s="36"/>
      <c r="N9" s="36"/>
      <c r="O9" s="36"/>
      <c r="P9" s="36"/>
      <c r="Q9" s="36"/>
      <c r="R9" s="36">
        <v>9</v>
      </c>
      <c r="S9" s="36" t="s">
        <v>133</v>
      </c>
      <c r="T9" s="36"/>
    </row>
    <row r="10" spans="1:20" x14ac:dyDescent="0.2">
      <c r="A10" s="60"/>
      <c r="B10" s="60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>
        <v>10</v>
      </c>
      <c r="S10" s="36" t="s">
        <v>181</v>
      </c>
      <c r="T10" s="36"/>
    </row>
    <row r="11" spans="1:20" x14ac:dyDescent="0.2">
      <c r="A11" s="60"/>
      <c r="B11" s="60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>
        <v>11</v>
      </c>
      <c r="S11" s="36" t="s">
        <v>37</v>
      </c>
      <c r="T11" s="36"/>
    </row>
    <row r="12" spans="1:20" x14ac:dyDescent="0.2">
      <c r="A12" s="61">
        <v>21</v>
      </c>
      <c r="B12" s="36" t="s">
        <v>182</v>
      </c>
      <c r="C12" s="62">
        <v>21</v>
      </c>
      <c r="D12" s="6" t="str">
        <f>D$15&amp;$C12</f>
        <v>D21</v>
      </c>
      <c r="E12" s="6" t="str">
        <f t="shared" ref="E12:O12" si="0">E15&amp;$C12</f>
        <v>E21</v>
      </c>
      <c r="F12" s="6" t="str">
        <f t="shared" si="0"/>
        <v>F21</v>
      </c>
      <c r="G12" s="6" t="str">
        <f t="shared" si="0"/>
        <v>G21</v>
      </c>
      <c r="H12" s="6" t="str">
        <f t="shared" si="0"/>
        <v>H21</v>
      </c>
      <c r="I12" s="6" t="str">
        <f t="shared" si="0"/>
        <v>I21</v>
      </c>
      <c r="J12" s="6" t="str">
        <f t="shared" si="0"/>
        <v>J21</v>
      </c>
      <c r="K12" s="6" t="str">
        <f t="shared" si="0"/>
        <v>K21</v>
      </c>
      <c r="L12" s="6" t="str">
        <f t="shared" si="0"/>
        <v>L21</v>
      </c>
      <c r="M12" s="6" t="str">
        <f t="shared" si="0"/>
        <v>M21</v>
      </c>
      <c r="N12" s="6" t="str">
        <f t="shared" si="0"/>
        <v>N21</v>
      </c>
      <c r="O12" s="6" t="str">
        <f t="shared" si="0"/>
        <v>O21</v>
      </c>
      <c r="P12" s="36"/>
      <c r="Q12" s="36"/>
      <c r="R12" s="36">
        <v>12</v>
      </c>
      <c r="S12" s="36" t="s">
        <v>183</v>
      </c>
      <c r="T12" s="36"/>
    </row>
    <row r="13" spans="1:20" x14ac:dyDescent="0.2">
      <c r="A13" s="61">
        <f>20+COUNT(A21:A1449)</f>
        <v>189</v>
      </c>
      <c r="B13" s="36" t="s">
        <v>184</v>
      </c>
      <c r="C13" s="62">
        <v>189</v>
      </c>
      <c r="D13" s="6" t="str">
        <f>D$15&amp;$C13</f>
        <v>D189</v>
      </c>
      <c r="E13" s="6" t="str">
        <f t="shared" ref="E13:O13" si="1">E$15&amp;$C13</f>
        <v>E189</v>
      </c>
      <c r="F13" s="6" t="str">
        <f t="shared" si="1"/>
        <v>F189</v>
      </c>
      <c r="G13" s="6" t="str">
        <f t="shared" si="1"/>
        <v>G189</v>
      </c>
      <c r="H13" s="6" t="str">
        <f t="shared" si="1"/>
        <v>H189</v>
      </c>
      <c r="I13" s="6" t="str">
        <f t="shared" si="1"/>
        <v>I189</v>
      </c>
      <c r="J13" s="6" t="str">
        <f t="shared" si="1"/>
        <v>J189</v>
      </c>
      <c r="K13" s="6" t="str">
        <f t="shared" si="1"/>
        <v>K189</v>
      </c>
      <c r="L13" s="6" t="str">
        <f t="shared" si="1"/>
        <v>L189</v>
      </c>
      <c r="M13" s="6" t="str">
        <f t="shared" si="1"/>
        <v>M189</v>
      </c>
      <c r="N13" s="6" t="str">
        <f t="shared" si="1"/>
        <v>N189</v>
      </c>
      <c r="O13" s="6" t="str">
        <f t="shared" si="1"/>
        <v>O189</v>
      </c>
      <c r="P13" s="36"/>
      <c r="Q13" s="36"/>
      <c r="R13" s="36">
        <v>13</v>
      </c>
      <c r="S13" s="36" t="s">
        <v>185</v>
      </c>
      <c r="T13" s="36"/>
    </row>
    <row r="14" spans="1:20" x14ac:dyDescent="0.2">
      <c r="A14" s="36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59"/>
      <c r="N14" s="36"/>
      <c r="O14" s="36"/>
      <c r="P14" s="36"/>
      <c r="Q14" s="36"/>
      <c r="R14" s="36">
        <v>14</v>
      </c>
      <c r="S14" s="36" t="s">
        <v>186</v>
      </c>
      <c r="T14" s="36"/>
    </row>
    <row r="15" spans="1:20" x14ac:dyDescent="0.2">
      <c r="A15" s="6"/>
      <c r="B15" s="36"/>
      <c r="C15" s="36"/>
      <c r="D15" s="6" t="str">
        <f t="shared" ref="D15:O15" si="2">VLOOKUP(D16,$R1:$S26,2,FALSE)</f>
        <v>D</v>
      </c>
      <c r="E15" s="6" t="str">
        <f t="shared" si="2"/>
        <v>E</v>
      </c>
      <c r="F15" s="6" t="str">
        <f t="shared" si="2"/>
        <v>F</v>
      </c>
      <c r="G15" s="6" t="str">
        <f t="shared" si="2"/>
        <v>G</v>
      </c>
      <c r="H15" s="6" t="str">
        <f t="shared" si="2"/>
        <v>H</v>
      </c>
      <c r="I15" s="6" t="str">
        <f t="shared" si="2"/>
        <v>I</v>
      </c>
      <c r="J15" s="6" t="str">
        <f t="shared" si="2"/>
        <v>J</v>
      </c>
      <c r="K15" s="6" t="str">
        <f t="shared" si="2"/>
        <v>K</v>
      </c>
      <c r="L15" s="6" t="str">
        <f t="shared" si="2"/>
        <v>L</v>
      </c>
      <c r="M15" s="6" t="str">
        <f t="shared" si="2"/>
        <v>M</v>
      </c>
      <c r="N15" s="6" t="str">
        <f t="shared" si="2"/>
        <v>N</v>
      </c>
      <c r="O15" s="6" t="str">
        <f t="shared" si="2"/>
        <v>O</v>
      </c>
      <c r="P15" s="36"/>
      <c r="Q15" s="36"/>
      <c r="R15" s="36">
        <v>15</v>
      </c>
      <c r="S15" s="36" t="s">
        <v>187</v>
      </c>
      <c r="T15" s="36"/>
    </row>
    <row r="16" spans="1:20" x14ac:dyDescent="0.2">
      <c r="A16" s="6"/>
      <c r="B16" s="60"/>
      <c r="C16" s="36"/>
      <c r="D16" s="6">
        <f>COLUMN()</f>
        <v>4</v>
      </c>
      <c r="E16" s="6">
        <f>COLUMN()</f>
        <v>5</v>
      </c>
      <c r="F16" s="6">
        <f>COLUMN()</f>
        <v>6</v>
      </c>
      <c r="G16" s="6">
        <f>COLUMN()</f>
        <v>7</v>
      </c>
      <c r="H16" s="6">
        <f>COLUMN()</f>
        <v>8</v>
      </c>
      <c r="I16" s="6">
        <f>COLUMN()</f>
        <v>9</v>
      </c>
      <c r="J16" s="6">
        <f>COLUMN()</f>
        <v>10</v>
      </c>
      <c r="K16" s="6">
        <f>COLUMN()</f>
        <v>11</v>
      </c>
      <c r="L16" s="6">
        <f>COLUMN()</f>
        <v>12</v>
      </c>
      <c r="M16" s="6">
        <f>COLUMN()</f>
        <v>13</v>
      </c>
      <c r="N16" s="6">
        <f>COLUMN()</f>
        <v>14</v>
      </c>
      <c r="O16" s="6">
        <f>COLUMN()</f>
        <v>15</v>
      </c>
      <c r="P16" s="36"/>
      <c r="Q16" s="36"/>
      <c r="R16" s="36">
        <v>16</v>
      </c>
      <c r="S16" s="36" t="s">
        <v>188</v>
      </c>
      <c r="T16" s="36"/>
    </row>
    <row r="17" spans="1:20" x14ac:dyDescent="0.2">
      <c r="A17" s="37" t="s">
        <v>189</v>
      </c>
      <c r="B17" s="36"/>
      <c r="C17" s="36" t="s">
        <v>190</v>
      </c>
      <c r="D17" s="36">
        <f>C13-C12+1</f>
        <v>169</v>
      </c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>
        <v>17</v>
      </c>
      <c r="S17" s="36" t="s">
        <v>191</v>
      </c>
      <c r="T17" s="36"/>
    </row>
    <row r="18" spans="1:20" x14ac:dyDescent="0.2">
      <c r="A18" s="63">
        <v>10000</v>
      </c>
      <c r="B18" s="63">
        <v>1</v>
      </c>
      <c r="C18" s="36" t="s">
        <v>192</v>
      </c>
      <c r="D18" s="36">
        <f ca="1">SUM(INDIRECT(D12):INDIRECT(D13))</f>
        <v>22.974300000000003</v>
      </c>
      <c r="E18" s="36">
        <f ca="1">SUM(INDIRECT(E12):INDIRECT(E13))</f>
        <v>-0.22490270009438973</v>
      </c>
      <c r="F18" s="36">
        <f ca="1">SUM(INDIRECT(F12):INDIRECT(F13))</f>
        <v>7.9767946449999974</v>
      </c>
      <c r="G18" s="36">
        <f ca="1">SUM(INDIRECT(G12):INDIRECT(G13))</f>
        <v>2.4537395291317505</v>
      </c>
      <c r="H18" s="36">
        <f ca="1">SUM(INDIRECT(H12):INDIRECT(H13))</f>
        <v>0.96535255700208922</v>
      </c>
      <c r="I18" s="36">
        <f ca="1">SUM(INDIRECT(I12):INDIRECT(I13))</f>
        <v>-0.12523401865145717</v>
      </c>
      <c r="J18" s="36">
        <f ca="1">SUM(INDIRECT(J12):INDIRECT(J13))</f>
        <v>-6.8540830857777083E-2</v>
      </c>
      <c r="K18" s="36"/>
      <c r="L18" s="36">
        <f ca="1">SUM(INDIRECT(L12):INDIRECT(L13))</f>
        <v>2.4303638632551746E-2</v>
      </c>
      <c r="M18" s="36">
        <f ca="1">SQRT(SUM(INDIRECT(M12):INDIRECT(M13)))</f>
        <v>16.703238957422197</v>
      </c>
      <c r="N18" s="36">
        <f ca="1">SQRT(SUM(INDIRECT(N12):INDIRECT(N13)))</f>
        <v>128.57163131889962</v>
      </c>
      <c r="O18" s="36">
        <f ca="1">SQRT(SUM(INDIRECT(O12):INDIRECT(O13)))</f>
        <v>369.12706116606813</v>
      </c>
      <c r="P18" s="36"/>
      <c r="Q18" s="36"/>
      <c r="R18" s="36">
        <v>18</v>
      </c>
      <c r="S18" s="36" t="s">
        <v>193</v>
      </c>
      <c r="T18" s="36"/>
    </row>
    <row r="19" spans="1:20" x14ac:dyDescent="0.2">
      <c r="A19" s="64" t="s">
        <v>194</v>
      </c>
      <c r="B19" s="36"/>
      <c r="C19" s="36"/>
      <c r="D19" s="65" t="s">
        <v>195</v>
      </c>
      <c r="E19" s="65" t="s">
        <v>196</v>
      </c>
      <c r="F19" s="65" t="s">
        <v>197</v>
      </c>
      <c r="G19" s="65" t="s">
        <v>198</v>
      </c>
      <c r="H19" s="65" t="s">
        <v>199</v>
      </c>
      <c r="I19" s="65" t="s">
        <v>200</v>
      </c>
      <c r="J19" s="65" t="s">
        <v>201</v>
      </c>
      <c r="K19" s="66"/>
      <c r="L19" s="66"/>
      <c r="M19" s="66"/>
      <c r="N19" s="66"/>
      <c r="O19" s="66"/>
      <c r="P19" s="36"/>
      <c r="Q19" s="36"/>
      <c r="R19" s="36">
        <v>19</v>
      </c>
      <c r="S19" s="36" t="s">
        <v>202</v>
      </c>
      <c r="T19" s="36"/>
    </row>
    <row r="20" spans="1:20" ht="15" thickBot="1" x14ac:dyDescent="0.25">
      <c r="A20" s="9" t="s">
        <v>203</v>
      </c>
      <c r="B20" s="9" t="s">
        <v>204</v>
      </c>
      <c r="C20" s="36"/>
      <c r="D20" s="9" t="s">
        <v>203</v>
      </c>
      <c r="E20" s="9" t="s">
        <v>204</v>
      </c>
      <c r="F20" s="9" t="s">
        <v>205</v>
      </c>
      <c r="G20" s="9" t="s">
        <v>206</v>
      </c>
      <c r="H20" s="9" t="s">
        <v>207</v>
      </c>
      <c r="I20" s="67" t="s">
        <v>208</v>
      </c>
      <c r="J20" s="9" t="s">
        <v>209</v>
      </c>
      <c r="K20" s="68" t="s">
        <v>210</v>
      </c>
      <c r="L20" s="67" t="s">
        <v>211</v>
      </c>
      <c r="M20" s="67" t="s">
        <v>212</v>
      </c>
      <c r="N20" s="67" t="s">
        <v>213</v>
      </c>
      <c r="O20" s="67" t="s">
        <v>214</v>
      </c>
      <c r="P20" s="69" t="s">
        <v>215</v>
      </c>
      <c r="Q20" s="36"/>
      <c r="R20" s="36">
        <v>20</v>
      </c>
      <c r="S20" s="36" t="s">
        <v>216</v>
      </c>
      <c r="T20" s="36"/>
    </row>
    <row r="21" spans="1:20" x14ac:dyDescent="0.2">
      <c r="A21" s="70">
        <v>-1843</v>
      </c>
      <c r="B21" s="70">
        <v>-6.913899997016415E-3</v>
      </c>
      <c r="C21" s="36"/>
      <c r="D21" s="71">
        <f t="shared" ref="D21:D52" si="3">A21/A$18</f>
        <v>-0.18429999999999999</v>
      </c>
      <c r="E21" s="71">
        <f t="shared" ref="E21:E52" si="4">B21/B$18</f>
        <v>-6.913899997016415E-3</v>
      </c>
      <c r="F21" s="72">
        <f>D21*D21</f>
        <v>3.3966489999999995E-2</v>
      </c>
      <c r="G21" s="72">
        <f>D21*F21</f>
        <v>-6.2600241069999986E-3</v>
      </c>
      <c r="H21" s="72">
        <f>F21*F21</f>
        <v>1.1537224429200997E-3</v>
      </c>
      <c r="I21" s="72">
        <f>E21*D21</f>
        <v>1.2742317694501252E-3</v>
      </c>
      <c r="J21" s="72">
        <f>I21*D21</f>
        <v>-2.3484091510965805E-4</v>
      </c>
      <c r="K21" s="72">
        <f t="shared" ref="K21:K84" ca="1" si="5">+E$4+E$5*D21+E$6*D21^2</f>
        <v>-6.9733223531580953E-3</v>
      </c>
      <c r="L21" s="72">
        <f ca="1">+(K21-E21)^2</f>
        <v>3.5310164094286941E-9</v>
      </c>
      <c r="M21" s="72">
        <f t="shared" ref="M21:M52" ca="1" si="6">(M$1-M$2*D21+M$3*F21)^2</f>
        <v>3.6606068414281223</v>
      </c>
      <c r="N21" s="72">
        <f t="shared" ref="N21:N52" ca="1" si="7">(-M$2+M$4*D21-M$5*F21)^2</f>
        <v>829.8171642339363</v>
      </c>
      <c r="O21" s="72">
        <f t="shared" ref="O21:O52" ca="1" si="8">+(M$3-D21*M$5+F21*M$6)^2</f>
        <v>4001.3062357808349</v>
      </c>
      <c r="P21" s="36">
        <f ca="1">+E21-K21</f>
        <v>5.942235614168033E-5</v>
      </c>
      <c r="Q21" s="36"/>
      <c r="R21" s="36">
        <v>21</v>
      </c>
      <c r="S21" s="36" t="s">
        <v>217</v>
      </c>
      <c r="T21" s="36"/>
    </row>
    <row r="22" spans="1:20" x14ac:dyDescent="0.2">
      <c r="A22" s="70">
        <v>-1706</v>
      </c>
      <c r="B22" s="70">
        <v>-1.0273799998685718E-2</v>
      </c>
      <c r="C22" s="36"/>
      <c r="D22" s="71">
        <f t="shared" si="3"/>
        <v>-0.1706</v>
      </c>
      <c r="E22" s="71">
        <f t="shared" si="4"/>
        <v>-1.0273799998685718E-2</v>
      </c>
      <c r="F22" s="72">
        <f t="shared" ref="F22:F85" si="9">D22*D22</f>
        <v>2.9104359999999999E-2</v>
      </c>
      <c r="G22" s="72">
        <f t="shared" ref="G22:G85" si="10">D22*F22</f>
        <v>-4.9652038159999998E-3</v>
      </c>
      <c r="H22" s="72">
        <f t="shared" ref="H22:H85" si="11">F22*F22</f>
        <v>8.4706377100959992E-4</v>
      </c>
      <c r="I22" s="72">
        <f t="shared" ref="I22:I85" si="12">E22*D22</f>
        <v>1.7527102797757835E-3</v>
      </c>
      <c r="J22" s="72">
        <f t="shared" ref="J22:J85" si="13">I22*D22</f>
        <v>-2.9901237372974868E-4</v>
      </c>
      <c r="K22" s="72">
        <f t="shared" ca="1" si="5"/>
        <v>-5.8951204413384452E-3</v>
      </c>
      <c r="L22" s="72">
        <f t="shared" ref="L22:L85" ca="1" si="14">+(K22-E22)^2</f>
        <v>1.9172834665930906E-5</v>
      </c>
      <c r="M22" s="72">
        <f t="shared" ca="1" si="6"/>
        <v>3.6590311377605294</v>
      </c>
      <c r="N22" s="72">
        <f t="shared" ca="1" si="7"/>
        <v>692.63658032618378</v>
      </c>
      <c r="O22" s="72">
        <f t="shared" ca="1" si="8"/>
        <v>3146.896456273796</v>
      </c>
      <c r="P22" s="36">
        <f t="shared" ref="P22:P85" ca="1" si="15">+E22-K22</f>
        <v>-4.3786795573472724E-3</v>
      </c>
      <c r="Q22" s="36"/>
      <c r="R22" s="36">
        <v>22</v>
      </c>
      <c r="S22" s="36" t="s">
        <v>218</v>
      </c>
      <c r="T22" s="36"/>
    </row>
    <row r="23" spans="1:20" x14ac:dyDescent="0.2">
      <c r="A23" s="70">
        <v>-1696</v>
      </c>
      <c r="B23" s="70">
        <v>-6.000800000037998E-3</v>
      </c>
      <c r="C23" s="36"/>
      <c r="D23" s="71">
        <f t="shared" si="3"/>
        <v>-0.1696</v>
      </c>
      <c r="E23" s="71">
        <f t="shared" si="4"/>
        <v>-6.000800000037998E-3</v>
      </c>
      <c r="F23" s="72">
        <f t="shared" si="9"/>
        <v>2.876416E-2</v>
      </c>
      <c r="G23" s="72">
        <f t="shared" si="10"/>
        <v>-4.8784015359999997E-3</v>
      </c>
      <c r="H23" s="72">
        <f t="shared" si="11"/>
        <v>8.2737690050559999E-4</v>
      </c>
      <c r="I23" s="72">
        <f t="shared" si="12"/>
        <v>1.0177356800064445E-3</v>
      </c>
      <c r="J23" s="72">
        <f t="shared" si="13"/>
        <v>-1.7260797132909297E-4</v>
      </c>
      <c r="K23" s="72">
        <f t="shared" ca="1" si="5"/>
        <v>-5.8186857059201189E-3</v>
      </c>
      <c r="L23" s="72">
        <f t="shared" ca="1" si="14"/>
        <v>3.3165616122053362E-8</v>
      </c>
      <c r="M23" s="72">
        <f t="shared" ca="1" si="6"/>
        <v>3.6585080734177744</v>
      </c>
      <c r="N23" s="72">
        <f t="shared" ca="1" si="7"/>
        <v>683.28626956136634</v>
      </c>
      <c r="O23" s="72">
        <f t="shared" ca="1" si="8"/>
        <v>3089.8848100285477</v>
      </c>
      <c r="P23" s="36">
        <f t="shared" ca="1" si="15"/>
        <v>-1.8211429411787907E-4</v>
      </c>
      <c r="Q23" s="36"/>
      <c r="R23" s="36">
        <v>23</v>
      </c>
      <c r="S23" s="36" t="s">
        <v>219</v>
      </c>
      <c r="T23" s="36"/>
    </row>
    <row r="24" spans="1:20" x14ac:dyDescent="0.2">
      <c r="A24" s="70">
        <v>-1541</v>
      </c>
      <c r="B24" s="70">
        <v>-9.2693000042345375E-3</v>
      </c>
      <c r="C24" s="36"/>
      <c r="D24" s="71">
        <f t="shared" si="3"/>
        <v>-0.15409999999999999</v>
      </c>
      <c r="E24" s="71">
        <f t="shared" si="4"/>
        <v>-9.2693000042345375E-3</v>
      </c>
      <c r="F24" s="72">
        <f t="shared" si="9"/>
        <v>2.3746809999999997E-2</v>
      </c>
      <c r="G24" s="72">
        <f t="shared" si="10"/>
        <v>-3.6593834209999992E-3</v>
      </c>
      <c r="H24" s="72">
        <f t="shared" si="11"/>
        <v>5.6391098517609981E-4</v>
      </c>
      <c r="I24" s="72">
        <f t="shared" si="12"/>
        <v>1.4283991306525421E-3</v>
      </c>
      <c r="J24" s="72">
        <f t="shared" si="13"/>
        <v>-2.2011630603355672E-4</v>
      </c>
      <c r="K24" s="72">
        <f t="shared" ca="1" si="5"/>
        <v>-4.6733734147742234E-3</v>
      </c>
      <c r="L24" s="72">
        <f t="shared" ca="1" si="14"/>
        <v>2.1122541215708316E-5</v>
      </c>
      <c r="M24" s="72">
        <f t="shared" ca="1" si="6"/>
        <v>3.6433174058824691</v>
      </c>
      <c r="N24" s="72">
        <f t="shared" ca="1" si="7"/>
        <v>549.25259844462528</v>
      </c>
      <c r="O24" s="72">
        <f t="shared" ca="1" si="8"/>
        <v>2292.894759169837</v>
      </c>
      <c r="P24" s="36">
        <f t="shared" ca="1" si="15"/>
        <v>-4.5959265894603141E-3</v>
      </c>
      <c r="Q24" s="36"/>
      <c r="R24" s="36">
        <v>24</v>
      </c>
      <c r="S24" s="36" t="s">
        <v>203</v>
      </c>
      <c r="T24" s="36"/>
    </row>
    <row r="25" spans="1:20" x14ac:dyDescent="0.2">
      <c r="A25" s="70">
        <v>-1541</v>
      </c>
      <c r="B25" s="70">
        <v>-1.269300002604723E-3</v>
      </c>
      <c r="C25" s="36"/>
      <c r="D25" s="71">
        <f t="shared" si="3"/>
        <v>-0.15409999999999999</v>
      </c>
      <c r="E25" s="71">
        <f t="shared" si="4"/>
        <v>-1.269300002604723E-3</v>
      </c>
      <c r="F25" s="72">
        <f t="shared" si="9"/>
        <v>2.3746809999999997E-2</v>
      </c>
      <c r="G25" s="72">
        <f t="shared" si="10"/>
        <v>-3.6593834209999992E-3</v>
      </c>
      <c r="H25" s="72">
        <f t="shared" si="11"/>
        <v>5.6391098517609981E-4</v>
      </c>
      <c r="I25" s="72">
        <f t="shared" si="12"/>
        <v>1.9559913040138779E-4</v>
      </c>
      <c r="J25" s="72">
        <f t="shared" si="13"/>
        <v>-3.0141825994853856E-5</v>
      </c>
      <c r="K25" s="72">
        <f t="shared" ca="1" si="5"/>
        <v>-4.6733734147742234E-3</v>
      </c>
      <c r="L25" s="72">
        <f t="shared" ca="1" si="14"/>
        <v>1.1587715795439305E-5</v>
      </c>
      <c r="M25" s="72">
        <f t="shared" ca="1" si="6"/>
        <v>3.6433174058824691</v>
      </c>
      <c r="N25" s="72">
        <f t="shared" ca="1" si="7"/>
        <v>549.25259844462528</v>
      </c>
      <c r="O25" s="72">
        <f t="shared" ca="1" si="8"/>
        <v>2292.894759169837</v>
      </c>
      <c r="P25" s="36">
        <f t="shared" ca="1" si="15"/>
        <v>3.4040734121695004E-3</v>
      </c>
      <c r="Q25" s="36"/>
      <c r="R25" s="36">
        <v>25</v>
      </c>
      <c r="S25" s="36" t="s">
        <v>204</v>
      </c>
      <c r="T25" s="36"/>
    </row>
    <row r="26" spans="1:20" x14ac:dyDescent="0.2">
      <c r="A26" s="70">
        <v>-1541</v>
      </c>
      <c r="B26" s="70">
        <v>6.7306999990250915E-3</v>
      </c>
      <c r="C26" s="36"/>
      <c r="D26" s="71">
        <f t="shared" si="3"/>
        <v>-0.15409999999999999</v>
      </c>
      <c r="E26" s="71">
        <f t="shared" si="4"/>
        <v>6.7306999990250915E-3</v>
      </c>
      <c r="F26" s="72">
        <f t="shared" si="9"/>
        <v>2.3746809999999997E-2</v>
      </c>
      <c r="G26" s="72">
        <f t="shared" si="10"/>
        <v>-3.6593834209999992E-3</v>
      </c>
      <c r="H26" s="72">
        <f t="shared" si="11"/>
        <v>5.6391098517609981E-4</v>
      </c>
      <c r="I26" s="72">
        <f t="shared" si="12"/>
        <v>-1.0372008698497665E-3</v>
      </c>
      <c r="J26" s="72">
        <f t="shared" si="13"/>
        <v>1.59832654043849E-4</v>
      </c>
      <c r="K26" s="72">
        <f t="shared" ca="1" si="5"/>
        <v>-4.6733734147742234E-3</v>
      </c>
      <c r="L26" s="72">
        <f t="shared" ca="1" si="14"/>
        <v>1.3005289042732437E-4</v>
      </c>
      <c r="M26" s="72">
        <f t="shared" ca="1" si="6"/>
        <v>3.6433174058824691</v>
      </c>
      <c r="N26" s="72">
        <f t="shared" ca="1" si="7"/>
        <v>549.25259844462528</v>
      </c>
      <c r="O26" s="72">
        <f t="shared" ca="1" si="8"/>
        <v>2292.894759169837</v>
      </c>
      <c r="P26" s="36">
        <f t="shared" ca="1" si="15"/>
        <v>1.1404073413799315E-2</v>
      </c>
      <c r="Q26" s="36"/>
      <c r="R26" s="36">
        <v>26</v>
      </c>
      <c r="S26" s="36" t="s">
        <v>220</v>
      </c>
      <c r="T26" s="36"/>
    </row>
    <row r="27" spans="1:20" x14ac:dyDescent="0.2">
      <c r="A27" s="70">
        <v>-1522</v>
      </c>
      <c r="B27" s="70">
        <v>-7.4506000019027852E-3</v>
      </c>
      <c r="C27" s="36"/>
      <c r="D27" s="71">
        <f t="shared" si="3"/>
        <v>-0.1522</v>
      </c>
      <c r="E27" s="71">
        <f t="shared" si="4"/>
        <v>-7.4506000019027852E-3</v>
      </c>
      <c r="F27" s="72">
        <f t="shared" si="9"/>
        <v>2.3164839999999999E-2</v>
      </c>
      <c r="G27" s="72">
        <f t="shared" si="10"/>
        <v>-3.5256886479999999E-3</v>
      </c>
      <c r="H27" s="72">
        <f t="shared" si="11"/>
        <v>5.3660981222559999E-4</v>
      </c>
      <c r="I27" s="72">
        <f t="shared" si="12"/>
        <v>1.1339813202896039E-3</v>
      </c>
      <c r="J27" s="72">
        <f t="shared" si="13"/>
        <v>-1.7259195694807771E-4</v>
      </c>
      <c r="K27" s="72">
        <f t="shared" ca="1" si="5"/>
        <v>-4.5380767844622237E-3</v>
      </c>
      <c r="L27" s="72">
        <f t="shared" ca="1" si="14"/>
        <v>8.4827914921303198E-6</v>
      </c>
      <c r="M27" s="72">
        <f t="shared" ca="1" si="6"/>
        <v>3.6405419977164288</v>
      </c>
      <c r="N27" s="72">
        <f t="shared" ca="1" si="7"/>
        <v>534.18209505463415</v>
      </c>
      <c r="O27" s="72">
        <f t="shared" ca="1" si="8"/>
        <v>2205.9098649391417</v>
      </c>
      <c r="P27" s="36">
        <f t="shared" ca="1" si="15"/>
        <v>-2.9125232174405614E-3</v>
      </c>
      <c r="Q27" s="36"/>
      <c r="R27" s="36"/>
      <c r="S27" s="36"/>
      <c r="T27" s="36"/>
    </row>
    <row r="28" spans="1:20" x14ac:dyDescent="0.2">
      <c r="A28" s="70">
        <v>-1385</v>
      </c>
      <c r="B28" s="70">
        <v>1.8950000230688602E-4</v>
      </c>
      <c r="C28" s="36"/>
      <c r="D28" s="71">
        <f t="shared" si="3"/>
        <v>-0.13850000000000001</v>
      </c>
      <c r="E28" s="71">
        <f t="shared" si="4"/>
        <v>1.8950000230688602E-4</v>
      </c>
      <c r="F28" s="72">
        <f t="shared" si="9"/>
        <v>1.9182250000000005E-2</v>
      </c>
      <c r="G28" s="72">
        <f t="shared" si="10"/>
        <v>-2.6567416250000008E-3</v>
      </c>
      <c r="H28" s="72">
        <f t="shared" si="11"/>
        <v>3.679587150625002E-4</v>
      </c>
      <c r="I28" s="72">
        <f t="shared" si="12"/>
        <v>-2.6245750319503716E-5</v>
      </c>
      <c r="J28" s="72">
        <f t="shared" si="13"/>
        <v>3.6350364192512651E-6</v>
      </c>
      <c r="K28" s="72">
        <f t="shared" ca="1" si="5"/>
        <v>-3.5954636854988072E-3</v>
      </c>
      <c r="L28" s="72">
        <f t="shared" ca="1" si="14"/>
        <v>1.4325950118007673E-5</v>
      </c>
      <c r="M28" s="72">
        <f t="shared" ca="1" si="6"/>
        <v>3.6146618329241509</v>
      </c>
      <c r="N28" s="72">
        <f t="shared" ca="1" si="7"/>
        <v>433.77916977070822</v>
      </c>
      <c r="O28" s="72">
        <f t="shared" ca="1" si="8"/>
        <v>1642.6721791658226</v>
      </c>
      <c r="P28" s="36">
        <f t="shared" ca="1" si="15"/>
        <v>3.7849636878056932E-3</v>
      </c>
      <c r="Q28" s="36"/>
      <c r="R28" s="36"/>
      <c r="S28" s="36"/>
      <c r="T28" s="36"/>
    </row>
    <row r="29" spans="1:20" x14ac:dyDescent="0.2">
      <c r="A29" s="70">
        <v>-1375</v>
      </c>
      <c r="B29" s="70">
        <v>1.4624999967054464E-3</v>
      </c>
      <c r="C29" s="36"/>
      <c r="D29" s="71">
        <f t="shared" si="3"/>
        <v>-0.13750000000000001</v>
      </c>
      <c r="E29" s="71">
        <f t="shared" si="4"/>
        <v>1.4624999967054464E-3</v>
      </c>
      <c r="F29" s="72">
        <f t="shared" si="9"/>
        <v>1.8906250000000003E-2</v>
      </c>
      <c r="G29" s="72">
        <f t="shared" si="10"/>
        <v>-2.5996093750000008E-3</v>
      </c>
      <c r="H29" s="72">
        <f t="shared" si="11"/>
        <v>3.574462890625001E-4</v>
      </c>
      <c r="I29" s="72">
        <f t="shared" si="12"/>
        <v>-2.0109374954699888E-4</v>
      </c>
      <c r="J29" s="72">
        <f t="shared" si="13"/>
        <v>2.765039056271235E-5</v>
      </c>
      <c r="K29" s="72">
        <f t="shared" ca="1" si="5"/>
        <v>-3.5289259437196216E-3</v>
      </c>
      <c r="L29" s="72">
        <f t="shared" ca="1" si="14"/>
        <v>2.491433291874828E-5</v>
      </c>
      <c r="M29" s="72">
        <f t="shared" ca="1" si="6"/>
        <v>3.6123709033544733</v>
      </c>
      <c r="N29" s="72">
        <f t="shared" ca="1" si="7"/>
        <v>427.00000505138104</v>
      </c>
      <c r="O29" s="72">
        <f t="shared" ca="1" si="8"/>
        <v>1605.7715949969272</v>
      </c>
      <c r="P29" s="36">
        <f t="shared" ca="1" si="15"/>
        <v>4.9914259404250684E-3</v>
      </c>
      <c r="Q29" s="36"/>
      <c r="R29" s="36"/>
      <c r="S29" s="36"/>
      <c r="T29" s="36"/>
    </row>
    <row r="30" spans="1:20" x14ac:dyDescent="0.2">
      <c r="A30" s="70">
        <v>-1348</v>
      </c>
      <c r="B30" s="70">
        <v>-2.9004000025452115E-3</v>
      </c>
      <c r="C30" s="36"/>
      <c r="D30" s="71">
        <f t="shared" si="3"/>
        <v>-0.1348</v>
      </c>
      <c r="E30" s="71">
        <f t="shared" si="4"/>
        <v>-2.9004000025452115E-3</v>
      </c>
      <c r="F30" s="72">
        <f t="shared" si="9"/>
        <v>1.8171039999999999E-2</v>
      </c>
      <c r="G30" s="72">
        <f t="shared" si="10"/>
        <v>-2.4494561920000001E-3</v>
      </c>
      <c r="H30" s="72">
        <f t="shared" si="11"/>
        <v>3.301866946816E-4</v>
      </c>
      <c r="I30" s="72">
        <f t="shared" si="12"/>
        <v>3.9097392034309451E-4</v>
      </c>
      <c r="J30" s="72">
        <f t="shared" si="13"/>
        <v>-5.2703284462249139E-5</v>
      </c>
      <c r="K30" s="72">
        <f t="shared" ca="1" si="5"/>
        <v>-3.3508140871222843E-3</v>
      </c>
      <c r="L30" s="72">
        <f t="shared" ca="1" si="14"/>
        <v>2.0287284758540257E-7</v>
      </c>
      <c r="M30" s="72">
        <f t="shared" ca="1" si="6"/>
        <v>3.6059137077980585</v>
      </c>
      <c r="N30" s="72">
        <f t="shared" ca="1" si="7"/>
        <v>409.05645931333135</v>
      </c>
      <c r="O30" s="72">
        <f t="shared" ca="1" si="8"/>
        <v>1508.8703859844943</v>
      </c>
      <c r="P30" s="36">
        <f t="shared" ca="1" si="15"/>
        <v>4.5041408457707289E-4</v>
      </c>
      <c r="Q30" s="36"/>
      <c r="R30" s="36"/>
      <c r="S30" s="36"/>
      <c r="T30" s="36"/>
    </row>
    <row r="31" spans="1:20" x14ac:dyDescent="0.2">
      <c r="A31" s="70">
        <v>-1348</v>
      </c>
      <c r="B31" s="70">
        <v>-2.9004000025452115E-3</v>
      </c>
      <c r="C31" s="36"/>
      <c r="D31" s="71">
        <f t="shared" si="3"/>
        <v>-0.1348</v>
      </c>
      <c r="E31" s="71">
        <f t="shared" si="4"/>
        <v>-2.9004000025452115E-3</v>
      </c>
      <c r="F31" s="72">
        <f t="shared" si="9"/>
        <v>1.8171039999999999E-2</v>
      </c>
      <c r="G31" s="72">
        <f t="shared" si="10"/>
        <v>-2.4494561920000001E-3</v>
      </c>
      <c r="H31" s="72">
        <f t="shared" si="11"/>
        <v>3.301866946816E-4</v>
      </c>
      <c r="I31" s="72">
        <f t="shared" si="12"/>
        <v>3.9097392034309451E-4</v>
      </c>
      <c r="J31" s="72">
        <f t="shared" si="13"/>
        <v>-5.2703284462249139E-5</v>
      </c>
      <c r="K31" s="72">
        <f t="shared" ca="1" si="5"/>
        <v>-3.3508140871222843E-3</v>
      </c>
      <c r="L31" s="72">
        <f t="shared" ca="1" si="14"/>
        <v>2.0287284758540257E-7</v>
      </c>
      <c r="M31" s="72">
        <f t="shared" ca="1" si="6"/>
        <v>3.6059137077980585</v>
      </c>
      <c r="N31" s="72">
        <f t="shared" ca="1" si="7"/>
        <v>409.05645931333135</v>
      </c>
      <c r="O31" s="72">
        <f t="shared" ca="1" si="8"/>
        <v>1508.8703859844943</v>
      </c>
      <c r="P31" s="36">
        <f t="shared" ca="1" si="15"/>
        <v>4.5041408457707289E-4</v>
      </c>
      <c r="Q31" s="36"/>
      <c r="R31" s="36"/>
      <c r="S31" s="36"/>
      <c r="T31" s="36"/>
    </row>
    <row r="32" spans="1:20" x14ac:dyDescent="0.2">
      <c r="A32" s="70">
        <v>-1347</v>
      </c>
      <c r="B32" s="70">
        <v>-7.1730999989085831E-3</v>
      </c>
      <c r="C32" s="36"/>
      <c r="D32" s="71">
        <f t="shared" si="3"/>
        <v>-0.13469999999999999</v>
      </c>
      <c r="E32" s="71">
        <f t="shared" si="4"/>
        <v>-7.1730999989085831E-3</v>
      </c>
      <c r="F32" s="72">
        <f t="shared" si="9"/>
        <v>1.8144089999999995E-2</v>
      </c>
      <c r="G32" s="72">
        <f t="shared" si="10"/>
        <v>-2.444008922999999E-3</v>
      </c>
      <c r="H32" s="72">
        <f t="shared" si="11"/>
        <v>3.2920800192809982E-4</v>
      </c>
      <c r="I32" s="72">
        <f t="shared" si="12"/>
        <v>9.6621656985298608E-4</v>
      </c>
      <c r="J32" s="72">
        <f t="shared" si="13"/>
        <v>-1.3014937195919722E-4</v>
      </c>
      <c r="K32" s="72">
        <f t="shared" ca="1" si="5"/>
        <v>-3.3442605161509912E-3</v>
      </c>
      <c r="L32" s="72">
        <f t="shared" ca="1" si="14"/>
        <v>1.4660011784723424E-5</v>
      </c>
      <c r="M32" s="72">
        <f t="shared" ca="1" si="6"/>
        <v>3.6056669472610405</v>
      </c>
      <c r="N32" s="72">
        <f t="shared" ca="1" si="7"/>
        <v>408.40189912111458</v>
      </c>
      <c r="O32" s="72">
        <f t="shared" ca="1" si="8"/>
        <v>1505.3571846907905</v>
      </c>
      <c r="P32" s="36">
        <f t="shared" ca="1" si="15"/>
        <v>-3.8288394827575918E-3</v>
      </c>
      <c r="Q32" s="36"/>
      <c r="R32" s="36"/>
      <c r="S32" s="36"/>
      <c r="T32" s="36"/>
    </row>
    <row r="33" spans="1:20" x14ac:dyDescent="0.2">
      <c r="A33" s="70">
        <v>-1347</v>
      </c>
      <c r="B33" s="70">
        <v>-7.1730999989085831E-3</v>
      </c>
      <c r="C33" s="36"/>
      <c r="D33" s="71">
        <f t="shared" si="3"/>
        <v>-0.13469999999999999</v>
      </c>
      <c r="E33" s="71">
        <f t="shared" si="4"/>
        <v>-7.1730999989085831E-3</v>
      </c>
      <c r="F33" s="72">
        <f t="shared" si="9"/>
        <v>1.8144089999999995E-2</v>
      </c>
      <c r="G33" s="72">
        <f t="shared" si="10"/>
        <v>-2.444008922999999E-3</v>
      </c>
      <c r="H33" s="72">
        <f t="shared" si="11"/>
        <v>3.2920800192809982E-4</v>
      </c>
      <c r="I33" s="72">
        <f t="shared" si="12"/>
        <v>9.6621656985298608E-4</v>
      </c>
      <c r="J33" s="72">
        <f t="shared" si="13"/>
        <v>-1.3014937195919722E-4</v>
      </c>
      <c r="K33" s="72">
        <f t="shared" ca="1" si="5"/>
        <v>-3.3442605161509912E-3</v>
      </c>
      <c r="L33" s="72">
        <f t="shared" ca="1" si="14"/>
        <v>1.4660011784723424E-5</v>
      </c>
      <c r="M33" s="72">
        <f t="shared" ca="1" si="6"/>
        <v>3.6056669472610405</v>
      </c>
      <c r="N33" s="72">
        <f t="shared" ca="1" si="7"/>
        <v>408.40189912111458</v>
      </c>
      <c r="O33" s="72">
        <f t="shared" ca="1" si="8"/>
        <v>1505.3571846907905</v>
      </c>
      <c r="P33" s="36">
        <f t="shared" ca="1" si="15"/>
        <v>-3.8288394827575918E-3</v>
      </c>
      <c r="Q33" s="36"/>
      <c r="R33" s="36"/>
      <c r="S33" s="36"/>
      <c r="T33" s="36"/>
    </row>
    <row r="34" spans="1:20" x14ac:dyDescent="0.2">
      <c r="A34" s="70">
        <v>-1339</v>
      </c>
      <c r="B34" s="70">
        <v>-3.3547000057296827E-3</v>
      </c>
      <c r="C34" s="36"/>
      <c r="D34" s="71">
        <f t="shared" si="3"/>
        <v>-0.13389999999999999</v>
      </c>
      <c r="E34" s="71">
        <f t="shared" si="4"/>
        <v>-3.3547000057296827E-3</v>
      </c>
      <c r="F34" s="72">
        <f t="shared" si="9"/>
        <v>1.7929209999999998E-2</v>
      </c>
      <c r="G34" s="72">
        <f t="shared" si="10"/>
        <v>-2.4007212189999993E-3</v>
      </c>
      <c r="H34" s="72">
        <f t="shared" si="11"/>
        <v>3.2145657122409989E-4</v>
      </c>
      <c r="I34" s="72">
        <f t="shared" si="12"/>
        <v>4.4919433076720452E-4</v>
      </c>
      <c r="J34" s="72">
        <f t="shared" si="13"/>
        <v>-6.014712088972868E-5</v>
      </c>
      <c r="K34" s="72">
        <f t="shared" ca="1" si="5"/>
        <v>-3.2919429427018449E-3</v>
      </c>
      <c r="L34" s="72">
        <f t="shared" ca="1" si="14"/>
        <v>3.9384489598800076E-9</v>
      </c>
      <c r="M34" s="72">
        <f t="shared" ca="1" si="6"/>
        <v>3.6036733310571609</v>
      </c>
      <c r="N34" s="72">
        <f t="shared" ca="1" si="7"/>
        <v>403.19097744870504</v>
      </c>
      <c r="O34" s="72">
        <f t="shared" ca="1" si="8"/>
        <v>1477.4443873656528</v>
      </c>
      <c r="P34" s="36">
        <f t="shared" ca="1" si="15"/>
        <v>-6.2757063027837814E-5</v>
      </c>
      <c r="Q34" s="36"/>
      <c r="R34" s="36"/>
      <c r="S34" s="36"/>
      <c r="T34" s="36"/>
    </row>
    <row r="35" spans="1:20" x14ac:dyDescent="0.2">
      <c r="A35" s="70">
        <v>-1339</v>
      </c>
      <c r="B35" s="70">
        <v>-3.3547000057296827E-3</v>
      </c>
      <c r="C35" s="36"/>
      <c r="D35" s="71">
        <f t="shared" si="3"/>
        <v>-0.13389999999999999</v>
      </c>
      <c r="E35" s="71">
        <f t="shared" si="4"/>
        <v>-3.3547000057296827E-3</v>
      </c>
      <c r="F35" s="72">
        <f t="shared" si="9"/>
        <v>1.7929209999999998E-2</v>
      </c>
      <c r="G35" s="72">
        <f t="shared" si="10"/>
        <v>-2.4007212189999993E-3</v>
      </c>
      <c r="H35" s="72">
        <f t="shared" si="11"/>
        <v>3.2145657122409989E-4</v>
      </c>
      <c r="I35" s="72">
        <f t="shared" si="12"/>
        <v>4.4919433076720452E-4</v>
      </c>
      <c r="J35" s="72">
        <f t="shared" si="13"/>
        <v>-6.014712088972868E-5</v>
      </c>
      <c r="K35" s="72">
        <f t="shared" ca="1" si="5"/>
        <v>-3.2919429427018449E-3</v>
      </c>
      <c r="L35" s="72">
        <f t="shared" ca="1" si="14"/>
        <v>3.9384489598800076E-9</v>
      </c>
      <c r="M35" s="72">
        <f t="shared" ca="1" si="6"/>
        <v>3.6036733310571609</v>
      </c>
      <c r="N35" s="72">
        <f t="shared" ca="1" si="7"/>
        <v>403.19097744870504</v>
      </c>
      <c r="O35" s="72">
        <f t="shared" ca="1" si="8"/>
        <v>1477.4443873656528</v>
      </c>
      <c r="P35" s="36">
        <f t="shared" ca="1" si="15"/>
        <v>-6.2757063027837814E-5</v>
      </c>
      <c r="Q35" s="36"/>
      <c r="R35" s="36"/>
      <c r="S35" s="36"/>
      <c r="T35" s="36"/>
    </row>
    <row r="36" spans="1:20" x14ac:dyDescent="0.2">
      <c r="A36" s="70">
        <v>-1338</v>
      </c>
      <c r="B36" s="70">
        <v>-5.6274000016856007E-3</v>
      </c>
      <c r="C36" s="36"/>
      <c r="D36" s="71">
        <f t="shared" si="3"/>
        <v>-0.1338</v>
      </c>
      <c r="E36" s="71">
        <f t="shared" si="4"/>
        <v>-5.6274000016856007E-3</v>
      </c>
      <c r="F36" s="72">
        <f t="shared" si="9"/>
        <v>1.7902440000000002E-2</v>
      </c>
      <c r="G36" s="72">
        <f t="shared" si="10"/>
        <v>-2.3953464720000003E-3</v>
      </c>
      <c r="H36" s="72">
        <f t="shared" si="11"/>
        <v>3.2049735795360007E-4</v>
      </c>
      <c r="I36" s="72">
        <f t="shared" si="12"/>
        <v>7.5294612022553341E-4</v>
      </c>
      <c r="J36" s="72">
        <f t="shared" si="13"/>
        <v>-1.0074419088617637E-4</v>
      </c>
      <c r="K36" s="72">
        <f t="shared" ca="1" si="5"/>
        <v>-3.2854171203108508E-3</v>
      </c>
      <c r="L36" s="72">
        <f t="shared" ca="1" si="14"/>
        <v>5.4848838166523758E-6</v>
      </c>
      <c r="M36" s="72">
        <f t="shared" ca="1" si="6"/>
        <v>3.603421688400398</v>
      </c>
      <c r="N36" s="72">
        <f t="shared" ca="1" si="7"/>
        <v>402.54280048813257</v>
      </c>
      <c r="O36" s="72">
        <f t="shared" ca="1" si="8"/>
        <v>1473.9793226297511</v>
      </c>
      <c r="P36" s="36">
        <f t="shared" ca="1" si="15"/>
        <v>-2.3419828813747499E-3</v>
      </c>
      <c r="Q36" s="36"/>
      <c r="R36" s="36"/>
      <c r="S36" s="36"/>
      <c r="T36" s="36"/>
    </row>
    <row r="37" spans="1:20" x14ac:dyDescent="0.2">
      <c r="A37" s="70">
        <v>-1338</v>
      </c>
      <c r="B37" s="70">
        <v>-5.6274000016856007E-3</v>
      </c>
      <c r="C37" s="36"/>
      <c r="D37" s="71">
        <f t="shared" si="3"/>
        <v>-0.1338</v>
      </c>
      <c r="E37" s="71">
        <f t="shared" si="4"/>
        <v>-5.6274000016856007E-3</v>
      </c>
      <c r="F37" s="72">
        <f t="shared" si="9"/>
        <v>1.7902440000000002E-2</v>
      </c>
      <c r="G37" s="72">
        <f t="shared" si="10"/>
        <v>-2.3953464720000003E-3</v>
      </c>
      <c r="H37" s="72">
        <f t="shared" si="11"/>
        <v>3.2049735795360007E-4</v>
      </c>
      <c r="I37" s="72">
        <f t="shared" si="12"/>
        <v>7.5294612022553341E-4</v>
      </c>
      <c r="J37" s="72">
        <f t="shared" si="13"/>
        <v>-1.0074419088617637E-4</v>
      </c>
      <c r="K37" s="72">
        <f t="shared" ca="1" si="5"/>
        <v>-3.2854171203108508E-3</v>
      </c>
      <c r="L37" s="72">
        <f t="shared" ca="1" si="14"/>
        <v>5.4848838166523758E-6</v>
      </c>
      <c r="M37" s="72">
        <f t="shared" ca="1" si="6"/>
        <v>3.603421688400398</v>
      </c>
      <c r="N37" s="72">
        <f t="shared" ca="1" si="7"/>
        <v>402.54280048813257</v>
      </c>
      <c r="O37" s="72">
        <f t="shared" ca="1" si="8"/>
        <v>1473.9793226297511</v>
      </c>
      <c r="P37" s="36">
        <f t="shared" ca="1" si="15"/>
        <v>-2.3419828813747499E-3</v>
      </c>
      <c r="Q37" s="36"/>
      <c r="R37" s="36"/>
      <c r="S37" s="36"/>
      <c r="T37" s="36"/>
    </row>
    <row r="38" spans="1:20" x14ac:dyDescent="0.2">
      <c r="A38" s="70">
        <v>-1273</v>
      </c>
      <c r="B38" s="70">
        <v>-3.5289999505039304E-4</v>
      </c>
      <c r="C38" s="36"/>
      <c r="D38" s="71">
        <f t="shared" si="3"/>
        <v>-0.1273</v>
      </c>
      <c r="E38" s="71">
        <f t="shared" si="4"/>
        <v>-3.5289999505039304E-4</v>
      </c>
      <c r="F38" s="72">
        <f t="shared" si="9"/>
        <v>1.6205290000000001E-2</v>
      </c>
      <c r="G38" s="72">
        <f t="shared" si="10"/>
        <v>-2.0629334169999999E-3</v>
      </c>
      <c r="H38" s="72">
        <f t="shared" si="11"/>
        <v>2.626114239841E-4</v>
      </c>
      <c r="I38" s="72">
        <f t="shared" si="12"/>
        <v>4.492416936991503E-5</v>
      </c>
      <c r="J38" s="72">
        <f t="shared" si="13"/>
        <v>-5.7188467607901831E-6</v>
      </c>
      <c r="K38" s="72">
        <f t="shared" ca="1" si="5"/>
        <v>-2.867852076533541E-3</v>
      </c>
      <c r="L38" s="72">
        <f t="shared" ca="1" si="14"/>
        <v>6.3249839721564185E-6</v>
      </c>
      <c r="M38" s="72">
        <f t="shared" ca="1" si="6"/>
        <v>3.5859046970948754</v>
      </c>
      <c r="N38" s="72">
        <f t="shared" ca="1" si="7"/>
        <v>361.90740185337262</v>
      </c>
      <c r="O38" s="72">
        <f t="shared" ca="1" si="8"/>
        <v>1259.9730993938822</v>
      </c>
      <c r="P38" s="36">
        <f t="shared" ca="1" si="15"/>
        <v>2.5149520814831479E-3</v>
      </c>
      <c r="Q38" s="36"/>
      <c r="R38" s="36"/>
      <c r="S38" s="36"/>
      <c r="T38" s="36"/>
    </row>
    <row r="39" spans="1:20" x14ac:dyDescent="0.2">
      <c r="A39" s="70">
        <v>-1154</v>
      </c>
      <c r="B39" s="70">
        <v>1.9579999934649095E-4</v>
      </c>
      <c r="C39" s="36"/>
      <c r="D39" s="71">
        <f t="shared" si="3"/>
        <v>-0.1154</v>
      </c>
      <c r="E39" s="71">
        <f t="shared" si="4"/>
        <v>1.9579999934649095E-4</v>
      </c>
      <c r="F39" s="72">
        <f t="shared" si="9"/>
        <v>1.331716E-2</v>
      </c>
      <c r="G39" s="72">
        <f t="shared" si="10"/>
        <v>-1.5368002640000001E-3</v>
      </c>
      <c r="H39" s="72">
        <f t="shared" si="11"/>
        <v>1.773467504656E-4</v>
      </c>
      <c r="I39" s="72">
        <f t="shared" si="12"/>
        <v>-2.2595319924585057E-5</v>
      </c>
      <c r="J39" s="72">
        <f t="shared" si="13"/>
        <v>2.6074999192971157E-6</v>
      </c>
      <c r="K39" s="72">
        <f t="shared" ca="1" si="5"/>
        <v>-2.1371414488843251E-3</v>
      </c>
      <c r="L39" s="72">
        <f t="shared" ca="1" si="14"/>
        <v>5.4426158008732968E-6</v>
      </c>
      <c r="M39" s="72">
        <f t="shared" ca="1" si="6"/>
        <v>3.5479577127506956</v>
      </c>
      <c r="N39" s="72">
        <f t="shared" ca="1" si="7"/>
        <v>294.85211859248898</v>
      </c>
      <c r="O39" s="72">
        <f t="shared" ca="1" si="8"/>
        <v>922.52984010288139</v>
      </c>
      <c r="P39" s="36">
        <f t="shared" ca="1" si="15"/>
        <v>2.332941448230816E-3</v>
      </c>
      <c r="Q39" s="36"/>
      <c r="R39" s="36"/>
      <c r="S39" s="36"/>
      <c r="T39" s="36"/>
    </row>
    <row r="40" spans="1:20" x14ac:dyDescent="0.2">
      <c r="A40" s="70">
        <v>-1017</v>
      </c>
      <c r="B40" s="70">
        <v>9.8359000039636157E-3</v>
      </c>
      <c r="C40" s="36"/>
      <c r="D40" s="71">
        <f t="shared" si="3"/>
        <v>-0.1017</v>
      </c>
      <c r="E40" s="71">
        <f t="shared" si="4"/>
        <v>9.8359000039636157E-3</v>
      </c>
      <c r="F40" s="72">
        <f t="shared" si="9"/>
        <v>1.034289E-2</v>
      </c>
      <c r="G40" s="72">
        <f t="shared" si="10"/>
        <v>-1.0518719130000001E-3</v>
      </c>
      <c r="H40" s="72">
        <f t="shared" si="11"/>
        <v>1.069753735521E-4</v>
      </c>
      <c r="I40" s="72">
        <f t="shared" si="12"/>
        <v>-1.0003110304030998E-3</v>
      </c>
      <c r="J40" s="72">
        <f t="shared" si="13"/>
        <v>1.0173163179199525E-4</v>
      </c>
      <c r="K40" s="72">
        <f t="shared" ca="1" si="5"/>
        <v>-1.3499697303916045E-3</v>
      </c>
      <c r="L40" s="72">
        <f t="shared" ca="1" si="14"/>
        <v>1.2512368171396413E-4</v>
      </c>
      <c r="M40" s="72">
        <f t="shared" ca="1" si="6"/>
        <v>3.4949988761108011</v>
      </c>
      <c r="N40" s="72">
        <f t="shared" ca="1" si="7"/>
        <v>228.60202671147832</v>
      </c>
      <c r="O40" s="72">
        <f t="shared" ca="1" si="8"/>
        <v>613.20807172898992</v>
      </c>
      <c r="P40" s="36">
        <f t="shared" ca="1" si="15"/>
        <v>1.118586973435522E-2</v>
      </c>
      <c r="Q40" s="36"/>
      <c r="R40" s="36"/>
      <c r="S40" s="36"/>
      <c r="T40" s="36"/>
    </row>
    <row r="41" spans="1:20" x14ac:dyDescent="0.2">
      <c r="A41" s="70">
        <v>-989</v>
      </c>
      <c r="B41" s="70">
        <v>-1.5799699998751748E-2</v>
      </c>
      <c r="C41" s="36"/>
      <c r="D41" s="71">
        <f t="shared" si="3"/>
        <v>-9.8900000000000002E-2</v>
      </c>
      <c r="E41" s="71">
        <f t="shared" si="4"/>
        <v>-1.5799699998751748E-2</v>
      </c>
      <c r="F41" s="72">
        <f t="shared" si="9"/>
        <v>9.7812100000000003E-3</v>
      </c>
      <c r="G41" s="72">
        <f t="shared" si="10"/>
        <v>-9.6736166900000006E-4</v>
      </c>
      <c r="H41" s="72">
        <f t="shared" si="11"/>
        <v>9.5672069064100008E-5</v>
      </c>
      <c r="I41" s="72">
        <f t="shared" si="12"/>
        <v>1.5625903298765479E-3</v>
      </c>
      <c r="J41" s="72">
        <f t="shared" si="13"/>
        <v>-1.5454018362479061E-4</v>
      </c>
      <c r="K41" s="72">
        <f t="shared" ca="1" si="5"/>
        <v>-1.1962100549222758E-3</v>
      </c>
      <c r="L41" s="72">
        <f t="shared" ca="1" si="14"/>
        <v>2.1326191853952853E-4</v>
      </c>
      <c r="M41" s="72">
        <f t="shared" ca="1" si="6"/>
        <v>3.4829727683704759</v>
      </c>
      <c r="N41" s="72">
        <f t="shared" ca="1" si="7"/>
        <v>216.4124476848246</v>
      </c>
      <c r="O41" s="72">
        <f t="shared" ca="1" si="8"/>
        <v>559.52765392890933</v>
      </c>
      <c r="P41" s="36">
        <f t="shared" ca="1" si="15"/>
        <v>-1.4603489943829472E-2</v>
      </c>
      <c r="Q41" s="36"/>
      <c r="R41" s="36"/>
      <c r="S41" s="36"/>
      <c r="T41" s="36"/>
    </row>
    <row r="42" spans="1:20" x14ac:dyDescent="0.2">
      <c r="A42" s="70">
        <v>-989</v>
      </c>
      <c r="B42" s="70">
        <v>3.2003000014810823E-3</v>
      </c>
      <c r="C42" s="36"/>
      <c r="D42" s="71">
        <f t="shared" si="3"/>
        <v>-9.8900000000000002E-2</v>
      </c>
      <c r="E42" s="71">
        <f t="shared" si="4"/>
        <v>3.2003000014810823E-3</v>
      </c>
      <c r="F42" s="72">
        <f t="shared" si="9"/>
        <v>9.7812100000000003E-3</v>
      </c>
      <c r="G42" s="72">
        <f t="shared" si="10"/>
        <v>-9.6736166900000006E-4</v>
      </c>
      <c r="H42" s="72">
        <f t="shared" si="11"/>
        <v>9.5672069064100008E-5</v>
      </c>
      <c r="I42" s="72">
        <f t="shared" si="12"/>
        <v>-3.1650967014647903E-4</v>
      </c>
      <c r="J42" s="72">
        <f t="shared" si="13"/>
        <v>3.1302806377486776E-5</v>
      </c>
      <c r="K42" s="72">
        <f t="shared" ca="1" si="5"/>
        <v>-1.1962100549222758E-3</v>
      </c>
      <c r="L42" s="72">
        <f t="shared" ca="1" si="14"/>
        <v>1.9329300676055859E-5</v>
      </c>
      <c r="M42" s="72">
        <f t="shared" ca="1" si="6"/>
        <v>3.4829727683704759</v>
      </c>
      <c r="N42" s="72">
        <f t="shared" ca="1" si="7"/>
        <v>216.4124476848246</v>
      </c>
      <c r="O42" s="72">
        <f t="shared" ca="1" si="8"/>
        <v>559.52765392890933</v>
      </c>
      <c r="P42" s="36">
        <f t="shared" ca="1" si="15"/>
        <v>4.3965100564033579E-3</v>
      </c>
      <c r="Q42" s="36"/>
      <c r="R42" s="36"/>
      <c r="S42" s="36"/>
      <c r="T42" s="36"/>
    </row>
    <row r="43" spans="1:20" x14ac:dyDescent="0.2">
      <c r="A43" s="70">
        <v>-971</v>
      </c>
      <c r="B43" s="70">
        <v>1.0291699996741954E-2</v>
      </c>
      <c r="C43" s="36"/>
      <c r="D43" s="71">
        <f t="shared" si="3"/>
        <v>-9.7100000000000006E-2</v>
      </c>
      <c r="E43" s="71">
        <f t="shared" si="4"/>
        <v>1.0291699996741954E-2</v>
      </c>
      <c r="F43" s="72">
        <f t="shared" si="9"/>
        <v>9.4284100000000017E-3</v>
      </c>
      <c r="G43" s="72">
        <f t="shared" si="10"/>
        <v>-9.1549861100000021E-4</v>
      </c>
      <c r="H43" s="72">
        <f t="shared" si="11"/>
        <v>8.8894915128100028E-5</v>
      </c>
      <c r="I43" s="72">
        <f t="shared" si="12"/>
        <v>-9.9932406968364384E-4</v>
      </c>
      <c r="J43" s="72">
        <f t="shared" si="13"/>
        <v>9.7034367166281828E-5</v>
      </c>
      <c r="K43" s="72">
        <f t="shared" ca="1" si="5"/>
        <v>-1.0986409839570683E-3</v>
      </c>
      <c r="L43" s="72">
        <f t="shared" ca="1" si="14"/>
        <v>1.2973986765659157E-4</v>
      </c>
      <c r="M43" s="72">
        <f t="shared" ca="1" si="6"/>
        <v>3.4750286366206713</v>
      </c>
      <c r="N43" s="72">
        <f t="shared" ca="1" si="7"/>
        <v>208.80801131391354</v>
      </c>
      <c r="O43" s="72">
        <f t="shared" ca="1" si="8"/>
        <v>526.62869318830474</v>
      </c>
      <c r="P43" s="36">
        <f t="shared" ca="1" si="15"/>
        <v>1.1390340980699023E-2</v>
      </c>
      <c r="Q43" s="36"/>
      <c r="R43" s="36"/>
      <c r="S43" s="36"/>
      <c r="T43" s="36"/>
    </row>
    <row r="44" spans="1:20" x14ac:dyDescent="0.2">
      <c r="A44" s="70">
        <v>-914</v>
      </c>
      <c r="B44" s="70">
        <v>2.7478000047267415E-3</v>
      </c>
      <c r="C44" s="36"/>
      <c r="D44" s="71">
        <f t="shared" si="3"/>
        <v>-9.1399999999999995E-2</v>
      </c>
      <c r="E44" s="71">
        <f t="shared" si="4"/>
        <v>2.7478000047267415E-3</v>
      </c>
      <c r="F44" s="72">
        <f t="shared" si="9"/>
        <v>8.3539599999999988E-3</v>
      </c>
      <c r="G44" s="72">
        <f t="shared" si="10"/>
        <v>-7.6355194399999981E-4</v>
      </c>
      <c r="H44" s="72">
        <f t="shared" si="11"/>
        <v>6.9788647681599979E-5</v>
      </c>
      <c r="I44" s="72">
        <f t="shared" si="12"/>
        <v>-2.5114892043202414E-4</v>
      </c>
      <c r="J44" s="72">
        <f t="shared" si="13"/>
        <v>2.2955011327487006E-5</v>
      </c>
      <c r="K44" s="72">
        <f t="shared" ca="1" si="5"/>
        <v>-7.962625470543654E-4</v>
      </c>
      <c r="L44" s="72">
        <f t="shared" ca="1" si="14"/>
        <v>1.2560379370937208E-5</v>
      </c>
      <c r="M44" s="72">
        <f t="shared" ca="1" si="6"/>
        <v>3.4487797959993909</v>
      </c>
      <c r="N44" s="72">
        <f t="shared" ca="1" si="7"/>
        <v>185.89422772068659</v>
      </c>
      <c r="O44" s="72">
        <f t="shared" ca="1" si="8"/>
        <v>430.4780824240928</v>
      </c>
      <c r="P44" s="36">
        <f t="shared" ca="1" si="15"/>
        <v>3.5440625517811066E-3</v>
      </c>
      <c r="Q44" s="36"/>
      <c r="R44" s="36"/>
      <c r="S44" s="36"/>
      <c r="T44" s="36"/>
    </row>
    <row r="45" spans="1:20" x14ac:dyDescent="0.2">
      <c r="A45" s="70">
        <v>-914</v>
      </c>
      <c r="B45" s="70">
        <v>1.0747799999080598E-2</v>
      </c>
      <c r="C45" s="36"/>
      <c r="D45" s="71">
        <f t="shared" si="3"/>
        <v>-9.1399999999999995E-2</v>
      </c>
      <c r="E45" s="71">
        <f t="shared" si="4"/>
        <v>1.0747799999080598E-2</v>
      </c>
      <c r="F45" s="72">
        <f t="shared" si="9"/>
        <v>8.3539599999999988E-3</v>
      </c>
      <c r="G45" s="72">
        <f t="shared" si="10"/>
        <v>-7.6355194399999981E-4</v>
      </c>
      <c r="H45" s="72">
        <f t="shared" si="11"/>
        <v>6.9788647681599979E-5</v>
      </c>
      <c r="I45" s="72">
        <f t="shared" si="12"/>
        <v>-9.8234891991596661E-4</v>
      </c>
      <c r="J45" s="72">
        <f t="shared" si="13"/>
        <v>8.9786691280319348E-5</v>
      </c>
      <c r="K45" s="72">
        <f t="shared" ca="1" si="5"/>
        <v>-7.962625470543654E-4</v>
      </c>
      <c r="L45" s="72">
        <f t="shared" ca="1" si="14"/>
        <v>1.3326538006907607E-4</v>
      </c>
      <c r="M45" s="72">
        <f t="shared" ca="1" si="6"/>
        <v>3.4487797959993909</v>
      </c>
      <c r="N45" s="72">
        <f t="shared" ca="1" si="7"/>
        <v>185.89422772068659</v>
      </c>
      <c r="O45" s="72">
        <f t="shared" ca="1" si="8"/>
        <v>430.4780824240928</v>
      </c>
      <c r="P45" s="36">
        <f t="shared" ca="1" si="15"/>
        <v>1.1544062546134964E-2</v>
      </c>
      <c r="Q45" s="36"/>
      <c r="R45" s="36"/>
      <c r="S45" s="36"/>
      <c r="T45" s="36"/>
    </row>
    <row r="46" spans="1:20" x14ac:dyDescent="0.2">
      <c r="A46" s="70">
        <v>-895</v>
      </c>
      <c r="B46" s="70">
        <v>-6.43349999882048E-3</v>
      </c>
      <c r="C46" s="36"/>
      <c r="D46" s="71">
        <f t="shared" si="3"/>
        <v>-8.9499999999999996E-2</v>
      </c>
      <c r="E46" s="71">
        <f t="shared" si="4"/>
        <v>-6.43349999882048E-3</v>
      </c>
      <c r="F46" s="72">
        <f t="shared" si="9"/>
        <v>8.01025E-3</v>
      </c>
      <c r="G46" s="72">
        <f t="shared" si="10"/>
        <v>-7.1691737499999999E-4</v>
      </c>
      <c r="H46" s="72">
        <f t="shared" si="11"/>
        <v>6.4164105062500005E-5</v>
      </c>
      <c r="I46" s="72">
        <f t="shared" si="12"/>
        <v>5.7579824989443292E-4</v>
      </c>
      <c r="J46" s="72">
        <f t="shared" si="13"/>
        <v>-5.1533943365551741E-5</v>
      </c>
      <c r="K46" s="72">
        <f t="shared" ca="1" si="5"/>
        <v>-6.9769578752837424E-4</v>
      </c>
      <c r="L46" s="72">
        <f t="shared" ca="1" si="14"/>
        <v>3.2899449950276254E-5</v>
      </c>
      <c r="M46" s="72">
        <f t="shared" ca="1" si="6"/>
        <v>3.4396636245702044</v>
      </c>
      <c r="N46" s="72">
        <f t="shared" ca="1" si="7"/>
        <v>178.64147159486112</v>
      </c>
      <c r="O46" s="72">
        <f t="shared" ca="1" si="8"/>
        <v>401.05408914274159</v>
      </c>
      <c r="P46" s="36">
        <f t="shared" ca="1" si="15"/>
        <v>-5.7358042112921059E-3</v>
      </c>
      <c r="Q46" s="36"/>
      <c r="R46" s="36"/>
      <c r="S46" s="36"/>
      <c r="T46" s="36"/>
    </row>
    <row r="47" spans="1:20" x14ac:dyDescent="0.2">
      <c r="A47" s="70">
        <v>-816</v>
      </c>
      <c r="B47" s="70">
        <v>-1.8976799998199567E-2</v>
      </c>
      <c r="C47" s="36"/>
      <c r="D47" s="71">
        <f t="shared" si="3"/>
        <v>-8.1600000000000006E-2</v>
      </c>
      <c r="E47" s="71">
        <f t="shared" si="4"/>
        <v>-1.8976799998199567E-2</v>
      </c>
      <c r="F47" s="72">
        <f t="shared" si="9"/>
        <v>6.6585600000000009E-3</v>
      </c>
      <c r="G47" s="72">
        <f t="shared" si="10"/>
        <v>-5.4333849600000006E-4</v>
      </c>
      <c r="H47" s="72">
        <f t="shared" si="11"/>
        <v>4.4336421273600013E-5</v>
      </c>
      <c r="I47" s="72">
        <f t="shared" si="12"/>
        <v>1.5485068798530848E-3</v>
      </c>
      <c r="J47" s="72">
        <f t="shared" si="13"/>
        <v>-1.2635816139601173E-4</v>
      </c>
      <c r="K47" s="72">
        <f t="shared" ca="1" si="5"/>
        <v>-2.9980054957082572E-4</v>
      </c>
      <c r="L47" s="72">
        <f t="shared" ca="1" si="14"/>
        <v>3.4883030840407832E-4</v>
      </c>
      <c r="M47" s="72">
        <f t="shared" ca="1" si="6"/>
        <v>3.3998168957605657</v>
      </c>
      <c r="N47" s="72">
        <f t="shared" ca="1" si="7"/>
        <v>150.47198902732106</v>
      </c>
      <c r="O47" s="72">
        <f t="shared" ca="1" si="8"/>
        <v>292.04671354604403</v>
      </c>
      <c r="P47" s="36">
        <f t="shared" ca="1" si="15"/>
        <v>-1.8676999448628741E-2</v>
      </c>
      <c r="Q47" s="36"/>
      <c r="R47" s="36"/>
      <c r="S47" s="36"/>
      <c r="T47" s="36"/>
    </row>
    <row r="48" spans="1:20" x14ac:dyDescent="0.2">
      <c r="A48" s="70">
        <v>-749</v>
      </c>
      <c r="B48" s="70">
        <v>-2.7247699996223673E-2</v>
      </c>
      <c r="C48" s="36"/>
      <c r="D48" s="71">
        <f t="shared" si="3"/>
        <v>-7.4899999999999994E-2</v>
      </c>
      <c r="E48" s="71">
        <f t="shared" si="4"/>
        <v>-2.7247699996223673E-2</v>
      </c>
      <c r="F48" s="72">
        <f t="shared" si="9"/>
        <v>5.6100099999999995E-3</v>
      </c>
      <c r="G48" s="72">
        <f t="shared" si="10"/>
        <v>-4.2018974899999995E-4</v>
      </c>
      <c r="H48" s="72">
        <f t="shared" si="11"/>
        <v>3.1472212200099993E-5</v>
      </c>
      <c r="I48" s="72">
        <f t="shared" si="12"/>
        <v>2.0408527297171531E-3</v>
      </c>
      <c r="J48" s="72">
        <f t="shared" si="13"/>
        <v>-1.5285986945581475E-4</v>
      </c>
      <c r="K48" s="72">
        <f t="shared" ca="1" si="5"/>
        <v>2.2575093602391402E-5</v>
      </c>
      <c r="L48" s="72">
        <f t="shared" ca="1" si="14"/>
        <v>7.4366790347478787E-4</v>
      </c>
      <c r="M48" s="72">
        <f t="shared" ca="1" si="6"/>
        <v>3.3636006562032312</v>
      </c>
      <c r="N48" s="72">
        <f t="shared" ca="1" si="7"/>
        <v>128.98811705845208</v>
      </c>
      <c r="O48" s="72">
        <f t="shared" ca="1" si="8"/>
        <v>215.46635036184657</v>
      </c>
      <c r="P48" s="36">
        <f t="shared" ca="1" si="15"/>
        <v>-2.7270275089826063E-2</v>
      </c>
      <c r="Q48" s="36"/>
      <c r="R48" s="36"/>
      <c r="S48" s="36"/>
      <c r="T48" s="36"/>
    </row>
    <row r="49" spans="1:20" x14ac:dyDescent="0.2">
      <c r="A49" s="70">
        <v>-612</v>
      </c>
      <c r="B49" s="70">
        <v>2.3923999979160726E-3</v>
      </c>
      <c r="C49" s="36"/>
      <c r="D49" s="71">
        <f t="shared" si="3"/>
        <v>-6.1199999999999997E-2</v>
      </c>
      <c r="E49" s="71">
        <f t="shared" si="4"/>
        <v>2.3923999979160726E-3</v>
      </c>
      <c r="F49" s="72">
        <f t="shared" si="9"/>
        <v>3.7454399999999996E-3</v>
      </c>
      <c r="G49" s="72">
        <f t="shared" si="10"/>
        <v>-2.2922092799999996E-4</v>
      </c>
      <c r="H49" s="72">
        <f t="shared" si="11"/>
        <v>1.4028320793599997E-5</v>
      </c>
      <c r="I49" s="72">
        <f t="shared" si="12"/>
        <v>-1.4641487987246364E-4</v>
      </c>
      <c r="J49" s="72">
        <f t="shared" si="13"/>
        <v>8.9605906481947746E-6</v>
      </c>
      <c r="K49" s="72">
        <f t="shared" ca="1" si="5"/>
        <v>6.3867681456621908E-4</v>
      </c>
      <c r="L49" s="72">
        <f t="shared" ca="1" si="14"/>
        <v>3.0755450038187441E-6</v>
      </c>
      <c r="M49" s="72">
        <f t="shared" ca="1" si="6"/>
        <v>3.2827973014464513</v>
      </c>
      <c r="N49" s="72">
        <f t="shared" ca="1" si="7"/>
        <v>91.440133340829746</v>
      </c>
      <c r="O49" s="72">
        <f t="shared" ca="1" si="8"/>
        <v>99.577976831083646</v>
      </c>
      <c r="P49" s="36">
        <f t="shared" ca="1" si="15"/>
        <v>1.7537231833498535E-3</v>
      </c>
      <c r="Q49" s="36"/>
      <c r="R49" s="36"/>
      <c r="S49" s="36"/>
      <c r="T49" s="36"/>
    </row>
    <row r="50" spans="1:20" x14ac:dyDescent="0.2">
      <c r="A50" s="70">
        <v>-603</v>
      </c>
      <c r="B50" s="70">
        <v>-3.1061900001077447E-2</v>
      </c>
      <c r="C50" s="36"/>
      <c r="D50" s="71">
        <f t="shared" si="3"/>
        <v>-6.0299999999999999E-2</v>
      </c>
      <c r="E50" s="71">
        <f t="shared" si="4"/>
        <v>-3.1061900001077447E-2</v>
      </c>
      <c r="F50" s="72">
        <f t="shared" si="9"/>
        <v>3.6360899999999998E-3</v>
      </c>
      <c r="G50" s="72">
        <f t="shared" si="10"/>
        <v>-2.1925622699999999E-4</v>
      </c>
      <c r="H50" s="72">
        <f t="shared" si="11"/>
        <v>1.3221150488099998E-5</v>
      </c>
      <c r="I50" s="72">
        <f t="shared" si="12"/>
        <v>1.87303257006497E-3</v>
      </c>
      <c r="J50" s="72">
        <f t="shared" si="13"/>
        <v>-1.129438639749177E-4</v>
      </c>
      <c r="K50" s="72">
        <f t="shared" ca="1" si="5"/>
        <v>6.7712500388831805E-4</v>
      </c>
      <c r="L50" s="72">
        <f t="shared" ca="1" si="14"/>
        <v>1.0073657082658423E-3</v>
      </c>
      <c r="M50" s="72">
        <f t="shared" ca="1" si="6"/>
        <v>3.2771782152421256</v>
      </c>
      <c r="N50" s="72">
        <f t="shared" ca="1" si="7"/>
        <v>89.256461598246261</v>
      </c>
      <c r="O50" s="72">
        <f t="shared" ca="1" si="8"/>
        <v>93.719872868207474</v>
      </c>
      <c r="P50" s="36">
        <f t="shared" ca="1" si="15"/>
        <v>-3.1739025004965768E-2</v>
      </c>
      <c r="Q50" s="36"/>
      <c r="R50" s="36"/>
      <c r="S50" s="36"/>
      <c r="T50" s="36"/>
    </row>
    <row r="51" spans="1:20" x14ac:dyDescent="0.2">
      <c r="A51" s="70">
        <v>-519</v>
      </c>
      <c r="B51" s="70">
        <v>-9.6869999833870679E-4</v>
      </c>
      <c r="C51" s="36"/>
      <c r="D51" s="71">
        <f t="shared" si="3"/>
        <v>-5.1900000000000002E-2</v>
      </c>
      <c r="E51" s="71">
        <f t="shared" si="4"/>
        <v>-9.6869999833870679E-4</v>
      </c>
      <c r="F51" s="72">
        <f t="shared" si="9"/>
        <v>2.6936100000000004E-3</v>
      </c>
      <c r="G51" s="72">
        <f t="shared" si="10"/>
        <v>-1.3979835900000003E-4</v>
      </c>
      <c r="H51" s="72">
        <f t="shared" si="11"/>
        <v>7.2555348321000019E-6</v>
      </c>
      <c r="I51" s="72">
        <f t="shared" si="12"/>
        <v>5.0275529913778882E-5</v>
      </c>
      <c r="J51" s="72">
        <f t="shared" si="13"/>
        <v>-2.609300002525124E-6</v>
      </c>
      <c r="K51" s="72">
        <f t="shared" ca="1" si="5"/>
        <v>1.023931887045827E-3</v>
      </c>
      <c r="L51" s="72">
        <f t="shared" ca="1" si="14"/>
        <v>3.9705818306511219E-6</v>
      </c>
      <c r="M51" s="72">
        <f t="shared" ca="1" si="6"/>
        <v>3.2229298678377303</v>
      </c>
      <c r="N51" s="72">
        <f t="shared" ca="1" si="7"/>
        <v>70.451272622999056</v>
      </c>
      <c r="O51" s="72">
        <f t="shared" ca="1" si="8"/>
        <v>48.495764666250565</v>
      </c>
      <c r="P51" s="36">
        <f t="shared" ca="1" si="15"/>
        <v>-1.9926318853845338E-3</v>
      </c>
      <c r="Q51" s="36"/>
      <c r="R51" s="36"/>
      <c r="S51" s="36"/>
      <c r="T51" s="36"/>
    </row>
    <row r="52" spans="1:20" x14ac:dyDescent="0.2">
      <c r="A52" s="70">
        <v>-509</v>
      </c>
      <c r="B52" s="70">
        <v>-6.6957000017282553E-3</v>
      </c>
      <c r="C52" s="36"/>
      <c r="D52" s="71">
        <f t="shared" si="3"/>
        <v>-5.0900000000000001E-2</v>
      </c>
      <c r="E52" s="71">
        <f t="shared" si="4"/>
        <v>-6.6957000017282553E-3</v>
      </c>
      <c r="F52" s="72">
        <f t="shared" si="9"/>
        <v>2.5908100000000002E-3</v>
      </c>
      <c r="G52" s="72">
        <f t="shared" si="10"/>
        <v>-1.3187222900000001E-4</v>
      </c>
      <c r="H52" s="72">
        <f t="shared" si="11"/>
        <v>6.7122964561000015E-6</v>
      </c>
      <c r="I52" s="72">
        <f t="shared" si="12"/>
        <v>3.4081113008796818E-4</v>
      </c>
      <c r="J52" s="72">
        <f t="shared" si="13"/>
        <v>-1.734728652147758E-5</v>
      </c>
      <c r="K52" s="72">
        <f t="shared" ca="1" si="5"/>
        <v>1.0637693282284509E-3</v>
      </c>
      <c r="L52" s="72">
        <f t="shared" ca="1" si="14"/>
        <v>6.0209364282538771E-5</v>
      </c>
      <c r="M52" s="72">
        <f t="shared" ca="1" si="6"/>
        <v>3.2162572323754519</v>
      </c>
      <c r="N52" s="72">
        <f t="shared" ca="1" si="7"/>
        <v>68.396543135905944</v>
      </c>
      <c r="O52" s="72">
        <f t="shared" ca="1" si="8"/>
        <v>44.197853673979303</v>
      </c>
      <c r="P52" s="36">
        <f t="shared" ca="1" si="15"/>
        <v>-7.7594693299567058E-3</v>
      </c>
      <c r="Q52" s="36"/>
      <c r="R52" s="36"/>
      <c r="S52" s="36"/>
      <c r="T52" s="36"/>
    </row>
    <row r="53" spans="1:20" x14ac:dyDescent="0.2">
      <c r="A53" s="70">
        <v>-509</v>
      </c>
      <c r="B53" s="70">
        <v>1.6304299999319483E-2</v>
      </c>
      <c r="C53" s="36"/>
      <c r="D53" s="71">
        <f t="shared" ref="D53:D84" si="16">A53/A$18</f>
        <v>-5.0900000000000001E-2</v>
      </c>
      <c r="E53" s="71">
        <f t="shared" ref="E53:E84" si="17">B53/B$18</f>
        <v>1.6304299999319483E-2</v>
      </c>
      <c r="F53" s="72">
        <f t="shared" si="9"/>
        <v>2.5908100000000002E-3</v>
      </c>
      <c r="G53" s="72">
        <f t="shared" si="10"/>
        <v>-1.3187222900000001E-4</v>
      </c>
      <c r="H53" s="72">
        <f t="shared" si="11"/>
        <v>6.7122964561000015E-6</v>
      </c>
      <c r="I53" s="72">
        <f t="shared" si="12"/>
        <v>-8.2988886996536167E-4</v>
      </c>
      <c r="J53" s="72">
        <f t="shared" si="13"/>
        <v>4.2241343481236906E-5</v>
      </c>
      <c r="K53" s="72">
        <f t="shared" ca="1" si="5"/>
        <v>1.0637693282284509E-3</v>
      </c>
      <c r="L53" s="72">
        <f t="shared" ca="1" si="14"/>
        <v>2.3227377513646648E-4</v>
      </c>
      <c r="M53" s="72">
        <f t="shared" ref="M53:M84" ca="1" si="18">(M$1-M$2*D53+M$3*F53)^2</f>
        <v>3.2162572323754519</v>
      </c>
      <c r="N53" s="72">
        <f t="shared" ref="N53:N84" ca="1" si="19">(-M$2+M$4*D53-M$5*F53)^2</f>
        <v>68.396543135905944</v>
      </c>
      <c r="O53" s="72">
        <f t="shared" ref="O53:O84" ca="1" si="20">+(M$3-D53*M$5+F53*M$6)^2</f>
        <v>44.197853673979303</v>
      </c>
      <c r="P53" s="36">
        <f t="shared" ca="1" si="15"/>
        <v>1.5240530671091032E-2</v>
      </c>
      <c r="Q53" s="36"/>
      <c r="R53" s="36"/>
      <c r="S53" s="36"/>
      <c r="T53" s="36"/>
    </row>
    <row r="54" spans="1:20" x14ac:dyDescent="0.2">
      <c r="A54" s="70">
        <v>-356</v>
      </c>
      <c r="B54" s="70">
        <v>-4.1880000208038837E-4</v>
      </c>
      <c r="C54" s="36"/>
      <c r="D54" s="71">
        <f t="shared" si="16"/>
        <v>-3.56E-2</v>
      </c>
      <c r="E54" s="71">
        <f t="shared" si="17"/>
        <v>-4.1880000208038837E-4</v>
      </c>
      <c r="F54" s="72">
        <f t="shared" si="9"/>
        <v>1.2673599999999999E-3</v>
      </c>
      <c r="G54" s="72">
        <f t="shared" si="10"/>
        <v>-4.5118015999999994E-5</v>
      </c>
      <c r="H54" s="72">
        <f t="shared" si="11"/>
        <v>1.6062013695999998E-6</v>
      </c>
      <c r="I54" s="72">
        <f t="shared" si="12"/>
        <v>1.4909280074061825E-5</v>
      </c>
      <c r="J54" s="72">
        <f t="shared" si="13"/>
        <v>-5.30770370636601E-7</v>
      </c>
      <c r="K54" s="72">
        <f t="shared" ca="1" si="5"/>
        <v>1.6348365203215807E-3</v>
      </c>
      <c r="L54" s="72">
        <f t="shared" ca="1" si="14"/>
        <v>4.2174229661432529E-6</v>
      </c>
      <c r="M54" s="72">
        <f t="shared" ca="1" si="18"/>
        <v>3.108643532275039</v>
      </c>
      <c r="N54" s="72">
        <f t="shared" ca="1" si="19"/>
        <v>41.491144229344222</v>
      </c>
      <c r="O54" s="72">
        <f t="shared" ca="1" si="20"/>
        <v>4.0878245965856399</v>
      </c>
      <c r="P54" s="36">
        <f t="shared" ca="1" si="15"/>
        <v>-2.0536365224019691E-3</v>
      </c>
      <c r="Q54" s="36"/>
      <c r="R54" s="36"/>
      <c r="S54" s="36"/>
      <c r="T54" s="36"/>
    </row>
    <row r="55" spans="1:20" x14ac:dyDescent="0.2">
      <c r="A55" s="70">
        <v>-190</v>
      </c>
      <c r="B55" s="70">
        <v>-1.0687000001780689E-2</v>
      </c>
      <c r="C55" s="36"/>
      <c r="D55" s="71">
        <f t="shared" si="16"/>
        <v>-1.9E-2</v>
      </c>
      <c r="E55" s="71">
        <f t="shared" si="17"/>
        <v>-1.0687000001780689E-2</v>
      </c>
      <c r="F55" s="72">
        <f t="shared" si="9"/>
        <v>3.6099999999999999E-4</v>
      </c>
      <c r="G55" s="72">
        <f t="shared" si="10"/>
        <v>-6.8589999999999999E-6</v>
      </c>
      <c r="H55" s="72">
        <f t="shared" si="11"/>
        <v>1.3032099999999999E-7</v>
      </c>
      <c r="I55" s="72">
        <f t="shared" si="12"/>
        <v>2.0305300003383309E-4</v>
      </c>
      <c r="J55" s="72">
        <f t="shared" si="13"/>
        <v>-3.8580070006428287E-6</v>
      </c>
      <c r="K55" s="72">
        <f t="shared" ca="1" si="5"/>
        <v>2.1727925213589098E-3</v>
      </c>
      <c r="L55" s="72">
        <f t="shared" ca="1" si="14"/>
        <v>1.6537426373819714E-4</v>
      </c>
      <c r="M55" s="72">
        <f t="shared" ca="1" si="18"/>
        <v>2.9806746276689773</v>
      </c>
      <c r="N55" s="72">
        <f t="shared" ca="1" si="19"/>
        <v>20.97325866452228</v>
      </c>
      <c r="O55" s="72">
        <f t="shared" ca="1" si="20"/>
        <v>6.5699814604391618</v>
      </c>
      <c r="P55" s="36">
        <f t="shared" ca="1" si="15"/>
        <v>-1.2859792523139599E-2</v>
      </c>
      <c r="Q55" s="36"/>
      <c r="R55" s="36"/>
      <c r="S55" s="36"/>
      <c r="T55" s="36"/>
    </row>
    <row r="56" spans="1:20" x14ac:dyDescent="0.2">
      <c r="A56" s="70">
        <v>-14</v>
      </c>
      <c r="B56" s="70">
        <v>-8.682200001203455E-3</v>
      </c>
      <c r="C56" s="36"/>
      <c r="D56" s="71">
        <f t="shared" si="16"/>
        <v>-1.4E-3</v>
      </c>
      <c r="E56" s="71">
        <f t="shared" si="17"/>
        <v>-8.682200001203455E-3</v>
      </c>
      <c r="F56" s="72">
        <f t="shared" si="9"/>
        <v>1.9599999999999999E-6</v>
      </c>
      <c r="G56" s="72">
        <f t="shared" si="10"/>
        <v>-2.7439999999999996E-9</v>
      </c>
      <c r="H56" s="72">
        <f t="shared" si="11"/>
        <v>3.8415999999999993E-12</v>
      </c>
      <c r="I56" s="72">
        <f t="shared" si="12"/>
        <v>1.2155080001684837E-5</v>
      </c>
      <c r="J56" s="72">
        <f t="shared" si="13"/>
        <v>-1.701711200235877E-8</v>
      </c>
      <c r="K56" s="72">
        <f t="shared" ca="1" si="5"/>
        <v>2.650364257898513E-3</v>
      </c>
      <c r="L56" s="72">
        <f t="shared" ca="1" si="14"/>
        <v>1.2842701268667535E-4</v>
      </c>
      <c r="M56" s="72">
        <f t="shared" ca="1" si="18"/>
        <v>2.8332115920768826</v>
      </c>
      <c r="N56" s="72">
        <f t="shared" ca="1" si="19"/>
        <v>7.5355628087392574</v>
      </c>
      <c r="O56" s="72">
        <f t="shared" ca="1" si="20"/>
        <v>48.034714005006897</v>
      </c>
      <c r="P56" s="36">
        <f t="shared" ca="1" si="15"/>
        <v>-1.1332564259101969E-2</v>
      </c>
      <c r="Q56" s="36"/>
      <c r="R56" s="36"/>
      <c r="S56" s="36"/>
      <c r="T56" s="36"/>
    </row>
    <row r="57" spans="1:20" x14ac:dyDescent="0.2">
      <c r="A57" s="70">
        <v>42</v>
      </c>
      <c r="B57" s="70">
        <v>5.0465999956941232E-3</v>
      </c>
      <c r="C57" s="36"/>
      <c r="D57" s="71">
        <f t="shared" si="16"/>
        <v>4.1999999999999997E-3</v>
      </c>
      <c r="E57" s="71">
        <f t="shared" si="17"/>
        <v>5.0465999956941232E-3</v>
      </c>
      <c r="F57" s="72">
        <f t="shared" si="9"/>
        <v>1.7639999999999997E-5</v>
      </c>
      <c r="G57" s="72">
        <f t="shared" si="10"/>
        <v>7.4087999999999982E-8</v>
      </c>
      <c r="H57" s="72">
        <f t="shared" si="11"/>
        <v>3.1116959999999989E-10</v>
      </c>
      <c r="I57" s="72">
        <f t="shared" si="12"/>
        <v>2.1195719981915317E-5</v>
      </c>
      <c r="J57" s="72">
        <f t="shared" si="13"/>
        <v>8.9022023924044328E-8</v>
      </c>
      <c r="K57" s="72">
        <f t="shared" ca="1" si="5"/>
        <v>2.7822905927199228E-3</v>
      </c>
      <c r="L57" s="72">
        <f t="shared" ca="1" si="14"/>
        <v>5.1270970723973795E-6</v>
      </c>
      <c r="M57" s="72">
        <f t="shared" ca="1" si="18"/>
        <v>2.7839292005653631</v>
      </c>
      <c r="N57" s="72">
        <f t="shared" ca="1" si="19"/>
        <v>4.8024127458976569</v>
      </c>
      <c r="O57" s="72">
        <f t="shared" ca="1" si="20"/>
        <v>67.466548735581341</v>
      </c>
      <c r="P57" s="36">
        <f t="shared" ca="1" si="15"/>
        <v>2.2643094029742004E-3</v>
      </c>
      <c r="Q57" s="36"/>
      <c r="R57" s="36"/>
      <c r="S57" s="36"/>
      <c r="T57" s="36"/>
    </row>
    <row r="58" spans="1:20" x14ac:dyDescent="0.2">
      <c r="A58" s="70">
        <v>52</v>
      </c>
      <c r="B58" s="70">
        <v>2.3195999965537339E-3</v>
      </c>
      <c r="C58" s="36"/>
      <c r="D58" s="71">
        <f t="shared" si="16"/>
        <v>5.1999999999999998E-3</v>
      </c>
      <c r="E58" s="71">
        <f t="shared" si="17"/>
        <v>2.3195999965537339E-3</v>
      </c>
      <c r="F58" s="72">
        <f t="shared" si="9"/>
        <v>2.7039999999999999E-5</v>
      </c>
      <c r="G58" s="72">
        <f t="shared" si="10"/>
        <v>1.4060799999999998E-7</v>
      </c>
      <c r="H58" s="72">
        <f t="shared" si="11"/>
        <v>7.3116159999999988E-10</v>
      </c>
      <c r="I58" s="72">
        <f t="shared" si="12"/>
        <v>1.2061919982079416E-5</v>
      </c>
      <c r="J58" s="72">
        <f t="shared" si="13"/>
        <v>6.2721983906812961E-8</v>
      </c>
      <c r="K58" s="72">
        <f t="shared" ca="1" si="5"/>
        <v>2.8048314188509637E-3</v>
      </c>
      <c r="L58" s="72">
        <f t="shared" ca="1" si="14"/>
        <v>2.3544953318459252E-7</v>
      </c>
      <c r="M58" s="72">
        <f t="shared" ca="1" si="18"/>
        <v>2.7750147122514703</v>
      </c>
      <c r="N58" s="72">
        <f t="shared" ca="1" si="19"/>
        <v>4.3852582341217152</v>
      </c>
      <c r="O58" s="72">
        <f t="shared" ca="1" si="20"/>
        <v>71.191618806631013</v>
      </c>
      <c r="P58" s="36">
        <f t="shared" ca="1" si="15"/>
        <v>-4.8523142229722977E-4</v>
      </c>
      <c r="Q58" s="36"/>
      <c r="R58" s="36"/>
      <c r="S58" s="36"/>
      <c r="T58" s="36"/>
    </row>
    <row r="59" spans="1:20" x14ac:dyDescent="0.2">
      <c r="A59" s="70">
        <v>170</v>
      </c>
      <c r="B59" s="70">
        <v>1.5140999996219762E-2</v>
      </c>
      <c r="C59" s="36"/>
      <c r="D59" s="71">
        <f t="shared" si="16"/>
        <v>1.7000000000000001E-2</v>
      </c>
      <c r="E59" s="71">
        <f t="shared" si="17"/>
        <v>1.5140999996219762E-2</v>
      </c>
      <c r="F59" s="72">
        <f t="shared" si="9"/>
        <v>2.8900000000000003E-4</v>
      </c>
      <c r="G59" s="72">
        <f t="shared" si="10"/>
        <v>4.9130000000000011E-6</v>
      </c>
      <c r="H59" s="72">
        <f t="shared" si="11"/>
        <v>8.3521000000000024E-8</v>
      </c>
      <c r="I59" s="72">
        <f t="shared" si="12"/>
        <v>2.5739699993573595E-4</v>
      </c>
      <c r="J59" s="72">
        <f t="shared" si="13"/>
        <v>4.3757489989075115E-6</v>
      </c>
      <c r="K59" s="72">
        <f t="shared" ca="1" si="5"/>
        <v>3.0475290251527629E-3</v>
      </c>
      <c r="L59" s="72">
        <f t="shared" ca="1" si="14"/>
        <v>1.462520401280402E-4</v>
      </c>
      <c r="M59" s="72">
        <f t="shared" ca="1" si="18"/>
        <v>2.6673222130737613</v>
      </c>
      <c r="N59" s="72">
        <f t="shared" ca="1" si="19"/>
        <v>0.9612682801437854</v>
      </c>
      <c r="O59" s="72">
        <f t="shared" ca="1" si="20"/>
        <v>119.97700824896668</v>
      </c>
      <c r="P59" s="36">
        <f t="shared" ca="1" si="15"/>
        <v>1.2093470971067E-2</v>
      </c>
      <c r="Q59" s="36"/>
      <c r="R59" s="36"/>
      <c r="S59" s="36"/>
      <c r="T59" s="36"/>
    </row>
    <row r="60" spans="1:20" x14ac:dyDescent="0.2">
      <c r="A60" s="70">
        <v>226</v>
      </c>
      <c r="B60" s="70">
        <v>1.4869799997541122E-2</v>
      </c>
      <c r="C60" s="36"/>
      <c r="D60" s="71">
        <f t="shared" si="16"/>
        <v>2.2599999999999999E-2</v>
      </c>
      <c r="E60" s="71">
        <f t="shared" si="17"/>
        <v>1.4869799997541122E-2</v>
      </c>
      <c r="F60" s="72">
        <f t="shared" si="9"/>
        <v>5.1075999999999997E-4</v>
      </c>
      <c r="G60" s="72">
        <f t="shared" si="10"/>
        <v>1.1543175999999999E-5</v>
      </c>
      <c r="H60" s="72">
        <f t="shared" si="11"/>
        <v>2.6087577759999994E-7</v>
      </c>
      <c r="I60" s="72">
        <f t="shared" si="12"/>
        <v>3.3605747994442932E-4</v>
      </c>
      <c r="J60" s="72">
        <f t="shared" si="13"/>
        <v>7.5948990467441024E-6</v>
      </c>
      <c r="K60" s="72">
        <f t="shared" ca="1" si="5"/>
        <v>3.1476863187100889E-3</v>
      </c>
      <c r="L60" s="72">
        <f t="shared" ca="1" si="14"/>
        <v>1.3740794909943759E-4</v>
      </c>
      <c r="M60" s="72">
        <f t="shared" ca="1" si="18"/>
        <v>2.6146725141839742</v>
      </c>
      <c r="N60" s="72">
        <f t="shared" ca="1" si="19"/>
        <v>0.22512833983447306</v>
      </c>
      <c r="O60" s="72">
        <f t="shared" ca="1" si="20"/>
        <v>145.62351396385355</v>
      </c>
      <c r="P60" s="36">
        <f t="shared" ca="1" si="15"/>
        <v>1.1722113678831032E-2</v>
      </c>
      <c r="Q60" s="36"/>
      <c r="R60" s="36"/>
      <c r="S60" s="36"/>
      <c r="T60" s="36"/>
    </row>
    <row r="61" spans="1:20" x14ac:dyDescent="0.2">
      <c r="A61" s="70">
        <v>235</v>
      </c>
      <c r="B61" s="70">
        <v>-5.8449999778531492E-4</v>
      </c>
      <c r="C61" s="36"/>
      <c r="D61" s="71">
        <f t="shared" si="16"/>
        <v>2.35E-2</v>
      </c>
      <c r="E61" s="71">
        <f t="shared" si="17"/>
        <v>-5.8449999778531492E-4</v>
      </c>
      <c r="F61" s="72">
        <f t="shared" si="9"/>
        <v>5.5225000000000001E-4</v>
      </c>
      <c r="G61" s="72">
        <f t="shared" si="10"/>
        <v>1.2977875E-5</v>
      </c>
      <c r="H61" s="72">
        <f t="shared" si="11"/>
        <v>3.0498006249999998E-7</v>
      </c>
      <c r="I61" s="72">
        <f t="shared" si="12"/>
        <v>-1.3735749947954901E-5</v>
      </c>
      <c r="J61" s="72">
        <f t="shared" si="13"/>
        <v>-3.2279012377694014E-7</v>
      </c>
      <c r="K61" s="72">
        <f t="shared" ca="1" si="5"/>
        <v>3.1628811977435895E-3</v>
      </c>
      <c r="L61" s="72">
        <f t="shared" ca="1" si="14"/>
        <v>1.404286582460364E-5</v>
      </c>
      <c r="M61" s="72">
        <f t="shared" ca="1" si="18"/>
        <v>2.6061228475854352</v>
      </c>
      <c r="N61" s="72">
        <f t="shared" ca="1" si="19"/>
        <v>0.15564189629433497</v>
      </c>
      <c r="O61" s="72">
        <f t="shared" ca="1" si="20"/>
        <v>149.85928916246453</v>
      </c>
      <c r="P61" s="36">
        <f t="shared" ca="1" si="15"/>
        <v>-3.7473811955289044E-3</v>
      </c>
      <c r="Q61" s="36"/>
      <c r="R61" s="36"/>
      <c r="S61" s="36"/>
      <c r="T61" s="36"/>
    </row>
    <row r="62" spans="1:20" x14ac:dyDescent="0.2">
      <c r="A62" s="70">
        <v>235</v>
      </c>
      <c r="B62" s="70">
        <v>7.4155000038444996E-3</v>
      </c>
      <c r="C62" s="36"/>
      <c r="D62" s="71">
        <f t="shared" si="16"/>
        <v>2.35E-2</v>
      </c>
      <c r="E62" s="71">
        <f t="shared" si="17"/>
        <v>7.4155000038444996E-3</v>
      </c>
      <c r="F62" s="72">
        <f t="shared" si="9"/>
        <v>5.5225000000000001E-4</v>
      </c>
      <c r="G62" s="72">
        <f t="shared" si="10"/>
        <v>1.2977875E-5</v>
      </c>
      <c r="H62" s="72">
        <f t="shared" si="11"/>
        <v>3.0498006249999998E-7</v>
      </c>
      <c r="I62" s="72">
        <f t="shared" si="12"/>
        <v>1.7426425009034574E-4</v>
      </c>
      <c r="J62" s="72">
        <f t="shared" si="13"/>
        <v>4.0952098771231251E-6</v>
      </c>
      <c r="K62" s="72">
        <f t="shared" ca="1" si="5"/>
        <v>3.1628811977435895E-3</v>
      </c>
      <c r="L62" s="72">
        <f t="shared" ca="1" si="14"/>
        <v>1.8084766710003125E-5</v>
      </c>
      <c r="M62" s="72">
        <f t="shared" ca="1" si="18"/>
        <v>2.6061228475854352</v>
      </c>
      <c r="N62" s="72">
        <f t="shared" ca="1" si="19"/>
        <v>0.15564189629433497</v>
      </c>
      <c r="O62" s="72">
        <f t="shared" ca="1" si="20"/>
        <v>149.85928916246453</v>
      </c>
      <c r="P62" s="36">
        <f t="shared" ca="1" si="15"/>
        <v>4.2526188061009097E-3</v>
      </c>
      <c r="Q62" s="36"/>
      <c r="R62" s="36"/>
      <c r="S62" s="36"/>
      <c r="T62" s="36"/>
    </row>
    <row r="63" spans="1:20" x14ac:dyDescent="0.2">
      <c r="A63" s="70">
        <v>373</v>
      </c>
      <c r="B63" s="70">
        <v>-2.1710000146413222E-4</v>
      </c>
      <c r="C63" s="36"/>
      <c r="D63" s="71">
        <f t="shared" si="16"/>
        <v>3.73E-2</v>
      </c>
      <c r="E63" s="71">
        <f t="shared" si="17"/>
        <v>-2.1710000146413222E-4</v>
      </c>
      <c r="F63" s="72">
        <f t="shared" si="9"/>
        <v>1.3912899999999999E-3</v>
      </c>
      <c r="G63" s="72">
        <f t="shared" si="10"/>
        <v>5.1895116999999997E-5</v>
      </c>
      <c r="H63" s="72">
        <f t="shared" si="11"/>
        <v>1.9356878640999998E-6</v>
      </c>
      <c r="I63" s="72">
        <f t="shared" si="12"/>
        <v>-8.0978300546121318E-6</v>
      </c>
      <c r="J63" s="72">
        <f t="shared" si="13"/>
        <v>-3.0204906103703251E-7</v>
      </c>
      <c r="K63" s="72">
        <f t="shared" ca="1" si="5"/>
        <v>3.3645966929295936E-3</v>
      </c>
      <c r="L63" s="72">
        <f t="shared" ca="1" si="14"/>
        <v>1.2828551210630943E-5</v>
      </c>
      <c r="M63" s="72">
        <f t="shared" ca="1" si="18"/>
        <v>2.4721501245114408</v>
      </c>
      <c r="N63" s="72">
        <f t="shared" ca="1" si="19"/>
        <v>0.61563725991411167</v>
      </c>
      <c r="O63" s="72">
        <f t="shared" ca="1" si="20"/>
        <v>217.47630417497388</v>
      </c>
      <c r="P63" s="36">
        <f t="shared" ca="1" si="15"/>
        <v>-3.5816966943937258E-3</v>
      </c>
      <c r="Q63" s="36"/>
      <c r="R63" s="36"/>
      <c r="S63" s="36"/>
      <c r="T63" s="36"/>
    </row>
    <row r="64" spans="1:20" x14ac:dyDescent="0.2">
      <c r="A64" s="70">
        <v>409</v>
      </c>
      <c r="B64" s="70">
        <v>-9.034299997438211E-3</v>
      </c>
      <c r="C64" s="36"/>
      <c r="D64" s="71">
        <f t="shared" si="16"/>
        <v>4.0899999999999999E-2</v>
      </c>
      <c r="E64" s="71">
        <f t="shared" si="17"/>
        <v>-9.034299997438211E-3</v>
      </c>
      <c r="F64" s="72">
        <f t="shared" si="9"/>
        <v>1.6728099999999998E-3</v>
      </c>
      <c r="G64" s="72">
        <f t="shared" si="10"/>
        <v>6.8417928999999994E-5</v>
      </c>
      <c r="H64" s="72">
        <f t="shared" si="11"/>
        <v>2.7982932960999996E-6</v>
      </c>
      <c r="I64" s="72">
        <f t="shared" si="12"/>
        <v>-3.6950286989522282E-4</v>
      </c>
      <c r="J64" s="72">
        <f t="shared" si="13"/>
        <v>-1.5112667378714612E-5</v>
      </c>
      <c r="K64" s="72">
        <f t="shared" ca="1" si="5"/>
        <v>3.4075616205131408E-3</v>
      </c>
      <c r="L64" s="72">
        <f t="shared" ca="1" si="14"/>
        <v>1.5479992052025104E-4</v>
      </c>
      <c r="M64" s="72">
        <f t="shared" ca="1" si="18"/>
        <v>2.4363629324937395</v>
      </c>
      <c r="N64" s="72">
        <f t="shared" ca="1" si="19"/>
        <v>1.1615045007139437</v>
      </c>
      <c r="O64" s="72">
        <f t="shared" ca="1" si="20"/>
        <v>235.60017596493236</v>
      </c>
      <c r="P64" s="36">
        <f t="shared" ca="1" si="15"/>
        <v>-1.2441861617951352E-2</v>
      </c>
      <c r="Q64" s="36"/>
      <c r="R64" s="36"/>
      <c r="S64" s="36"/>
      <c r="T64" s="36"/>
    </row>
    <row r="65" spans="1:20" x14ac:dyDescent="0.2">
      <c r="A65" s="70">
        <v>409</v>
      </c>
      <c r="B65" s="70">
        <v>-3.0343000034918077E-3</v>
      </c>
      <c r="C65" s="36"/>
      <c r="D65" s="71">
        <f t="shared" si="16"/>
        <v>4.0899999999999999E-2</v>
      </c>
      <c r="E65" s="71">
        <f t="shared" si="17"/>
        <v>-3.0343000034918077E-3</v>
      </c>
      <c r="F65" s="72">
        <f t="shared" si="9"/>
        <v>1.6728099999999998E-3</v>
      </c>
      <c r="G65" s="72">
        <f t="shared" si="10"/>
        <v>6.8417928999999994E-5</v>
      </c>
      <c r="H65" s="72">
        <f t="shared" si="11"/>
        <v>2.7982932960999996E-6</v>
      </c>
      <c r="I65" s="72">
        <f t="shared" si="12"/>
        <v>-1.2410287014281494E-4</v>
      </c>
      <c r="J65" s="72">
        <f t="shared" si="13"/>
        <v>-5.0758073888411307E-6</v>
      </c>
      <c r="K65" s="72">
        <f t="shared" ca="1" si="5"/>
        <v>3.4075616205131408E-3</v>
      </c>
      <c r="L65" s="72">
        <f t="shared" ca="1" si="14"/>
        <v>4.1497581182827673E-5</v>
      </c>
      <c r="M65" s="72">
        <f t="shared" ca="1" si="18"/>
        <v>2.4363629324937395</v>
      </c>
      <c r="N65" s="72">
        <f t="shared" ca="1" si="19"/>
        <v>1.1615045007139437</v>
      </c>
      <c r="O65" s="72">
        <f t="shared" ca="1" si="20"/>
        <v>235.60017596493236</v>
      </c>
      <c r="P65" s="36">
        <f t="shared" ca="1" si="15"/>
        <v>-6.4418616240049485E-3</v>
      </c>
      <c r="Q65" s="36"/>
      <c r="R65" s="36"/>
      <c r="S65" s="36"/>
      <c r="T65" s="36"/>
    </row>
    <row r="66" spans="1:20" x14ac:dyDescent="0.2">
      <c r="A66" s="70">
        <v>428</v>
      </c>
      <c r="B66" s="70">
        <v>1.3784399998257868E-2</v>
      </c>
      <c r="C66" s="36"/>
      <c r="D66" s="71">
        <f t="shared" si="16"/>
        <v>4.2799999999999998E-2</v>
      </c>
      <c r="E66" s="71">
        <f t="shared" si="17"/>
        <v>1.3784399998257868E-2</v>
      </c>
      <c r="F66" s="72">
        <f t="shared" si="9"/>
        <v>1.8318399999999997E-3</v>
      </c>
      <c r="G66" s="72">
        <f t="shared" si="10"/>
        <v>7.8402751999999989E-5</v>
      </c>
      <c r="H66" s="72">
        <f t="shared" si="11"/>
        <v>3.355637785599999E-6</v>
      </c>
      <c r="I66" s="72">
        <f t="shared" si="12"/>
        <v>5.8997231992543675E-4</v>
      </c>
      <c r="J66" s="72">
        <f t="shared" si="13"/>
        <v>2.5250815292808692E-5</v>
      </c>
      <c r="K66" s="72">
        <f t="shared" ca="1" si="5"/>
        <v>3.4286265952705678E-3</v>
      </c>
      <c r="L66" s="72">
        <f t="shared" ca="1" si="14"/>
        <v>1.0724204277401916E-4</v>
      </c>
      <c r="M66" s="72">
        <f t="shared" ca="1" si="18"/>
        <v>2.4173446433082648</v>
      </c>
      <c r="N66" s="72">
        <f t="shared" ca="1" si="19"/>
        <v>1.5129183828407777</v>
      </c>
      <c r="O66" s="72">
        <f t="shared" ca="1" si="20"/>
        <v>245.18944393757189</v>
      </c>
      <c r="P66" s="36">
        <f t="shared" ca="1" si="15"/>
        <v>1.03557734029873E-2</v>
      </c>
      <c r="Q66" s="36"/>
      <c r="R66" s="36"/>
      <c r="S66" s="36"/>
      <c r="T66" s="36"/>
    </row>
    <row r="67" spans="1:20" x14ac:dyDescent="0.2">
      <c r="A67" s="70">
        <v>565</v>
      </c>
      <c r="B67" s="70">
        <v>3.4244999988004565E-3</v>
      </c>
      <c r="C67" s="36"/>
      <c r="D67" s="71">
        <f t="shared" si="16"/>
        <v>5.6500000000000002E-2</v>
      </c>
      <c r="E67" s="71">
        <f t="shared" si="17"/>
        <v>3.4244999988004565E-3</v>
      </c>
      <c r="F67" s="72">
        <f t="shared" si="9"/>
        <v>3.1922500000000002E-3</v>
      </c>
      <c r="G67" s="72">
        <f t="shared" si="10"/>
        <v>1.8036212500000001E-4</v>
      </c>
      <c r="H67" s="72">
        <f t="shared" si="11"/>
        <v>1.0190460062500002E-5</v>
      </c>
      <c r="I67" s="72">
        <f t="shared" si="12"/>
        <v>1.934842499322258E-4</v>
      </c>
      <c r="J67" s="72">
        <f t="shared" si="13"/>
        <v>1.0931860121170758E-5</v>
      </c>
      <c r="K67" s="72">
        <f t="shared" ca="1" si="5"/>
        <v>3.5475693357615392E-3</v>
      </c>
      <c r="L67" s="72">
        <f t="shared" ca="1" si="14"/>
        <v>1.5146061700040516E-8</v>
      </c>
      <c r="M67" s="72">
        <f t="shared" ca="1" si="18"/>
        <v>2.2777351892412891</v>
      </c>
      <c r="N67" s="72">
        <f t="shared" ca="1" si="19"/>
        <v>5.1917465373116976</v>
      </c>
      <c r="O67" s="72">
        <f t="shared" ca="1" si="20"/>
        <v>313.75392029083031</v>
      </c>
      <c r="P67" s="36">
        <f t="shared" ca="1" si="15"/>
        <v>-1.2306933696108269E-4</v>
      </c>
      <c r="Q67" s="36"/>
      <c r="R67" s="36"/>
      <c r="S67" s="36"/>
      <c r="T67" s="36"/>
    </row>
    <row r="68" spans="1:20" x14ac:dyDescent="0.2">
      <c r="A68" s="70">
        <v>612</v>
      </c>
      <c r="B68" s="70">
        <v>4.6075999998720363E-3</v>
      </c>
      <c r="C68" s="36"/>
      <c r="D68" s="71">
        <f t="shared" si="16"/>
        <v>6.1199999999999997E-2</v>
      </c>
      <c r="E68" s="71">
        <f t="shared" si="17"/>
        <v>4.6075999998720363E-3</v>
      </c>
      <c r="F68" s="72">
        <f t="shared" si="9"/>
        <v>3.7454399999999996E-3</v>
      </c>
      <c r="G68" s="72">
        <f t="shared" si="10"/>
        <v>2.2922092799999996E-4</v>
      </c>
      <c r="H68" s="72">
        <f t="shared" si="11"/>
        <v>1.4028320793599997E-5</v>
      </c>
      <c r="I68" s="72">
        <f t="shared" si="12"/>
        <v>2.819851199921686E-4</v>
      </c>
      <c r="J68" s="72">
        <f t="shared" si="13"/>
        <v>1.7257489343520719E-5</v>
      </c>
      <c r="K68" s="72">
        <f t="shared" ca="1" si="5"/>
        <v>3.5750428582618679E-3</v>
      </c>
      <c r="L68" s="72">
        <f t="shared" ca="1" si="14"/>
        <v>1.0661742506901614E-6</v>
      </c>
      <c r="M68" s="72">
        <f t="shared" ca="1" si="18"/>
        <v>2.2289224372635785</v>
      </c>
      <c r="N68" s="72">
        <f t="shared" ca="1" si="19"/>
        <v>6.8551957102602135</v>
      </c>
      <c r="O68" s="72">
        <f t="shared" ca="1" si="20"/>
        <v>336.61307063257289</v>
      </c>
      <c r="P68" s="36">
        <f t="shared" ca="1" si="15"/>
        <v>1.0325571416101684E-3</v>
      </c>
      <c r="Q68" s="36"/>
      <c r="R68" s="36"/>
      <c r="S68" s="36"/>
      <c r="T68" s="36"/>
    </row>
    <row r="69" spans="1:20" x14ac:dyDescent="0.2">
      <c r="A69" s="70">
        <v>612</v>
      </c>
      <c r="B69" s="70">
        <v>3.4607599998707883E-2</v>
      </c>
      <c r="C69" s="36"/>
      <c r="D69" s="71">
        <f t="shared" si="16"/>
        <v>6.1199999999999997E-2</v>
      </c>
      <c r="E69" s="71">
        <f t="shared" si="17"/>
        <v>3.4607599998707883E-2</v>
      </c>
      <c r="F69" s="72">
        <f t="shared" si="9"/>
        <v>3.7454399999999996E-3</v>
      </c>
      <c r="G69" s="72">
        <f t="shared" si="10"/>
        <v>2.2922092799999996E-4</v>
      </c>
      <c r="H69" s="72">
        <f t="shared" si="11"/>
        <v>1.4028320793599997E-5</v>
      </c>
      <c r="I69" s="72">
        <f t="shared" si="12"/>
        <v>2.1179851199209223E-3</v>
      </c>
      <c r="J69" s="72">
        <f t="shared" si="13"/>
        <v>1.2962068933916043E-4</v>
      </c>
      <c r="K69" s="72">
        <f t="shared" ca="1" si="5"/>
        <v>3.5750428582618679E-3</v>
      </c>
      <c r="L69" s="72">
        <f t="shared" ca="1" si="14"/>
        <v>9.6301960267504698E-4</v>
      </c>
      <c r="M69" s="72">
        <f t="shared" ca="1" si="18"/>
        <v>2.2289224372635785</v>
      </c>
      <c r="N69" s="72">
        <f t="shared" ca="1" si="19"/>
        <v>6.8551957102602135</v>
      </c>
      <c r="O69" s="72">
        <f t="shared" ca="1" si="20"/>
        <v>336.61307063257289</v>
      </c>
      <c r="P69" s="36">
        <f t="shared" ca="1" si="15"/>
        <v>3.1032557140446015E-2</v>
      </c>
      <c r="Q69" s="36"/>
      <c r="R69" s="36"/>
      <c r="S69" s="36"/>
      <c r="T69" s="36"/>
    </row>
    <row r="70" spans="1:20" x14ac:dyDescent="0.2">
      <c r="A70" s="70">
        <v>631</v>
      </c>
      <c r="B70" s="70">
        <v>-2.5736999959917739E-3</v>
      </c>
      <c r="C70" s="36"/>
      <c r="D70" s="71">
        <f t="shared" si="16"/>
        <v>6.3100000000000003E-2</v>
      </c>
      <c r="E70" s="71">
        <f t="shared" si="17"/>
        <v>-2.5736999959917739E-3</v>
      </c>
      <c r="F70" s="72">
        <f t="shared" si="9"/>
        <v>3.98161E-3</v>
      </c>
      <c r="G70" s="72">
        <f t="shared" si="10"/>
        <v>2.5123959100000002E-4</v>
      </c>
      <c r="H70" s="72">
        <f t="shared" si="11"/>
        <v>1.58532181921E-5</v>
      </c>
      <c r="I70" s="72">
        <f t="shared" si="12"/>
        <v>-1.6240046974708093E-4</v>
      </c>
      <c r="J70" s="72">
        <f t="shared" si="13"/>
        <v>-1.0247469641040808E-5</v>
      </c>
      <c r="K70" s="72">
        <f t="shared" ca="1" si="5"/>
        <v>3.5842160247743825E-3</v>
      </c>
      <c r="L70" s="72">
        <f t="shared" ca="1" si="14"/>
        <v>3.7919929718808492E-5</v>
      </c>
      <c r="M70" s="72">
        <f t="shared" ca="1" si="18"/>
        <v>2.2090691974726275</v>
      </c>
      <c r="N70" s="72">
        <f t="shared" ca="1" si="19"/>
        <v>7.5771776181029136</v>
      </c>
      <c r="O70" s="72">
        <f t="shared" ca="1" si="20"/>
        <v>345.69952292672843</v>
      </c>
      <c r="P70" s="36">
        <f t="shared" ca="1" si="15"/>
        <v>-6.1579160207661564E-3</v>
      </c>
      <c r="Q70" s="36"/>
      <c r="R70" s="36"/>
      <c r="S70" s="36"/>
      <c r="T70" s="36"/>
    </row>
    <row r="71" spans="1:20" x14ac:dyDescent="0.2">
      <c r="A71" s="70">
        <v>641</v>
      </c>
      <c r="B71" s="70">
        <v>-7.3007000028155744E-3</v>
      </c>
      <c r="C71" s="36"/>
      <c r="D71" s="71">
        <f t="shared" si="16"/>
        <v>6.4100000000000004E-2</v>
      </c>
      <c r="E71" s="71">
        <f t="shared" si="17"/>
        <v>-7.3007000028155744E-3</v>
      </c>
      <c r="F71" s="72">
        <f t="shared" si="9"/>
        <v>4.1088100000000009E-3</v>
      </c>
      <c r="G71" s="72">
        <f t="shared" si="10"/>
        <v>2.6337472100000008E-4</v>
      </c>
      <c r="H71" s="72">
        <f t="shared" si="11"/>
        <v>1.6882319616100007E-5</v>
      </c>
      <c r="I71" s="72">
        <f t="shared" si="12"/>
        <v>-4.6797487018047836E-4</v>
      </c>
      <c r="J71" s="72">
        <f t="shared" si="13"/>
        <v>-2.9997189178568665E-5</v>
      </c>
      <c r="K71" s="72">
        <f t="shared" ca="1" si="5"/>
        <v>3.5885969466890565E-3</v>
      </c>
      <c r="L71" s="72">
        <f t="shared" ca="1" si="14"/>
        <v>1.1857678805449086E-4</v>
      </c>
      <c r="M71" s="72">
        <f t="shared" ca="1" si="18"/>
        <v>2.1985933919173433</v>
      </c>
      <c r="N71" s="72">
        <f t="shared" ca="1" si="19"/>
        <v>7.9678948653408765</v>
      </c>
      <c r="O71" s="72">
        <f t="shared" ca="1" si="20"/>
        <v>350.44140516239935</v>
      </c>
      <c r="P71" s="36">
        <f t="shared" ca="1" si="15"/>
        <v>-1.0889296949504631E-2</v>
      </c>
      <c r="Q71" s="36"/>
      <c r="R71" s="36"/>
      <c r="S71" s="36"/>
      <c r="T71" s="36"/>
    </row>
    <row r="72" spans="1:20" x14ac:dyDescent="0.2">
      <c r="A72" s="70">
        <v>649</v>
      </c>
      <c r="B72" s="70">
        <v>2.5176999988616444E-3</v>
      </c>
      <c r="C72" s="36"/>
      <c r="D72" s="71">
        <f t="shared" si="16"/>
        <v>6.4899999999999999E-2</v>
      </c>
      <c r="E72" s="71">
        <f t="shared" si="17"/>
        <v>2.5176999988616444E-3</v>
      </c>
      <c r="F72" s="72">
        <f t="shared" si="9"/>
        <v>4.2120099999999995E-3</v>
      </c>
      <c r="G72" s="72">
        <f t="shared" si="10"/>
        <v>2.7335944899999998E-4</v>
      </c>
      <c r="H72" s="72">
        <f t="shared" si="11"/>
        <v>1.7741028240099995E-5</v>
      </c>
      <c r="I72" s="72">
        <f t="shared" si="12"/>
        <v>1.6339872992612072E-4</v>
      </c>
      <c r="J72" s="72">
        <f t="shared" si="13"/>
        <v>1.0604577572205234E-5</v>
      </c>
      <c r="K72" s="72">
        <f t="shared" ca="1" si="5"/>
        <v>3.5918796955784213E-3</v>
      </c>
      <c r="L72" s="72">
        <f t="shared" ca="1" si="14"/>
        <v>1.1538620208385469E-6</v>
      </c>
      <c r="M72" s="72">
        <f t="shared" ca="1" si="18"/>
        <v>2.1901997461745291</v>
      </c>
      <c r="N72" s="72">
        <f t="shared" ca="1" si="19"/>
        <v>8.2856219299049165</v>
      </c>
      <c r="O72" s="72">
        <f t="shared" ca="1" si="20"/>
        <v>354.21370519138003</v>
      </c>
      <c r="P72" s="36">
        <f t="shared" ca="1" si="15"/>
        <v>-1.0741796967167769E-3</v>
      </c>
      <c r="Q72" s="36"/>
      <c r="R72" s="36"/>
      <c r="S72" s="36"/>
      <c r="T72" s="36"/>
    </row>
    <row r="73" spans="1:20" x14ac:dyDescent="0.2">
      <c r="A73" s="70">
        <v>650</v>
      </c>
      <c r="B73" s="70">
        <v>8.2450000045355409E-3</v>
      </c>
      <c r="C73" s="36"/>
      <c r="D73" s="71">
        <f t="shared" si="16"/>
        <v>6.5000000000000002E-2</v>
      </c>
      <c r="E73" s="71">
        <f t="shared" si="17"/>
        <v>8.2450000045355409E-3</v>
      </c>
      <c r="F73" s="72">
        <f t="shared" si="9"/>
        <v>4.2250000000000005E-3</v>
      </c>
      <c r="G73" s="72">
        <f t="shared" si="10"/>
        <v>2.7462500000000002E-4</v>
      </c>
      <c r="H73" s="72">
        <f t="shared" si="11"/>
        <v>1.7850625000000003E-5</v>
      </c>
      <c r="I73" s="72">
        <f t="shared" si="12"/>
        <v>5.3592500029481021E-4</v>
      </c>
      <c r="J73" s="72">
        <f t="shared" si="13"/>
        <v>3.4835125019162667E-5</v>
      </c>
      <c r="K73" s="72">
        <f t="shared" ca="1" si="5"/>
        <v>3.5922761648994436E-3</v>
      </c>
      <c r="L73" s="72">
        <f t="shared" ca="1" si="14"/>
        <v>2.1647839127918072E-5</v>
      </c>
      <c r="M73" s="72">
        <f t="shared" ca="1" si="18"/>
        <v>2.1891497366559149</v>
      </c>
      <c r="N73" s="72">
        <f t="shared" ca="1" si="19"/>
        <v>8.3256543704415549</v>
      </c>
      <c r="O73" s="72">
        <f t="shared" ca="1" si="20"/>
        <v>354.68388199504057</v>
      </c>
      <c r="P73" s="36">
        <f t="shared" ca="1" si="15"/>
        <v>4.6527238396360977E-3</v>
      </c>
      <c r="Q73" s="36"/>
      <c r="R73" s="36"/>
      <c r="S73" s="36"/>
      <c r="T73" s="36"/>
    </row>
    <row r="74" spans="1:20" x14ac:dyDescent="0.2">
      <c r="A74" s="70">
        <v>748</v>
      </c>
      <c r="B74" s="70">
        <v>-1.247960000182502E-2</v>
      </c>
      <c r="C74" s="36"/>
      <c r="D74" s="71">
        <f t="shared" si="16"/>
        <v>7.4800000000000005E-2</v>
      </c>
      <c r="E74" s="71">
        <f t="shared" si="17"/>
        <v>-1.247960000182502E-2</v>
      </c>
      <c r="F74" s="72">
        <f t="shared" si="9"/>
        <v>5.5950400000000008E-3</v>
      </c>
      <c r="G74" s="72">
        <f t="shared" si="10"/>
        <v>4.185089920000001E-4</v>
      </c>
      <c r="H74" s="72">
        <f t="shared" si="11"/>
        <v>3.1304472601600009E-5</v>
      </c>
      <c r="I74" s="72">
        <f t="shared" si="12"/>
        <v>-9.3347408013651158E-4</v>
      </c>
      <c r="J74" s="72">
        <f t="shared" si="13"/>
        <v>-6.9823861194211076E-5</v>
      </c>
      <c r="K74" s="72">
        <f t="shared" ca="1" si="5"/>
        <v>3.6161736735797322E-3</v>
      </c>
      <c r="L74" s="72">
        <f t="shared" ca="1" si="14"/>
        <v>2.5907393020985263E-4</v>
      </c>
      <c r="M74" s="72">
        <f t="shared" ca="1" si="18"/>
        <v>2.085436250562176</v>
      </c>
      <c r="N74" s="72">
        <f t="shared" ca="1" si="19"/>
        <v>12.557211560939267</v>
      </c>
      <c r="O74" s="72">
        <f t="shared" ca="1" si="20"/>
        <v>399.08800279907871</v>
      </c>
      <c r="P74" s="36">
        <f t="shared" ca="1" si="15"/>
        <v>-1.6095773675404754E-2</v>
      </c>
      <c r="Q74" s="36"/>
      <c r="R74" s="36"/>
      <c r="S74" s="36"/>
      <c r="T74" s="36"/>
    </row>
    <row r="75" spans="1:20" x14ac:dyDescent="0.2">
      <c r="A75" s="70">
        <v>795</v>
      </c>
      <c r="B75" s="70">
        <v>1.070350000372855E-2</v>
      </c>
      <c r="C75" s="36"/>
      <c r="D75" s="71">
        <f t="shared" si="16"/>
        <v>7.9500000000000001E-2</v>
      </c>
      <c r="E75" s="71">
        <f t="shared" si="17"/>
        <v>1.070350000372855E-2</v>
      </c>
      <c r="F75" s="72">
        <f t="shared" si="9"/>
        <v>6.3202500000000003E-3</v>
      </c>
      <c r="G75" s="72">
        <f t="shared" si="10"/>
        <v>5.02459875E-4</v>
      </c>
      <c r="H75" s="72">
        <f t="shared" si="11"/>
        <v>3.9945560062500003E-5</v>
      </c>
      <c r="I75" s="72">
        <f t="shared" si="12"/>
        <v>8.5092825029641969E-4</v>
      </c>
      <c r="J75" s="72">
        <f t="shared" si="13"/>
        <v>6.7648795898565369E-5</v>
      </c>
      <c r="K75" s="72">
        <f t="shared" ca="1" si="5"/>
        <v>3.6171288028432219E-3</v>
      </c>
      <c r="L75" s="72">
        <f t="shared" ca="1" si="14"/>
        <v>5.0216656796736974E-5</v>
      </c>
      <c r="M75" s="72">
        <f t="shared" ca="1" si="18"/>
        <v>2.0351778553472859</v>
      </c>
      <c r="N75" s="72">
        <f t="shared" ca="1" si="19"/>
        <v>14.772561759376229</v>
      </c>
      <c r="O75" s="72">
        <f t="shared" ca="1" si="20"/>
        <v>419.02105346449207</v>
      </c>
      <c r="P75" s="36">
        <f t="shared" ca="1" si="15"/>
        <v>7.0863712008853285E-3</v>
      </c>
      <c r="Q75" s="36"/>
      <c r="R75" s="36"/>
      <c r="S75" s="36"/>
      <c r="T75" s="36"/>
    </row>
    <row r="76" spans="1:20" x14ac:dyDescent="0.2">
      <c r="A76" s="70">
        <v>805</v>
      </c>
      <c r="B76" s="70">
        <v>3.9764999964972958E-3</v>
      </c>
      <c r="C76" s="36"/>
      <c r="D76" s="71">
        <f t="shared" si="16"/>
        <v>8.0500000000000002E-2</v>
      </c>
      <c r="E76" s="71">
        <f t="shared" si="17"/>
        <v>3.9764999964972958E-3</v>
      </c>
      <c r="F76" s="72">
        <f t="shared" si="9"/>
        <v>6.4802500000000008E-3</v>
      </c>
      <c r="G76" s="72">
        <f t="shared" si="10"/>
        <v>5.2166012500000011E-4</v>
      </c>
      <c r="H76" s="72">
        <f t="shared" si="11"/>
        <v>4.1993640062500013E-5</v>
      </c>
      <c r="I76" s="72">
        <f t="shared" si="12"/>
        <v>3.2010824971803232E-4</v>
      </c>
      <c r="J76" s="72">
        <f t="shared" si="13"/>
        <v>2.5768714102301601E-5</v>
      </c>
      <c r="K76" s="72">
        <f t="shared" ca="1" si="5"/>
        <v>3.6164533167927252E-3</v>
      </c>
      <c r="L76" s="72">
        <f t="shared" ca="1" si="14"/>
        <v>1.2963361156628562E-7</v>
      </c>
      <c r="M76" s="72">
        <f t="shared" ca="1" si="18"/>
        <v>2.024445968692548</v>
      </c>
      <c r="N76" s="72">
        <f t="shared" ca="1" si="19"/>
        <v>15.256813021938084</v>
      </c>
      <c r="O76" s="72">
        <f t="shared" ca="1" si="20"/>
        <v>423.13242380756259</v>
      </c>
      <c r="P76" s="36">
        <f t="shared" ca="1" si="15"/>
        <v>3.6004667970457056E-4</v>
      </c>
      <c r="Q76" s="36"/>
      <c r="R76" s="36"/>
      <c r="S76" s="36"/>
      <c r="T76" s="36"/>
    </row>
    <row r="77" spans="1:20" x14ac:dyDescent="0.2">
      <c r="A77" s="70">
        <v>815</v>
      </c>
      <c r="B77" s="70">
        <v>5.2494999981718138E-3</v>
      </c>
      <c r="C77" s="36"/>
      <c r="D77" s="71">
        <f t="shared" si="16"/>
        <v>8.1500000000000003E-2</v>
      </c>
      <c r="E77" s="71">
        <f t="shared" si="17"/>
        <v>5.2494999981718138E-3</v>
      </c>
      <c r="F77" s="72">
        <f t="shared" si="9"/>
        <v>6.6422500000000006E-3</v>
      </c>
      <c r="G77" s="72">
        <f t="shared" si="10"/>
        <v>5.4134337500000003E-4</v>
      </c>
      <c r="H77" s="72">
        <f t="shared" si="11"/>
        <v>4.4119485062500009E-5</v>
      </c>
      <c r="I77" s="72">
        <f t="shared" si="12"/>
        <v>4.2783424985100283E-4</v>
      </c>
      <c r="J77" s="72">
        <f t="shared" si="13"/>
        <v>3.4868491362856733E-5</v>
      </c>
      <c r="K77" s="72">
        <f t="shared" ca="1" si="5"/>
        <v>3.6154695131833787E-3</v>
      </c>
      <c r="L77" s="72">
        <f t="shared" ca="1" si="14"/>
        <v>2.6700556258715405E-6</v>
      </c>
      <c r="M77" s="72">
        <f t="shared" ca="1" si="18"/>
        <v>2.0137012641155043</v>
      </c>
      <c r="N77" s="72">
        <f t="shared" ca="1" si="19"/>
        <v>15.745200444561871</v>
      </c>
      <c r="O77" s="72">
        <f t="shared" ca="1" si="20"/>
        <v>427.19604828868478</v>
      </c>
      <c r="P77" s="36">
        <f t="shared" ca="1" si="15"/>
        <v>1.6340304849884351E-3</v>
      </c>
      <c r="Q77" s="36"/>
      <c r="R77" s="36"/>
      <c r="S77" s="36"/>
      <c r="T77" s="36"/>
    </row>
    <row r="78" spans="1:20" x14ac:dyDescent="0.2">
      <c r="A78" s="70">
        <v>815</v>
      </c>
      <c r="B78" s="70">
        <v>6.2494999947375618E-3</v>
      </c>
      <c r="C78" s="36"/>
      <c r="D78" s="71">
        <f t="shared" si="16"/>
        <v>8.1500000000000003E-2</v>
      </c>
      <c r="E78" s="71">
        <f t="shared" si="17"/>
        <v>6.2494999947375618E-3</v>
      </c>
      <c r="F78" s="72">
        <f t="shared" si="9"/>
        <v>6.6422500000000006E-3</v>
      </c>
      <c r="G78" s="72">
        <f t="shared" si="10"/>
        <v>5.4134337500000003E-4</v>
      </c>
      <c r="H78" s="72">
        <f t="shared" si="11"/>
        <v>4.4119485062500009E-5</v>
      </c>
      <c r="I78" s="72">
        <f t="shared" si="12"/>
        <v>5.0933424957111135E-4</v>
      </c>
      <c r="J78" s="72">
        <f t="shared" si="13"/>
        <v>4.1510741340045579E-5</v>
      </c>
      <c r="K78" s="72">
        <f t="shared" ca="1" si="5"/>
        <v>3.6154695131833787E-3</v>
      </c>
      <c r="L78" s="72">
        <f t="shared" ca="1" si="14"/>
        <v>6.9381165777565622E-6</v>
      </c>
      <c r="M78" s="72">
        <f t="shared" ca="1" si="18"/>
        <v>2.0137012641155043</v>
      </c>
      <c r="N78" s="72">
        <f t="shared" ca="1" si="19"/>
        <v>15.745200444561871</v>
      </c>
      <c r="O78" s="72">
        <f t="shared" ca="1" si="20"/>
        <v>427.19604828868478</v>
      </c>
      <c r="P78" s="36">
        <f t="shared" ca="1" si="15"/>
        <v>2.6340304815541831E-3</v>
      </c>
      <c r="Q78" s="36"/>
      <c r="R78" s="36"/>
      <c r="S78" s="36"/>
      <c r="T78" s="36"/>
    </row>
    <row r="79" spans="1:20" x14ac:dyDescent="0.2">
      <c r="A79" s="70">
        <v>815</v>
      </c>
      <c r="B79" s="70">
        <v>7.2494999985792674E-3</v>
      </c>
      <c r="C79" s="36"/>
      <c r="D79" s="71">
        <f t="shared" si="16"/>
        <v>8.1500000000000003E-2</v>
      </c>
      <c r="E79" s="71">
        <f t="shared" si="17"/>
        <v>7.2494999985792674E-3</v>
      </c>
      <c r="F79" s="72">
        <f t="shared" si="9"/>
        <v>6.6422500000000006E-3</v>
      </c>
      <c r="G79" s="72">
        <f t="shared" si="10"/>
        <v>5.4134337500000003E-4</v>
      </c>
      <c r="H79" s="72">
        <f t="shared" si="11"/>
        <v>4.4119485062500009E-5</v>
      </c>
      <c r="I79" s="72">
        <f t="shared" si="12"/>
        <v>5.9083424988421026E-4</v>
      </c>
      <c r="J79" s="72">
        <f t="shared" si="13"/>
        <v>4.8152991365563137E-5</v>
      </c>
      <c r="K79" s="72">
        <f t="shared" ca="1" si="5"/>
        <v>3.6154695131833787E-3</v>
      </c>
      <c r="L79" s="72">
        <f t="shared" ca="1" si="14"/>
        <v>1.3206177568786679E-5</v>
      </c>
      <c r="M79" s="72">
        <f t="shared" ca="1" si="18"/>
        <v>2.0137012641155043</v>
      </c>
      <c r="N79" s="72">
        <f t="shared" ca="1" si="19"/>
        <v>15.745200444561871</v>
      </c>
      <c r="O79" s="72">
        <f t="shared" ca="1" si="20"/>
        <v>427.19604828868478</v>
      </c>
      <c r="P79" s="36">
        <f t="shared" ca="1" si="15"/>
        <v>3.6340304853958887E-3</v>
      </c>
      <c r="Q79" s="36"/>
      <c r="R79" s="36"/>
      <c r="S79" s="36"/>
      <c r="T79" s="36"/>
    </row>
    <row r="80" spans="1:20" x14ac:dyDescent="0.2">
      <c r="A80" s="70">
        <v>980</v>
      </c>
      <c r="B80" s="70">
        <v>1.2539999952423386E-3</v>
      </c>
      <c r="C80" s="36"/>
      <c r="D80" s="71">
        <f t="shared" si="16"/>
        <v>9.8000000000000004E-2</v>
      </c>
      <c r="E80" s="71">
        <f t="shared" si="17"/>
        <v>1.2539999952423386E-3</v>
      </c>
      <c r="F80" s="72">
        <f t="shared" si="9"/>
        <v>9.6040000000000014E-3</v>
      </c>
      <c r="G80" s="72">
        <f t="shared" si="10"/>
        <v>9.411920000000002E-4</v>
      </c>
      <c r="H80" s="72">
        <f t="shared" si="11"/>
        <v>9.2236816000000022E-5</v>
      </c>
      <c r="I80" s="72">
        <f t="shared" si="12"/>
        <v>1.228919995337492E-4</v>
      </c>
      <c r="J80" s="72">
        <f t="shared" si="13"/>
        <v>1.2043415954307422E-5</v>
      </c>
      <c r="K80" s="72">
        <f t="shared" ca="1" si="5"/>
        <v>3.5547234060699252E-3</v>
      </c>
      <c r="L80" s="72">
        <f t="shared" ca="1" si="14"/>
        <v>5.2933282131301233E-6</v>
      </c>
      <c r="M80" s="72">
        <f t="shared" ca="1" si="18"/>
        <v>1.8348605189957858</v>
      </c>
      <c r="N80" s="72">
        <f t="shared" ca="1" si="19"/>
        <v>24.251831791707286</v>
      </c>
      <c r="O80" s="72">
        <f t="shared" ca="1" si="20"/>
        <v>486.5447144704296</v>
      </c>
      <c r="P80" s="36">
        <f t="shared" ca="1" si="15"/>
        <v>-2.3007234108275865E-3</v>
      </c>
      <c r="Q80" s="36"/>
      <c r="R80" s="36"/>
      <c r="S80" s="36"/>
      <c r="T80" s="36"/>
    </row>
    <row r="81" spans="1:20" x14ac:dyDescent="0.2">
      <c r="A81" s="70">
        <v>998</v>
      </c>
      <c r="B81" s="70">
        <v>5.3453999935300089E-3</v>
      </c>
      <c r="C81" s="36"/>
      <c r="D81" s="71">
        <f t="shared" si="16"/>
        <v>9.98E-2</v>
      </c>
      <c r="E81" s="71">
        <f t="shared" si="17"/>
        <v>5.3453999935300089E-3</v>
      </c>
      <c r="F81" s="72">
        <f t="shared" si="9"/>
        <v>9.9600399999999999E-3</v>
      </c>
      <c r="G81" s="72">
        <f t="shared" si="10"/>
        <v>9.9401199199999988E-4</v>
      </c>
      <c r="H81" s="72">
        <f t="shared" si="11"/>
        <v>9.9202396801600004E-5</v>
      </c>
      <c r="I81" s="72">
        <f t="shared" si="12"/>
        <v>5.3347091935429492E-4</v>
      </c>
      <c r="J81" s="72">
        <f t="shared" si="13"/>
        <v>5.324039775155863E-5</v>
      </c>
      <c r="K81" s="72">
        <f t="shared" ca="1" si="5"/>
        <v>3.543018567826896E-3</v>
      </c>
      <c r="L81" s="72">
        <f t="shared" ca="1" si="14"/>
        <v>3.2485788037195862E-6</v>
      </c>
      <c r="M81" s="72">
        <f t="shared" ca="1" si="18"/>
        <v>1.8152095243632893</v>
      </c>
      <c r="N81" s="72">
        <f t="shared" ca="1" si="19"/>
        <v>25.213930232138715</v>
      </c>
      <c r="O81" s="72">
        <f t="shared" ca="1" si="20"/>
        <v>492.05312727815806</v>
      </c>
      <c r="P81" s="36">
        <f t="shared" ca="1" si="15"/>
        <v>1.802381425703113E-3</v>
      </c>
      <c r="Q81" s="36"/>
      <c r="R81" s="36"/>
      <c r="S81" s="36"/>
      <c r="T81" s="36"/>
    </row>
    <row r="82" spans="1:20" x14ac:dyDescent="0.2">
      <c r="A82" s="70">
        <v>998</v>
      </c>
      <c r="B82" s="70">
        <v>1.4345399999001529E-2</v>
      </c>
      <c r="C82" s="36"/>
      <c r="D82" s="71">
        <f t="shared" si="16"/>
        <v>9.98E-2</v>
      </c>
      <c r="E82" s="71">
        <f t="shared" si="17"/>
        <v>1.4345399999001529E-2</v>
      </c>
      <c r="F82" s="72">
        <f t="shared" si="9"/>
        <v>9.9600399999999999E-3</v>
      </c>
      <c r="G82" s="72">
        <f t="shared" si="10"/>
        <v>9.9401199199999988E-4</v>
      </c>
      <c r="H82" s="72">
        <f t="shared" si="11"/>
        <v>9.9202396801600004E-5</v>
      </c>
      <c r="I82" s="72">
        <f t="shared" si="12"/>
        <v>1.4316709199003526E-3</v>
      </c>
      <c r="J82" s="72">
        <f t="shared" si="13"/>
        <v>1.428807578060552E-4</v>
      </c>
      <c r="K82" s="72">
        <f t="shared" ca="1" si="5"/>
        <v>3.543018567826896E-3</v>
      </c>
      <c r="L82" s="72">
        <f t="shared" ca="1" si="14"/>
        <v>1.1669144458458654E-4</v>
      </c>
      <c r="M82" s="72">
        <f t="shared" ca="1" si="18"/>
        <v>1.8152095243632893</v>
      </c>
      <c r="N82" s="72">
        <f t="shared" ca="1" si="19"/>
        <v>25.213930232138715</v>
      </c>
      <c r="O82" s="72">
        <f t="shared" ca="1" si="20"/>
        <v>492.05312727815806</v>
      </c>
      <c r="P82" s="36">
        <f t="shared" ca="1" si="15"/>
        <v>1.0802381431174634E-2</v>
      </c>
      <c r="Q82" s="36"/>
      <c r="R82" s="36"/>
      <c r="S82" s="36"/>
      <c r="T82" s="36"/>
    </row>
    <row r="83" spans="1:20" x14ac:dyDescent="0.2">
      <c r="A83" s="70">
        <v>1008</v>
      </c>
      <c r="B83" s="70">
        <v>-1.38159999914933E-3</v>
      </c>
      <c r="C83" s="36"/>
      <c r="D83" s="71">
        <f t="shared" si="16"/>
        <v>0.1008</v>
      </c>
      <c r="E83" s="71">
        <f t="shared" si="17"/>
        <v>-1.38159999914933E-3</v>
      </c>
      <c r="F83" s="72">
        <f t="shared" si="9"/>
        <v>1.016064E-2</v>
      </c>
      <c r="G83" s="72">
        <f t="shared" si="10"/>
        <v>1.0241925120000001E-3</v>
      </c>
      <c r="H83" s="72">
        <f t="shared" si="11"/>
        <v>1.0323860520960001E-4</v>
      </c>
      <c r="I83" s="72">
        <f t="shared" si="12"/>
        <v>-1.3926527991425246E-4</v>
      </c>
      <c r="J83" s="72">
        <f t="shared" si="13"/>
        <v>-1.4037940215356649E-5</v>
      </c>
      <c r="K83" s="72">
        <f t="shared" ca="1" si="5"/>
        <v>3.53608423533171E-3</v>
      </c>
      <c r="L83" s="72">
        <f t="shared" ca="1" si="14"/>
        <v>2.418361823006337E-5</v>
      </c>
      <c r="M83" s="72">
        <f t="shared" ca="1" si="18"/>
        <v>1.8042834364040088</v>
      </c>
      <c r="N83" s="72">
        <f t="shared" ca="1" si="19"/>
        <v>25.749939154956085</v>
      </c>
      <c r="O83" s="72">
        <f t="shared" ca="1" si="20"/>
        <v>495.02454873483111</v>
      </c>
      <c r="P83" s="36">
        <f t="shared" ca="1" si="15"/>
        <v>-4.9176842344810399E-3</v>
      </c>
      <c r="Q83" s="36"/>
      <c r="R83" s="36"/>
      <c r="S83" s="36"/>
      <c r="T83" s="36"/>
    </row>
    <row r="84" spans="1:20" x14ac:dyDescent="0.2">
      <c r="A84" s="70">
        <v>1008</v>
      </c>
      <c r="B84" s="70">
        <v>6.1840000125812367E-4</v>
      </c>
      <c r="C84" s="36"/>
      <c r="D84" s="71">
        <f t="shared" si="16"/>
        <v>0.1008</v>
      </c>
      <c r="E84" s="71">
        <f t="shared" si="17"/>
        <v>6.1840000125812367E-4</v>
      </c>
      <c r="F84" s="72">
        <f t="shared" si="9"/>
        <v>1.016064E-2</v>
      </c>
      <c r="G84" s="72">
        <f t="shared" si="10"/>
        <v>1.0241925120000001E-3</v>
      </c>
      <c r="H84" s="72">
        <f t="shared" si="11"/>
        <v>1.0323860520960001E-4</v>
      </c>
      <c r="I84" s="72">
        <f t="shared" si="12"/>
        <v>6.233472012681887E-5</v>
      </c>
      <c r="J84" s="72">
        <f t="shared" si="13"/>
        <v>6.2833397887833424E-6</v>
      </c>
      <c r="K84" s="72">
        <f t="shared" ca="1" si="5"/>
        <v>3.53608423533171E-3</v>
      </c>
      <c r="L84" s="72">
        <f t="shared" ca="1" si="14"/>
        <v>8.5128812897615695E-6</v>
      </c>
      <c r="M84" s="72">
        <f t="shared" ca="1" si="18"/>
        <v>1.8042834364040088</v>
      </c>
      <c r="N84" s="72">
        <f t="shared" ca="1" si="19"/>
        <v>25.749939154956085</v>
      </c>
      <c r="O84" s="72">
        <f t="shared" ca="1" si="20"/>
        <v>495.02454873483111</v>
      </c>
      <c r="P84" s="36">
        <f t="shared" ca="1" si="15"/>
        <v>-2.9176842340735863E-3</v>
      </c>
      <c r="Q84" s="36"/>
      <c r="R84" s="36"/>
      <c r="S84" s="36"/>
      <c r="T84" s="36"/>
    </row>
    <row r="85" spans="1:20" x14ac:dyDescent="0.2">
      <c r="A85" s="70">
        <v>1016</v>
      </c>
      <c r="B85" s="70">
        <v>4.4368000017129816E-3</v>
      </c>
      <c r="C85" s="36"/>
      <c r="D85" s="71">
        <f t="shared" ref="D85:D116" si="21">A85/A$18</f>
        <v>0.1016</v>
      </c>
      <c r="E85" s="71">
        <f t="shared" ref="E85:E116" si="22">B85/B$18</f>
        <v>4.4368000017129816E-3</v>
      </c>
      <c r="F85" s="72">
        <f t="shared" si="9"/>
        <v>1.032256E-2</v>
      </c>
      <c r="G85" s="72">
        <f t="shared" si="10"/>
        <v>1.0487720959999999E-3</v>
      </c>
      <c r="H85" s="72">
        <f t="shared" si="11"/>
        <v>1.0655524495359999E-4</v>
      </c>
      <c r="I85" s="72">
        <f t="shared" si="12"/>
        <v>4.5077888017403889E-4</v>
      </c>
      <c r="J85" s="72">
        <f t="shared" si="13"/>
        <v>4.5799134225682347E-5</v>
      </c>
      <c r="K85" s="72">
        <f t="shared" ref="K85:K148" ca="1" si="23">+E$4+E$5*D85+E$6*D85^2</f>
        <v>3.5303147806931873E-3</v>
      </c>
      <c r="L85" s="72">
        <f t="shared" ca="1" si="14"/>
        <v>8.2171545592730537E-7</v>
      </c>
      <c r="M85" s="72">
        <f t="shared" ref="M85:M116" ca="1" si="24">(M$1-M$2*D85+M$3*F85)^2</f>
        <v>1.7955383102261542</v>
      </c>
      <c r="N85" s="72">
        <f t="shared" ref="N85:N116" ca="1" si="25">(-M$2+M$4*D85-M$5*F85)^2</f>
        <v>26.179395090466738</v>
      </c>
      <c r="O85" s="72">
        <f t="shared" ref="O85:O116" ca="1" si="26">+(M$3-D85*M$5+F85*M$6)^2</f>
        <v>497.35544103891471</v>
      </c>
      <c r="P85" s="36">
        <f t="shared" ca="1" si="15"/>
        <v>9.0648522101979432E-4</v>
      </c>
      <c r="Q85" s="36"/>
      <c r="R85" s="36"/>
      <c r="S85" s="36"/>
      <c r="T85" s="36"/>
    </row>
    <row r="86" spans="1:20" x14ac:dyDescent="0.2">
      <c r="A86" s="70">
        <v>1017</v>
      </c>
      <c r="B86" s="70">
        <v>3.164099995046854E-3</v>
      </c>
      <c r="C86" s="36"/>
      <c r="D86" s="71">
        <f t="shared" si="21"/>
        <v>0.1017</v>
      </c>
      <c r="E86" s="71">
        <f t="shared" si="22"/>
        <v>3.164099995046854E-3</v>
      </c>
      <c r="F86" s="72">
        <f t="shared" ref="F86:F149" si="27">D86*D86</f>
        <v>1.034289E-2</v>
      </c>
      <c r="G86" s="72">
        <f t="shared" ref="G86:G149" si="28">D86*F86</f>
        <v>1.0518719130000001E-3</v>
      </c>
      <c r="H86" s="72">
        <f t="shared" ref="H86:H149" si="29">F86*F86</f>
        <v>1.069753735521E-4</v>
      </c>
      <c r="I86" s="72">
        <f t="shared" ref="I86:I149" si="30">E86*D86</f>
        <v>3.2178896949626505E-4</v>
      </c>
      <c r="J86" s="72">
        <f t="shared" ref="J86:J149" si="31">I86*D86</f>
        <v>3.2725938197770154E-5</v>
      </c>
      <c r="K86" s="72">
        <f t="shared" ca="1" si="23"/>
        <v>3.529579724573224E-3</v>
      </c>
      <c r="L86" s="72">
        <f t="shared" ref="L86:L149" ca="1" si="32">+(K86-E86)^2</f>
        <v>1.3357543269466859E-7</v>
      </c>
      <c r="M86" s="72">
        <f t="shared" ca="1" si="24"/>
        <v>1.7944449135679315</v>
      </c>
      <c r="N86" s="72">
        <f t="shared" ca="1" si="25"/>
        <v>26.233113454921003</v>
      </c>
      <c r="O86" s="72">
        <f t="shared" ca="1" si="26"/>
        <v>497.64389382292825</v>
      </c>
      <c r="P86" s="36">
        <f t="shared" ref="P86:P149" ca="1" si="33">+E86-K86</f>
        <v>-3.6547972952637002E-4</v>
      </c>
      <c r="Q86" s="36"/>
      <c r="R86" s="36"/>
      <c r="S86" s="36"/>
      <c r="T86" s="36"/>
    </row>
    <row r="87" spans="1:20" x14ac:dyDescent="0.2">
      <c r="A87" s="70">
        <v>1017</v>
      </c>
      <c r="B87" s="70">
        <v>4.1640999988885596E-3</v>
      </c>
      <c r="C87" s="36"/>
      <c r="D87" s="71">
        <f t="shared" si="21"/>
        <v>0.1017</v>
      </c>
      <c r="E87" s="71">
        <f t="shared" si="22"/>
        <v>4.1640999988885596E-3</v>
      </c>
      <c r="F87" s="72">
        <f t="shared" si="27"/>
        <v>1.034289E-2</v>
      </c>
      <c r="G87" s="72">
        <f t="shared" si="28"/>
        <v>1.0518719130000001E-3</v>
      </c>
      <c r="H87" s="72">
        <f t="shared" si="29"/>
        <v>1.069753735521E-4</v>
      </c>
      <c r="I87" s="72">
        <f t="shared" si="30"/>
        <v>4.234889698869665E-4</v>
      </c>
      <c r="J87" s="72">
        <f t="shared" si="31"/>
        <v>4.3068828237504494E-5</v>
      </c>
      <c r="K87" s="72">
        <f t="shared" ca="1" si="23"/>
        <v>3.529579724573224E-3</v>
      </c>
      <c r="L87" s="72">
        <f t="shared" ca="1" si="32"/>
        <v>4.0261597851720876E-7</v>
      </c>
      <c r="M87" s="72">
        <f t="shared" ca="1" si="24"/>
        <v>1.7944449135679315</v>
      </c>
      <c r="N87" s="72">
        <f t="shared" ca="1" si="25"/>
        <v>26.233113454921003</v>
      </c>
      <c r="O87" s="72">
        <f t="shared" ca="1" si="26"/>
        <v>497.64389382292825</v>
      </c>
      <c r="P87" s="36">
        <f t="shared" ca="1" si="33"/>
        <v>6.345202743153356E-4</v>
      </c>
      <c r="Q87" s="36"/>
      <c r="R87" s="36"/>
      <c r="S87" s="36"/>
      <c r="T87" s="36"/>
    </row>
    <row r="88" spans="1:20" x14ac:dyDescent="0.2">
      <c r="A88" s="70">
        <v>1027</v>
      </c>
      <c r="B88" s="70">
        <v>4.4371000039973296E-3</v>
      </c>
      <c r="C88" s="36"/>
      <c r="D88" s="71">
        <f t="shared" si="21"/>
        <v>0.1027</v>
      </c>
      <c r="E88" s="71">
        <f t="shared" si="22"/>
        <v>4.4371000039973296E-3</v>
      </c>
      <c r="F88" s="72">
        <f t="shared" si="27"/>
        <v>1.0547289999999999E-2</v>
      </c>
      <c r="G88" s="72">
        <f t="shared" si="28"/>
        <v>1.0832066829999998E-3</v>
      </c>
      <c r="H88" s="72">
        <f t="shared" si="29"/>
        <v>1.1124532634409999E-4</v>
      </c>
      <c r="I88" s="72">
        <f t="shared" si="30"/>
        <v>4.5569017041052577E-4</v>
      </c>
      <c r="J88" s="72">
        <f t="shared" si="31"/>
        <v>4.6799380501160999E-5</v>
      </c>
      <c r="K88" s="72">
        <f t="shared" ca="1" si="23"/>
        <v>3.5220595887162196E-3</v>
      </c>
      <c r="L88" s="72">
        <f t="shared" ca="1" si="32"/>
        <v>8.3729896159782638E-7</v>
      </c>
      <c r="M88" s="72">
        <f t="shared" ca="1" si="24"/>
        <v>1.7835079432802672</v>
      </c>
      <c r="N88" s="72">
        <f t="shared" ca="1" si="25"/>
        <v>26.770690920981075</v>
      </c>
      <c r="O88" s="72">
        <f t="shared" ca="1" si="26"/>
        <v>500.4926488012681</v>
      </c>
      <c r="P88" s="36">
        <f t="shared" ca="1" si="33"/>
        <v>9.1504041528111006E-4</v>
      </c>
      <c r="Q88" s="36"/>
      <c r="R88" s="36"/>
      <c r="S88" s="36"/>
      <c r="T88" s="36"/>
    </row>
    <row r="89" spans="1:20" x14ac:dyDescent="0.2">
      <c r="A89" s="70">
        <v>1036</v>
      </c>
      <c r="B89" s="70">
        <v>9.9827999947592616E-3</v>
      </c>
      <c r="C89" s="36"/>
      <c r="D89" s="71">
        <f t="shared" si="21"/>
        <v>0.1036</v>
      </c>
      <c r="E89" s="71">
        <f t="shared" si="22"/>
        <v>9.9827999947592616E-3</v>
      </c>
      <c r="F89" s="72">
        <f t="shared" si="27"/>
        <v>1.073296E-2</v>
      </c>
      <c r="G89" s="72">
        <f t="shared" si="28"/>
        <v>1.111934656E-3</v>
      </c>
      <c r="H89" s="72">
        <f t="shared" si="29"/>
        <v>1.1519643036159999E-4</v>
      </c>
      <c r="I89" s="72">
        <f t="shared" si="30"/>
        <v>1.0342180794570596E-3</v>
      </c>
      <c r="J89" s="72">
        <f t="shared" si="31"/>
        <v>1.0714499303175137E-4</v>
      </c>
      <c r="K89" s="72">
        <f t="shared" ca="1" si="23"/>
        <v>3.5150278549320969E-3</v>
      </c>
      <c r="L89" s="72">
        <f t="shared" ca="1" si="32"/>
        <v>4.1832076452724463E-5</v>
      </c>
      <c r="M89" s="72">
        <f t="shared" ca="1" si="24"/>
        <v>1.7736602036943967</v>
      </c>
      <c r="N89" s="72">
        <f t="shared" ca="1" si="25"/>
        <v>27.255040351634307</v>
      </c>
      <c r="O89" s="72">
        <f t="shared" ca="1" si="26"/>
        <v>503.00056185477854</v>
      </c>
      <c r="P89" s="36">
        <f t="shared" ca="1" si="33"/>
        <v>6.4677721398271647E-3</v>
      </c>
      <c r="Q89" s="36"/>
      <c r="R89" s="36"/>
      <c r="S89" s="36"/>
      <c r="T89" s="36"/>
    </row>
    <row r="90" spans="1:20" x14ac:dyDescent="0.2">
      <c r="A90" s="70">
        <v>1173</v>
      </c>
      <c r="B90" s="70">
        <v>1.6622900002403185E-2</v>
      </c>
      <c r="C90" s="36"/>
      <c r="D90" s="71">
        <f t="shared" si="21"/>
        <v>0.1173</v>
      </c>
      <c r="E90" s="71">
        <f t="shared" si="22"/>
        <v>1.6622900002403185E-2</v>
      </c>
      <c r="F90" s="72">
        <f t="shared" si="27"/>
        <v>1.375929E-2</v>
      </c>
      <c r="G90" s="72">
        <f t="shared" si="28"/>
        <v>1.613964717E-3</v>
      </c>
      <c r="H90" s="72">
        <f t="shared" si="29"/>
        <v>1.8931806130410001E-4</v>
      </c>
      <c r="I90" s="72">
        <f t="shared" si="30"/>
        <v>1.9498661702818936E-3</v>
      </c>
      <c r="J90" s="72">
        <f t="shared" si="31"/>
        <v>2.2871930177406613E-4</v>
      </c>
      <c r="K90" s="72">
        <f t="shared" ca="1" si="23"/>
        <v>3.3771544016019165E-3</v>
      </c>
      <c r="L90" s="72">
        <f t="shared" ca="1" si="32"/>
        <v>1.7544977652114615E-4</v>
      </c>
      <c r="M90" s="72">
        <f t="shared" ca="1" si="24"/>
        <v>1.6234211481932006</v>
      </c>
      <c r="N90" s="72">
        <f t="shared" ca="1" si="25"/>
        <v>34.617226629465264</v>
      </c>
      <c r="O90" s="72">
        <f t="shared" ca="1" si="26"/>
        <v>534.33839559369881</v>
      </c>
      <c r="P90" s="36">
        <f t="shared" ca="1" si="33"/>
        <v>1.3245745600801268E-2</v>
      </c>
      <c r="Q90" s="36"/>
      <c r="R90" s="36"/>
      <c r="S90" s="36"/>
      <c r="T90" s="36"/>
    </row>
    <row r="91" spans="1:20" x14ac:dyDescent="0.2">
      <c r="A91" s="70">
        <v>1173</v>
      </c>
      <c r="B91" s="70">
        <v>2.0622900003218092E-2</v>
      </c>
      <c r="C91" s="36"/>
      <c r="D91" s="71">
        <f t="shared" si="21"/>
        <v>0.1173</v>
      </c>
      <c r="E91" s="71">
        <f t="shared" si="22"/>
        <v>2.0622900003218092E-2</v>
      </c>
      <c r="F91" s="72">
        <f t="shared" si="27"/>
        <v>1.375929E-2</v>
      </c>
      <c r="G91" s="72">
        <f t="shared" si="28"/>
        <v>1.613964717E-3</v>
      </c>
      <c r="H91" s="72">
        <f t="shared" si="29"/>
        <v>1.8931806130410001E-4</v>
      </c>
      <c r="I91" s="72">
        <f t="shared" si="30"/>
        <v>2.4190661703774822E-3</v>
      </c>
      <c r="J91" s="72">
        <f t="shared" si="31"/>
        <v>2.8375646178527866E-4</v>
      </c>
      <c r="K91" s="72">
        <f t="shared" ca="1" si="23"/>
        <v>3.3771544016019165E-3</v>
      </c>
      <c r="L91" s="72">
        <f t="shared" ca="1" si="32"/>
        <v>2.9741574135566369E-4</v>
      </c>
      <c r="M91" s="72">
        <f t="shared" ca="1" si="24"/>
        <v>1.6234211481932006</v>
      </c>
      <c r="N91" s="72">
        <f t="shared" ca="1" si="25"/>
        <v>34.617226629465264</v>
      </c>
      <c r="O91" s="72">
        <f t="shared" ca="1" si="26"/>
        <v>534.33839559369881</v>
      </c>
      <c r="P91" s="36">
        <f t="shared" ca="1" si="33"/>
        <v>1.7245745601616177E-2</v>
      </c>
      <c r="Q91" s="36"/>
      <c r="R91" s="36"/>
      <c r="S91" s="36"/>
      <c r="T91" s="36"/>
    </row>
    <row r="92" spans="1:20" x14ac:dyDescent="0.2">
      <c r="A92" s="70">
        <v>1173</v>
      </c>
      <c r="B92" s="70">
        <v>2.2622900003625546E-2</v>
      </c>
      <c r="C92" s="36"/>
      <c r="D92" s="71">
        <f t="shared" si="21"/>
        <v>0.1173</v>
      </c>
      <c r="E92" s="71">
        <f t="shared" si="22"/>
        <v>2.2622900003625546E-2</v>
      </c>
      <c r="F92" s="72">
        <f t="shared" si="27"/>
        <v>1.375929E-2</v>
      </c>
      <c r="G92" s="72">
        <f t="shared" si="28"/>
        <v>1.613964717E-3</v>
      </c>
      <c r="H92" s="72">
        <f t="shared" si="29"/>
        <v>1.8931806130410001E-4</v>
      </c>
      <c r="I92" s="72">
        <f t="shared" si="30"/>
        <v>2.6536661704252766E-3</v>
      </c>
      <c r="J92" s="72">
        <f t="shared" si="31"/>
        <v>3.1127504179088495E-4</v>
      </c>
      <c r="K92" s="72">
        <f t="shared" ca="1" si="23"/>
        <v>3.3771544016019165E-3</v>
      </c>
      <c r="L92" s="72">
        <f t="shared" ca="1" si="32"/>
        <v>3.7039872377781191E-4</v>
      </c>
      <c r="M92" s="72">
        <f t="shared" ca="1" si="24"/>
        <v>1.6234211481932006</v>
      </c>
      <c r="N92" s="72">
        <f t="shared" ca="1" si="25"/>
        <v>34.617226629465264</v>
      </c>
      <c r="O92" s="72">
        <f t="shared" ca="1" si="26"/>
        <v>534.33839559369881</v>
      </c>
      <c r="P92" s="36">
        <f t="shared" ca="1" si="33"/>
        <v>1.924574560202363E-2</v>
      </c>
      <c r="Q92" s="36"/>
      <c r="R92" s="36"/>
      <c r="S92" s="36"/>
      <c r="T92" s="36"/>
    </row>
    <row r="93" spans="1:20" x14ac:dyDescent="0.2">
      <c r="A93" s="70">
        <v>1173</v>
      </c>
      <c r="B93" s="70">
        <v>2.2622900003625546E-2</v>
      </c>
      <c r="C93" s="36"/>
      <c r="D93" s="71">
        <f t="shared" si="21"/>
        <v>0.1173</v>
      </c>
      <c r="E93" s="71">
        <f t="shared" si="22"/>
        <v>2.2622900003625546E-2</v>
      </c>
      <c r="F93" s="72">
        <f t="shared" si="27"/>
        <v>1.375929E-2</v>
      </c>
      <c r="G93" s="72">
        <f t="shared" si="28"/>
        <v>1.613964717E-3</v>
      </c>
      <c r="H93" s="72">
        <f t="shared" si="29"/>
        <v>1.8931806130410001E-4</v>
      </c>
      <c r="I93" s="72">
        <f t="shared" si="30"/>
        <v>2.6536661704252766E-3</v>
      </c>
      <c r="J93" s="72">
        <f t="shared" si="31"/>
        <v>3.1127504179088495E-4</v>
      </c>
      <c r="K93" s="72">
        <f t="shared" ca="1" si="23"/>
        <v>3.3771544016019165E-3</v>
      </c>
      <c r="L93" s="72">
        <f t="shared" ca="1" si="32"/>
        <v>3.7039872377781191E-4</v>
      </c>
      <c r="M93" s="72">
        <f t="shared" ca="1" si="24"/>
        <v>1.6234211481932006</v>
      </c>
      <c r="N93" s="72">
        <f t="shared" ca="1" si="25"/>
        <v>34.617226629465264</v>
      </c>
      <c r="O93" s="72">
        <f t="shared" ca="1" si="26"/>
        <v>534.33839559369881</v>
      </c>
      <c r="P93" s="36">
        <f t="shared" ca="1" si="33"/>
        <v>1.924574560202363E-2</v>
      </c>
      <c r="Q93" s="36"/>
      <c r="R93" s="36"/>
      <c r="S93" s="36"/>
      <c r="T93" s="36"/>
    </row>
    <row r="94" spans="1:20" x14ac:dyDescent="0.2">
      <c r="A94" s="70">
        <v>1173</v>
      </c>
      <c r="B94" s="70">
        <v>2.4622899996757042E-2</v>
      </c>
      <c r="C94" s="36"/>
      <c r="D94" s="71">
        <f t="shared" si="21"/>
        <v>0.1173</v>
      </c>
      <c r="E94" s="71">
        <f t="shared" si="22"/>
        <v>2.4622899996757042E-2</v>
      </c>
      <c r="F94" s="72">
        <f t="shared" si="27"/>
        <v>1.375929E-2</v>
      </c>
      <c r="G94" s="72">
        <f t="shared" si="28"/>
        <v>1.613964717E-3</v>
      </c>
      <c r="H94" s="72">
        <f t="shared" si="29"/>
        <v>1.8931806130410001E-4</v>
      </c>
      <c r="I94" s="72">
        <f t="shared" si="30"/>
        <v>2.8882661696196009E-3</v>
      </c>
      <c r="J94" s="72">
        <f t="shared" si="31"/>
        <v>3.3879362169637921E-4</v>
      </c>
      <c r="K94" s="72">
        <f t="shared" ca="1" si="23"/>
        <v>3.3771544016019165E-3</v>
      </c>
      <c r="L94" s="72">
        <f t="shared" ca="1" si="32"/>
        <v>4.5138170589405344E-4</v>
      </c>
      <c r="M94" s="72">
        <f t="shared" ca="1" si="24"/>
        <v>1.6234211481932006</v>
      </c>
      <c r="N94" s="72">
        <f t="shared" ca="1" si="25"/>
        <v>34.617226629465264</v>
      </c>
      <c r="O94" s="72">
        <f t="shared" ca="1" si="26"/>
        <v>534.33839559369881</v>
      </c>
      <c r="P94" s="36">
        <f t="shared" ca="1" si="33"/>
        <v>2.1245745595155126E-2</v>
      </c>
      <c r="Q94" s="36"/>
      <c r="R94" s="36"/>
      <c r="S94" s="36"/>
      <c r="T94" s="36"/>
    </row>
    <row r="95" spans="1:20" x14ac:dyDescent="0.2">
      <c r="A95" s="70">
        <v>1182</v>
      </c>
      <c r="B95" s="70">
        <v>8.168599997588899E-3</v>
      </c>
      <c r="C95" s="36"/>
      <c r="D95" s="71">
        <f t="shared" si="21"/>
        <v>0.1182</v>
      </c>
      <c r="E95" s="71">
        <f t="shared" si="22"/>
        <v>8.168599997588899E-3</v>
      </c>
      <c r="F95" s="72">
        <f t="shared" si="27"/>
        <v>1.3971239999999999E-2</v>
      </c>
      <c r="G95" s="72">
        <f t="shared" si="28"/>
        <v>1.6514005679999998E-3</v>
      </c>
      <c r="H95" s="72">
        <f t="shared" si="29"/>
        <v>1.9519554713759999E-4</v>
      </c>
      <c r="I95" s="72">
        <f t="shared" si="30"/>
        <v>9.655285197150079E-4</v>
      </c>
      <c r="J95" s="72">
        <f t="shared" si="31"/>
        <v>1.1412547103031394E-4</v>
      </c>
      <c r="K95" s="72">
        <f t="shared" ca="1" si="23"/>
        <v>3.3660713750944828E-3</v>
      </c>
      <c r="L95" s="72">
        <f t="shared" ca="1" si="32"/>
        <v>2.3064281169878109E-5</v>
      </c>
      <c r="M95" s="72">
        <f t="shared" ca="1" si="24"/>
        <v>1.6135418884768638</v>
      </c>
      <c r="N95" s="72">
        <f t="shared" ca="1" si="25"/>
        <v>35.095609746707638</v>
      </c>
      <c r="O95" s="72">
        <f t="shared" ca="1" si="26"/>
        <v>535.93108064192631</v>
      </c>
      <c r="P95" s="36">
        <f t="shared" ca="1" si="33"/>
        <v>4.8025286224944157E-3</v>
      </c>
      <c r="Q95" s="36"/>
      <c r="R95" s="36"/>
      <c r="S95" s="36"/>
      <c r="T95" s="36"/>
    </row>
    <row r="96" spans="1:20" x14ac:dyDescent="0.2">
      <c r="A96" s="70">
        <v>1190</v>
      </c>
      <c r="B96" s="70">
        <v>-4.0129999979399145E-3</v>
      </c>
      <c r="C96" s="36"/>
      <c r="D96" s="71">
        <f t="shared" si="21"/>
        <v>0.11899999999999999</v>
      </c>
      <c r="E96" s="71">
        <f t="shared" si="22"/>
        <v>-4.0129999979399145E-3</v>
      </c>
      <c r="F96" s="72">
        <f t="shared" si="27"/>
        <v>1.4160999999999998E-2</v>
      </c>
      <c r="G96" s="72">
        <f t="shared" si="28"/>
        <v>1.6851589999999997E-3</v>
      </c>
      <c r="H96" s="72">
        <f t="shared" si="29"/>
        <v>2.0053392099999995E-4</v>
      </c>
      <c r="I96" s="72">
        <f t="shared" si="30"/>
        <v>-4.7754699975484979E-4</v>
      </c>
      <c r="J96" s="72">
        <f t="shared" si="31"/>
        <v>-5.6828092970827121E-5</v>
      </c>
      <c r="K96" s="72">
        <f t="shared" ca="1" si="23"/>
        <v>3.3560101400367439E-3</v>
      </c>
      <c r="L96" s="72">
        <f t="shared" ca="1" si="32"/>
        <v>5.430231041360277E-5</v>
      </c>
      <c r="M96" s="72">
        <f t="shared" ca="1" si="24"/>
        <v>1.6047606338894627</v>
      </c>
      <c r="N96" s="72">
        <f t="shared" ca="1" si="25"/>
        <v>35.519843499066113</v>
      </c>
      <c r="O96" s="72">
        <f t="shared" ca="1" si="26"/>
        <v>537.29707283817299</v>
      </c>
      <c r="P96" s="36">
        <f t="shared" ca="1" si="33"/>
        <v>-7.3690101379766584E-3</v>
      </c>
      <c r="Q96" s="36"/>
      <c r="R96" s="36"/>
      <c r="S96" s="36"/>
      <c r="T96" s="36"/>
    </row>
    <row r="97" spans="1:20" x14ac:dyDescent="0.2">
      <c r="A97" s="70">
        <v>1190</v>
      </c>
      <c r="B97" s="70">
        <v>-1.3000004400964826E-5</v>
      </c>
      <c r="C97" s="36"/>
      <c r="D97" s="71">
        <f t="shared" si="21"/>
        <v>0.11899999999999999</v>
      </c>
      <c r="E97" s="71">
        <f t="shared" si="22"/>
        <v>-1.3000004400964826E-5</v>
      </c>
      <c r="F97" s="72">
        <f t="shared" si="27"/>
        <v>1.4160999999999998E-2</v>
      </c>
      <c r="G97" s="72">
        <f t="shared" si="28"/>
        <v>1.6851589999999997E-3</v>
      </c>
      <c r="H97" s="72">
        <f t="shared" si="29"/>
        <v>2.0053392099999995E-4</v>
      </c>
      <c r="I97" s="72">
        <f t="shared" si="30"/>
        <v>-1.5470005237148143E-6</v>
      </c>
      <c r="J97" s="72">
        <f t="shared" si="31"/>
        <v>-1.8409306232206291E-7</v>
      </c>
      <c r="K97" s="72">
        <f t="shared" ca="1" si="23"/>
        <v>3.3560101400367439E-3</v>
      </c>
      <c r="L97" s="72">
        <f t="shared" ca="1" si="32"/>
        <v>1.1350229353324191E-5</v>
      </c>
      <c r="M97" s="72">
        <f t="shared" ca="1" si="24"/>
        <v>1.6047606338894627</v>
      </c>
      <c r="N97" s="72">
        <f t="shared" ca="1" si="25"/>
        <v>35.519843499066113</v>
      </c>
      <c r="O97" s="72">
        <f t="shared" ca="1" si="26"/>
        <v>537.29707283817299</v>
      </c>
      <c r="P97" s="36">
        <f t="shared" ca="1" si="33"/>
        <v>-3.3690101444377087E-3</v>
      </c>
      <c r="Q97" s="36"/>
      <c r="R97" s="36"/>
      <c r="S97" s="36"/>
      <c r="T97" s="36"/>
    </row>
    <row r="98" spans="1:20" x14ac:dyDescent="0.2">
      <c r="A98" s="70">
        <v>1239</v>
      </c>
      <c r="B98" s="70">
        <v>1.0624700000334997E-2</v>
      </c>
      <c r="C98" s="36"/>
      <c r="D98" s="71">
        <f t="shared" si="21"/>
        <v>0.1239</v>
      </c>
      <c r="E98" s="71">
        <f t="shared" si="22"/>
        <v>1.0624700000334997E-2</v>
      </c>
      <c r="F98" s="72">
        <f t="shared" si="27"/>
        <v>1.5351209999999999E-2</v>
      </c>
      <c r="G98" s="72">
        <f t="shared" si="28"/>
        <v>1.9020149189999998E-3</v>
      </c>
      <c r="H98" s="72">
        <f t="shared" si="29"/>
        <v>2.3565964846409995E-4</v>
      </c>
      <c r="I98" s="72">
        <f t="shared" si="30"/>
        <v>1.316400330041506E-3</v>
      </c>
      <c r="J98" s="72">
        <f t="shared" si="31"/>
        <v>1.6310200089214257E-4</v>
      </c>
      <c r="K98" s="72">
        <f t="shared" ca="1" si="23"/>
        <v>3.2900794205987303E-3</v>
      </c>
      <c r="L98" s="72">
        <f t="shared" ca="1" si="32"/>
        <v>5.3796659048690761E-5</v>
      </c>
      <c r="M98" s="72">
        <f t="shared" ca="1" si="24"/>
        <v>1.5509934210610308</v>
      </c>
      <c r="N98" s="72">
        <f t="shared" ca="1" si="25"/>
        <v>38.094059424224405</v>
      </c>
      <c r="O98" s="72">
        <f t="shared" ca="1" si="26"/>
        <v>544.63187671721823</v>
      </c>
      <c r="P98" s="36">
        <f t="shared" ca="1" si="33"/>
        <v>7.334620579736266E-3</v>
      </c>
      <c r="Q98" s="36"/>
      <c r="R98" s="36"/>
      <c r="S98" s="36"/>
      <c r="T98" s="36"/>
    </row>
    <row r="99" spans="1:20" x14ac:dyDescent="0.2">
      <c r="A99" s="70">
        <v>1348</v>
      </c>
      <c r="B99" s="70">
        <v>9.0039999486180022E-4</v>
      </c>
      <c r="C99" s="36"/>
      <c r="D99" s="71">
        <f t="shared" si="21"/>
        <v>0.1348</v>
      </c>
      <c r="E99" s="71">
        <f t="shared" si="22"/>
        <v>9.0039999486180022E-4</v>
      </c>
      <c r="F99" s="72">
        <f t="shared" si="27"/>
        <v>1.8171039999999999E-2</v>
      </c>
      <c r="G99" s="72">
        <f t="shared" si="28"/>
        <v>2.4494561920000001E-3</v>
      </c>
      <c r="H99" s="72">
        <f t="shared" si="29"/>
        <v>3.301866946816E-4</v>
      </c>
      <c r="I99" s="72">
        <f t="shared" si="30"/>
        <v>1.2137391930737067E-4</v>
      </c>
      <c r="J99" s="72">
        <f t="shared" si="31"/>
        <v>1.6361204322633568E-5</v>
      </c>
      <c r="K99" s="72">
        <f t="shared" ca="1" si="23"/>
        <v>3.1168679829785906E-3</v>
      </c>
      <c r="L99" s="72">
        <f t="shared" ca="1" si="32"/>
        <v>4.9127303423464921E-6</v>
      </c>
      <c r="M99" s="72">
        <f t="shared" ca="1" si="24"/>
        <v>1.4316823605434235</v>
      </c>
      <c r="N99" s="72">
        <f t="shared" ca="1" si="25"/>
        <v>43.615306421215784</v>
      </c>
      <c r="O99" s="72">
        <f t="shared" ca="1" si="26"/>
        <v>554.45375936636083</v>
      </c>
      <c r="P99" s="36">
        <f t="shared" ca="1" si="33"/>
        <v>-2.2164679881167904E-3</v>
      </c>
      <c r="Q99" s="36"/>
      <c r="R99" s="36"/>
      <c r="S99" s="36"/>
      <c r="T99" s="36"/>
    </row>
    <row r="100" spans="1:20" x14ac:dyDescent="0.2">
      <c r="A100" s="70">
        <v>1348</v>
      </c>
      <c r="B100" s="70">
        <v>5.9003999995184131E-3</v>
      </c>
      <c r="C100" s="36"/>
      <c r="D100" s="71">
        <f t="shared" si="21"/>
        <v>0.1348</v>
      </c>
      <c r="E100" s="71">
        <f t="shared" si="22"/>
        <v>5.9003999995184131E-3</v>
      </c>
      <c r="F100" s="72">
        <f t="shared" si="27"/>
        <v>1.8171039999999999E-2</v>
      </c>
      <c r="G100" s="72">
        <f t="shared" si="28"/>
        <v>2.4494561920000001E-3</v>
      </c>
      <c r="H100" s="72">
        <f t="shared" si="29"/>
        <v>3.301866946816E-4</v>
      </c>
      <c r="I100" s="72">
        <f t="shared" si="30"/>
        <v>7.9537391993508215E-4</v>
      </c>
      <c r="J100" s="72">
        <f t="shared" si="31"/>
        <v>1.0721640440724907E-4</v>
      </c>
      <c r="K100" s="72">
        <f t="shared" ca="1" si="23"/>
        <v>3.1168679829785906E-3</v>
      </c>
      <c r="L100" s="72">
        <f t="shared" ca="1" si="32"/>
        <v>7.7480504871022505E-6</v>
      </c>
      <c r="M100" s="72">
        <f t="shared" ca="1" si="24"/>
        <v>1.4316823605434235</v>
      </c>
      <c r="N100" s="72">
        <f t="shared" ca="1" si="25"/>
        <v>43.615306421215784</v>
      </c>
      <c r="O100" s="72">
        <f t="shared" ca="1" si="26"/>
        <v>554.45375936636083</v>
      </c>
      <c r="P100" s="36">
        <f t="shared" ca="1" si="33"/>
        <v>2.7835320165398225E-3</v>
      </c>
      <c r="Q100" s="36"/>
      <c r="R100" s="36"/>
      <c r="S100" s="36"/>
      <c r="T100" s="36"/>
    </row>
    <row r="101" spans="1:20" x14ac:dyDescent="0.2">
      <c r="A101" s="70">
        <v>1348</v>
      </c>
      <c r="B101" s="70">
        <v>1.3900400001148228E-2</v>
      </c>
      <c r="C101" s="36"/>
      <c r="D101" s="71">
        <f t="shared" si="21"/>
        <v>0.1348</v>
      </c>
      <c r="E101" s="71">
        <f t="shared" si="22"/>
        <v>1.3900400001148228E-2</v>
      </c>
      <c r="F101" s="72">
        <f t="shared" si="27"/>
        <v>1.8171039999999999E-2</v>
      </c>
      <c r="G101" s="72">
        <f t="shared" si="28"/>
        <v>2.4494561920000001E-3</v>
      </c>
      <c r="H101" s="72">
        <f t="shared" si="29"/>
        <v>3.301866946816E-4</v>
      </c>
      <c r="I101" s="72">
        <f t="shared" si="30"/>
        <v>1.8737739201547812E-3</v>
      </c>
      <c r="J101" s="72">
        <f t="shared" si="31"/>
        <v>2.5258472443686453E-4</v>
      </c>
      <c r="K101" s="72">
        <f t="shared" ca="1" si="23"/>
        <v>3.1168679829785906E-3</v>
      </c>
      <c r="L101" s="72">
        <f t="shared" ca="1" si="32"/>
        <v>1.1628456278688975E-4</v>
      </c>
      <c r="M101" s="72">
        <f t="shared" ca="1" si="24"/>
        <v>1.4316823605434235</v>
      </c>
      <c r="N101" s="72">
        <f t="shared" ca="1" si="25"/>
        <v>43.615306421215784</v>
      </c>
      <c r="O101" s="72">
        <f t="shared" ca="1" si="26"/>
        <v>554.45375936636083</v>
      </c>
      <c r="P101" s="36">
        <f t="shared" ca="1" si="33"/>
        <v>1.0783532018169638E-2</v>
      </c>
      <c r="Q101" s="36"/>
      <c r="R101" s="36"/>
      <c r="S101" s="36"/>
      <c r="T101" s="36"/>
    </row>
    <row r="102" spans="1:20" x14ac:dyDescent="0.2">
      <c r="A102" s="70">
        <v>1357</v>
      </c>
      <c r="B102" s="70">
        <v>1.8446100002620369E-2</v>
      </c>
      <c r="C102" s="36"/>
      <c r="D102" s="71">
        <f t="shared" si="21"/>
        <v>0.13569999999999999</v>
      </c>
      <c r="E102" s="71">
        <f t="shared" si="22"/>
        <v>1.8446100002620369E-2</v>
      </c>
      <c r="F102" s="72">
        <f t="shared" si="27"/>
        <v>1.8414489999999995E-2</v>
      </c>
      <c r="G102" s="72">
        <f t="shared" si="28"/>
        <v>2.4988462929999991E-3</v>
      </c>
      <c r="H102" s="72">
        <f t="shared" si="29"/>
        <v>3.3909344196009981E-4</v>
      </c>
      <c r="I102" s="72">
        <f t="shared" si="30"/>
        <v>2.5031357703555837E-3</v>
      </c>
      <c r="J102" s="72">
        <f t="shared" si="31"/>
        <v>3.3967552403725267E-4</v>
      </c>
      <c r="K102" s="72">
        <f t="shared" ca="1" si="23"/>
        <v>3.1009289549192407E-3</v>
      </c>
      <c r="L102" s="72">
        <f t="shared" ca="1" si="32"/>
        <v>2.3547427448320497E-4</v>
      </c>
      <c r="M102" s="72">
        <f t="shared" ca="1" si="24"/>
        <v>1.4218605908727187</v>
      </c>
      <c r="N102" s="72">
        <f t="shared" ca="1" si="25"/>
        <v>44.055251020996046</v>
      </c>
      <c r="O102" s="72">
        <f t="shared" ca="1" si="26"/>
        <v>554.85819734498455</v>
      </c>
      <c r="P102" s="36">
        <f t="shared" ca="1" si="33"/>
        <v>1.5345171047701129E-2</v>
      </c>
      <c r="Q102" s="36"/>
      <c r="R102" s="36"/>
      <c r="S102" s="36"/>
      <c r="T102" s="36"/>
    </row>
    <row r="103" spans="1:20" x14ac:dyDescent="0.2">
      <c r="A103" s="70">
        <v>1365</v>
      </c>
      <c r="B103" s="70">
        <v>3.2644999955664389E-3</v>
      </c>
      <c r="C103" s="36"/>
      <c r="D103" s="71">
        <f t="shared" si="21"/>
        <v>0.13650000000000001</v>
      </c>
      <c r="E103" s="71">
        <f t="shared" si="22"/>
        <v>3.2644999955664389E-3</v>
      </c>
      <c r="F103" s="72">
        <f t="shared" si="27"/>
        <v>1.8632250000000003E-2</v>
      </c>
      <c r="G103" s="72">
        <f t="shared" si="28"/>
        <v>2.5433021250000007E-3</v>
      </c>
      <c r="H103" s="72">
        <f t="shared" si="29"/>
        <v>3.4716074006250011E-4</v>
      </c>
      <c r="I103" s="72">
        <f t="shared" si="30"/>
        <v>4.4560424939481892E-4</v>
      </c>
      <c r="J103" s="72">
        <f t="shared" si="31"/>
        <v>6.0824980042392786E-5</v>
      </c>
      <c r="K103" s="72">
        <f t="shared" ca="1" si="23"/>
        <v>3.0865512740375777E-3</v>
      </c>
      <c r="L103" s="72">
        <f t="shared" ca="1" si="32"/>
        <v>3.1665747493756194E-8</v>
      </c>
      <c r="M103" s="72">
        <f t="shared" ca="1" si="24"/>
        <v>1.4131350467536283</v>
      </c>
      <c r="N103" s="72">
        <f t="shared" ca="1" si="25"/>
        <v>44.443969780645972</v>
      </c>
      <c r="O103" s="72">
        <f t="shared" ca="1" si="26"/>
        <v>555.16525109821566</v>
      </c>
      <c r="P103" s="36">
        <f t="shared" ca="1" si="33"/>
        <v>1.7794872152886122E-4</v>
      </c>
      <c r="Q103" s="36"/>
      <c r="R103" s="36"/>
      <c r="S103" s="36"/>
      <c r="T103" s="36"/>
    </row>
    <row r="104" spans="1:20" x14ac:dyDescent="0.2">
      <c r="A104" s="70">
        <v>1375</v>
      </c>
      <c r="B104" s="70">
        <v>-8.4625000017695129E-3</v>
      </c>
      <c r="C104" s="36"/>
      <c r="D104" s="71">
        <f t="shared" si="21"/>
        <v>0.13750000000000001</v>
      </c>
      <c r="E104" s="71">
        <f t="shared" si="22"/>
        <v>-8.4625000017695129E-3</v>
      </c>
      <c r="F104" s="72">
        <f t="shared" si="27"/>
        <v>1.8906250000000003E-2</v>
      </c>
      <c r="G104" s="72">
        <f t="shared" si="28"/>
        <v>2.5996093750000008E-3</v>
      </c>
      <c r="H104" s="72">
        <f t="shared" si="29"/>
        <v>3.574462890625001E-4</v>
      </c>
      <c r="I104" s="72">
        <f t="shared" si="30"/>
        <v>-1.1635937502433081E-3</v>
      </c>
      <c r="J104" s="72">
        <f t="shared" si="31"/>
        <v>-1.5999414065845488E-4</v>
      </c>
      <c r="K104" s="72">
        <f t="shared" ca="1" si="23"/>
        <v>3.0683016871325313E-3</v>
      </c>
      <c r="L104" s="72">
        <f t="shared" ca="1" si="32"/>
        <v>1.3295938758878622E-4</v>
      </c>
      <c r="M104" s="72">
        <f t="shared" ca="1" si="24"/>
        <v>1.4022349485648629</v>
      </c>
      <c r="N104" s="72">
        <f t="shared" ca="1" si="25"/>
        <v>44.926684931139285</v>
      </c>
      <c r="O104" s="72">
        <f t="shared" ca="1" si="26"/>
        <v>555.47958895623276</v>
      </c>
      <c r="P104" s="36">
        <f t="shared" ca="1" si="33"/>
        <v>-1.1530801688902043E-2</v>
      </c>
      <c r="Q104" s="36"/>
      <c r="R104" s="36"/>
      <c r="S104" s="36"/>
      <c r="T104" s="36"/>
    </row>
    <row r="105" spans="1:20" x14ac:dyDescent="0.2">
      <c r="A105" s="70">
        <v>1375</v>
      </c>
      <c r="B105" s="70">
        <v>-5.4624999975203536E-3</v>
      </c>
      <c r="C105" s="36"/>
      <c r="D105" s="71">
        <f t="shared" si="21"/>
        <v>0.13750000000000001</v>
      </c>
      <c r="E105" s="71">
        <f t="shared" si="22"/>
        <v>-5.4624999975203536E-3</v>
      </c>
      <c r="F105" s="72">
        <f t="shared" si="27"/>
        <v>1.8906250000000003E-2</v>
      </c>
      <c r="G105" s="72">
        <f t="shared" si="28"/>
        <v>2.5996093750000008E-3</v>
      </c>
      <c r="H105" s="72">
        <f t="shared" si="29"/>
        <v>3.574462890625001E-4</v>
      </c>
      <c r="I105" s="72">
        <f t="shared" si="30"/>
        <v>-7.5109374965904869E-4</v>
      </c>
      <c r="J105" s="72">
        <f t="shared" si="31"/>
        <v>-1.0327539057811921E-4</v>
      </c>
      <c r="K105" s="72">
        <f t="shared" ca="1" si="23"/>
        <v>3.0683016871325313E-3</v>
      </c>
      <c r="L105" s="72">
        <f t="shared" ca="1" si="32"/>
        <v>7.2774577382876487E-5</v>
      </c>
      <c r="M105" s="72">
        <f t="shared" ca="1" si="24"/>
        <v>1.4022349485648629</v>
      </c>
      <c r="N105" s="72">
        <f t="shared" ca="1" si="25"/>
        <v>44.926684931139285</v>
      </c>
      <c r="O105" s="72">
        <f t="shared" ca="1" si="26"/>
        <v>555.47958895623276</v>
      </c>
      <c r="P105" s="36">
        <f t="shared" ca="1" si="33"/>
        <v>-8.530801684652884E-3</v>
      </c>
      <c r="Q105" s="36"/>
      <c r="R105" s="36"/>
      <c r="S105" s="36"/>
      <c r="T105" s="36"/>
    </row>
    <row r="106" spans="1:20" x14ac:dyDescent="0.2">
      <c r="A106" s="70">
        <v>1375</v>
      </c>
      <c r="B106" s="70">
        <v>-5.4624999975203536E-3</v>
      </c>
      <c r="C106" s="36"/>
      <c r="D106" s="71">
        <f t="shared" si="21"/>
        <v>0.13750000000000001</v>
      </c>
      <c r="E106" s="71">
        <f t="shared" si="22"/>
        <v>-5.4624999975203536E-3</v>
      </c>
      <c r="F106" s="72">
        <f t="shared" si="27"/>
        <v>1.8906250000000003E-2</v>
      </c>
      <c r="G106" s="72">
        <f t="shared" si="28"/>
        <v>2.5996093750000008E-3</v>
      </c>
      <c r="H106" s="72">
        <f t="shared" si="29"/>
        <v>3.574462890625001E-4</v>
      </c>
      <c r="I106" s="72">
        <f t="shared" si="30"/>
        <v>-7.5109374965904869E-4</v>
      </c>
      <c r="J106" s="72">
        <f t="shared" si="31"/>
        <v>-1.0327539057811921E-4</v>
      </c>
      <c r="K106" s="72">
        <f t="shared" ca="1" si="23"/>
        <v>3.0683016871325313E-3</v>
      </c>
      <c r="L106" s="72">
        <f t="shared" ca="1" si="32"/>
        <v>7.2774577382876487E-5</v>
      </c>
      <c r="M106" s="72">
        <f t="shared" ca="1" si="24"/>
        <v>1.4022349485648629</v>
      </c>
      <c r="N106" s="72">
        <f t="shared" ca="1" si="25"/>
        <v>44.926684931139285</v>
      </c>
      <c r="O106" s="72">
        <f t="shared" ca="1" si="26"/>
        <v>555.47958895623276</v>
      </c>
      <c r="P106" s="36">
        <f t="shared" ca="1" si="33"/>
        <v>-8.530801684652884E-3</v>
      </c>
      <c r="Q106" s="36"/>
      <c r="R106" s="36"/>
      <c r="S106" s="36"/>
      <c r="T106" s="36"/>
    </row>
    <row r="107" spans="1:20" x14ac:dyDescent="0.2">
      <c r="A107" s="70">
        <v>1375</v>
      </c>
      <c r="B107" s="70">
        <v>-4.4625000009546056E-3</v>
      </c>
      <c r="C107" s="36"/>
      <c r="D107" s="71">
        <f t="shared" si="21"/>
        <v>0.13750000000000001</v>
      </c>
      <c r="E107" s="71">
        <f t="shared" si="22"/>
        <v>-4.4625000009546056E-3</v>
      </c>
      <c r="F107" s="72">
        <f t="shared" si="27"/>
        <v>1.8906250000000003E-2</v>
      </c>
      <c r="G107" s="72">
        <f t="shared" si="28"/>
        <v>2.5996093750000008E-3</v>
      </c>
      <c r="H107" s="72">
        <f t="shared" si="29"/>
        <v>3.574462890625001E-4</v>
      </c>
      <c r="I107" s="72">
        <f t="shared" si="30"/>
        <v>-6.1359375013125828E-4</v>
      </c>
      <c r="J107" s="72">
        <f t="shared" si="31"/>
        <v>-8.4369140643048021E-5</v>
      </c>
      <c r="K107" s="72">
        <f t="shared" ca="1" si="23"/>
        <v>3.0683016871325313E-3</v>
      </c>
      <c r="L107" s="72">
        <f t="shared" ca="1" si="32"/>
        <v>5.6712974065296069E-5</v>
      </c>
      <c r="M107" s="72">
        <f t="shared" ca="1" si="24"/>
        <v>1.4022349485648629</v>
      </c>
      <c r="N107" s="72">
        <f t="shared" ca="1" si="25"/>
        <v>44.926684931139285</v>
      </c>
      <c r="O107" s="72">
        <f t="shared" ca="1" si="26"/>
        <v>555.47958895623276</v>
      </c>
      <c r="P107" s="36">
        <f t="shared" ca="1" si="33"/>
        <v>-7.5308016880871369E-3</v>
      </c>
      <c r="Q107" s="36"/>
      <c r="R107" s="36"/>
      <c r="S107" s="36"/>
      <c r="T107" s="36"/>
    </row>
    <row r="108" spans="1:20" x14ac:dyDescent="0.2">
      <c r="A108" s="70">
        <v>1375</v>
      </c>
      <c r="B108" s="70">
        <v>5.5375000010826625E-3</v>
      </c>
      <c r="C108" s="36"/>
      <c r="D108" s="71">
        <f t="shared" si="21"/>
        <v>0.13750000000000001</v>
      </c>
      <c r="E108" s="71">
        <f t="shared" si="22"/>
        <v>5.5375000010826625E-3</v>
      </c>
      <c r="F108" s="72">
        <f t="shared" si="27"/>
        <v>1.8906250000000003E-2</v>
      </c>
      <c r="G108" s="72">
        <f t="shared" si="28"/>
        <v>2.5996093750000008E-3</v>
      </c>
      <c r="H108" s="72">
        <f t="shared" si="29"/>
        <v>3.574462890625001E-4</v>
      </c>
      <c r="I108" s="72">
        <f t="shared" si="30"/>
        <v>7.614062501488662E-4</v>
      </c>
      <c r="J108" s="72">
        <f t="shared" si="31"/>
        <v>1.0469335939546911E-4</v>
      </c>
      <c r="K108" s="72">
        <f t="shared" ca="1" si="23"/>
        <v>3.0683016871325313E-3</v>
      </c>
      <c r="L108" s="72">
        <f t="shared" ca="1" si="32"/>
        <v>6.0969403136141709E-6</v>
      </c>
      <c r="M108" s="72">
        <f t="shared" ca="1" si="24"/>
        <v>1.4022349485648629</v>
      </c>
      <c r="N108" s="72">
        <f t="shared" ca="1" si="25"/>
        <v>44.926684931139285</v>
      </c>
      <c r="O108" s="72">
        <f t="shared" ca="1" si="26"/>
        <v>555.47958895623276</v>
      </c>
      <c r="P108" s="36">
        <f t="shared" ca="1" si="33"/>
        <v>2.4691983139501312E-3</v>
      </c>
      <c r="Q108" s="36"/>
      <c r="R108" s="36"/>
      <c r="S108" s="36"/>
      <c r="T108" s="36"/>
    </row>
    <row r="109" spans="1:20" x14ac:dyDescent="0.2">
      <c r="A109" s="70">
        <v>1375</v>
      </c>
      <c r="B109" s="70">
        <v>1.0537499998463318E-2</v>
      </c>
      <c r="C109" s="36"/>
      <c r="D109" s="71">
        <f t="shared" si="21"/>
        <v>0.13750000000000001</v>
      </c>
      <c r="E109" s="71">
        <f t="shared" si="22"/>
        <v>1.0537499998463318E-2</v>
      </c>
      <c r="F109" s="72">
        <f t="shared" si="27"/>
        <v>1.8906250000000003E-2</v>
      </c>
      <c r="G109" s="72">
        <f t="shared" si="28"/>
        <v>2.5996093750000008E-3</v>
      </c>
      <c r="H109" s="72">
        <f t="shared" si="29"/>
        <v>3.574462890625001E-4</v>
      </c>
      <c r="I109" s="72">
        <f t="shared" si="30"/>
        <v>1.4489062497887062E-3</v>
      </c>
      <c r="J109" s="72">
        <f t="shared" si="31"/>
        <v>1.9922460934594712E-4</v>
      </c>
      <c r="K109" s="72">
        <f t="shared" ca="1" si="23"/>
        <v>3.0683016871325313E-3</v>
      </c>
      <c r="L109" s="72">
        <f t="shared" ca="1" si="32"/>
        <v>5.5788923413986675E-5</v>
      </c>
      <c r="M109" s="72">
        <f t="shared" ca="1" si="24"/>
        <v>1.4022349485648629</v>
      </c>
      <c r="N109" s="72">
        <f t="shared" ca="1" si="25"/>
        <v>44.926684931139285</v>
      </c>
      <c r="O109" s="72">
        <f t="shared" ca="1" si="26"/>
        <v>555.47958895623276</v>
      </c>
      <c r="P109" s="36">
        <f t="shared" ca="1" si="33"/>
        <v>7.4691983113307865E-3</v>
      </c>
      <c r="Q109" s="36"/>
      <c r="R109" s="36"/>
      <c r="S109" s="36"/>
      <c r="T109" s="36"/>
    </row>
    <row r="110" spans="1:20" x14ac:dyDescent="0.2">
      <c r="A110" s="70">
        <v>1375</v>
      </c>
      <c r="B110" s="70">
        <v>1.2537499998870771E-2</v>
      </c>
      <c r="C110" s="36"/>
      <c r="D110" s="71">
        <f t="shared" si="21"/>
        <v>0.13750000000000001</v>
      </c>
      <c r="E110" s="71">
        <f t="shared" si="22"/>
        <v>1.2537499998870771E-2</v>
      </c>
      <c r="F110" s="72">
        <f t="shared" si="27"/>
        <v>1.8906250000000003E-2</v>
      </c>
      <c r="G110" s="72">
        <f t="shared" si="28"/>
        <v>2.5996093750000008E-3</v>
      </c>
      <c r="H110" s="72">
        <f t="shared" si="29"/>
        <v>3.574462890625001E-4</v>
      </c>
      <c r="I110" s="72">
        <f t="shared" si="30"/>
        <v>1.7239062498447312E-3</v>
      </c>
      <c r="J110" s="72">
        <f t="shared" si="31"/>
        <v>2.3703710935365057E-4</v>
      </c>
      <c r="K110" s="72">
        <f t="shared" ca="1" si="23"/>
        <v>3.0683016871325313E-3</v>
      </c>
      <c r="L110" s="72">
        <f t="shared" ca="1" si="32"/>
        <v>8.9665716667026359E-5</v>
      </c>
      <c r="M110" s="72">
        <f t="shared" ca="1" si="24"/>
        <v>1.4022349485648629</v>
      </c>
      <c r="N110" s="72">
        <f t="shared" ca="1" si="25"/>
        <v>44.926684931139285</v>
      </c>
      <c r="O110" s="72">
        <f t="shared" ca="1" si="26"/>
        <v>555.47958895623276</v>
      </c>
      <c r="P110" s="36">
        <f t="shared" ca="1" si="33"/>
        <v>9.469198311738241E-3</v>
      </c>
      <c r="Q110" s="36"/>
      <c r="R110" s="36"/>
      <c r="S110" s="36"/>
      <c r="T110" s="36"/>
    </row>
    <row r="111" spans="1:20" x14ac:dyDescent="0.2">
      <c r="A111" s="70">
        <v>1376</v>
      </c>
      <c r="B111" s="70">
        <v>7.2647999986656941E-3</v>
      </c>
      <c r="C111" s="36"/>
      <c r="D111" s="71">
        <f t="shared" si="21"/>
        <v>0.1376</v>
      </c>
      <c r="E111" s="71">
        <f t="shared" si="22"/>
        <v>7.2647999986656941E-3</v>
      </c>
      <c r="F111" s="72">
        <f t="shared" si="27"/>
        <v>1.8933760000000001E-2</v>
      </c>
      <c r="G111" s="72">
        <f t="shared" si="28"/>
        <v>2.605285376E-3</v>
      </c>
      <c r="H111" s="72">
        <f t="shared" si="29"/>
        <v>3.5848726773760005E-4</v>
      </c>
      <c r="I111" s="72">
        <f t="shared" si="30"/>
        <v>9.9963647981639943E-4</v>
      </c>
      <c r="J111" s="72">
        <f t="shared" si="31"/>
        <v>1.3754997962273657E-4</v>
      </c>
      <c r="K111" s="72">
        <f t="shared" ca="1" si="23"/>
        <v>3.0664597709762907E-3</v>
      </c>
      <c r="L111" s="72">
        <f t="shared" ca="1" si="32"/>
        <v>1.7626060667435116E-5</v>
      </c>
      <c r="M111" s="72">
        <f t="shared" ca="1" si="24"/>
        <v>1.4011453701798158</v>
      </c>
      <c r="N111" s="72">
        <f t="shared" ca="1" si="25"/>
        <v>44.974758410732363</v>
      </c>
      <c r="O111" s="72">
        <f t="shared" ca="1" si="26"/>
        <v>555.50677439756237</v>
      </c>
      <c r="P111" s="36">
        <f t="shared" ca="1" si="33"/>
        <v>4.1983402276894038E-3</v>
      </c>
      <c r="Q111" s="36"/>
      <c r="R111" s="36"/>
      <c r="S111" s="36"/>
      <c r="T111" s="36"/>
    </row>
    <row r="112" spans="1:20" x14ac:dyDescent="0.2">
      <c r="A112" s="70">
        <v>1394</v>
      </c>
      <c r="B112" s="70">
        <v>-1.2643800000660121E-2</v>
      </c>
      <c r="C112" s="36"/>
      <c r="D112" s="71">
        <f t="shared" si="21"/>
        <v>0.1394</v>
      </c>
      <c r="E112" s="71">
        <f t="shared" si="22"/>
        <v>-1.2643800000660121E-2</v>
      </c>
      <c r="F112" s="72">
        <f t="shared" si="27"/>
        <v>1.9432359999999999E-2</v>
      </c>
      <c r="G112" s="72">
        <f t="shared" si="28"/>
        <v>2.7088709839999999E-3</v>
      </c>
      <c r="H112" s="72">
        <f t="shared" si="29"/>
        <v>3.7761661516959999E-4</v>
      </c>
      <c r="I112" s="72">
        <f t="shared" si="30"/>
        <v>-1.7625457200920209E-3</v>
      </c>
      <c r="J112" s="72">
        <f t="shared" si="31"/>
        <v>-2.4569887338082771E-4</v>
      </c>
      <c r="K112" s="72">
        <f t="shared" ca="1" si="23"/>
        <v>3.03277805713831E-3</v>
      </c>
      <c r="L112" s="72">
        <f t="shared" ca="1" si="32"/>
        <v>2.457550996022473E-4</v>
      </c>
      <c r="M112" s="72">
        <f t="shared" ca="1" si="24"/>
        <v>1.3815470356631634</v>
      </c>
      <c r="N112" s="72">
        <f t="shared" ca="1" si="25"/>
        <v>45.833759791087203</v>
      </c>
      <c r="O112" s="72">
        <f t="shared" ca="1" si="26"/>
        <v>555.86393895154686</v>
      </c>
      <c r="P112" s="36">
        <f t="shared" ca="1" si="33"/>
        <v>-1.5676578057798433E-2</v>
      </c>
      <c r="Q112" s="36"/>
      <c r="R112" s="36"/>
      <c r="S112" s="36"/>
      <c r="T112" s="36"/>
    </row>
    <row r="113" spans="1:20" x14ac:dyDescent="0.2">
      <c r="A113" s="70">
        <v>1394</v>
      </c>
      <c r="B113" s="70">
        <v>9.3562000038218684E-3</v>
      </c>
      <c r="C113" s="36"/>
      <c r="D113" s="71">
        <f t="shared" si="21"/>
        <v>0.1394</v>
      </c>
      <c r="E113" s="71">
        <f t="shared" si="22"/>
        <v>9.3562000038218684E-3</v>
      </c>
      <c r="F113" s="72">
        <f t="shared" si="27"/>
        <v>1.9432359999999999E-2</v>
      </c>
      <c r="G113" s="72">
        <f t="shared" si="28"/>
        <v>2.7088709839999999E-3</v>
      </c>
      <c r="H113" s="72">
        <f t="shared" si="29"/>
        <v>3.7761661516959999E-4</v>
      </c>
      <c r="I113" s="72">
        <f t="shared" si="30"/>
        <v>1.3042542805327684E-3</v>
      </c>
      <c r="J113" s="72">
        <f t="shared" si="31"/>
        <v>1.8181304670626791E-4</v>
      </c>
      <c r="K113" s="72">
        <f t="shared" ca="1" si="23"/>
        <v>3.03277805713831E-3</v>
      </c>
      <c r="L113" s="72">
        <f t="shared" ca="1" si="32"/>
        <v>3.9985665115799287E-5</v>
      </c>
      <c r="M113" s="72">
        <f t="shared" ca="1" si="24"/>
        <v>1.3815470356631634</v>
      </c>
      <c r="N113" s="72">
        <f t="shared" ca="1" si="25"/>
        <v>45.833759791087203</v>
      </c>
      <c r="O113" s="72">
        <f t="shared" ca="1" si="26"/>
        <v>555.86393895154686</v>
      </c>
      <c r="P113" s="36">
        <f t="shared" ca="1" si="33"/>
        <v>6.3234219466835589E-3</v>
      </c>
      <c r="Q113" s="36"/>
      <c r="R113" s="36"/>
      <c r="S113" s="36"/>
      <c r="T113" s="36"/>
    </row>
    <row r="114" spans="1:20" x14ac:dyDescent="0.2">
      <c r="A114" s="70">
        <v>1412</v>
      </c>
      <c r="B114" s="70">
        <v>2.4476000035065226E-3</v>
      </c>
      <c r="C114" s="36"/>
      <c r="D114" s="71">
        <f t="shared" si="21"/>
        <v>0.14119999999999999</v>
      </c>
      <c r="E114" s="71">
        <f t="shared" si="22"/>
        <v>2.4476000035065226E-3</v>
      </c>
      <c r="F114" s="72">
        <f t="shared" si="27"/>
        <v>1.9937439999999997E-2</v>
      </c>
      <c r="G114" s="72">
        <f t="shared" si="28"/>
        <v>2.8151665279999996E-3</v>
      </c>
      <c r="H114" s="72">
        <f t="shared" si="29"/>
        <v>3.9750151375359991E-4</v>
      </c>
      <c r="I114" s="72">
        <f t="shared" si="30"/>
        <v>3.45601120495121E-4</v>
      </c>
      <c r="J114" s="72">
        <f t="shared" si="31"/>
        <v>4.8798878213911081E-5</v>
      </c>
      <c r="K114" s="72">
        <f t="shared" ca="1" si="23"/>
        <v>2.9980973944096485E-3</v>
      </c>
      <c r="L114" s="72">
        <f t="shared" ca="1" si="32"/>
        <v>3.0304737739114898E-7</v>
      </c>
      <c r="M114" s="72">
        <f t="shared" ca="1" si="24"/>
        <v>1.3619769803135411</v>
      </c>
      <c r="N114" s="72">
        <f t="shared" ca="1" si="25"/>
        <v>46.680393276954696</v>
      </c>
      <c r="O114" s="72">
        <f t="shared" ca="1" si="26"/>
        <v>555.9705315953812</v>
      </c>
      <c r="P114" s="36">
        <f t="shared" ca="1" si="33"/>
        <v>-5.5049739090312589E-4</v>
      </c>
      <c r="Q114" s="36"/>
      <c r="R114" s="36"/>
      <c r="S114" s="36"/>
      <c r="T114" s="36"/>
    </row>
    <row r="115" spans="1:20" x14ac:dyDescent="0.2">
      <c r="A115" s="70">
        <v>1577</v>
      </c>
      <c r="B115" s="70">
        <v>-7.5479000006453134E-3</v>
      </c>
      <c r="C115" s="36"/>
      <c r="D115" s="71">
        <f t="shared" si="21"/>
        <v>0.15770000000000001</v>
      </c>
      <c r="E115" s="71">
        <f t="shared" si="22"/>
        <v>-7.5479000006453134E-3</v>
      </c>
      <c r="F115" s="72">
        <f t="shared" si="27"/>
        <v>2.4869290000000002E-2</v>
      </c>
      <c r="G115" s="72">
        <f t="shared" si="28"/>
        <v>3.9218870330000009E-3</v>
      </c>
      <c r="H115" s="72">
        <f t="shared" si="29"/>
        <v>6.1848158510410009E-4</v>
      </c>
      <c r="I115" s="72">
        <f t="shared" si="30"/>
        <v>-1.1903038301017659E-3</v>
      </c>
      <c r="J115" s="72">
        <f t="shared" si="31"/>
        <v>-1.8771091400704849E-4</v>
      </c>
      <c r="K115" s="72">
        <f t="shared" ca="1" si="23"/>
        <v>2.6336430759492796E-3</v>
      </c>
      <c r="L115" s="72">
        <f t="shared" ca="1" si="32"/>
        <v>1.036638194205513E-4</v>
      </c>
      <c r="M115" s="72">
        <f t="shared" ca="1" si="24"/>
        <v>1.184316052092341</v>
      </c>
      <c r="N115" s="72">
        <f t="shared" ca="1" si="25"/>
        <v>53.772534681353697</v>
      </c>
      <c r="O115" s="72">
        <f t="shared" ca="1" si="26"/>
        <v>545.3191999801378</v>
      </c>
      <c r="P115" s="36">
        <f t="shared" ca="1" si="33"/>
        <v>-1.0181543076594593E-2</v>
      </c>
      <c r="Q115" s="36"/>
      <c r="R115" s="36"/>
      <c r="S115" s="36"/>
      <c r="T115" s="36"/>
    </row>
    <row r="116" spans="1:20" x14ac:dyDescent="0.2">
      <c r="A116" s="70">
        <v>1577</v>
      </c>
      <c r="B116" s="70">
        <v>4.5210000098450109E-4</v>
      </c>
      <c r="C116" s="36"/>
      <c r="D116" s="71">
        <f t="shared" si="21"/>
        <v>0.15770000000000001</v>
      </c>
      <c r="E116" s="71">
        <f t="shared" si="22"/>
        <v>4.5210000098450109E-4</v>
      </c>
      <c r="F116" s="72">
        <f t="shared" si="27"/>
        <v>2.4869290000000002E-2</v>
      </c>
      <c r="G116" s="72">
        <f t="shared" si="28"/>
        <v>3.9218870330000009E-3</v>
      </c>
      <c r="H116" s="72">
        <f t="shared" si="29"/>
        <v>6.1848158510410009E-4</v>
      </c>
      <c r="I116" s="72">
        <f t="shared" si="30"/>
        <v>7.1296170155255828E-5</v>
      </c>
      <c r="J116" s="72">
        <f t="shared" si="31"/>
        <v>1.1243406033483844E-5</v>
      </c>
      <c r="K116" s="72">
        <f t="shared" ca="1" si="23"/>
        <v>2.6336430759492796E-3</v>
      </c>
      <c r="L116" s="72">
        <f t="shared" ca="1" si="32"/>
        <v>4.7591301879267813E-6</v>
      </c>
      <c r="M116" s="72">
        <f t="shared" ca="1" si="24"/>
        <v>1.184316052092341</v>
      </c>
      <c r="N116" s="72">
        <f t="shared" ca="1" si="25"/>
        <v>53.772534681353697</v>
      </c>
      <c r="O116" s="72">
        <f t="shared" ca="1" si="26"/>
        <v>545.3191999801378</v>
      </c>
      <c r="P116" s="36">
        <f t="shared" ca="1" si="33"/>
        <v>-2.1815430749647785E-3</v>
      </c>
      <c r="Q116" s="36"/>
      <c r="R116" s="36"/>
      <c r="S116" s="36"/>
      <c r="T116" s="36"/>
    </row>
    <row r="117" spans="1:20" x14ac:dyDescent="0.2">
      <c r="A117" s="70">
        <v>1596</v>
      </c>
      <c r="B117" s="70">
        <v>-5.7291999983135611E-3</v>
      </c>
      <c r="C117" s="36"/>
      <c r="D117" s="71">
        <f t="shared" ref="D117:D123" si="34">A117/A$18</f>
        <v>0.15959999999999999</v>
      </c>
      <c r="E117" s="71">
        <f t="shared" ref="E117:E123" si="35">B117/B$18</f>
        <v>-5.7291999983135611E-3</v>
      </c>
      <c r="F117" s="72">
        <f t="shared" si="27"/>
        <v>2.5472159999999997E-2</v>
      </c>
      <c r="G117" s="72">
        <f t="shared" si="28"/>
        <v>4.0653567359999997E-3</v>
      </c>
      <c r="H117" s="72">
        <f t="shared" si="29"/>
        <v>6.4883093506559991E-4</v>
      </c>
      <c r="I117" s="72">
        <f t="shared" si="30"/>
        <v>-9.1438031973084435E-4</v>
      </c>
      <c r="J117" s="72">
        <f t="shared" si="31"/>
        <v>-1.4593509902904276E-4</v>
      </c>
      <c r="K117" s="72">
        <f t="shared" ca="1" si="23"/>
        <v>2.5862862180463277E-3</v>
      </c>
      <c r="L117" s="72">
        <f t="shared" ca="1" si="32"/>
        <v>6.9147311014471305E-5</v>
      </c>
      <c r="M117" s="72">
        <f t="shared" ref="M117:M123" ca="1" si="36">(M$1-M$2*D117+M$3*F117)^2</f>
        <v>1.164107505318269</v>
      </c>
      <c r="N117" s="72">
        <f t="shared" ref="N117:N123" ca="1" si="37">(-M$2+M$4*D117-M$5*F117)^2</f>
        <v>54.501872706764573</v>
      </c>
      <c r="O117" s="72">
        <f t="shared" ref="O117:O123" ca="1" si="38">+(M$3-D117*M$5+F117*M$6)^2</f>
        <v>542.76231739663467</v>
      </c>
      <c r="P117" s="36">
        <f t="shared" ca="1" si="33"/>
        <v>-8.3154862163598887E-3</v>
      </c>
      <c r="Q117" s="36"/>
      <c r="R117" s="36"/>
      <c r="S117" s="36"/>
      <c r="T117" s="36"/>
    </row>
    <row r="118" spans="1:20" x14ac:dyDescent="0.2">
      <c r="A118" s="70">
        <v>1596</v>
      </c>
      <c r="B118" s="70">
        <v>-7.2920000093290582E-4</v>
      </c>
      <c r="C118" s="36"/>
      <c r="D118" s="71">
        <f t="shared" si="34"/>
        <v>0.15959999999999999</v>
      </c>
      <c r="E118" s="71">
        <f t="shared" si="35"/>
        <v>-7.2920000093290582E-4</v>
      </c>
      <c r="F118" s="72">
        <f t="shared" si="27"/>
        <v>2.5472159999999997E-2</v>
      </c>
      <c r="G118" s="72">
        <f t="shared" si="28"/>
        <v>4.0653567359999997E-3</v>
      </c>
      <c r="H118" s="72">
        <f t="shared" si="29"/>
        <v>6.4883093506559991E-4</v>
      </c>
      <c r="I118" s="72">
        <f t="shared" si="30"/>
        <v>-1.1638032014889177E-4</v>
      </c>
      <c r="J118" s="72">
        <f t="shared" si="31"/>
        <v>-1.8574299095763126E-5</v>
      </c>
      <c r="K118" s="72">
        <f t="shared" ca="1" si="23"/>
        <v>2.5862862180463277E-3</v>
      </c>
      <c r="L118" s="72">
        <f t="shared" ca="1" si="32"/>
        <v>1.0992448868241214E-5</v>
      </c>
      <c r="M118" s="72">
        <f t="shared" ca="1" si="36"/>
        <v>1.164107505318269</v>
      </c>
      <c r="N118" s="72">
        <f t="shared" ca="1" si="37"/>
        <v>54.501872706764573</v>
      </c>
      <c r="O118" s="72">
        <f t="shared" ca="1" si="38"/>
        <v>542.76231739663467</v>
      </c>
      <c r="P118" s="36">
        <f t="shared" ca="1" si="33"/>
        <v>-3.3154862189792335E-3</v>
      </c>
      <c r="Q118" s="36"/>
      <c r="R118" s="36"/>
      <c r="S118" s="36"/>
      <c r="T118" s="36"/>
    </row>
    <row r="119" spans="1:20" x14ac:dyDescent="0.2">
      <c r="A119" s="70">
        <v>1596</v>
      </c>
      <c r="B119" s="70">
        <v>5.2708000002894551E-3</v>
      </c>
      <c r="C119" s="36"/>
      <c r="D119" s="71">
        <f t="shared" si="34"/>
        <v>0.15959999999999999</v>
      </c>
      <c r="E119" s="71">
        <f t="shared" si="35"/>
        <v>5.2708000002894551E-3</v>
      </c>
      <c r="F119" s="72">
        <f t="shared" si="27"/>
        <v>2.5472159999999997E-2</v>
      </c>
      <c r="G119" s="72">
        <f t="shared" si="28"/>
        <v>4.0653567359999997E-3</v>
      </c>
      <c r="H119" s="72">
        <f t="shared" si="29"/>
        <v>6.4883093506559991E-4</v>
      </c>
      <c r="I119" s="72">
        <f t="shared" si="30"/>
        <v>8.4121968004619702E-4</v>
      </c>
      <c r="J119" s="72">
        <f t="shared" si="31"/>
        <v>1.3425866093537303E-4</v>
      </c>
      <c r="K119" s="72">
        <f t="shared" ca="1" si="23"/>
        <v>2.5862862180463277E-3</v>
      </c>
      <c r="L119" s="72">
        <f t="shared" ca="1" si="32"/>
        <v>7.2066142470533015E-6</v>
      </c>
      <c r="M119" s="72">
        <f t="shared" ca="1" si="36"/>
        <v>1.164107505318269</v>
      </c>
      <c r="N119" s="72">
        <f t="shared" ca="1" si="37"/>
        <v>54.501872706764573</v>
      </c>
      <c r="O119" s="72">
        <f t="shared" ca="1" si="38"/>
        <v>542.76231739663467</v>
      </c>
      <c r="P119" s="36">
        <f t="shared" ca="1" si="33"/>
        <v>2.6845137822431274E-3</v>
      </c>
      <c r="Q119" s="36"/>
      <c r="R119" s="36"/>
      <c r="S119" s="36"/>
      <c r="T119" s="36"/>
    </row>
    <row r="120" spans="1:20" x14ac:dyDescent="0.2">
      <c r="A120" s="73">
        <v>1596</v>
      </c>
      <c r="B120" s="73">
        <v>9.2708000011043623E-3</v>
      </c>
      <c r="C120" s="36"/>
      <c r="D120" s="71">
        <f t="shared" si="34"/>
        <v>0.15959999999999999</v>
      </c>
      <c r="E120" s="71">
        <f t="shared" si="35"/>
        <v>9.2708000011043623E-3</v>
      </c>
      <c r="F120" s="72">
        <f t="shared" si="27"/>
        <v>2.5472159999999997E-2</v>
      </c>
      <c r="G120" s="72">
        <f t="shared" si="28"/>
        <v>4.0653567359999997E-3</v>
      </c>
      <c r="H120" s="72">
        <f t="shared" si="29"/>
        <v>6.4883093506559991E-4</v>
      </c>
      <c r="I120" s="72">
        <f t="shared" si="30"/>
        <v>1.4796196801762562E-3</v>
      </c>
      <c r="J120" s="72">
        <f t="shared" si="31"/>
        <v>2.3614730095613049E-4</v>
      </c>
      <c r="K120" s="72">
        <f t="shared" ca="1" si="23"/>
        <v>2.5862862180463277E-3</v>
      </c>
      <c r="L120" s="72">
        <f t="shared" ca="1" si="32"/>
        <v>4.4682724515892841E-5</v>
      </c>
      <c r="M120" s="72">
        <f t="shared" ca="1" si="36"/>
        <v>1.164107505318269</v>
      </c>
      <c r="N120" s="72">
        <f t="shared" ca="1" si="37"/>
        <v>54.501872706764573</v>
      </c>
      <c r="O120" s="72">
        <f t="shared" ca="1" si="38"/>
        <v>542.76231739663467</v>
      </c>
      <c r="P120" s="36">
        <f t="shared" ca="1" si="33"/>
        <v>6.6845137830580346E-3</v>
      </c>
      <c r="Q120" s="36"/>
      <c r="R120" s="36"/>
      <c r="S120" s="36"/>
      <c r="T120" s="36"/>
    </row>
    <row r="121" spans="1:20" x14ac:dyDescent="0.2">
      <c r="A121" s="73">
        <v>1596</v>
      </c>
      <c r="B121" s="73">
        <v>1.4270800005760975E-2</v>
      </c>
      <c r="C121" s="36"/>
      <c r="D121" s="71">
        <f t="shared" si="34"/>
        <v>0.15959999999999999</v>
      </c>
      <c r="E121" s="71">
        <f t="shared" si="35"/>
        <v>1.4270800005760975E-2</v>
      </c>
      <c r="F121" s="72">
        <f t="shared" si="27"/>
        <v>2.5472159999999997E-2</v>
      </c>
      <c r="G121" s="72">
        <f t="shared" si="28"/>
        <v>4.0653567359999997E-3</v>
      </c>
      <c r="H121" s="72">
        <f t="shared" si="29"/>
        <v>6.4883093506559991E-4</v>
      </c>
      <c r="I121" s="72">
        <f t="shared" si="30"/>
        <v>2.2776196809194517E-3</v>
      </c>
      <c r="J121" s="72">
        <f t="shared" si="31"/>
        <v>3.6350810107474446E-4</v>
      </c>
      <c r="K121" s="72">
        <f t="shared" ca="1" si="23"/>
        <v>2.5862862180463277E-3</v>
      </c>
      <c r="L121" s="72">
        <f t="shared" ca="1" si="32"/>
        <v>1.3652786245529371E-4</v>
      </c>
      <c r="M121" s="72">
        <f t="shared" ca="1" si="36"/>
        <v>1.164107505318269</v>
      </c>
      <c r="N121" s="72">
        <f t="shared" ca="1" si="37"/>
        <v>54.501872706764573</v>
      </c>
      <c r="O121" s="72">
        <f t="shared" ca="1" si="38"/>
        <v>542.76231739663467</v>
      </c>
      <c r="P121" s="36">
        <f t="shared" ca="1" si="33"/>
        <v>1.1684513787714648E-2</v>
      </c>
      <c r="Q121" s="36"/>
      <c r="R121" s="36"/>
      <c r="S121" s="36"/>
      <c r="T121" s="36"/>
    </row>
    <row r="122" spans="1:20" x14ac:dyDescent="0.2">
      <c r="A122" s="73">
        <v>1606</v>
      </c>
      <c r="B122" s="73">
        <v>1.054380000277888E-2</v>
      </c>
      <c r="C122" s="36"/>
      <c r="D122" s="71">
        <f t="shared" si="34"/>
        <v>0.16059999999999999</v>
      </c>
      <c r="E122" s="71">
        <f t="shared" si="35"/>
        <v>1.054380000277888E-2</v>
      </c>
      <c r="F122" s="72">
        <f t="shared" si="27"/>
        <v>2.5792359999999997E-2</v>
      </c>
      <c r="G122" s="72">
        <f t="shared" si="28"/>
        <v>4.1422530159999993E-3</v>
      </c>
      <c r="H122" s="72">
        <f t="shared" si="29"/>
        <v>6.6524583436959985E-4</v>
      </c>
      <c r="I122" s="72">
        <f t="shared" si="30"/>
        <v>1.6933342804462881E-3</v>
      </c>
      <c r="J122" s="72">
        <f t="shared" si="31"/>
        <v>2.7194948543967387E-4</v>
      </c>
      <c r="K122" s="72">
        <f t="shared" ca="1" si="23"/>
        <v>2.5609144955318066E-3</v>
      </c>
      <c r="L122" s="72">
        <f t="shared" ca="1" si="32"/>
        <v>6.3726461021815361E-5</v>
      </c>
      <c r="M122" s="72">
        <f t="shared" ca="1" si="36"/>
        <v>1.1534960756429846</v>
      </c>
      <c r="N122" s="72">
        <f t="shared" ca="1" si="37"/>
        <v>54.877764444190412</v>
      </c>
      <c r="O122" s="72">
        <f t="shared" ca="1" si="38"/>
        <v>541.30830910186148</v>
      </c>
      <c r="P122" s="36">
        <f t="shared" ca="1" si="33"/>
        <v>7.9828855072470728E-3</v>
      </c>
      <c r="Q122" s="36"/>
      <c r="R122" s="36"/>
      <c r="S122" s="36"/>
      <c r="T122" s="36"/>
    </row>
    <row r="123" spans="1:20" x14ac:dyDescent="0.2">
      <c r="A123" s="73">
        <v>1705</v>
      </c>
      <c r="B123" s="73">
        <v>-4.5349999709287658E-4</v>
      </c>
      <c r="C123" s="36"/>
      <c r="D123" s="71">
        <f t="shared" si="34"/>
        <v>0.17050000000000001</v>
      </c>
      <c r="E123" s="71">
        <f t="shared" si="35"/>
        <v>-4.5349999709287658E-4</v>
      </c>
      <c r="F123" s="72">
        <f t="shared" si="27"/>
        <v>2.9070250000000006E-2</v>
      </c>
      <c r="G123" s="72">
        <f t="shared" si="28"/>
        <v>4.9564776250000013E-3</v>
      </c>
      <c r="H123" s="72">
        <f t="shared" si="29"/>
        <v>8.4507943506250034E-4</v>
      </c>
      <c r="I123" s="72">
        <f t="shared" si="30"/>
        <v>-7.7321749504335468E-5</v>
      </c>
      <c r="J123" s="72">
        <f t="shared" si="31"/>
        <v>-1.3183358290489199E-5</v>
      </c>
      <c r="K123" s="72">
        <f t="shared" ca="1" si="23"/>
        <v>2.2930991687502046E-3</v>
      </c>
      <c r="L123" s="72">
        <f t="shared" ca="1" si="32"/>
        <v>7.5438069778099091E-6</v>
      </c>
      <c r="M123" s="72">
        <f t="shared" ca="1" si="36"/>
        <v>1.0494594485763449</v>
      </c>
      <c r="N123" s="72">
        <f t="shared" ca="1" si="37"/>
        <v>58.28685639239059</v>
      </c>
      <c r="O123" s="72">
        <f t="shared" ca="1" si="38"/>
        <v>522.96266064428937</v>
      </c>
      <c r="P123" s="36">
        <f t="shared" ca="1" si="33"/>
        <v>-2.7465991658430812E-3</v>
      </c>
      <c r="Q123" s="36"/>
      <c r="R123" s="36"/>
      <c r="S123" s="36"/>
      <c r="T123" s="36"/>
    </row>
    <row r="124" spans="1:20" x14ac:dyDescent="0.2">
      <c r="A124" s="73">
        <v>1705</v>
      </c>
      <c r="B124" s="73">
        <v>1.3546499998483341E-2</v>
      </c>
      <c r="C124" s="36"/>
      <c r="D124" s="71">
        <f t="shared" ref="D124:E187" si="39">A124/A$18</f>
        <v>0.17050000000000001</v>
      </c>
      <c r="E124" s="71">
        <f t="shared" si="39"/>
        <v>1.3546499998483341E-2</v>
      </c>
      <c r="F124" s="72">
        <f t="shared" si="27"/>
        <v>2.9070250000000006E-2</v>
      </c>
      <c r="G124" s="72">
        <f t="shared" si="28"/>
        <v>4.9564776250000013E-3</v>
      </c>
      <c r="H124" s="72">
        <f t="shared" si="29"/>
        <v>8.4507943506250034E-4</v>
      </c>
      <c r="I124" s="72">
        <f t="shared" si="30"/>
        <v>2.3096782497414097E-3</v>
      </c>
      <c r="J124" s="72">
        <f t="shared" si="31"/>
        <v>3.9380014158091038E-4</v>
      </c>
      <c r="K124" s="72">
        <f t="shared" ca="1" si="23"/>
        <v>2.2930991687502046E-3</v>
      </c>
      <c r="L124" s="72">
        <f t="shared" ca="1" si="32"/>
        <v>1.2663903023463845E-4</v>
      </c>
      <c r="M124" s="72">
        <f t="shared" ref="M124:M187" ca="1" si="40">(M$1-M$2*D124+M$3*F124)^2</f>
        <v>1.0494594485763449</v>
      </c>
      <c r="N124" s="72">
        <f t="shared" ref="N124:N187" ca="1" si="41">(-M$2+M$4*D124-M$5*F124)^2</f>
        <v>58.28685639239059</v>
      </c>
      <c r="O124" s="72">
        <f t="shared" ref="O124:O187" ca="1" si="42">+(M$3-D124*M$5+F124*M$6)^2</f>
        <v>522.96266064428937</v>
      </c>
      <c r="P124" s="36">
        <f t="shared" ca="1" si="33"/>
        <v>1.1253400829733137E-2</v>
      </c>
      <c r="Q124" s="36"/>
      <c r="R124" s="36"/>
      <c r="S124" s="36"/>
      <c r="T124" s="36"/>
    </row>
    <row r="125" spans="1:20" x14ac:dyDescent="0.2">
      <c r="A125" s="73">
        <v>1752</v>
      </c>
      <c r="B125" s="73">
        <v>1.7296000005444512E-3</v>
      </c>
      <c r="C125" s="36"/>
      <c r="D125" s="71">
        <f t="shared" si="39"/>
        <v>0.17519999999999999</v>
      </c>
      <c r="E125" s="71">
        <f t="shared" si="39"/>
        <v>1.7296000005444512E-3</v>
      </c>
      <c r="F125" s="72">
        <f t="shared" si="27"/>
        <v>3.069504E-2</v>
      </c>
      <c r="G125" s="72">
        <f t="shared" si="28"/>
        <v>5.3777710079999999E-3</v>
      </c>
      <c r="H125" s="72">
        <f t="shared" si="29"/>
        <v>9.4218548060159997E-4</v>
      </c>
      <c r="I125" s="72">
        <f t="shared" si="30"/>
        <v>3.0302592009538785E-4</v>
      </c>
      <c r="J125" s="72">
        <f t="shared" si="31"/>
        <v>5.3090141200711952E-5</v>
      </c>
      <c r="K125" s="72">
        <f t="shared" ca="1" si="23"/>
        <v>2.1553761432177663E-3</v>
      </c>
      <c r="L125" s="72">
        <f t="shared" ca="1" si="32"/>
        <v>1.8128532366976719E-7</v>
      </c>
      <c r="M125" s="72">
        <f t="shared" ca="1" si="40"/>
        <v>1.0007927399897649</v>
      </c>
      <c r="N125" s="72">
        <f t="shared" ca="1" si="41"/>
        <v>59.695633174207089</v>
      </c>
      <c r="O125" s="72">
        <f t="shared" ca="1" si="42"/>
        <v>511.81389368779458</v>
      </c>
      <c r="P125" s="36">
        <f t="shared" ca="1" si="33"/>
        <v>-4.2577614267331511E-4</v>
      </c>
      <c r="Q125" s="36"/>
      <c r="R125" s="36"/>
      <c r="S125" s="36"/>
      <c r="T125" s="36"/>
    </row>
    <row r="126" spans="1:20" x14ac:dyDescent="0.2">
      <c r="A126" s="73">
        <v>1752</v>
      </c>
      <c r="B126" s="73">
        <v>1.1729600002581719E-2</v>
      </c>
      <c r="C126" s="36"/>
      <c r="D126" s="71">
        <f t="shared" si="39"/>
        <v>0.17519999999999999</v>
      </c>
      <c r="E126" s="71">
        <f t="shared" si="39"/>
        <v>1.1729600002581719E-2</v>
      </c>
      <c r="F126" s="72">
        <f t="shared" si="27"/>
        <v>3.069504E-2</v>
      </c>
      <c r="G126" s="72">
        <f t="shared" si="28"/>
        <v>5.3777710079999999E-3</v>
      </c>
      <c r="H126" s="72">
        <f t="shared" si="29"/>
        <v>9.4218548060159997E-4</v>
      </c>
      <c r="I126" s="72">
        <f t="shared" si="30"/>
        <v>2.0550259204523171E-3</v>
      </c>
      <c r="J126" s="72">
        <f t="shared" si="31"/>
        <v>3.6004054126324592E-4</v>
      </c>
      <c r="K126" s="72">
        <f t="shared" ca="1" si="23"/>
        <v>2.1553761432177663E-3</v>
      </c>
      <c r="L126" s="72">
        <f t="shared" ca="1" si="32"/>
        <v>9.1665762509213984E-5</v>
      </c>
      <c r="M126" s="72">
        <f t="shared" ca="1" si="40"/>
        <v>1.0007927399897649</v>
      </c>
      <c r="N126" s="72">
        <f t="shared" ca="1" si="41"/>
        <v>59.695633174207089</v>
      </c>
      <c r="O126" s="72">
        <f t="shared" ca="1" si="42"/>
        <v>511.81389368779458</v>
      </c>
      <c r="P126" s="36">
        <f t="shared" ca="1" si="33"/>
        <v>9.574223859363953E-3</v>
      </c>
      <c r="Q126" s="36"/>
      <c r="R126" s="36"/>
      <c r="S126" s="36"/>
      <c r="T126" s="36"/>
    </row>
    <row r="127" spans="1:20" x14ac:dyDescent="0.2">
      <c r="A127" s="73">
        <v>1752</v>
      </c>
      <c r="B127" s="73">
        <v>1.5729599996120669E-2</v>
      </c>
      <c r="C127" s="36"/>
      <c r="D127" s="71">
        <f t="shared" si="39"/>
        <v>0.17519999999999999</v>
      </c>
      <c r="E127" s="71">
        <f t="shared" si="39"/>
        <v>1.5729599996120669E-2</v>
      </c>
      <c r="F127" s="72">
        <f t="shared" si="27"/>
        <v>3.069504E-2</v>
      </c>
      <c r="G127" s="72">
        <f t="shared" si="28"/>
        <v>5.3777710079999999E-3</v>
      </c>
      <c r="H127" s="72">
        <f t="shared" si="29"/>
        <v>9.4218548060159997E-4</v>
      </c>
      <c r="I127" s="72">
        <f t="shared" si="30"/>
        <v>2.7558259193203411E-3</v>
      </c>
      <c r="J127" s="72">
        <f t="shared" si="31"/>
        <v>4.8282070106492374E-4</v>
      </c>
      <c r="K127" s="72">
        <f t="shared" ca="1" si="23"/>
        <v>2.1553761432177663E-3</v>
      </c>
      <c r="L127" s="72">
        <f t="shared" ca="1" si="32"/>
        <v>1.8425955320871813E-4</v>
      </c>
      <c r="M127" s="72">
        <f t="shared" ca="1" si="40"/>
        <v>1.0007927399897649</v>
      </c>
      <c r="N127" s="72">
        <f t="shared" ca="1" si="41"/>
        <v>59.695633174207089</v>
      </c>
      <c r="O127" s="72">
        <f t="shared" ca="1" si="42"/>
        <v>511.81389368779458</v>
      </c>
      <c r="P127" s="36">
        <f t="shared" ca="1" si="33"/>
        <v>1.3574223852902903E-2</v>
      </c>
      <c r="Q127" s="36"/>
      <c r="R127" s="36"/>
      <c r="S127" s="36"/>
      <c r="T127" s="36"/>
    </row>
    <row r="128" spans="1:20" x14ac:dyDescent="0.2">
      <c r="A128" s="73">
        <v>1752</v>
      </c>
      <c r="B128" s="73">
        <v>2.0729600000777282E-2</v>
      </c>
      <c r="C128" s="36"/>
      <c r="D128" s="71">
        <f t="shared" si="39"/>
        <v>0.17519999999999999</v>
      </c>
      <c r="E128" s="71">
        <f t="shared" si="39"/>
        <v>2.0729600000777282E-2</v>
      </c>
      <c r="F128" s="72">
        <f t="shared" si="27"/>
        <v>3.069504E-2</v>
      </c>
      <c r="G128" s="72">
        <f t="shared" si="28"/>
        <v>5.3777710079999999E-3</v>
      </c>
      <c r="H128" s="72">
        <f t="shared" si="29"/>
        <v>9.4218548060159997E-4</v>
      </c>
      <c r="I128" s="72">
        <f t="shared" si="30"/>
        <v>3.6318259201361795E-3</v>
      </c>
      <c r="J128" s="72">
        <f t="shared" si="31"/>
        <v>6.362959012078586E-4</v>
      </c>
      <c r="K128" s="72">
        <f t="shared" ca="1" si="23"/>
        <v>2.1553761432177663E-3</v>
      </c>
      <c r="L128" s="72">
        <f t="shared" ca="1" si="32"/>
        <v>3.4500179191073317E-4</v>
      </c>
      <c r="M128" s="72">
        <f t="shared" ca="1" si="40"/>
        <v>1.0007927399897649</v>
      </c>
      <c r="N128" s="72">
        <f t="shared" ca="1" si="41"/>
        <v>59.695633174207089</v>
      </c>
      <c r="O128" s="72">
        <f t="shared" ca="1" si="42"/>
        <v>511.81389368779458</v>
      </c>
      <c r="P128" s="36">
        <f t="shared" ca="1" si="33"/>
        <v>1.8574223857559517E-2</v>
      </c>
      <c r="Q128" s="36"/>
      <c r="R128" s="36"/>
      <c r="S128" s="36"/>
      <c r="T128" s="36"/>
    </row>
    <row r="129" spans="1:20" x14ac:dyDescent="0.2">
      <c r="A129" s="73">
        <v>1770</v>
      </c>
      <c r="B129" s="73">
        <v>-2.179000002797693E-3</v>
      </c>
      <c r="C129" s="36"/>
      <c r="D129" s="71">
        <f t="shared" si="39"/>
        <v>0.17699999999999999</v>
      </c>
      <c r="E129" s="71">
        <f t="shared" si="39"/>
        <v>-2.179000002797693E-3</v>
      </c>
      <c r="F129" s="72">
        <f t="shared" si="27"/>
        <v>3.1328999999999996E-2</v>
      </c>
      <c r="G129" s="72">
        <f t="shared" si="28"/>
        <v>5.5452329999999992E-3</v>
      </c>
      <c r="H129" s="72">
        <f t="shared" si="29"/>
        <v>9.8150624099999973E-4</v>
      </c>
      <c r="I129" s="72">
        <f t="shared" si="30"/>
        <v>-3.8568300049519167E-4</v>
      </c>
      <c r="J129" s="72">
        <f t="shared" si="31"/>
        <v>-6.8265891087648925E-5</v>
      </c>
      <c r="K129" s="72">
        <f t="shared" ca="1" si="23"/>
        <v>2.1008274969966994E-3</v>
      </c>
      <c r="L129" s="72">
        <f t="shared" ca="1" si="32"/>
        <v>1.8316923427996319E-5</v>
      </c>
      <c r="M129" s="72">
        <f t="shared" ca="1" si="40"/>
        <v>0.98229210082456786</v>
      </c>
      <c r="N129" s="72">
        <f t="shared" ca="1" si="41"/>
        <v>60.197597004801992</v>
      </c>
      <c r="O129" s="72">
        <f t="shared" ca="1" si="42"/>
        <v>507.14362443619075</v>
      </c>
      <c r="P129" s="36">
        <f t="shared" ca="1" si="33"/>
        <v>-4.2798274997943924E-3</v>
      </c>
      <c r="Q129" s="36"/>
      <c r="R129" s="36"/>
      <c r="S129" s="36"/>
      <c r="T129" s="36"/>
    </row>
    <row r="130" spans="1:20" x14ac:dyDescent="0.2">
      <c r="A130" s="73">
        <v>1771</v>
      </c>
      <c r="B130" s="73">
        <v>5.5483000032836571E-3</v>
      </c>
      <c r="C130" s="36"/>
      <c r="D130" s="71">
        <f t="shared" si="39"/>
        <v>0.17710000000000001</v>
      </c>
      <c r="E130" s="71">
        <f t="shared" si="39"/>
        <v>5.5483000032836571E-3</v>
      </c>
      <c r="F130" s="72">
        <f t="shared" si="27"/>
        <v>3.1364410000000002E-2</v>
      </c>
      <c r="G130" s="72">
        <f t="shared" si="28"/>
        <v>5.5546370110000007E-3</v>
      </c>
      <c r="H130" s="72">
        <f t="shared" si="29"/>
        <v>9.8372621464810016E-4</v>
      </c>
      <c r="I130" s="72">
        <f t="shared" si="30"/>
        <v>9.8260393058153574E-4</v>
      </c>
      <c r="J130" s="72">
        <f t="shared" si="31"/>
        <v>1.7401915610598998E-4</v>
      </c>
      <c r="K130" s="72">
        <f t="shared" ca="1" si="23"/>
        <v>2.0977677264829931E-3</v>
      </c>
      <c r="L130" s="72">
        <f t="shared" ca="1" si="32"/>
        <v>1.1906172993243175E-5</v>
      </c>
      <c r="M130" s="72">
        <f t="shared" ca="1" si="40"/>
        <v>0.98126661690182548</v>
      </c>
      <c r="N130" s="72">
        <f t="shared" ca="1" si="41"/>
        <v>60.224863049087801</v>
      </c>
      <c r="O130" s="72">
        <f t="shared" ca="1" si="42"/>
        <v>506.87777507756874</v>
      </c>
      <c r="P130" s="36">
        <f t="shared" ca="1" si="33"/>
        <v>3.4505322768006641E-3</v>
      </c>
      <c r="Q130" s="36"/>
      <c r="R130" s="36"/>
      <c r="S130" s="36"/>
      <c r="T130" s="36"/>
    </row>
    <row r="131" spans="1:20" x14ac:dyDescent="0.2">
      <c r="A131" s="73">
        <v>1771</v>
      </c>
      <c r="B131" s="73">
        <v>5.5483000032836571E-3</v>
      </c>
      <c r="C131" s="36"/>
      <c r="D131" s="71">
        <f t="shared" si="39"/>
        <v>0.17710000000000001</v>
      </c>
      <c r="E131" s="71">
        <f t="shared" si="39"/>
        <v>5.5483000032836571E-3</v>
      </c>
      <c r="F131" s="72">
        <f t="shared" si="27"/>
        <v>3.1364410000000002E-2</v>
      </c>
      <c r="G131" s="72">
        <f t="shared" si="28"/>
        <v>5.5546370110000007E-3</v>
      </c>
      <c r="H131" s="72">
        <f t="shared" si="29"/>
        <v>9.8372621464810016E-4</v>
      </c>
      <c r="I131" s="72">
        <f t="shared" si="30"/>
        <v>9.8260393058153574E-4</v>
      </c>
      <c r="J131" s="72">
        <f t="shared" si="31"/>
        <v>1.7401915610598998E-4</v>
      </c>
      <c r="K131" s="72">
        <f t="shared" ca="1" si="23"/>
        <v>2.0977677264829931E-3</v>
      </c>
      <c r="L131" s="72">
        <f t="shared" ca="1" si="32"/>
        <v>1.1906172993243175E-5</v>
      </c>
      <c r="M131" s="72">
        <f t="shared" ca="1" si="40"/>
        <v>0.98126661690182548</v>
      </c>
      <c r="N131" s="72">
        <f t="shared" ca="1" si="41"/>
        <v>60.224863049087801</v>
      </c>
      <c r="O131" s="72">
        <f t="shared" ca="1" si="42"/>
        <v>506.87777507756874</v>
      </c>
      <c r="P131" s="36">
        <f t="shared" ca="1" si="33"/>
        <v>3.4505322768006641E-3</v>
      </c>
      <c r="Q131" s="36"/>
      <c r="R131" s="36"/>
      <c r="S131" s="36"/>
      <c r="T131" s="36"/>
    </row>
    <row r="132" spans="1:20" x14ac:dyDescent="0.2">
      <c r="A132" s="73">
        <v>1945</v>
      </c>
      <c r="B132" s="73">
        <v>-5.9015000006183982E-3</v>
      </c>
      <c r="C132" s="36"/>
      <c r="D132" s="71">
        <f t="shared" si="39"/>
        <v>0.19450000000000001</v>
      </c>
      <c r="E132" s="71">
        <f t="shared" si="39"/>
        <v>-5.9015000006183982E-3</v>
      </c>
      <c r="F132" s="72">
        <f t="shared" si="27"/>
        <v>3.7830250000000003E-2</v>
      </c>
      <c r="G132" s="72">
        <f t="shared" si="28"/>
        <v>7.3579836250000008E-3</v>
      </c>
      <c r="H132" s="72">
        <f t="shared" si="29"/>
        <v>1.4311278150625003E-3</v>
      </c>
      <c r="I132" s="72">
        <f t="shared" si="30"/>
        <v>-1.1478417501202785E-3</v>
      </c>
      <c r="J132" s="72">
        <f t="shared" si="31"/>
        <v>-2.2325522039839417E-4</v>
      </c>
      <c r="K132" s="72">
        <f t="shared" ca="1" si="23"/>
        <v>1.5184263087630072E-3</v>
      </c>
      <c r="L132" s="72">
        <f t="shared" ca="1" si="32"/>
        <v>5.5055306436650361E-5</v>
      </c>
      <c r="M132" s="72">
        <f t="shared" ca="1" si="40"/>
        <v>0.80701170313993331</v>
      </c>
      <c r="N132" s="72">
        <f t="shared" ca="1" si="41"/>
        <v>63.931305332898454</v>
      </c>
      <c r="O132" s="72">
        <f t="shared" ca="1" si="42"/>
        <v>451.01007097757071</v>
      </c>
      <c r="P132" s="36">
        <f t="shared" ca="1" si="33"/>
        <v>-7.4199263093814053E-3</v>
      </c>
      <c r="Q132" s="36"/>
      <c r="R132" s="36"/>
      <c r="S132" s="36"/>
      <c r="T132" s="36"/>
    </row>
    <row r="133" spans="1:20" x14ac:dyDescent="0.2">
      <c r="A133" s="73">
        <v>1945</v>
      </c>
      <c r="B133" s="73">
        <v>-2.9015000036451966E-3</v>
      </c>
      <c r="C133" s="36"/>
      <c r="D133" s="71">
        <f t="shared" si="39"/>
        <v>0.19450000000000001</v>
      </c>
      <c r="E133" s="71">
        <f t="shared" si="39"/>
        <v>-2.9015000036451966E-3</v>
      </c>
      <c r="F133" s="72">
        <f t="shared" si="27"/>
        <v>3.7830250000000003E-2</v>
      </c>
      <c r="G133" s="72">
        <f t="shared" si="28"/>
        <v>7.3579836250000008E-3</v>
      </c>
      <c r="H133" s="72">
        <f t="shared" si="29"/>
        <v>1.4311278150625003E-3</v>
      </c>
      <c r="I133" s="72">
        <f t="shared" si="30"/>
        <v>-5.6434175070899074E-4</v>
      </c>
      <c r="J133" s="72">
        <f t="shared" si="31"/>
        <v>-1.097644705128987E-4</v>
      </c>
      <c r="K133" s="72">
        <f t="shared" ca="1" si="23"/>
        <v>1.5184263087630072E-3</v>
      </c>
      <c r="L133" s="72">
        <f t="shared" ca="1" si="32"/>
        <v>1.9535748607118381E-5</v>
      </c>
      <c r="M133" s="72">
        <f t="shared" ca="1" si="40"/>
        <v>0.80701170313993331</v>
      </c>
      <c r="N133" s="72">
        <f t="shared" ca="1" si="41"/>
        <v>63.931305332898454</v>
      </c>
      <c r="O133" s="72">
        <f t="shared" ca="1" si="42"/>
        <v>451.01007097757071</v>
      </c>
      <c r="P133" s="36">
        <f t="shared" ca="1" si="33"/>
        <v>-4.4199263124082037E-3</v>
      </c>
      <c r="Q133" s="36"/>
      <c r="R133" s="36"/>
      <c r="S133" s="36"/>
      <c r="T133" s="36"/>
    </row>
    <row r="134" spans="1:20" x14ac:dyDescent="0.2">
      <c r="A134" s="73">
        <v>1955</v>
      </c>
      <c r="B134" s="73">
        <v>2.3714999988442287E-3</v>
      </c>
      <c r="C134" s="36"/>
      <c r="D134" s="71">
        <f t="shared" si="39"/>
        <v>0.19550000000000001</v>
      </c>
      <c r="E134" s="71">
        <f t="shared" si="39"/>
        <v>2.3714999988442287E-3</v>
      </c>
      <c r="F134" s="72">
        <f t="shared" si="27"/>
        <v>3.8220250000000004E-2</v>
      </c>
      <c r="G134" s="72">
        <f t="shared" si="28"/>
        <v>7.4720588750000014E-3</v>
      </c>
      <c r="H134" s="72">
        <f t="shared" si="29"/>
        <v>1.4607875100625003E-3</v>
      </c>
      <c r="I134" s="72">
        <f t="shared" si="30"/>
        <v>4.6362824977404671E-4</v>
      </c>
      <c r="J134" s="72">
        <f t="shared" si="31"/>
        <v>9.0639322830826142E-5</v>
      </c>
      <c r="K134" s="72">
        <f t="shared" ca="1" si="23"/>
        <v>1.4822943034445606E-3</v>
      </c>
      <c r="L134" s="72">
        <f t="shared" ca="1" si="32"/>
        <v>7.906867687312073E-7</v>
      </c>
      <c r="M134" s="72">
        <f t="shared" ca="1" si="40"/>
        <v>0.79727580185577285</v>
      </c>
      <c r="N134" s="72">
        <f t="shared" ca="1" si="41"/>
        <v>64.079491613726461</v>
      </c>
      <c r="O134" s="72">
        <f t="shared" ca="1" si="42"/>
        <v>447.25977400324223</v>
      </c>
      <c r="P134" s="36">
        <f t="shared" ca="1" si="33"/>
        <v>8.8920569539966809E-4</v>
      </c>
      <c r="Q134" s="36"/>
      <c r="R134" s="36"/>
      <c r="S134" s="36"/>
      <c r="T134" s="36"/>
    </row>
    <row r="135" spans="1:20" x14ac:dyDescent="0.2">
      <c r="A135" s="73">
        <v>1955</v>
      </c>
      <c r="B135" s="73">
        <v>6.3714999996591359E-3</v>
      </c>
      <c r="C135" s="36"/>
      <c r="D135" s="71">
        <f t="shared" si="39"/>
        <v>0.19550000000000001</v>
      </c>
      <c r="E135" s="71">
        <f t="shared" si="39"/>
        <v>6.3714999996591359E-3</v>
      </c>
      <c r="F135" s="72">
        <f t="shared" si="27"/>
        <v>3.8220250000000004E-2</v>
      </c>
      <c r="G135" s="72">
        <f t="shared" si="28"/>
        <v>7.4720588750000014E-3</v>
      </c>
      <c r="H135" s="72">
        <f t="shared" si="29"/>
        <v>1.4607875100625003E-3</v>
      </c>
      <c r="I135" s="72">
        <f t="shared" si="30"/>
        <v>1.245628249933361E-3</v>
      </c>
      <c r="J135" s="72">
        <f t="shared" si="31"/>
        <v>2.435203228619721E-4</v>
      </c>
      <c r="K135" s="72">
        <f t="shared" ca="1" si="23"/>
        <v>1.4822943034445606E-3</v>
      </c>
      <c r="L135" s="72">
        <f t="shared" ca="1" si="32"/>
        <v>2.3904332339897051E-5</v>
      </c>
      <c r="M135" s="72">
        <f t="shared" ca="1" si="40"/>
        <v>0.79727580185577285</v>
      </c>
      <c r="N135" s="72">
        <f t="shared" ca="1" si="41"/>
        <v>64.079491613726461</v>
      </c>
      <c r="O135" s="72">
        <f t="shared" ca="1" si="42"/>
        <v>447.25977400324223</v>
      </c>
      <c r="P135" s="36">
        <f t="shared" ca="1" si="33"/>
        <v>4.8892056962145753E-3</v>
      </c>
      <c r="Q135" s="36"/>
      <c r="R135" s="36"/>
      <c r="S135" s="36"/>
      <c r="T135" s="36"/>
    </row>
    <row r="136" spans="1:20" x14ac:dyDescent="0.2">
      <c r="A136" s="73">
        <v>1974</v>
      </c>
      <c r="B136" s="73">
        <v>1.3190199999371544E-2</v>
      </c>
      <c r="C136" s="36"/>
      <c r="D136" s="71">
        <f t="shared" si="39"/>
        <v>0.19739999999999999</v>
      </c>
      <c r="E136" s="71">
        <f t="shared" si="39"/>
        <v>1.3190199999371544E-2</v>
      </c>
      <c r="F136" s="72">
        <f t="shared" si="27"/>
        <v>3.8966759999999996E-2</v>
      </c>
      <c r="G136" s="72">
        <f t="shared" si="28"/>
        <v>7.6920384239999992E-3</v>
      </c>
      <c r="H136" s="72">
        <f t="shared" si="29"/>
        <v>1.5184083848975996E-3</v>
      </c>
      <c r="I136" s="72">
        <f t="shared" si="30"/>
        <v>2.6037454798759426E-3</v>
      </c>
      <c r="J136" s="72">
        <f t="shared" si="31"/>
        <v>5.1397935772751104E-4</v>
      </c>
      <c r="K136" s="72">
        <f t="shared" ca="1" si="23"/>
        <v>1.4127940784648763E-3</v>
      </c>
      <c r="L136" s="72">
        <f t="shared" ca="1" si="32"/>
        <v>1.3870729022580746E-4</v>
      </c>
      <c r="M136" s="72">
        <f t="shared" ca="1" si="40"/>
        <v>0.77886979429244985</v>
      </c>
      <c r="N136" s="72">
        <f t="shared" ca="1" si="41"/>
        <v>64.341060179304861</v>
      </c>
      <c r="O136" s="72">
        <f t="shared" ca="1" si="42"/>
        <v>439.98771958964403</v>
      </c>
      <c r="P136" s="36">
        <f t="shared" ca="1" si="33"/>
        <v>1.1777405920906668E-2</v>
      </c>
      <c r="Q136" s="36"/>
      <c r="R136" s="36"/>
      <c r="S136" s="36"/>
      <c r="T136" s="36"/>
    </row>
    <row r="137" spans="1:20" x14ac:dyDescent="0.2">
      <c r="A137" s="73">
        <v>2119</v>
      </c>
      <c r="B137" s="73">
        <v>9.6486999973421916E-3</v>
      </c>
      <c r="C137" s="36"/>
      <c r="D137" s="71">
        <f t="shared" si="39"/>
        <v>0.21190000000000001</v>
      </c>
      <c r="E137" s="71">
        <f t="shared" si="39"/>
        <v>9.6486999973421916E-3</v>
      </c>
      <c r="F137" s="72">
        <f t="shared" si="27"/>
        <v>4.4901610000000002E-2</v>
      </c>
      <c r="G137" s="72">
        <f t="shared" si="28"/>
        <v>9.5146511590000014E-3</v>
      </c>
      <c r="H137" s="72">
        <f t="shared" si="29"/>
        <v>2.0161545805921E-3</v>
      </c>
      <c r="I137" s="72">
        <f t="shared" si="30"/>
        <v>2.0445595294368104E-3</v>
      </c>
      <c r="J137" s="72">
        <f t="shared" si="31"/>
        <v>4.3324216428766016E-4</v>
      </c>
      <c r="K137" s="72">
        <f t="shared" ca="1" si="23"/>
        <v>8.4573866692506678E-4</v>
      </c>
      <c r="L137" s="72">
        <f t="shared" ca="1" si="32"/>
        <v>7.7492128184819255E-5</v>
      </c>
      <c r="M137" s="72">
        <f t="shared" ca="1" si="40"/>
        <v>0.64271285152158975</v>
      </c>
      <c r="N137" s="72">
        <f t="shared" ca="1" si="41"/>
        <v>65.461255465537747</v>
      </c>
      <c r="O137" s="72">
        <f t="shared" ca="1" si="42"/>
        <v>378.822593248511</v>
      </c>
      <c r="P137" s="36">
        <f t="shared" ca="1" si="33"/>
        <v>8.8029613304171257E-3</v>
      </c>
      <c r="Q137" s="36"/>
      <c r="R137" s="36"/>
      <c r="S137" s="36"/>
      <c r="T137" s="36"/>
    </row>
    <row r="138" spans="1:20" x14ac:dyDescent="0.2">
      <c r="A138" s="73">
        <v>2157</v>
      </c>
      <c r="B138" s="73">
        <v>1.2860999995609745E-3</v>
      </c>
      <c r="C138" s="36"/>
      <c r="D138" s="71">
        <f t="shared" si="39"/>
        <v>0.2157</v>
      </c>
      <c r="E138" s="71">
        <f t="shared" si="39"/>
        <v>1.2860999995609745E-3</v>
      </c>
      <c r="F138" s="72">
        <f t="shared" si="27"/>
        <v>4.6526490000000004E-2</v>
      </c>
      <c r="G138" s="72">
        <f t="shared" si="28"/>
        <v>1.0035763893000002E-2</v>
      </c>
      <c r="H138" s="72">
        <f t="shared" si="29"/>
        <v>2.1647142717201003E-3</v>
      </c>
      <c r="I138" s="72">
        <f t="shared" si="30"/>
        <v>2.7741176990530219E-4</v>
      </c>
      <c r="J138" s="72">
        <f t="shared" si="31"/>
        <v>5.9837718768573682E-5</v>
      </c>
      <c r="K138" s="72">
        <f t="shared" ca="1" si="23"/>
        <v>6.8641084031059903E-4</v>
      </c>
      <c r="L138" s="72">
        <f t="shared" ca="1" si="32"/>
        <v>3.5962708772242224E-7</v>
      </c>
      <c r="M138" s="72">
        <f t="shared" ca="1" si="40"/>
        <v>0.60840450482643105</v>
      </c>
      <c r="N138" s="72">
        <f t="shared" ca="1" si="41"/>
        <v>65.495684340801034</v>
      </c>
      <c r="O138" s="72">
        <f t="shared" ca="1" si="42"/>
        <v>361.37783027575011</v>
      </c>
      <c r="P138" s="36">
        <f t="shared" ca="1" si="33"/>
        <v>5.9968915925037551E-4</v>
      </c>
      <c r="Q138" s="36"/>
      <c r="R138" s="36"/>
      <c r="S138" s="36"/>
      <c r="T138" s="36"/>
    </row>
    <row r="139" spans="1:20" x14ac:dyDescent="0.2">
      <c r="A139" s="73">
        <v>2176</v>
      </c>
      <c r="B139" s="73">
        <v>-2.0895199995720759E-2</v>
      </c>
      <c r="C139" s="36"/>
      <c r="D139" s="71">
        <f t="shared" si="39"/>
        <v>0.21759999999999999</v>
      </c>
      <c r="E139" s="71">
        <f t="shared" si="39"/>
        <v>-2.0895199995720759E-2</v>
      </c>
      <c r="F139" s="72">
        <f t="shared" si="27"/>
        <v>4.7349759999999998E-2</v>
      </c>
      <c r="G139" s="72">
        <f t="shared" si="28"/>
        <v>1.0303307776E-2</v>
      </c>
      <c r="H139" s="72">
        <f t="shared" si="29"/>
        <v>2.2419997720575999E-3</v>
      </c>
      <c r="I139" s="72">
        <f t="shared" si="30"/>
        <v>-4.5467955190688367E-3</v>
      </c>
      <c r="J139" s="72">
        <f t="shared" si="31"/>
        <v>-9.8938270494937884E-4</v>
      </c>
      <c r="K139" s="72">
        <f t="shared" ca="1" si="23"/>
        <v>6.0507738742218362E-4</v>
      </c>
      <c r="L139" s="72">
        <f t="shared" ca="1" si="32"/>
        <v>4.6226192755208792E-4</v>
      </c>
      <c r="M139" s="72">
        <f t="shared" ca="1" si="40"/>
        <v>0.59148231775577675</v>
      </c>
      <c r="N139" s="72">
        <f t="shared" ca="1" si="41"/>
        <v>65.472336671737068</v>
      </c>
      <c r="O139" s="72">
        <f t="shared" ca="1" si="42"/>
        <v>352.47600507697103</v>
      </c>
      <c r="P139" s="36">
        <f t="shared" ca="1" si="33"/>
        <v>-2.1500277383142943E-2</v>
      </c>
      <c r="Q139" s="36"/>
      <c r="R139" s="36"/>
      <c r="S139" s="36"/>
      <c r="T139" s="36"/>
    </row>
    <row r="140" spans="1:20" x14ac:dyDescent="0.2">
      <c r="A140" s="73">
        <v>2185</v>
      </c>
      <c r="B140" s="73">
        <v>5.6504999956814572E-3</v>
      </c>
      <c r="C140" s="36"/>
      <c r="D140" s="71">
        <f t="shared" si="39"/>
        <v>0.2185</v>
      </c>
      <c r="E140" s="71">
        <f t="shared" si="39"/>
        <v>5.6504999956814572E-3</v>
      </c>
      <c r="F140" s="72">
        <f t="shared" si="27"/>
        <v>4.774225E-2</v>
      </c>
      <c r="G140" s="72">
        <f t="shared" si="28"/>
        <v>1.0431681625E-2</v>
      </c>
      <c r="H140" s="72">
        <f t="shared" si="29"/>
        <v>2.2793224350625002E-3</v>
      </c>
      <c r="I140" s="72">
        <f t="shared" si="30"/>
        <v>1.2346342490563984E-3</v>
      </c>
      <c r="J140" s="72">
        <f t="shared" si="31"/>
        <v>2.6976758341882304E-4</v>
      </c>
      <c r="K140" s="72">
        <f t="shared" ca="1" si="23"/>
        <v>5.6616253487720355E-4</v>
      </c>
      <c r="L140" s="72">
        <f t="shared" ca="1" si="32"/>
        <v>2.5850487415337446E-5</v>
      </c>
      <c r="M140" s="72">
        <f t="shared" ca="1" si="40"/>
        <v>0.58352191035283163</v>
      </c>
      <c r="N140" s="72">
        <f t="shared" ca="1" si="41"/>
        <v>65.451842237071943</v>
      </c>
      <c r="O140" s="72">
        <f t="shared" ca="1" si="42"/>
        <v>348.22094766492467</v>
      </c>
      <c r="P140" s="36">
        <f t="shared" ca="1" si="33"/>
        <v>5.0843374608042537E-3</v>
      </c>
      <c r="Q140" s="36"/>
      <c r="R140" s="36"/>
      <c r="S140" s="36"/>
      <c r="T140" s="36"/>
    </row>
    <row r="141" spans="1:20" x14ac:dyDescent="0.2">
      <c r="A141" s="73">
        <v>2204</v>
      </c>
      <c r="B141" s="73">
        <v>8.4692000018549152E-3</v>
      </c>
      <c r="C141" s="36"/>
      <c r="D141" s="71">
        <f t="shared" si="39"/>
        <v>0.22040000000000001</v>
      </c>
      <c r="E141" s="71">
        <f t="shared" si="39"/>
        <v>8.4692000018549152E-3</v>
      </c>
      <c r="F141" s="72">
        <f t="shared" si="27"/>
        <v>4.8576160000000007E-2</v>
      </c>
      <c r="G141" s="72">
        <f t="shared" si="28"/>
        <v>1.0706185664000003E-2</v>
      </c>
      <c r="H141" s="72">
        <f t="shared" si="29"/>
        <v>2.3596433203456006E-3</v>
      </c>
      <c r="I141" s="72">
        <f t="shared" si="30"/>
        <v>1.8666116804088235E-3</v>
      </c>
      <c r="J141" s="72">
        <f t="shared" si="31"/>
        <v>4.1140121436210471E-4</v>
      </c>
      <c r="K141" s="72">
        <f t="shared" ca="1" si="23"/>
        <v>4.8318883257569573E-4</v>
      </c>
      <c r="L141" s="72">
        <f t="shared" ca="1" si="32"/>
        <v>6.3776374395852463E-5</v>
      </c>
      <c r="M141" s="72">
        <f t="shared" ca="1" si="40"/>
        <v>0.56683558209418394</v>
      </c>
      <c r="N141" s="72">
        <f t="shared" ca="1" si="41"/>
        <v>65.388674134502523</v>
      </c>
      <c r="O141" s="72">
        <f t="shared" ca="1" si="42"/>
        <v>339.16215545014143</v>
      </c>
      <c r="P141" s="36">
        <f t="shared" ca="1" si="33"/>
        <v>7.9860111692792203E-3</v>
      </c>
      <c r="Q141" s="36"/>
      <c r="R141" s="36"/>
      <c r="S141" s="36"/>
      <c r="T141" s="36"/>
    </row>
    <row r="142" spans="1:20" x14ac:dyDescent="0.2">
      <c r="A142" s="73">
        <v>2369</v>
      </c>
      <c r="B142" s="73">
        <v>-4.5262999992701225E-3</v>
      </c>
      <c r="C142" s="36"/>
      <c r="D142" s="71">
        <f t="shared" si="39"/>
        <v>0.2369</v>
      </c>
      <c r="E142" s="71">
        <f t="shared" si="39"/>
        <v>-4.5262999992701225E-3</v>
      </c>
      <c r="F142" s="72">
        <f t="shared" si="27"/>
        <v>5.6121610000000002E-2</v>
      </c>
      <c r="G142" s="72">
        <f t="shared" si="28"/>
        <v>1.3295209409000001E-2</v>
      </c>
      <c r="H142" s="72">
        <f t="shared" si="29"/>
        <v>3.1496351089921001E-3</v>
      </c>
      <c r="I142" s="72">
        <f t="shared" si="30"/>
        <v>-1.0722804698270921E-3</v>
      </c>
      <c r="J142" s="72">
        <f t="shared" si="31"/>
        <v>-2.5402324330203811E-4</v>
      </c>
      <c r="K142" s="72">
        <f t="shared" ca="1" si="23"/>
        <v>-2.8417487179213836E-4</v>
      </c>
      <c r="L142" s="72">
        <f t="shared" ca="1" si="32"/>
        <v>1.7995625597180104E-5</v>
      </c>
      <c r="M142" s="72">
        <f t="shared" ca="1" si="40"/>
        <v>0.42921487556455612</v>
      </c>
      <c r="N142" s="72">
        <f t="shared" ca="1" si="41"/>
        <v>63.714813241784562</v>
      </c>
      <c r="O142" s="72">
        <f t="shared" ca="1" si="42"/>
        <v>257.4602444601108</v>
      </c>
      <c r="P142" s="36">
        <f t="shared" ca="1" si="33"/>
        <v>-4.2421251274779841E-3</v>
      </c>
      <c r="Q142" s="36"/>
      <c r="R142" s="36"/>
      <c r="S142" s="36"/>
      <c r="T142" s="36"/>
    </row>
    <row r="143" spans="1:20" x14ac:dyDescent="0.2">
      <c r="A143" s="73">
        <v>2378</v>
      </c>
      <c r="B143" s="73">
        <v>-2.0980600005714223E-2</v>
      </c>
      <c r="C143" s="36"/>
      <c r="D143" s="71">
        <f t="shared" si="39"/>
        <v>0.23780000000000001</v>
      </c>
      <c r="E143" s="71">
        <f t="shared" si="39"/>
        <v>-2.0980600005714223E-2</v>
      </c>
      <c r="F143" s="72">
        <f t="shared" si="27"/>
        <v>5.6548840000000003E-2</v>
      </c>
      <c r="G143" s="72">
        <f t="shared" si="28"/>
        <v>1.3447314152000001E-2</v>
      </c>
      <c r="H143" s="72">
        <f t="shared" si="29"/>
        <v>3.1977713053456002E-3</v>
      </c>
      <c r="I143" s="72">
        <f t="shared" si="30"/>
        <v>-4.9891866813588422E-3</v>
      </c>
      <c r="J143" s="72">
        <f t="shared" si="31"/>
        <v>-1.1864285928271327E-3</v>
      </c>
      <c r="K143" s="72">
        <f t="shared" ca="1" si="23"/>
        <v>-3.2844520033437248E-4</v>
      </c>
      <c r="L143" s="72">
        <f t="shared" ca="1" si="32"/>
        <v>4.2651149810537414E-4</v>
      </c>
      <c r="M143" s="72">
        <f t="shared" ca="1" si="40"/>
        <v>0.42211012306570533</v>
      </c>
      <c r="N143" s="72">
        <f t="shared" ca="1" si="41"/>
        <v>63.566334803649411</v>
      </c>
      <c r="O143" s="72">
        <f t="shared" ca="1" si="42"/>
        <v>252.91834716703974</v>
      </c>
      <c r="P143" s="36">
        <f t="shared" ca="1" si="33"/>
        <v>-2.0652154805379852E-2</v>
      </c>
      <c r="Q143" s="36"/>
      <c r="R143" s="36"/>
      <c r="S143" s="36"/>
      <c r="T143" s="36"/>
    </row>
    <row r="144" spans="1:20" x14ac:dyDescent="0.2">
      <c r="A144" s="73">
        <v>2378</v>
      </c>
      <c r="B144" s="73">
        <v>1.9399994926061481E-5</v>
      </c>
      <c r="C144" s="36"/>
      <c r="D144" s="71">
        <f t="shared" si="39"/>
        <v>0.23780000000000001</v>
      </c>
      <c r="E144" s="71">
        <f t="shared" si="39"/>
        <v>1.9399994926061481E-5</v>
      </c>
      <c r="F144" s="72">
        <f t="shared" si="27"/>
        <v>5.6548840000000003E-2</v>
      </c>
      <c r="G144" s="72">
        <f t="shared" si="28"/>
        <v>1.3447314152000001E-2</v>
      </c>
      <c r="H144" s="72">
        <f t="shared" si="29"/>
        <v>3.1977713053456002E-3</v>
      </c>
      <c r="I144" s="72">
        <f t="shared" si="30"/>
        <v>4.6133187934174206E-6</v>
      </c>
      <c r="J144" s="72">
        <f t="shared" si="31"/>
        <v>1.0970472090746627E-6</v>
      </c>
      <c r="K144" s="72">
        <f t="shared" ca="1" si="23"/>
        <v>-3.2844520033437248E-4</v>
      </c>
      <c r="L144" s="72">
        <f t="shared" ca="1" si="32"/>
        <v>1.2099627986576944E-7</v>
      </c>
      <c r="M144" s="72">
        <f t="shared" ca="1" si="40"/>
        <v>0.42211012306570533</v>
      </c>
      <c r="N144" s="72">
        <f t="shared" ca="1" si="41"/>
        <v>63.566334803649411</v>
      </c>
      <c r="O144" s="72">
        <f t="shared" ca="1" si="42"/>
        <v>252.91834716703974</v>
      </c>
      <c r="P144" s="36">
        <f t="shared" ca="1" si="33"/>
        <v>3.4784519526043396E-4</v>
      </c>
      <c r="Q144" s="36"/>
      <c r="R144" s="36"/>
      <c r="S144" s="36"/>
      <c r="T144" s="36"/>
    </row>
    <row r="145" spans="1:20" x14ac:dyDescent="0.2">
      <c r="A145" s="73">
        <v>2478</v>
      </c>
      <c r="B145" s="73">
        <v>-2.2506000022985972E-3</v>
      </c>
      <c r="C145" s="36"/>
      <c r="D145" s="71">
        <f t="shared" si="39"/>
        <v>0.24779999999999999</v>
      </c>
      <c r="E145" s="71">
        <f t="shared" si="39"/>
        <v>-2.2506000022985972E-3</v>
      </c>
      <c r="F145" s="72">
        <f t="shared" si="27"/>
        <v>6.1404839999999995E-2</v>
      </c>
      <c r="G145" s="72">
        <f t="shared" si="28"/>
        <v>1.5216119351999999E-2</v>
      </c>
      <c r="H145" s="72">
        <f t="shared" si="29"/>
        <v>3.7705543754255992E-3</v>
      </c>
      <c r="I145" s="72">
        <f t="shared" si="30"/>
        <v>-5.5769868056959235E-4</v>
      </c>
      <c r="J145" s="72">
        <f t="shared" si="31"/>
        <v>-1.3819773304514499E-4</v>
      </c>
      <c r="K145" s="72">
        <f t="shared" ca="1" si="23"/>
        <v>-8.3714104664997686E-4</v>
      </c>
      <c r="L145" s="72">
        <f t="shared" ca="1" si="32"/>
        <v>1.9978662193032885E-6</v>
      </c>
      <c r="M145" s="72">
        <f t="shared" ca="1" si="40"/>
        <v>0.34622654047714257</v>
      </c>
      <c r="N145" s="72">
        <f t="shared" ca="1" si="41"/>
        <v>61.531853199647131</v>
      </c>
      <c r="O145" s="72">
        <f t="shared" ca="1" si="42"/>
        <v>202.61905704855386</v>
      </c>
      <c r="P145" s="36">
        <f t="shared" ca="1" si="33"/>
        <v>-1.4134589556486204E-3</v>
      </c>
      <c r="Q145" s="36"/>
      <c r="R145" s="36"/>
      <c r="S145" s="36"/>
      <c r="T145" s="36"/>
    </row>
    <row r="146" spans="1:20" x14ac:dyDescent="0.2">
      <c r="A146" s="73">
        <v>2506</v>
      </c>
      <c r="B146" s="73">
        <v>-2.8861999962828122E-3</v>
      </c>
      <c r="C146" s="36"/>
      <c r="D146" s="71">
        <f t="shared" si="39"/>
        <v>0.25059999999999999</v>
      </c>
      <c r="E146" s="71">
        <f t="shared" si="39"/>
        <v>-2.8861999962828122E-3</v>
      </c>
      <c r="F146" s="72">
        <f t="shared" si="27"/>
        <v>6.280036E-2</v>
      </c>
      <c r="G146" s="72">
        <f t="shared" si="28"/>
        <v>1.5737770216000001E-2</v>
      </c>
      <c r="H146" s="72">
        <f t="shared" si="29"/>
        <v>3.9438852161295997E-3</v>
      </c>
      <c r="I146" s="72">
        <f t="shared" si="30"/>
        <v>-7.2328171906847272E-4</v>
      </c>
      <c r="J146" s="72">
        <f t="shared" si="31"/>
        <v>-1.8125439879855925E-4</v>
      </c>
      <c r="K146" s="72">
        <f t="shared" ca="1" si="23"/>
        <v>-9.8510093427296892E-4</v>
      </c>
      <c r="L146" s="72">
        <f t="shared" ca="1" si="32"/>
        <v>3.6141776435747059E-6</v>
      </c>
      <c r="M146" s="72">
        <f t="shared" ca="1" si="40"/>
        <v>0.32602839005573975</v>
      </c>
      <c r="N146" s="72">
        <f t="shared" ca="1" si="41"/>
        <v>60.838672297404784</v>
      </c>
      <c r="O146" s="72">
        <f t="shared" ca="1" si="42"/>
        <v>188.72498020464002</v>
      </c>
      <c r="P146" s="36">
        <f t="shared" ca="1" si="33"/>
        <v>-1.9010990620098433E-3</v>
      </c>
      <c r="Q146" s="36"/>
      <c r="R146" s="36"/>
      <c r="S146" s="36"/>
      <c r="T146" s="36"/>
    </row>
    <row r="147" spans="1:20" x14ac:dyDescent="0.2">
      <c r="A147" s="73">
        <v>2516</v>
      </c>
      <c r="B147" s="73">
        <v>2.3867999989306554E-3</v>
      </c>
      <c r="C147" s="36"/>
      <c r="D147" s="71">
        <f t="shared" si="39"/>
        <v>0.25159999999999999</v>
      </c>
      <c r="E147" s="71">
        <f t="shared" si="39"/>
        <v>2.3867999989306554E-3</v>
      </c>
      <c r="F147" s="72">
        <f t="shared" si="27"/>
        <v>6.3302559999999994E-2</v>
      </c>
      <c r="G147" s="72">
        <f t="shared" si="28"/>
        <v>1.5926924095999998E-2</v>
      </c>
      <c r="H147" s="72">
        <f t="shared" si="29"/>
        <v>4.0072141025535996E-3</v>
      </c>
      <c r="I147" s="72">
        <f t="shared" si="30"/>
        <v>6.0051887973095288E-4</v>
      </c>
      <c r="J147" s="72">
        <f t="shared" si="31"/>
        <v>1.5109055014030773E-4</v>
      </c>
      <c r="K147" s="72">
        <f t="shared" ca="1" si="23"/>
        <v>-1.038529554642998E-3</v>
      </c>
      <c r="L147" s="72">
        <f t="shared" ca="1" si="32"/>
        <v>1.1732882550585083E-5</v>
      </c>
      <c r="M147" s="72">
        <f t="shared" ca="1" si="40"/>
        <v>0.31893072404223555</v>
      </c>
      <c r="N147" s="72">
        <f t="shared" ca="1" si="41"/>
        <v>60.578369431946967</v>
      </c>
      <c r="O147" s="72">
        <f t="shared" ca="1" si="42"/>
        <v>183.79786946582075</v>
      </c>
      <c r="P147" s="36">
        <f t="shared" ca="1" si="33"/>
        <v>3.4253295535736535E-3</v>
      </c>
      <c r="Q147" s="36"/>
      <c r="R147" s="36"/>
      <c r="S147" s="36"/>
      <c r="T147" s="36"/>
    </row>
    <row r="148" spans="1:20" x14ac:dyDescent="0.2">
      <c r="A148" s="73">
        <v>2534</v>
      </c>
      <c r="B148" s="73">
        <v>8.4781999976257794E-3</v>
      </c>
      <c r="C148" s="36"/>
      <c r="D148" s="71">
        <f t="shared" si="39"/>
        <v>0.25340000000000001</v>
      </c>
      <c r="E148" s="71">
        <f t="shared" si="39"/>
        <v>8.4781999976257794E-3</v>
      </c>
      <c r="F148" s="72">
        <f t="shared" si="27"/>
        <v>6.4211560000000001E-2</v>
      </c>
      <c r="G148" s="72">
        <f t="shared" si="28"/>
        <v>1.6271209304000001E-2</v>
      </c>
      <c r="H148" s="72">
        <f t="shared" si="29"/>
        <v>4.1231244376336001E-3</v>
      </c>
      <c r="I148" s="72">
        <f t="shared" si="30"/>
        <v>2.1483758793983728E-3</v>
      </c>
      <c r="J148" s="72">
        <f t="shared" si="31"/>
        <v>5.4439844783954765E-4</v>
      </c>
      <c r="K148" s="72">
        <f t="shared" ca="1" si="23"/>
        <v>-1.1354780315573597E-3</v>
      </c>
      <c r="L148" s="72">
        <f t="shared" ca="1" si="32"/>
        <v>9.2422805248798607E-5</v>
      </c>
      <c r="M148" s="72">
        <f t="shared" ca="1" si="40"/>
        <v>0.30631128196074464</v>
      </c>
      <c r="N148" s="72">
        <f t="shared" ca="1" si="41"/>
        <v>60.093146020752663</v>
      </c>
      <c r="O148" s="72">
        <f t="shared" ca="1" si="42"/>
        <v>174.98390935153682</v>
      </c>
      <c r="P148" s="36">
        <f t="shared" ca="1" si="33"/>
        <v>9.613678029183139E-3</v>
      </c>
      <c r="Q148" s="36"/>
      <c r="R148" s="36"/>
      <c r="S148" s="36"/>
      <c r="T148" s="36"/>
    </row>
    <row r="149" spans="1:20" x14ac:dyDescent="0.2">
      <c r="A149" s="73">
        <v>2543</v>
      </c>
      <c r="B149" s="73">
        <v>-4.9761000045691617E-3</v>
      </c>
      <c r="C149" s="36"/>
      <c r="D149" s="71">
        <f t="shared" si="39"/>
        <v>0.25430000000000003</v>
      </c>
      <c r="E149" s="71">
        <f t="shared" si="39"/>
        <v>-4.9761000045691617E-3</v>
      </c>
      <c r="F149" s="72">
        <f t="shared" si="27"/>
        <v>6.4668490000000009E-2</v>
      </c>
      <c r="G149" s="72">
        <f t="shared" si="28"/>
        <v>1.6445197007000003E-2</v>
      </c>
      <c r="H149" s="72">
        <f t="shared" si="29"/>
        <v>4.1820135988801009E-3</v>
      </c>
      <c r="I149" s="72">
        <f t="shared" si="30"/>
        <v>-1.2654222311619379E-3</v>
      </c>
      <c r="J149" s="72">
        <f t="shared" si="31"/>
        <v>-3.2179687338448085E-4</v>
      </c>
      <c r="K149" s="72">
        <f t="shared" ref="K149:K212" ca="1" si="43">+E$4+E$5*D149+E$6*D149^2</f>
        <v>-1.1843268758485442E-3</v>
      </c>
      <c r="L149" s="72">
        <f t="shared" ca="1" si="32"/>
        <v>1.437754345968774E-5</v>
      </c>
      <c r="M149" s="72">
        <f t="shared" ca="1" si="40"/>
        <v>0.30007776525524821</v>
      </c>
      <c r="N149" s="72">
        <f t="shared" ca="1" si="41"/>
        <v>59.842565175540514</v>
      </c>
      <c r="O149" s="72">
        <f t="shared" ca="1" si="42"/>
        <v>170.60606546453204</v>
      </c>
      <c r="P149" s="36">
        <f t="shared" ca="1" si="33"/>
        <v>-3.7917731287206175E-3</v>
      </c>
      <c r="Q149" s="36"/>
      <c r="R149" s="36"/>
      <c r="S149" s="36"/>
      <c r="T149" s="36"/>
    </row>
    <row r="150" spans="1:20" x14ac:dyDescent="0.2">
      <c r="A150" s="73">
        <v>2553</v>
      </c>
      <c r="B150" s="73">
        <v>-1.1703099997248501E-2</v>
      </c>
      <c r="C150" s="36"/>
      <c r="D150" s="71">
        <f t="shared" si="39"/>
        <v>0.25530000000000003</v>
      </c>
      <c r="E150" s="71">
        <f t="shared" si="39"/>
        <v>-1.1703099997248501E-2</v>
      </c>
      <c r="F150" s="72">
        <f t="shared" ref="F150:F213" si="44">D150*D150</f>
        <v>6.5178090000000008E-2</v>
      </c>
      <c r="G150" s="72">
        <f t="shared" ref="G150:G213" si="45">D150*F150</f>
        <v>1.6639966377000003E-2</v>
      </c>
      <c r="H150" s="72">
        <f t="shared" ref="H150:H213" si="46">F150*F150</f>
        <v>4.2481834160481013E-3</v>
      </c>
      <c r="I150" s="72">
        <f t="shared" ref="I150:I213" si="47">E150*D150</f>
        <v>-2.9878014292975424E-3</v>
      </c>
      <c r="J150" s="72">
        <f t="shared" ref="J150:J213" si="48">I150*D150</f>
        <v>-7.627857048996626E-4</v>
      </c>
      <c r="K150" s="72">
        <f t="shared" ca="1" si="43"/>
        <v>-1.2388962711863249E-3</v>
      </c>
      <c r="L150" s="72">
        <f t="shared" ref="L150:L213" ca="1" si="49">+(K150-E150)^2</f>
        <v>1.0949955962053352E-4</v>
      </c>
      <c r="M150" s="72">
        <f t="shared" ca="1" si="40"/>
        <v>0.29321186058525411</v>
      </c>
      <c r="N150" s="72">
        <f t="shared" ca="1" si="41"/>
        <v>59.557969191481277</v>
      </c>
      <c r="O150" s="72">
        <f t="shared" ca="1" si="42"/>
        <v>165.76670593120139</v>
      </c>
      <c r="P150" s="36">
        <f t="shared" ref="P150:P213" ca="1" si="50">+E150-K150</f>
        <v>-1.0464203726062176E-2</v>
      </c>
      <c r="Q150" s="36"/>
      <c r="R150" s="36"/>
      <c r="S150" s="36"/>
      <c r="T150" s="36"/>
    </row>
    <row r="151" spans="1:20" x14ac:dyDescent="0.2">
      <c r="A151" s="73">
        <v>2661</v>
      </c>
      <c r="B151" s="73">
        <v>-1.5469999925699085E-4</v>
      </c>
      <c r="C151" s="36"/>
      <c r="D151" s="71">
        <f t="shared" si="39"/>
        <v>0.2661</v>
      </c>
      <c r="E151" s="71">
        <f t="shared" si="39"/>
        <v>-1.5469999925699085E-4</v>
      </c>
      <c r="F151" s="72">
        <f t="shared" si="44"/>
        <v>7.0809209999999997E-2</v>
      </c>
      <c r="G151" s="72">
        <f t="shared" si="45"/>
        <v>1.8842330780999998E-2</v>
      </c>
      <c r="H151" s="72">
        <f t="shared" si="46"/>
        <v>5.0139442208240997E-3</v>
      </c>
      <c r="I151" s="72">
        <f t="shared" si="47"/>
        <v>-4.1165669802285267E-5</v>
      </c>
      <c r="J151" s="72">
        <f t="shared" si="48"/>
        <v>-1.095418473438811E-5</v>
      </c>
      <c r="K151" s="72">
        <f t="shared" ca="1" si="43"/>
        <v>-1.8478917356843962E-3</v>
      </c>
      <c r="L151" s="72">
        <f t="shared" ca="1" si="49"/>
        <v>2.8668982563060521E-6</v>
      </c>
      <c r="M151" s="72">
        <f t="shared" ca="1" si="40"/>
        <v>0.22324849774993302</v>
      </c>
      <c r="N151" s="72">
        <f t="shared" ca="1" si="41"/>
        <v>56.084952707111654</v>
      </c>
      <c r="O151" s="72">
        <f t="shared" ca="1" si="42"/>
        <v>115.67871641606325</v>
      </c>
      <c r="P151" s="36">
        <f t="shared" ca="1" si="50"/>
        <v>1.6931917364274053E-3</v>
      </c>
      <c r="Q151" s="36"/>
      <c r="R151" s="36"/>
      <c r="S151" s="36"/>
      <c r="T151" s="36"/>
    </row>
    <row r="152" spans="1:20" x14ac:dyDescent="0.2">
      <c r="A152" s="73">
        <v>2718</v>
      </c>
      <c r="B152" s="73">
        <v>-2.698600001167506E-3</v>
      </c>
      <c r="C152" s="36"/>
      <c r="D152" s="71">
        <f t="shared" si="39"/>
        <v>0.27179999999999999</v>
      </c>
      <c r="E152" s="71">
        <f t="shared" si="39"/>
        <v>-2.698600001167506E-3</v>
      </c>
      <c r="F152" s="72">
        <f t="shared" si="44"/>
        <v>7.3875239999999995E-2</v>
      </c>
      <c r="G152" s="72">
        <f t="shared" si="45"/>
        <v>2.0079290231999999E-2</v>
      </c>
      <c r="H152" s="72">
        <f t="shared" si="46"/>
        <v>5.4575510850575996E-3</v>
      </c>
      <c r="I152" s="72">
        <f t="shared" si="47"/>
        <v>-7.3347948031732811E-4</v>
      </c>
      <c r="J152" s="72">
        <f t="shared" si="48"/>
        <v>-1.9935972275024976E-4</v>
      </c>
      <c r="K152" s="72">
        <f t="shared" ca="1" si="43"/>
        <v>-2.1838046418189375E-3</v>
      </c>
      <c r="L152" s="72">
        <f t="shared" ca="1" si="49"/>
        <v>2.650142620068217E-7</v>
      </c>
      <c r="M152" s="72">
        <f t="shared" ca="1" si="40"/>
        <v>0.18956741959369969</v>
      </c>
      <c r="N152" s="72">
        <f t="shared" ca="1" si="41"/>
        <v>53.973755660500835</v>
      </c>
      <c r="O152" s="72">
        <f t="shared" ca="1" si="42"/>
        <v>91.385203206370591</v>
      </c>
      <c r="P152" s="36">
        <f t="shared" ca="1" si="50"/>
        <v>-5.1479535934856845E-4</v>
      </c>
      <c r="Q152" s="36"/>
      <c r="R152" s="36"/>
      <c r="S152" s="36"/>
      <c r="T152" s="36"/>
    </row>
    <row r="153" spans="1:20" x14ac:dyDescent="0.2">
      <c r="A153" s="73">
        <v>2746</v>
      </c>
      <c r="B153" s="73">
        <v>-1.4334200001030695E-2</v>
      </c>
      <c r="C153" s="36"/>
      <c r="D153" s="71">
        <f t="shared" si="39"/>
        <v>0.27460000000000001</v>
      </c>
      <c r="E153" s="71">
        <f t="shared" si="39"/>
        <v>-1.4334200001030695E-2</v>
      </c>
      <c r="F153" s="72">
        <f t="shared" si="44"/>
        <v>7.5405160000000013E-2</v>
      </c>
      <c r="G153" s="72">
        <f t="shared" si="45"/>
        <v>2.0706256936000006E-2</v>
      </c>
      <c r="H153" s="72">
        <f t="shared" si="46"/>
        <v>5.685938154625602E-3</v>
      </c>
      <c r="I153" s="72">
        <f t="shared" si="47"/>
        <v>-3.9361713202830289E-3</v>
      </c>
      <c r="J153" s="72">
        <f t="shared" si="48"/>
        <v>-1.0808726445497197E-3</v>
      </c>
      <c r="K153" s="72">
        <f t="shared" ca="1" si="43"/>
        <v>-2.3524834693967687E-3</v>
      </c>
      <c r="L153" s="72">
        <f t="shared" ca="1" si="49"/>
        <v>1.4356153104442971E-4</v>
      </c>
      <c r="M153" s="72">
        <f t="shared" ca="1" si="40"/>
        <v>0.17388644624263935</v>
      </c>
      <c r="N153" s="72">
        <f t="shared" ca="1" si="41"/>
        <v>52.871382885330384</v>
      </c>
      <c r="O153" s="72">
        <f t="shared" ca="1" si="42"/>
        <v>80.14916996992531</v>
      </c>
      <c r="P153" s="36">
        <f t="shared" ca="1" si="50"/>
        <v>-1.1981716531633926E-2</v>
      </c>
      <c r="Q153" s="36"/>
      <c r="R153" s="36"/>
      <c r="S153" s="36"/>
      <c r="T153" s="36"/>
    </row>
    <row r="154" spans="1:20" x14ac:dyDescent="0.2">
      <c r="A154" s="73">
        <v>2837.5</v>
      </c>
      <c r="B154" s="73">
        <v>-9.6786250003788155E-2</v>
      </c>
      <c r="C154" s="36"/>
      <c r="D154" s="71">
        <f t="shared" si="39"/>
        <v>0.28375</v>
      </c>
      <c r="E154" s="71">
        <f t="shared" si="39"/>
        <v>-9.6786250003788155E-2</v>
      </c>
      <c r="F154" s="72">
        <f t="shared" si="44"/>
        <v>8.0514062499999997E-2</v>
      </c>
      <c r="G154" s="72">
        <f t="shared" si="45"/>
        <v>2.2845865234374998E-2</v>
      </c>
      <c r="H154" s="72">
        <f t="shared" si="46"/>
        <v>6.4825142602539061E-3</v>
      </c>
      <c r="I154" s="72">
        <f t="shared" si="47"/>
        <v>-2.746309843857489E-2</v>
      </c>
      <c r="J154" s="72">
        <f t="shared" si="48"/>
        <v>-7.7926541819456248E-3</v>
      </c>
      <c r="K154" s="72">
        <f t="shared" ca="1" si="43"/>
        <v>-2.9205578872851194E-3</v>
      </c>
      <c r="L154" s="72">
        <f t="shared" ca="1" si="49"/>
        <v>8.8107681565101383E-3</v>
      </c>
      <c r="M154" s="72">
        <f t="shared" ca="1" si="40"/>
        <v>0.12679758110775946</v>
      </c>
      <c r="N154" s="72">
        <f t="shared" ca="1" si="41"/>
        <v>48.993427187460831</v>
      </c>
      <c r="O154" s="72">
        <f t="shared" ca="1" si="42"/>
        <v>47.327229013811873</v>
      </c>
      <c r="P154" s="36">
        <f t="shared" ca="1" si="50"/>
        <v>-9.386569211650303E-2</v>
      </c>
      <c r="Q154" s="36"/>
      <c r="R154" s="36"/>
      <c r="S154" s="36"/>
      <c r="T154" s="36"/>
    </row>
    <row r="155" spans="1:20" x14ac:dyDescent="0.2">
      <c r="A155" s="73">
        <v>2920</v>
      </c>
      <c r="B155" s="73">
        <v>-2.0784000000276137E-2</v>
      </c>
      <c r="C155" s="36"/>
      <c r="D155" s="71">
        <f t="shared" si="39"/>
        <v>0.29199999999999998</v>
      </c>
      <c r="E155" s="71">
        <f t="shared" si="39"/>
        <v>-2.0784000000276137E-2</v>
      </c>
      <c r="F155" s="72">
        <f t="shared" si="44"/>
        <v>8.5263999999999993E-2</v>
      </c>
      <c r="G155" s="72">
        <f t="shared" si="45"/>
        <v>2.4897087999999998E-2</v>
      </c>
      <c r="H155" s="72">
        <f t="shared" si="46"/>
        <v>7.2699496959999985E-3</v>
      </c>
      <c r="I155" s="72">
        <f t="shared" si="47"/>
        <v>-6.068928000080632E-3</v>
      </c>
      <c r="J155" s="72">
        <f t="shared" si="48"/>
        <v>-1.7721269760235445E-3</v>
      </c>
      <c r="K155" s="72">
        <f t="shared" ca="1" si="43"/>
        <v>-3.4548856257087413E-3</v>
      </c>
      <c r="L155" s="72">
        <f t="shared" ca="1" si="49"/>
        <v>3.0029820500683839E-4</v>
      </c>
      <c r="M155" s="72">
        <f t="shared" ca="1" si="40"/>
        <v>9.007535882290589E-2</v>
      </c>
      <c r="N155" s="72">
        <f t="shared" ca="1" si="41"/>
        <v>45.175847733936941</v>
      </c>
      <c r="O155" s="72">
        <f t="shared" ca="1" si="42"/>
        <v>23.936719853421874</v>
      </c>
      <c r="P155" s="36">
        <f t="shared" ca="1" si="50"/>
        <v>-1.7329114374567398E-2</v>
      </c>
      <c r="Q155" s="36"/>
      <c r="R155" s="36"/>
      <c r="S155" s="36"/>
      <c r="T155" s="36"/>
    </row>
    <row r="156" spans="1:20" x14ac:dyDescent="0.2">
      <c r="A156" s="73">
        <v>2920</v>
      </c>
      <c r="B156" s="73">
        <v>-8.7839999978314154E-3</v>
      </c>
      <c r="C156" s="36"/>
      <c r="D156" s="71">
        <f t="shared" si="39"/>
        <v>0.29199999999999998</v>
      </c>
      <c r="E156" s="71">
        <f t="shared" si="39"/>
        <v>-8.7839999978314154E-3</v>
      </c>
      <c r="F156" s="72">
        <f t="shared" si="44"/>
        <v>8.5263999999999993E-2</v>
      </c>
      <c r="G156" s="72">
        <f t="shared" si="45"/>
        <v>2.4897087999999998E-2</v>
      </c>
      <c r="H156" s="72">
        <f t="shared" si="46"/>
        <v>7.2699496959999985E-3</v>
      </c>
      <c r="I156" s="72">
        <f t="shared" si="47"/>
        <v>-2.5649279993667732E-3</v>
      </c>
      <c r="J156" s="72">
        <f t="shared" si="48"/>
        <v>-7.4895897581509776E-4</v>
      </c>
      <c r="K156" s="72">
        <f t="shared" ca="1" si="43"/>
        <v>-3.4548856257087413E-3</v>
      </c>
      <c r="L156" s="72">
        <f t="shared" ca="1" si="49"/>
        <v>2.8399459991164442E-5</v>
      </c>
      <c r="M156" s="72">
        <f t="shared" ca="1" si="40"/>
        <v>9.007535882290589E-2</v>
      </c>
      <c r="N156" s="72">
        <f t="shared" ca="1" si="41"/>
        <v>45.175847733936941</v>
      </c>
      <c r="O156" s="72">
        <f t="shared" ca="1" si="42"/>
        <v>23.936719853421874</v>
      </c>
      <c r="P156" s="36">
        <f t="shared" ca="1" si="50"/>
        <v>-5.3291143721226741E-3</v>
      </c>
      <c r="Q156" s="36"/>
      <c r="R156" s="36"/>
      <c r="S156" s="36"/>
      <c r="T156" s="36"/>
    </row>
    <row r="157" spans="1:20" x14ac:dyDescent="0.2">
      <c r="A157" s="73">
        <v>2929.5</v>
      </c>
      <c r="B157" s="73">
        <v>-3.1874650005192962E-2</v>
      </c>
      <c r="C157" s="36"/>
      <c r="D157" s="71">
        <f t="shared" si="39"/>
        <v>0.29294999999999999</v>
      </c>
      <c r="E157" s="71">
        <f t="shared" si="39"/>
        <v>-3.1874650005192962E-2</v>
      </c>
      <c r="F157" s="72">
        <f t="shared" si="44"/>
        <v>8.5819702499999997E-2</v>
      </c>
      <c r="G157" s="72">
        <f t="shared" si="45"/>
        <v>2.5140881847374997E-2</v>
      </c>
      <c r="H157" s="72">
        <f t="shared" si="46"/>
        <v>7.3650213371885057E-3</v>
      </c>
      <c r="I157" s="72">
        <f t="shared" si="47"/>
        <v>-9.3376787190212768E-3</v>
      </c>
      <c r="J157" s="72">
        <f t="shared" si="48"/>
        <v>-2.7354729807372831E-3</v>
      </c>
      <c r="K157" s="72">
        <f t="shared" ca="1" si="43"/>
        <v>-3.517761622107889E-3</v>
      </c>
      <c r="L157" s="72">
        <f t="shared" ca="1" si="49"/>
        <v>8.0411311877074526E-4</v>
      </c>
      <c r="M157" s="72">
        <f t="shared" ca="1" si="40"/>
        <v>8.6211628757081021E-2</v>
      </c>
      <c r="N157" s="72">
        <f t="shared" ca="1" si="41"/>
        <v>44.719132895377804</v>
      </c>
      <c r="O157" s="72">
        <f t="shared" ca="1" si="42"/>
        <v>21.683420193311132</v>
      </c>
      <c r="P157" s="36">
        <f t="shared" ca="1" si="50"/>
        <v>-2.8356888383085074E-2</v>
      </c>
      <c r="Q157" s="36"/>
      <c r="R157" s="36"/>
      <c r="S157" s="36"/>
      <c r="T157" s="36"/>
    </row>
    <row r="158" spans="1:20" x14ac:dyDescent="0.2">
      <c r="A158" s="73">
        <v>3066</v>
      </c>
      <c r="B158" s="73">
        <v>-2.3598200001288205E-2</v>
      </c>
      <c r="C158" s="36"/>
      <c r="D158" s="71">
        <f t="shared" si="39"/>
        <v>0.30659999999999998</v>
      </c>
      <c r="E158" s="71">
        <f t="shared" si="39"/>
        <v>-2.3598200001288205E-2</v>
      </c>
      <c r="F158" s="72">
        <f t="shared" si="44"/>
        <v>9.4003559999999986E-2</v>
      </c>
      <c r="G158" s="72">
        <f t="shared" si="45"/>
        <v>2.8821491495999996E-2</v>
      </c>
      <c r="H158" s="72">
        <f t="shared" si="46"/>
        <v>8.8366692926735973E-3</v>
      </c>
      <c r="I158" s="72">
        <f t="shared" si="47"/>
        <v>-7.235208120394963E-3</v>
      </c>
      <c r="J158" s="72">
        <f t="shared" si="48"/>
        <v>-2.2183148097130955E-3</v>
      </c>
      <c r="K158" s="72">
        <f t="shared" ca="1" si="43"/>
        <v>-4.4519127156263313E-3</v>
      </c>
      <c r="L158" s="72">
        <f t="shared" ca="1" si="49"/>
        <v>3.6658031682509755E-4</v>
      </c>
      <c r="M158" s="72">
        <f t="shared" ca="1" si="40"/>
        <v>3.947014499104725E-2</v>
      </c>
      <c r="N158" s="72">
        <f t="shared" ca="1" si="41"/>
        <v>37.843495585522078</v>
      </c>
      <c r="O158" s="72">
        <f t="shared" ca="1" si="42"/>
        <v>1.2156143100388386</v>
      </c>
      <c r="P158" s="36">
        <f t="shared" ca="1" si="50"/>
        <v>-1.9146287285661874E-2</v>
      </c>
      <c r="Q158" s="36"/>
      <c r="R158" s="36"/>
      <c r="S158" s="36"/>
      <c r="T158" s="36"/>
    </row>
    <row r="159" spans="1:20" x14ac:dyDescent="0.2">
      <c r="A159" s="73">
        <v>3095</v>
      </c>
      <c r="B159" s="73">
        <v>-4.5065000012982637E-3</v>
      </c>
      <c r="C159" s="36"/>
      <c r="D159" s="71">
        <f t="shared" si="39"/>
        <v>0.3095</v>
      </c>
      <c r="E159" s="71">
        <f t="shared" si="39"/>
        <v>-4.5065000012982637E-3</v>
      </c>
      <c r="F159" s="72">
        <f t="shared" si="44"/>
        <v>9.5790249999999993E-2</v>
      </c>
      <c r="G159" s="72">
        <f t="shared" si="45"/>
        <v>2.9647082374999998E-2</v>
      </c>
      <c r="H159" s="72">
        <f t="shared" si="46"/>
        <v>9.1757719950624986E-3</v>
      </c>
      <c r="I159" s="72">
        <f t="shared" si="47"/>
        <v>-1.3947617504018125E-3</v>
      </c>
      <c r="J159" s="72">
        <f t="shared" si="48"/>
        <v>-4.3167876174936097E-4</v>
      </c>
      <c r="K159" s="72">
        <f t="shared" ca="1" si="43"/>
        <v>-4.6577759011315785E-3</v>
      </c>
      <c r="L159" s="72">
        <f t="shared" ca="1" si="49"/>
        <v>2.28843978703791E-8</v>
      </c>
      <c r="M159" s="72">
        <f t="shared" ca="1" si="40"/>
        <v>3.1737687211869862E-2</v>
      </c>
      <c r="N159" s="72">
        <f t="shared" ca="1" si="41"/>
        <v>36.322608889369214</v>
      </c>
      <c r="O159" s="72">
        <f t="shared" ca="1" si="42"/>
        <v>9.4937326118146523E-2</v>
      </c>
      <c r="P159" s="36">
        <f t="shared" ca="1" si="50"/>
        <v>1.5127589983331483E-4</v>
      </c>
      <c r="Q159" s="36"/>
      <c r="R159" s="36"/>
      <c r="S159" s="36"/>
      <c r="T159" s="36"/>
    </row>
    <row r="160" spans="1:20" x14ac:dyDescent="0.2">
      <c r="A160" s="73">
        <v>3104</v>
      </c>
      <c r="B160" s="73">
        <v>8.0392000018036924E-3</v>
      </c>
      <c r="C160" s="36"/>
      <c r="D160" s="71">
        <f t="shared" si="39"/>
        <v>0.31040000000000001</v>
      </c>
      <c r="E160" s="71">
        <f t="shared" si="39"/>
        <v>8.0392000018036924E-3</v>
      </c>
      <c r="F160" s="72">
        <f t="shared" si="44"/>
        <v>9.6348160000000002E-2</v>
      </c>
      <c r="G160" s="72">
        <f t="shared" si="45"/>
        <v>2.9906468864000002E-2</v>
      </c>
      <c r="H160" s="72">
        <f t="shared" si="46"/>
        <v>9.2829679353856002E-3</v>
      </c>
      <c r="I160" s="72">
        <f t="shared" si="47"/>
        <v>2.4953676805598663E-3</v>
      </c>
      <c r="J160" s="72">
        <f t="shared" si="48"/>
        <v>7.7456212804578254E-4</v>
      </c>
      <c r="K160" s="72">
        <f t="shared" ca="1" si="43"/>
        <v>-4.7221916989691887E-3</v>
      </c>
      <c r="L160" s="72">
        <f t="shared" ca="1" si="49"/>
        <v>1.6285311814055498E-4</v>
      </c>
      <c r="M160" s="72">
        <f t="shared" ca="1" si="40"/>
        <v>2.9500668809679491E-2</v>
      </c>
      <c r="N160" s="72">
        <f t="shared" ca="1" si="41"/>
        <v>35.847473692536525</v>
      </c>
      <c r="O160" s="72">
        <f t="shared" ca="1" si="42"/>
        <v>3.453499774271505E-3</v>
      </c>
      <c r="P160" s="36">
        <f t="shared" ca="1" si="50"/>
        <v>1.2761391700772881E-2</v>
      </c>
      <c r="Q160" s="36"/>
      <c r="R160" s="36"/>
      <c r="S160" s="36"/>
      <c r="T160" s="36"/>
    </row>
    <row r="161" spans="1:20" x14ac:dyDescent="0.2">
      <c r="A161" s="73">
        <v>3133</v>
      </c>
      <c r="B161" s="73">
        <v>-2.3869099997682497E-2</v>
      </c>
      <c r="C161" s="36"/>
      <c r="D161" s="71">
        <f t="shared" si="39"/>
        <v>0.31330000000000002</v>
      </c>
      <c r="E161" s="71">
        <f t="shared" si="39"/>
        <v>-2.3869099997682497E-2</v>
      </c>
      <c r="F161" s="72">
        <f t="shared" si="44"/>
        <v>9.8156890000000011E-2</v>
      </c>
      <c r="G161" s="72">
        <f t="shared" si="45"/>
        <v>3.0752553637000007E-2</v>
      </c>
      <c r="H161" s="72">
        <f t="shared" si="46"/>
        <v>9.6347750544721021E-3</v>
      </c>
      <c r="I161" s="72">
        <f t="shared" si="47"/>
        <v>-7.4781890292739267E-3</v>
      </c>
      <c r="J161" s="72">
        <f t="shared" si="48"/>
        <v>-2.3429166228715213E-3</v>
      </c>
      <c r="K161" s="72">
        <f t="shared" ca="1" si="43"/>
        <v>-4.9314525439729841E-3</v>
      </c>
      <c r="L161" s="72">
        <f t="shared" ca="1" si="49"/>
        <v>3.5863449108099042E-4</v>
      </c>
      <c r="M161" s="72">
        <f t="shared" ca="1" si="40"/>
        <v>2.2824397352209664E-2</v>
      </c>
      <c r="N161" s="72">
        <f t="shared" ca="1" si="41"/>
        <v>34.307879670637568</v>
      </c>
      <c r="O161" s="72">
        <f t="shared" ca="1" si="42"/>
        <v>0.56812705448733358</v>
      </c>
      <c r="P161" s="36">
        <f t="shared" ca="1" si="50"/>
        <v>-1.8937647453709513E-2</v>
      </c>
      <c r="Q161" s="36"/>
      <c r="R161" s="36"/>
      <c r="S161" s="36"/>
      <c r="T161" s="36"/>
    </row>
    <row r="162" spans="1:20" x14ac:dyDescent="0.2">
      <c r="A162">
        <v>3142</v>
      </c>
      <c r="B162">
        <v>-1.6323400006513111E-2</v>
      </c>
      <c r="C162" s="36"/>
      <c r="D162" s="71">
        <f t="shared" si="39"/>
        <v>0.31419999999999998</v>
      </c>
      <c r="E162" s="71">
        <f t="shared" si="39"/>
        <v>-1.6323400006513111E-2</v>
      </c>
      <c r="F162" s="72">
        <f t="shared" si="44"/>
        <v>9.8721639999999986E-2</v>
      </c>
      <c r="G162" s="72">
        <f t="shared" si="45"/>
        <v>3.1018339287999994E-2</v>
      </c>
      <c r="H162" s="72">
        <f t="shared" si="46"/>
        <v>9.7459622042895978E-3</v>
      </c>
      <c r="I162" s="72">
        <f t="shared" si="47"/>
        <v>-5.1288122820464192E-3</v>
      </c>
      <c r="J162" s="72">
        <f t="shared" si="48"/>
        <v>-1.6114728190189849E-3</v>
      </c>
      <c r="K162" s="72">
        <f t="shared" ca="1" si="43"/>
        <v>-4.9969227878618617E-3</v>
      </c>
      <c r="L162" s="72">
        <f t="shared" ca="1" si="49"/>
        <v>1.2828908618462575E-4</v>
      </c>
      <c r="M162" s="72">
        <f t="shared" ca="1" si="40"/>
        <v>2.0919186633239686E-2</v>
      </c>
      <c r="N162" s="72">
        <f t="shared" ca="1" si="41"/>
        <v>33.82773824598106</v>
      </c>
      <c r="O162" s="72">
        <f t="shared" ca="1" si="42"/>
        <v>1.017486058446565</v>
      </c>
      <c r="P162" s="36">
        <f t="shared" ca="1" si="50"/>
        <v>-1.132647721865125E-2</v>
      </c>
      <c r="Q162" s="36"/>
      <c r="R162" s="36"/>
      <c r="S162" s="36"/>
      <c r="T162" s="36"/>
    </row>
    <row r="163" spans="1:20" x14ac:dyDescent="0.2">
      <c r="A163">
        <v>3344</v>
      </c>
      <c r="B163">
        <v>-1.0408800000732299E-2</v>
      </c>
      <c r="C163" s="36"/>
      <c r="D163" s="71">
        <f t="shared" si="39"/>
        <v>0.33439999999999998</v>
      </c>
      <c r="E163" s="71">
        <f t="shared" si="39"/>
        <v>-1.0408800000732299E-2</v>
      </c>
      <c r="F163" s="72">
        <f t="shared" si="44"/>
        <v>0.11182335999999998</v>
      </c>
      <c r="G163" s="72">
        <f t="shared" si="45"/>
        <v>3.7393731583999994E-2</v>
      </c>
      <c r="H163" s="72">
        <f t="shared" si="46"/>
        <v>1.2504463841689597E-2</v>
      </c>
      <c r="I163" s="72">
        <f t="shared" si="47"/>
        <v>-3.4807027202448807E-3</v>
      </c>
      <c r="J163" s="72">
        <f t="shared" si="48"/>
        <v>-1.163946989649888E-3</v>
      </c>
      <c r="K163" s="72">
        <f t="shared" ca="1" si="43"/>
        <v>-6.5320715945570151E-3</v>
      </c>
      <c r="L163" s="72">
        <f t="shared" ca="1" si="49"/>
        <v>1.5029023135246356E-5</v>
      </c>
      <c r="M163" s="72">
        <f t="shared" ca="1" si="40"/>
        <v>9.3815388175516814E-6</v>
      </c>
      <c r="N163" s="72">
        <f t="shared" ca="1" si="41"/>
        <v>22.98590850427032</v>
      </c>
      <c r="O163" s="72">
        <f t="shared" ca="1" si="42"/>
        <v>50.138033580827447</v>
      </c>
      <c r="P163" s="36">
        <f t="shared" ca="1" si="50"/>
        <v>-3.8767284061752838E-3</v>
      </c>
      <c r="Q163" s="36"/>
      <c r="R163" s="36"/>
      <c r="S163" s="36"/>
      <c r="T163" s="36"/>
    </row>
    <row r="164" spans="1:20" x14ac:dyDescent="0.2">
      <c r="A164">
        <v>3344</v>
      </c>
      <c r="B164">
        <v>5.911999978707172E-4</v>
      </c>
      <c r="D164" s="71">
        <f t="shared" si="39"/>
        <v>0.33439999999999998</v>
      </c>
      <c r="E164" s="71">
        <f t="shared" si="39"/>
        <v>5.911999978707172E-4</v>
      </c>
      <c r="F164" s="72">
        <f t="shared" si="44"/>
        <v>0.11182335999999998</v>
      </c>
      <c r="G164" s="72">
        <f t="shared" si="45"/>
        <v>3.7393731583999994E-2</v>
      </c>
      <c r="H164" s="72">
        <f t="shared" si="46"/>
        <v>1.2504463841689597E-2</v>
      </c>
      <c r="I164" s="72">
        <f t="shared" si="47"/>
        <v>1.9769727928796782E-4</v>
      </c>
      <c r="J164" s="72">
        <f t="shared" si="48"/>
        <v>6.610997019389644E-5</v>
      </c>
      <c r="K164" s="72">
        <f t="shared" ca="1" si="43"/>
        <v>-6.5320715945570151E-3</v>
      </c>
      <c r="L164" s="72">
        <f t="shared" ca="1" si="49"/>
        <v>5.0740998179487923E-5</v>
      </c>
      <c r="M164" s="72">
        <f t="shared" ca="1" si="40"/>
        <v>9.3815388175516814E-6</v>
      </c>
      <c r="N164" s="72">
        <f t="shared" ca="1" si="41"/>
        <v>22.98590850427032</v>
      </c>
      <c r="O164" s="72">
        <f t="shared" ca="1" si="42"/>
        <v>50.138033580827447</v>
      </c>
      <c r="P164" s="36">
        <f t="shared" ca="1" si="50"/>
        <v>7.1232715924277323E-3</v>
      </c>
    </row>
    <row r="165" spans="1:20" x14ac:dyDescent="0.2">
      <c r="A165">
        <v>3354</v>
      </c>
      <c r="B165">
        <v>9.8641999938990921E-3</v>
      </c>
      <c r="D165" s="71">
        <f t="shared" si="39"/>
        <v>0.33539999999999998</v>
      </c>
      <c r="E165" s="71">
        <f t="shared" si="39"/>
        <v>9.8641999938990921E-3</v>
      </c>
      <c r="F165" s="72">
        <f t="shared" si="44"/>
        <v>0.11249315999999998</v>
      </c>
      <c r="G165" s="72">
        <f t="shared" si="45"/>
        <v>3.7730205863999992E-2</v>
      </c>
      <c r="H165" s="72">
        <f t="shared" si="46"/>
        <v>1.2654711046785595E-2</v>
      </c>
      <c r="I165" s="72">
        <f t="shared" si="47"/>
        <v>3.3084526779537551E-3</v>
      </c>
      <c r="J165" s="72">
        <f t="shared" si="48"/>
        <v>1.1096550281856894E-3</v>
      </c>
      <c r="K165" s="72">
        <f t="shared" ca="1" si="43"/>
        <v>-6.611337226358819E-3</v>
      </c>
      <c r="L165" s="72">
        <f t="shared" ca="1" si="49"/>
        <v>2.7144332669610377E-4</v>
      </c>
      <c r="M165" s="72">
        <f t="shared" ca="1" si="40"/>
        <v>1.1084985149303513E-4</v>
      </c>
      <c r="N165" s="72">
        <f t="shared" ca="1" si="41"/>
        <v>22.456906864378666</v>
      </c>
      <c r="O165" s="72">
        <f t="shared" ca="1" si="42"/>
        <v>54.742402184239758</v>
      </c>
      <c r="P165" s="36">
        <f t="shared" ca="1" si="50"/>
        <v>1.6475537220257911E-2</v>
      </c>
    </row>
    <row r="166" spans="1:20" x14ac:dyDescent="0.2">
      <c r="A166">
        <v>3463</v>
      </c>
      <c r="B166">
        <v>1.399000029778108E-4</v>
      </c>
      <c r="D166" s="71">
        <f t="shared" si="39"/>
        <v>0.3463</v>
      </c>
      <c r="E166" s="71">
        <f t="shared" si="39"/>
        <v>1.399000029778108E-4</v>
      </c>
      <c r="F166" s="72">
        <f t="shared" si="44"/>
        <v>0.11992369</v>
      </c>
      <c r="G166" s="72">
        <f t="shared" si="45"/>
        <v>4.1529573846999998E-2</v>
      </c>
      <c r="H166" s="72">
        <f t="shared" si="46"/>
        <v>1.43816914232161E-2</v>
      </c>
      <c r="I166" s="72">
        <f t="shared" si="47"/>
        <v>4.8447371031215882E-5</v>
      </c>
      <c r="J166" s="72">
        <f t="shared" si="48"/>
        <v>1.6777324588110061E-5</v>
      </c>
      <c r="K166" s="72">
        <f t="shared" ca="1" si="43"/>
        <v>-7.4953285482778423E-3</v>
      </c>
      <c r="L166" s="72">
        <f t="shared" ca="1" si="49"/>
        <v>5.8296715029909501E-5</v>
      </c>
      <c r="M166" s="72">
        <f t="shared" ca="1" si="40"/>
        <v>8.6201449035462323E-3</v>
      </c>
      <c r="N166" s="72">
        <f t="shared" ca="1" si="41"/>
        <v>16.842902019592142</v>
      </c>
      <c r="O166" s="72">
        <f t="shared" ca="1" si="42"/>
        <v>120.36921441064744</v>
      </c>
      <c r="P166" s="36">
        <f t="shared" ca="1" si="50"/>
        <v>7.6352285512556531E-3</v>
      </c>
    </row>
    <row r="167" spans="1:20" x14ac:dyDescent="0.2">
      <c r="A167">
        <v>3490</v>
      </c>
      <c r="B167">
        <v>4.7769999946467578E-3</v>
      </c>
      <c r="D167" s="71">
        <f t="shared" si="39"/>
        <v>0.34899999999999998</v>
      </c>
      <c r="E167" s="71">
        <f t="shared" si="39"/>
        <v>4.7769999946467578E-3</v>
      </c>
      <c r="F167" s="72">
        <f t="shared" si="44"/>
        <v>0.12180099999999998</v>
      </c>
      <c r="G167" s="72">
        <f t="shared" si="45"/>
        <v>4.2508548999999993E-2</v>
      </c>
      <c r="H167" s="72">
        <f t="shared" si="46"/>
        <v>1.4835483600999995E-2</v>
      </c>
      <c r="I167" s="72">
        <f t="shared" si="47"/>
        <v>1.6671729981317183E-3</v>
      </c>
      <c r="J167" s="72">
        <f t="shared" si="48"/>
        <v>5.8184337634796968E-4</v>
      </c>
      <c r="K167" s="72">
        <f t="shared" ca="1" si="43"/>
        <v>-7.7199595861061881E-3</v>
      </c>
      <c r="L167" s="72">
        <f t="shared" ca="1" si="49"/>
        <v>1.5617399876297284E-4</v>
      </c>
      <c r="M167" s="72">
        <f t="shared" ca="1" si="40"/>
        <v>1.2882577062018121E-2</v>
      </c>
      <c r="N167" s="72">
        <f t="shared" ca="1" si="41"/>
        <v>15.509840325283275</v>
      </c>
      <c r="O167" s="72">
        <f t="shared" ca="1" si="42"/>
        <v>141.28499641056163</v>
      </c>
      <c r="P167" s="36">
        <f t="shared" ca="1" si="50"/>
        <v>1.2496959580752946E-2</v>
      </c>
    </row>
    <row r="168" spans="1:20" x14ac:dyDescent="0.2">
      <c r="A168">
        <v>3518</v>
      </c>
      <c r="B168">
        <v>-8.8585999983479269E-3</v>
      </c>
      <c r="D168" s="71">
        <f t="shared" si="39"/>
        <v>0.3518</v>
      </c>
      <c r="E168" s="71">
        <f t="shared" si="39"/>
        <v>-8.8585999983479269E-3</v>
      </c>
      <c r="F168" s="72">
        <f t="shared" si="44"/>
        <v>0.12376324</v>
      </c>
      <c r="G168" s="72">
        <f t="shared" si="45"/>
        <v>4.3539907831999999E-2</v>
      </c>
      <c r="H168" s="72">
        <f t="shared" si="46"/>
        <v>1.5317339575297599E-2</v>
      </c>
      <c r="I168" s="72">
        <f t="shared" si="47"/>
        <v>-3.1164554794188008E-3</v>
      </c>
      <c r="J168" s="72">
        <f t="shared" si="48"/>
        <v>-1.0963690376595342E-3</v>
      </c>
      <c r="K168" s="72">
        <f t="shared" ca="1" si="43"/>
        <v>-7.9552843372054146E-3</v>
      </c>
      <c r="L168" s="72">
        <f t="shared" ca="1" si="49"/>
        <v>8.1597918366533409E-7</v>
      </c>
      <c r="M168" s="72">
        <f t="shared" ca="1" si="40"/>
        <v>1.8234439442888231E-2</v>
      </c>
      <c r="N168" s="72">
        <f t="shared" ca="1" si="41"/>
        <v>14.158614283007751</v>
      </c>
      <c r="O168" s="72">
        <f t="shared" ca="1" si="42"/>
        <v>165.0686685515368</v>
      </c>
      <c r="P168" s="36">
        <f t="shared" ca="1" si="50"/>
        <v>-9.0331566114251229E-4</v>
      </c>
    </row>
    <row r="169" spans="1:20" x14ac:dyDescent="0.2">
      <c r="A169">
        <v>3537</v>
      </c>
      <c r="B169">
        <v>-1.0039900000265334E-2</v>
      </c>
      <c r="D169" s="71">
        <f t="shared" si="39"/>
        <v>0.35370000000000001</v>
      </c>
      <c r="E169" s="71">
        <f t="shared" si="39"/>
        <v>-1.0039900000265334E-2</v>
      </c>
      <c r="F169" s="72">
        <f t="shared" si="44"/>
        <v>0.12510369000000002</v>
      </c>
      <c r="G169" s="72">
        <f t="shared" si="45"/>
        <v>4.424917515300001E-2</v>
      </c>
      <c r="H169" s="72">
        <f t="shared" si="46"/>
        <v>1.5650933251616105E-2</v>
      </c>
      <c r="I169" s="72">
        <f t="shared" si="47"/>
        <v>-3.5511126300938486E-3</v>
      </c>
      <c r="J169" s="72">
        <f t="shared" si="48"/>
        <v>-1.2560285372641943E-3</v>
      </c>
      <c r="K169" s="72">
        <f t="shared" ca="1" si="43"/>
        <v>-8.1163456276373072E-3</v>
      </c>
      <c r="L169" s="72">
        <f t="shared" ca="1" si="49"/>
        <v>3.700061424456401E-6</v>
      </c>
      <c r="M169" s="72">
        <f t="shared" ca="1" si="40"/>
        <v>2.2413618150276989E-2</v>
      </c>
      <c r="N169" s="72">
        <f t="shared" ca="1" si="41"/>
        <v>13.261721449346673</v>
      </c>
      <c r="O169" s="72">
        <f t="shared" ca="1" si="42"/>
        <v>182.45858528713194</v>
      </c>
      <c r="P169" s="36">
        <f t="shared" ca="1" si="50"/>
        <v>-1.9235543726280266E-3</v>
      </c>
    </row>
    <row r="170" spans="1:20" x14ac:dyDescent="0.2">
      <c r="A170">
        <v>3617</v>
      </c>
      <c r="B170">
        <v>-4.8558999988017604E-3</v>
      </c>
      <c r="D170" s="71">
        <f t="shared" si="39"/>
        <v>0.36170000000000002</v>
      </c>
      <c r="E170" s="71">
        <f t="shared" si="39"/>
        <v>-4.8558999988017604E-3</v>
      </c>
      <c r="F170" s="72">
        <f t="shared" si="44"/>
        <v>0.13082689000000003</v>
      </c>
      <c r="G170" s="72">
        <f t="shared" si="45"/>
        <v>4.7320086113000016E-2</v>
      </c>
      <c r="H170" s="72">
        <f t="shared" si="46"/>
        <v>1.7115675147072108E-2</v>
      </c>
      <c r="I170" s="72">
        <f t="shared" si="47"/>
        <v>-1.7563790295665968E-3</v>
      </c>
      <c r="J170" s="72">
        <f t="shared" si="48"/>
        <v>-6.3528229499423806E-4</v>
      </c>
      <c r="K170" s="72">
        <f t="shared" ca="1" si="43"/>
        <v>-8.8067078047863179E-3</v>
      </c>
      <c r="L170" s="72">
        <f t="shared" ca="1" si="49"/>
        <v>1.5608882319828514E-5</v>
      </c>
      <c r="M170" s="72">
        <f t="shared" ca="1" si="40"/>
        <v>4.4979474695433876E-2</v>
      </c>
      <c r="N170" s="72">
        <f t="shared" ca="1" si="41"/>
        <v>9.6927632698446153</v>
      </c>
      <c r="O170" s="72">
        <f t="shared" ca="1" si="42"/>
        <v>267.35090394351886</v>
      </c>
      <c r="P170" s="36">
        <f t="shared" ca="1" si="50"/>
        <v>3.9508078059845575E-3</v>
      </c>
    </row>
    <row r="171" spans="1:20" x14ac:dyDescent="0.2">
      <c r="A171">
        <v>3646</v>
      </c>
      <c r="B171">
        <v>2.3579999833600596E-4</v>
      </c>
      <c r="D171" s="71">
        <f t="shared" si="39"/>
        <v>0.36459999999999998</v>
      </c>
      <c r="E171" s="71">
        <f t="shared" si="39"/>
        <v>2.3579999833600596E-4</v>
      </c>
      <c r="F171" s="72">
        <f t="shared" si="44"/>
        <v>0.13293315999999999</v>
      </c>
      <c r="G171" s="72">
        <f t="shared" si="45"/>
        <v>4.8467430135999995E-2</v>
      </c>
      <c r="H171" s="72">
        <f t="shared" si="46"/>
        <v>1.7671225027585599E-2</v>
      </c>
      <c r="I171" s="72">
        <f t="shared" si="47"/>
        <v>8.5972679393307762E-5</v>
      </c>
      <c r="J171" s="72">
        <f t="shared" si="48"/>
        <v>3.134563890680001E-5</v>
      </c>
      <c r="K171" s="72">
        <f t="shared" ca="1" si="43"/>
        <v>-9.06183705302048E-3</v>
      </c>
      <c r="L171" s="72">
        <f t="shared" ca="1" si="49"/>
        <v>8.6446054738756935E-5</v>
      </c>
      <c r="M171" s="72">
        <f t="shared" ca="1" si="40"/>
        <v>5.5188733084000199E-2</v>
      </c>
      <c r="N171" s="72">
        <f t="shared" ca="1" si="41"/>
        <v>8.4941951787342767</v>
      </c>
      <c r="O171" s="72">
        <f t="shared" ca="1" si="42"/>
        <v>303.01887090896338</v>
      </c>
      <c r="P171" s="36">
        <f t="shared" ca="1" si="50"/>
        <v>9.297637051356486E-3</v>
      </c>
    </row>
    <row r="172" spans="1:20" x14ac:dyDescent="0.2">
      <c r="A172">
        <v>3674</v>
      </c>
      <c r="B172">
        <v>-9.3998000011197291E-3</v>
      </c>
      <c r="D172" s="71">
        <f t="shared" si="39"/>
        <v>0.3674</v>
      </c>
      <c r="E172" s="71">
        <f t="shared" si="39"/>
        <v>-9.3998000011197291E-3</v>
      </c>
      <c r="F172" s="72">
        <f t="shared" si="44"/>
        <v>0.13498276000000001</v>
      </c>
      <c r="G172" s="72">
        <f t="shared" si="45"/>
        <v>4.9592666024000004E-2</v>
      </c>
      <c r="H172" s="72">
        <f t="shared" si="46"/>
        <v>1.8220345497217603E-2</v>
      </c>
      <c r="I172" s="72">
        <f t="shared" si="47"/>
        <v>-3.4534865204113884E-3</v>
      </c>
      <c r="J172" s="72">
        <f t="shared" si="48"/>
        <v>-1.2688109475991441E-3</v>
      </c>
      <c r="K172" s="72">
        <f t="shared" ca="1" si="43"/>
        <v>-9.3106291150903513E-3</v>
      </c>
      <c r="L172" s="72">
        <f t="shared" ca="1" si="49"/>
        <v>7.9514469152642961E-9</v>
      </c>
      <c r="M172" s="72">
        <f t="shared" ca="1" si="40"/>
        <v>6.6095396665540249E-2</v>
      </c>
      <c r="N172" s="72">
        <f t="shared" ca="1" si="41"/>
        <v>7.3918913806991311</v>
      </c>
      <c r="O172" s="72">
        <f t="shared" ca="1" si="42"/>
        <v>340.05808162136526</v>
      </c>
      <c r="P172" s="36">
        <f t="shared" ca="1" si="50"/>
        <v>-8.9170886029377866E-5</v>
      </c>
    </row>
    <row r="173" spans="1:20" x14ac:dyDescent="0.2">
      <c r="A173">
        <v>3693</v>
      </c>
      <c r="B173">
        <v>-8.4810999978799373E-3</v>
      </c>
      <c r="D173" s="71">
        <f t="shared" si="39"/>
        <v>0.36930000000000002</v>
      </c>
      <c r="E173" s="71">
        <f t="shared" si="39"/>
        <v>-8.4810999978799373E-3</v>
      </c>
      <c r="F173" s="72">
        <f t="shared" si="44"/>
        <v>0.13638249000000002</v>
      </c>
      <c r="G173" s="72">
        <f t="shared" si="45"/>
        <v>5.036605355700001E-2</v>
      </c>
      <c r="H173" s="72">
        <f t="shared" si="46"/>
        <v>1.8600183578600105E-2</v>
      </c>
      <c r="I173" s="72">
        <f t="shared" si="47"/>
        <v>-3.1320702292170609E-3</v>
      </c>
      <c r="J173" s="72">
        <f t="shared" si="48"/>
        <v>-1.1566735356498606E-3</v>
      </c>
      <c r="K173" s="72">
        <f t="shared" ca="1" si="43"/>
        <v>-9.4808289379666056E-3</v>
      </c>
      <c r="L173" s="72">
        <f t="shared" ca="1" si="49"/>
        <v>9.9945795364681317E-7</v>
      </c>
      <c r="M173" s="72">
        <f t="shared" ca="1" si="40"/>
        <v>7.4091332573054863E-2</v>
      </c>
      <c r="N173" s="72">
        <f t="shared" ca="1" si="41"/>
        <v>6.676828189213702</v>
      </c>
      <c r="O173" s="72">
        <f t="shared" ca="1" si="42"/>
        <v>366.68828973974456</v>
      </c>
      <c r="P173" s="36">
        <f t="shared" ca="1" si="50"/>
        <v>9.9972894008666831E-4</v>
      </c>
    </row>
    <row r="174" spans="1:20" x14ac:dyDescent="0.2">
      <c r="A174">
        <v>3712</v>
      </c>
      <c r="B174">
        <v>-1.8762400002742652E-2</v>
      </c>
      <c r="D174" s="71">
        <f t="shared" si="39"/>
        <v>0.37119999999999997</v>
      </c>
      <c r="E174" s="71">
        <f t="shared" si="39"/>
        <v>-1.8762400002742652E-2</v>
      </c>
      <c r="F174" s="72">
        <f t="shared" si="44"/>
        <v>0.13778943999999999</v>
      </c>
      <c r="G174" s="72">
        <f t="shared" si="45"/>
        <v>5.1147440127999988E-2</v>
      </c>
      <c r="H174" s="72">
        <f t="shared" si="46"/>
        <v>1.8985929775513596E-2</v>
      </c>
      <c r="I174" s="72">
        <f t="shared" si="47"/>
        <v>-6.9646028810180722E-3</v>
      </c>
      <c r="J174" s="72">
        <f t="shared" si="48"/>
        <v>-2.5852605894339082E-3</v>
      </c>
      <c r="K174" s="72">
        <f t="shared" ca="1" si="43"/>
        <v>-9.65214178723031E-3</v>
      </c>
      <c r="L174" s="72">
        <f t="shared" ca="1" si="49"/>
        <v>8.2996804753310123E-5</v>
      </c>
      <c r="M174" s="72">
        <f t="shared" ca="1" si="40"/>
        <v>8.257381700807058E-2</v>
      </c>
      <c r="N174" s="72">
        <f t="shared" ca="1" si="41"/>
        <v>5.989951198936204</v>
      </c>
      <c r="O174" s="72">
        <f t="shared" ca="1" si="42"/>
        <v>394.55751955134224</v>
      </c>
      <c r="P174" s="36">
        <f t="shared" ca="1" si="50"/>
        <v>-9.1102582155123419E-3</v>
      </c>
    </row>
    <row r="175" spans="1:20" x14ac:dyDescent="0.2">
      <c r="A175">
        <v>3712</v>
      </c>
      <c r="B175">
        <v>-4.7623999998904765E-3</v>
      </c>
      <c r="D175" s="71">
        <f t="shared" si="39"/>
        <v>0.37119999999999997</v>
      </c>
      <c r="E175" s="71">
        <f t="shared" si="39"/>
        <v>-4.7623999998904765E-3</v>
      </c>
      <c r="F175" s="72">
        <f t="shared" si="44"/>
        <v>0.13778943999999999</v>
      </c>
      <c r="G175" s="72">
        <f t="shared" si="45"/>
        <v>5.1147440127999988E-2</v>
      </c>
      <c r="H175" s="72">
        <f t="shared" si="46"/>
        <v>1.8985929775513596E-2</v>
      </c>
      <c r="I175" s="72">
        <f t="shared" si="47"/>
        <v>-1.7678028799593447E-3</v>
      </c>
      <c r="J175" s="72">
        <f t="shared" si="48"/>
        <v>-6.5620842904090873E-4</v>
      </c>
      <c r="K175" s="72">
        <f t="shared" ca="1" si="43"/>
        <v>-9.65214178723031E-3</v>
      </c>
      <c r="L175" s="72">
        <f t="shared" ca="1" si="49"/>
        <v>2.390957474685735E-5</v>
      </c>
      <c r="M175" s="72">
        <f t="shared" ca="1" si="40"/>
        <v>8.257381700807058E-2</v>
      </c>
      <c r="N175" s="72">
        <f t="shared" ca="1" si="41"/>
        <v>5.989951198936204</v>
      </c>
      <c r="O175" s="72">
        <f t="shared" ca="1" si="42"/>
        <v>394.55751955134224</v>
      </c>
      <c r="P175" s="36">
        <f t="shared" ca="1" si="50"/>
        <v>4.8897417873398335E-3</v>
      </c>
    </row>
    <row r="176" spans="1:20" x14ac:dyDescent="0.2">
      <c r="A176">
        <v>3721</v>
      </c>
      <c r="B176">
        <v>-1.2216700000863057E-2</v>
      </c>
      <c r="D176" s="71">
        <f t="shared" si="39"/>
        <v>0.37209999999999999</v>
      </c>
      <c r="E176" s="71">
        <f t="shared" si="39"/>
        <v>-1.2216700000863057E-2</v>
      </c>
      <c r="F176" s="72">
        <f t="shared" si="44"/>
        <v>0.13845840999999998</v>
      </c>
      <c r="G176" s="72">
        <f t="shared" si="45"/>
        <v>5.1520374360999988E-2</v>
      </c>
      <c r="H176" s="72">
        <f t="shared" si="46"/>
        <v>1.9170731299728093E-2</v>
      </c>
      <c r="I176" s="72">
        <f t="shared" si="47"/>
        <v>-4.5458340703211433E-3</v>
      </c>
      <c r="J176" s="72">
        <f t="shared" si="48"/>
        <v>-1.6915048575664973E-3</v>
      </c>
      <c r="K176" s="72">
        <f t="shared" ca="1" si="43"/>
        <v>-9.7336784591109567E-3</v>
      </c>
      <c r="L176" s="72">
        <f t="shared" ca="1" si="49"/>
        <v>6.1653959768049753E-6</v>
      </c>
      <c r="M176" s="72">
        <f t="shared" ca="1" si="40"/>
        <v>8.6763027012250291E-2</v>
      </c>
      <c r="N176" s="72">
        <f t="shared" ca="1" si="41"/>
        <v>5.674819506243197</v>
      </c>
      <c r="O176" s="72">
        <f t="shared" ca="1" si="42"/>
        <v>408.19848747158375</v>
      </c>
      <c r="P176" s="36">
        <f t="shared" ca="1" si="50"/>
        <v>-2.4830215417521E-3</v>
      </c>
    </row>
    <row r="177" spans="1:16" x14ac:dyDescent="0.2">
      <c r="A177">
        <v>3721</v>
      </c>
      <c r="B177">
        <v>-4.2167000065091997E-3</v>
      </c>
      <c r="D177" s="71">
        <f t="shared" si="39"/>
        <v>0.37209999999999999</v>
      </c>
      <c r="E177" s="71">
        <f t="shared" si="39"/>
        <v>-4.2167000065091997E-3</v>
      </c>
      <c r="F177" s="72">
        <f t="shared" si="44"/>
        <v>0.13845840999999998</v>
      </c>
      <c r="G177" s="72">
        <f t="shared" si="45"/>
        <v>5.1520374360999988E-2</v>
      </c>
      <c r="H177" s="72">
        <f t="shared" si="46"/>
        <v>1.9170731299728093E-2</v>
      </c>
      <c r="I177" s="72">
        <f t="shared" si="47"/>
        <v>-1.5690340724220731E-3</v>
      </c>
      <c r="J177" s="72">
        <f t="shared" si="48"/>
        <v>-5.8383757834825332E-4</v>
      </c>
      <c r="K177" s="72">
        <f t="shared" ca="1" si="43"/>
        <v>-9.7336784591109567E-3</v>
      </c>
      <c r="L177" s="72">
        <f t="shared" ca="1" si="49"/>
        <v>3.0437051246472076E-5</v>
      </c>
      <c r="M177" s="72">
        <f t="shared" ca="1" si="40"/>
        <v>8.6763027012250291E-2</v>
      </c>
      <c r="N177" s="72">
        <f t="shared" ca="1" si="41"/>
        <v>5.674819506243197</v>
      </c>
      <c r="O177" s="72">
        <f t="shared" ca="1" si="42"/>
        <v>408.19848747158375</v>
      </c>
      <c r="P177" s="36">
        <f t="shared" ca="1" si="50"/>
        <v>5.5169784526017569E-3</v>
      </c>
    </row>
    <row r="178" spans="1:16" x14ac:dyDescent="0.2">
      <c r="A178">
        <v>3721</v>
      </c>
      <c r="B178">
        <v>-4.2167000065091997E-3</v>
      </c>
      <c r="D178" s="71">
        <f t="shared" si="39"/>
        <v>0.37209999999999999</v>
      </c>
      <c r="E178" s="71">
        <f t="shared" si="39"/>
        <v>-4.2167000065091997E-3</v>
      </c>
      <c r="F178" s="72">
        <f t="shared" si="44"/>
        <v>0.13845840999999998</v>
      </c>
      <c r="G178" s="72">
        <f t="shared" si="45"/>
        <v>5.1520374360999988E-2</v>
      </c>
      <c r="H178" s="72">
        <f t="shared" si="46"/>
        <v>1.9170731299728093E-2</v>
      </c>
      <c r="I178" s="72">
        <f t="shared" si="47"/>
        <v>-1.5690340724220731E-3</v>
      </c>
      <c r="J178" s="72">
        <f t="shared" si="48"/>
        <v>-5.8383757834825332E-4</v>
      </c>
      <c r="K178" s="72">
        <f t="shared" ca="1" si="43"/>
        <v>-9.7336784591109567E-3</v>
      </c>
      <c r="L178" s="72">
        <f t="shared" ca="1" si="49"/>
        <v>3.0437051246472076E-5</v>
      </c>
      <c r="M178" s="72">
        <f t="shared" ca="1" si="40"/>
        <v>8.6763027012250291E-2</v>
      </c>
      <c r="N178" s="72">
        <f t="shared" ca="1" si="41"/>
        <v>5.674819506243197</v>
      </c>
      <c r="O178" s="72">
        <f t="shared" ca="1" si="42"/>
        <v>408.19848747158375</v>
      </c>
      <c r="P178" s="36">
        <f t="shared" ca="1" si="50"/>
        <v>5.5169784526017569E-3</v>
      </c>
    </row>
    <row r="179" spans="1:16" x14ac:dyDescent="0.2">
      <c r="A179">
        <v>3721</v>
      </c>
      <c r="B179">
        <v>-4.2167000065091997E-3</v>
      </c>
      <c r="D179" s="71">
        <f t="shared" si="39"/>
        <v>0.37209999999999999</v>
      </c>
      <c r="E179" s="71">
        <f t="shared" si="39"/>
        <v>-4.2167000065091997E-3</v>
      </c>
      <c r="F179" s="72">
        <f t="shared" si="44"/>
        <v>0.13845840999999998</v>
      </c>
      <c r="G179" s="72">
        <f t="shared" si="45"/>
        <v>5.1520374360999988E-2</v>
      </c>
      <c r="H179" s="72">
        <f t="shared" si="46"/>
        <v>1.9170731299728093E-2</v>
      </c>
      <c r="I179" s="72">
        <f t="shared" si="47"/>
        <v>-1.5690340724220731E-3</v>
      </c>
      <c r="J179" s="72">
        <f t="shared" si="48"/>
        <v>-5.8383757834825332E-4</v>
      </c>
      <c r="K179" s="72">
        <f t="shared" ca="1" si="43"/>
        <v>-9.7336784591109567E-3</v>
      </c>
      <c r="L179" s="72">
        <f t="shared" ca="1" si="49"/>
        <v>3.0437051246472076E-5</v>
      </c>
      <c r="M179" s="72">
        <f t="shared" ca="1" si="40"/>
        <v>8.6763027012250291E-2</v>
      </c>
      <c r="N179" s="72">
        <f t="shared" ca="1" si="41"/>
        <v>5.674819506243197</v>
      </c>
      <c r="O179" s="72">
        <f t="shared" ca="1" si="42"/>
        <v>408.19848747158375</v>
      </c>
      <c r="P179" s="36">
        <f t="shared" ca="1" si="50"/>
        <v>5.5169784526017569E-3</v>
      </c>
    </row>
    <row r="180" spans="1:16" x14ac:dyDescent="0.2">
      <c r="A180">
        <v>3840</v>
      </c>
      <c r="B180">
        <v>-8.7679999996908009E-3</v>
      </c>
      <c r="D180" s="71">
        <f t="shared" si="39"/>
        <v>0.38400000000000001</v>
      </c>
      <c r="E180" s="71">
        <f t="shared" si="39"/>
        <v>-8.7679999996908009E-3</v>
      </c>
      <c r="F180" s="72">
        <f t="shared" si="44"/>
        <v>0.147456</v>
      </c>
      <c r="G180" s="72">
        <f t="shared" si="45"/>
        <v>5.6623104E-2</v>
      </c>
      <c r="H180" s="72">
        <f t="shared" si="46"/>
        <v>2.1743271936000001E-2</v>
      </c>
      <c r="I180" s="72">
        <f t="shared" si="47"/>
        <v>-3.3669119998812674E-3</v>
      </c>
      <c r="J180" s="72">
        <f t="shared" si="48"/>
        <v>-1.2928942079544067E-3</v>
      </c>
      <c r="K180" s="72">
        <f t="shared" ca="1" si="43"/>
        <v>-1.0835255919259448E-2</v>
      </c>
      <c r="L180" s="72">
        <f t="shared" ca="1" si="49"/>
        <v>4.2735470369916136E-6</v>
      </c>
      <c r="M180" s="72">
        <f t="shared" ca="1" si="40"/>
        <v>0.15276234749595224</v>
      </c>
      <c r="N180" s="72">
        <f t="shared" ca="1" si="41"/>
        <v>2.2028251334348132</v>
      </c>
      <c r="O180" s="72">
        <f t="shared" ca="1" si="42"/>
        <v>616.54766392487272</v>
      </c>
      <c r="P180" s="36">
        <f t="shared" ca="1" si="50"/>
        <v>2.0672559195686474E-3</v>
      </c>
    </row>
    <row r="181" spans="1:16" x14ac:dyDescent="0.2">
      <c r="A181">
        <v>4022</v>
      </c>
      <c r="B181">
        <v>-1.8299399998795707E-2</v>
      </c>
      <c r="D181" s="71">
        <f t="shared" si="39"/>
        <v>0.4022</v>
      </c>
      <c r="E181" s="71">
        <f t="shared" si="39"/>
        <v>-1.8299399998795707E-2</v>
      </c>
      <c r="F181" s="72">
        <f t="shared" si="44"/>
        <v>0.16176483999999999</v>
      </c>
      <c r="G181" s="72">
        <f t="shared" si="45"/>
        <v>6.5061818647999994E-2</v>
      </c>
      <c r="H181" s="72">
        <f t="shared" si="46"/>
        <v>2.6167863460225597E-2</v>
      </c>
      <c r="I181" s="72">
        <f t="shared" si="47"/>
        <v>-7.3600186795156333E-3</v>
      </c>
      <c r="J181" s="72">
        <f t="shared" si="48"/>
        <v>-2.9601995129011878E-3</v>
      </c>
      <c r="K181" s="72">
        <f t="shared" ca="1" si="43"/>
        <v>-1.2604472709090445E-2</v>
      </c>
      <c r="L181" s="72">
        <f t="shared" ca="1" si="49"/>
        <v>3.2432196835029725E-5</v>
      </c>
      <c r="M181" s="72">
        <f t="shared" ca="1" si="40"/>
        <v>0.29386636195111676</v>
      </c>
      <c r="N181" s="72">
        <f t="shared" ca="1" si="41"/>
        <v>2.557163759093649E-4</v>
      </c>
      <c r="O181" s="72">
        <f t="shared" ca="1" si="42"/>
        <v>1046.877584580257</v>
      </c>
      <c r="P181" s="36">
        <f t="shared" ca="1" si="50"/>
        <v>-5.6949272897052622E-3</v>
      </c>
    </row>
    <row r="182" spans="1:16" x14ac:dyDescent="0.2">
      <c r="A182">
        <v>4107</v>
      </c>
      <c r="B182">
        <v>-9.9789000014425255E-3</v>
      </c>
      <c r="D182" s="71">
        <f t="shared" si="39"/>
        <v>0.41070000000000001</v>
      </c>
      <c r="E182" s="71">
        <f t="shared" si="39"/>
        <v>-9.9789000014425255E-3</v>
      </c>
      <c r="F182" s="72">
        <f t="shared" si="44"/>
        <v>0.16867449000000001</v>
      </c>
      <c r="G182" s="72">
        <f t="shared" si="45"/>
        <v>6.9274613043000005E-2</v>
      </c>
      <c r="H182" s="72">
        <f t="shared" si="46"/>
        <v>2.8451083576760103E-2</v>
      </c>
      <c r="I182" s="72">
        <f t="shared" si="47"/>
        <v>-4.0983342305924457E-3</v>
      </c>
      <c r="J182" s="72">
        <f t="shared" si="48"/>
        <v>-1.6831858685043175E-3</v>
      </c>
      <c r="K182" s="72">
        <f t="shared" ca="1" si="43"/>
        <v>-1.3465741610760466E-2</v>
      </c>
      <c r="L182" s="72">
        <f t="shared" ca="1" si="49"/>
        <v>1.2158064408470927E-5</v>
      </c>
      <c r="M182" s="72">
        <f t="shared" ca="1" si="40"/>
        <v>0.37746056337860256</v>
      </c>
      <c r="N182" s="72">
        <f t="shared" ca="1" si="41"/>
        <v>0.59158699163342254</v>
      </c>
      <c r="O182" s="72">
        <f t="shared" ca="1" si="42"/>
        <v>1300.0437936745575</v>
      </c>
      <c r="P182" s="36">
        <f t="shared" ca="1" si="50"/>
        <v>3.4868416093179408E-3</v>
      </c>
    </row>
    <row r="183" spans="1:16" x14ac:dyDescent="0.2">
      <c r="A183">
        <v>4494</v>
      </c>
      <c r="B183">
        <v>-1.461379999818746E-2</v>
      </c>
      <c r="D183" s="71">
        <f t="shared" si="39"/>
        <v>0.44940000000000002</v>
      </c>
      <c r="E183" s="71">
        <f t="shared" si="39"/>
        <v>-1.461379999818746E-2</v>
      </c>
      <c r="F183" s="72">
        <f t="shared" si="44"/>
        <v>0.20196036000000003</v>
      </c>
      <c r="G183" s="72">
        <f t="shared" si="45"/>
        <v>9.076098578400002E-2</v>
      </c>
      <c r="H183" s="72">
        <f t="shared" si="46"/>
        <v>4.0787987011329616E-2</v>
      </c>
      <c r="I183" s="72">
        <f t="shared" si="47"/>
        <v>-6.567441719185445E-3</v>
      </c>
      <c r="J183" s="72">
        <f t="shared" si="48"/>
        <v>-2.9514083086019391E-3</v>
      </c>
      <c r="K183" s="72">
        <f t="shared" ca="1" si="43"/>
        <v>-1.766864085003796E-2</v>
      </c>
      <c r="L183" s="72">
        <f t="shared" ca="1" si="49"/>
        <v>9.3320526301346862E-6</v>
      </c>
      <c r="M183" s="72">
        <f t="shared" ca="1" si="40"/>
        <v>0.91534493258102012</v>
      </c>
      <c r="N183" s="72">
        <f t="shared" ca="1" si="41"/>
        <v>21.353116568308739</v>
      </c>
      <c r="O183" s="72">
        <f t="shared" ca="1" si="42"/>
        <v>2959.708268966358</v>
      </c>
      <c r="P183" s="36">
        <f t="shared" ca="1" si="50"/>
        <v>3.0548408518504995E-3</v>
      </c>
    </row>
    <row r="184" spans="1:16" x14ac:dyDescent="0.2">
      <c r="A184">
        <v>4773</v>
      </c>
      <c r="B184">
        <v>-2.1097100005135871E-2</v>
      </c>
      <c r="D184" s="71">
        <f t="shared" si="39"/>
        <v>0.4773</v>
      </c>
      <c r="E184" s="71">
        <f t="shared" si="39"/>
        <v>-2.1097100005135871E-2</v>
      </c>
      <c r="F184" s="72">
        <f t="shared" si="44"/>
        <v>0.22781529</v>
      </c>
      <c r="G184" s="72">
        <f t="shared" si="45"/>
        <v>0.108736237917</v>
      </c>
      <c r="H184" s="72">
        <f t="shared" si="46"/>
        <v>5.1899806357784101E-2</v>
      </c>
      <c r="I184" s="72">
        <f t="shared" si="47"/>
        <v>-1.0069645832451351E-2</v>
      </c>
      <c r="J184" s="72">
        <f t="shared" si="48"/>
        <v>-4.8062419558290298E-3</v>
      </c>
      <c r="K184" s="72">
        <f t="shared" ca="1" si="43"/>
        <v>-2.0985086570431105E-2</v>
      </c>
      <c r="L184" s="72">
        <f t="shared" ca="1" si="49"/>
        <v>1.2547009554358949E-8</v>
      </c>
      <c r="M184" s="72">
        <f t="shared" ca="1" si="40"/>
        <v>1.4811775165888219</v>
      </c>
      <c r="N184" s="72">
        <f t="shared" ca="1" si="41"/>
        <v>61.274949946631651</v>
      </c>
      <c r="O184" s="72">
        <f t="shared" ca="1" si="42"/>
        <v>4782.3204973830398</v>
      </c>
      <c r="P184" s="36">
        <f t="shared" ca="1" si="50"/>
        <v>-1.1201343470476632E-4</v>
      </c>
    </row>
    <row r="185" spans="1:16" x14ac:dyDescent="0.2">
      <c r="A185">
        <v>4776</v>
      </c>
      <c r="B185">
        <v>-2.6915199996437877E-2</v>
      </c>
      <c r="D185" s="71">
        <f t="shared" si="39"/>
        <v>0.47760000000000002</v>
      </c>
      <c r="E185" s="71">
        <f t="shared" si="39"/>
        <v>-2.6915199996437877E-2</v>
      </c>
      <c r="F185" s="72">
        <f t="shared" si="44"/>
        <v>0.22810176000000001</v>
      </c>
      <c r="G185" s="72">
        <f t="shared" si="45"/>
        <v>0.10894140057600002</v>
      </c>
      <c r="H185" s="72">
        <f t="shared" si="46"/>
        <v>5.2030412915097607E-2</v>
      </c>
      <c r="I185" s="72">
        <f t="shared" si="47"/>
        <v>-1.2854699518298731E-2</v>
      </c>
      <c r="J185" s="72">
        <f t="shared" si="48"/>
        <v>-6.1394044899394746E-3</v>
      </c>
      <c r="K185" s="72">
        <f t="shared" ca="1" si="43"/>
        <v>-2.1022051460375939E-2</v>
      </c>
      <c r="L185" s="72">
        <f t="shared" ca="1" si="49"/>
        <v>3.4729199668088974E-5</v>
      </c>
      <c r="M185" s="72">
        <f t="shared" ca="1" si="40"/>
        <v>1.4881479017453101</v>
      </c>
      <c r="N185" s="72">
        <f t="shared" ca="1" si="41"/>
        <v>61.846777924175754</v>
      </c>
      <c r="O185" s="72">
        <f t="shared" ca="1" si="42"/>
        <v>4805.2454030294575</v>
      </c>
      <c r="P185" s="36">
        <f t="shared" ca="1" si="50"/>
        <v>-5.8931485360619387E-3</v>
      </c>
    </row>
    <row r="186" spans="1:16" x14ac:dyDescent="0.2">
      <c r="A186">
        <v>4842</v>
      </c>
      <c r="D186" s="71">
        <f t="shared" si="39"/>
        <v>0.48420000000000002</v>
      </c>
      <c r="E186" s="71">
        <f t="shared" si="39"/>
        <v>0</v>
      </c>
      <c r="F186" s="72">
        <f t="shared" si="44"/>
        <v>0.23444964000000001</v>
      </c>
      <c r="G186" s="72">
        <f t="shared" si="45"/>
        <v>0.11352051568800001</v>
      </c>
      <c r="H186" s="72">
        <f t="shared" si="46"/>
        <v>5.4966633696129606E-2</v>
      </c>
      <c r="I186" s="72">
        <f t="shared" si="47"/>
        <v>0</v>
      </c>
      <c r="J186" s="72">
        <f t="shared" si="48"/>
        <v>0</v>
      </c>
      <c r="K186" s="72">
        <f t="shared" ca="1" si="43"/>
        <v>-2.1842299429977407E-2</v>
      </c>
      <c r="L186" s="72">
        <f t="shared" ca="1" si="49"/>
        <v>4.7708604438879135E-4</v>
      </c>
      <c r="M186" s="72">
        <f t="shared" ca="1" si="40"/>
        <v>1.6464840841957893</v>
      </c>
      <c r="N186" s="72">
        <f t="shared" ca="1" si="41"/>
        <v>75.281686073032773</v>
      </c>
      <c r="O186" s="72">
        <f t="shared" ca="1" si="42"/>
        <v>5328.9141133259654</v>
      </c>
      <c r="P186" s="36">
        <f t="shared" ca="1" si="50"/>
        <v>2.1842299429977407E-2</v>
      </c>
    </row>
    <row r="187" spans="1:16" x14ac:dyDescent="0.2">
      <c r="A187">
        <v>4998</v>
      </c>
      <c r="B187">
        <v>-2.2454600002674852E-2</v>
      </c>
      <c r="D187" s="71">
        <f t="shared" si="39"/>
        <v>0.49980000000000002</v>
      </c>
      <c r="E187" s="71">
        <f t="shared" si="39"/>
        <v>-2.2454600002674852E-2</v>
      </c>
      <c r="F187" s="72">
        <f t="shared" si="44"/>
        <v>0.24980004000000003</v>
      </c>
      <c r="G187" s="72">
        <f t="shared" si="45"/>
        <v>0.12485005999200002</v>
      </c>
      <c r="H187" s="72">
        <f t="shared" si="46"/>
        <v>6.2400059984001617E-2</v>
      </c>
      <c r="I187" s="72">
        <f t="shared" si="47"/>
        <v>-1.1222809081336891E-2</v>
      </c>
      <c r="J187" s="72">
        <f t="shared" si="48"/>
        <v>-5.609159978852178E-3</v>
      </c>
      <c r="K187" s="72">
        <f t="shared" ca="1" si="43"/>
        <v>-2.3834455626617096E-2</v>
      </c>
      <c r="L187" s="72">
        <f t="shared" ca="1" si="49"/>
        <v>1.9040015429250404E-6</v>
      </c>
      <c r="M187" s="72">
        <f t="shared" ca="1" si="40"/>
        <v>2.0597536232608307</v>
      </c>
      <c r="N187" s="72">
        <f t="shared" ca="1" si="41"/>
        <v>113.98686722145244</v>
      </c>
      <c r="O187" s="72">
        <f t="shared" ca="1" si="42"/>
        <v>6720.8130810036755</v>
      </c>
      <c r="P187" s="36">
        <f t="shared" ca="1" si="50"/>
        <v>1.3798556239422444E-3</v>
      </c>
    </row>
    <row r="188" spans="1:16" x14ac:dyDescent="0.2">
      <c r="A188">
        <v>5055</v>
      </c>
      <c r="B188">
        <v>-2.4698499997612089E-2</v>
      </c>
      <c r="D188" s="71">
        <f t="shared" ref="D188:E203" si="51">A188/A$18</f>
        <v>0.50549999999999995</v>
      </c>
      <c r="E188" s="71">
        <f t="shared" si="51"/>
        <v>-2.4698499997612089E-2</v>
      </c>
      <c r="F188" s="72">
        <f t="shared" si="44"/>
        <v>0.25553024999999996</v>
      </c>
      <c r="G188" s="72">
        <f t="shared" si="45"/>
        <v>0.12917054137499998</v>
      </c>
      <c r="H188" s="72">
        <f t="shared" si="46"/>
        <v>6.5295708665062485E-2</v>
      </c>
      <c r="I188" s="72">
        <f t="shared" si="47"/>
        <v>-1.248509174879291E-2</v>
      </c>
      <c r="J188" s="72">
        <f t="shared" si="48"/>
        <v>-6.3112138790148153E-3</v>
      </c>
      <c r="K188" s="72">
        <f t="shared" ca="1" si="43"/>
        <v>-2.4581075269722454E-2</v>
      </c>
      <c r="L188" s="72">
        <f t="shared" ca="1" si="49"/>
        <v>1.3788566719954911E-8</v>
      </c>
      <c r="M188" s="72">
        <f t="shared" ref="M188:M251" ca="1" si="52">(M$1-M$2*D188+M$3*F188)^2</f>
        <v>2.2249143180611748</v>
      </c>
      <c r="N188" s="72">
        <f t="shared" ref="N188:N251" ca="1" si="53">(-M$2+M$4*D188-M$5*F188)^2</f>
        <v>130.76643164508474</v>
      </c>
      <c r="O188" s="72">
        <f t="shared" ref="O188:O251" ca="1" si="54">+(M$3-D188*M$5+F188*M$6)^2</f>
        <v>7286.6246650600988</v>
      </c>
      <c r="P188" s="36">
        <f t="shared" ca="1" si="50"/>
        <v>-1.1742472788963537E-4</v>
      </c>
    </row>
    <row r="189" spans="1:16" x14ac:dyDescent="0.2">
      <c r="A189">
        <v>5653</v>
      </c>
      <c r="B189">
        <v>-2.5673099997220561E-2</v>
      </c>
      <c r="D189" s="71">
        <f t="shared" si="51"/>
        <v>0.56530000000000002</v>
      </c>
      <c r="E189" s="71">
        <f t="shared" si="51"/>
        <v>-2.5673099997220561E-2</v>
      </c>
      <c r="F189" s="72">
        <f t="shared" si="44"/>
        <v>0.31956409000000002</v>
      </c>
      <c r="G189" s="72">
        <f t="shared" si="45"/>
        <v>0.18064958007700002</v>
      </c>
      <c r="H189" s="72">
        <f t="shared" si="46"/>
        <v>0.10212120761752812</v>
      </c>
      <c r="I189" s="72">
        <f t="shared" si="47"/>
        <v>-1.4513003428428784E-2</v>
      </c>
      <c r="J189" s="72">
        <f t="shared" si="48"/>
        <v>-8.2042008380907912E-3</v>
      </c>
      <c r="K189" s="72">
        <f t="shared" ca="1" si="43"/>
        <v>-3.301785675034706E-2</v>
      </c>
      <c r="L189" s="72">
        <f t="shared" ca="1" si="49"/>
        <v>5.3945451762597321E-5</v>
      </c>
      <c r="M189" s="72">
        <f t="shared" ca="1" si="52"/>
        <v>4.4608060411546555</v>
      </c>
      <c r="N189" s="72">
        <f t="shared" ca="1" si="53"/>
        <v>412.21404045362851</v>
      </c>
      <c r="O189" s="72">
        <f t="shared" ca="1" si="54"/>
        <v>15387.697172135569</v>
      </c>
      <c r="P189" s="36">
        <f t="shared" ca="1" si="50"/>
        <v>7.3447567531264996E-3</v>
      </c>
    </row>
    <row r="190" spans="1:16" x14ac:dyDescent="0.2">
      <c r="D190" s="71">
        <f t="shared" si="51"/>
        <v>0</v>
      </c>
      <c r="E190" s="71">
        <f t="shared" si="51"/>
        <v>0</v>
      </c>
      <c r="F190" s="72">
        <f t="shared" si="44"/>
        <v>0</v>
      </c>
      <c r="G190" s="72">
        <f t="shared" si="45"/>
        <v>0</v>
      </c>
      <c r="H190" s="72">
        <f t="shared" si="46"/>
        <v>0</v>
      </c>
      <c r="I190" s="72">
        <f t="shared" si="47"/>
        <v>0</v>
      </c>
      <c r="J190" s="72">
        <f t="shared" si="48"/>
        <v>0</v>
      </c>
      <c r="K190" s="72">
        <f t="shared" ca="1" si="43"/>
        <v>2.6842522952268896E-3</v>
      </c>
      <c r="L190" s="72">
        <f t="shared" ca="1" si="49"/>
        <v>7.2052103844308251E-6</v>
      </c>
      <c r="M190" s="72">
        <f t="shared" ca="1" si="52"/>
        <v>2.8209937813700905</v>
      </c>
      <c r="N190" s="72">
        <f t="shared" ca="1" si="53"/>
        <v>6.7877074868915539</v>
      </c>
      <c r="O190" s="72">
        <f t="shared" ca="1" si="54"/>
        <v>52.653958543152733</v>
      </c>
      <c r="P190" s="36">
        <f t="shared" ca="1" si="50"/>
        <v>-2.6842522952268896E-3</v>
      </c>
    </row>
    <row r="191" spans="1:16" x14ac:dyDescent="0.2">
      <c r="D191" s="71">
        <f t="shared" si="51"/>
        <v>0</v>
      </c>
      <c r="E191" s="71">
        <f t="shared" si="51"/>
        <v>0</v>
      </c>
      <c r="F191" s="72">
        <f t="shared" si="44"/>
        <v>0</v>
      </c>
      <c r="G191" s="72">
        <f t="shared" si="45"/>
        <v>0</v>
      </c>
      <c r="H191" s="72">
        <f t="shared" si="46"/>
        <v>0</v>
      </c>
      <c r="I191" s="72">
        <f t="shared" si="47"/>
        <v>0</v>
      </c>
      <c r="J191" s="72">
        <f t="shared" si="48"/>
        <v>0</v>
      </c>
      <c r="K191" s="72">
        <f t="shared" ca="1" si="43"/>
        <v>2.6842522952268896E-3</v>
      </c>
      <c r="L191" s="72">
        <f t="shared" ca="1" si="49"/>
        <v>7.2052103844308251E-6</v>
      </c>
      <c r="M191" s="72">
        <f t="shared" ca="1" si="52"/>
        <v>2.8209937813700905</v>
      </c>
      <c r="N191" s="72">
        <f t="shared" ca="1" si="53"/>
        <v>6.7877074868915539</v>
      </c>
      <c r="O191" s="72">
        <f t="shared" ca="1" si="54"/>
        <v>52.653958543152733</v>
      </c>
      <c r="P191" s="36">
        <f t="shared" ca="1" si="50"/>
        <v>-2.6842522952268896E-3</v>
      </c>
    </row>
    <row r="192" spans="1:16" x14ac:dyDescent="0.2">
      <c r="D192" s="71">
        <f t="shared" si="51"/>
        <v>0</v>
      </c>
      <c r="E192" s="71">
        <f t="shared" si="51"/>
        <v>0</v>
      </c>
      <c r="F192" s="72">
        <f t="shared" si="44"/>
        <v>0</v>
      </c>
      <c r="G192" s="72">
        <f t="shared" si="45"/>
        <v>0</v>
      </c>
      <c r="H192" s="72">
        <f t="shared" si="46"/>
        <v>0</v>
      </c>
      <c r="I192" s="72">
        <f t="shared" si="47"/>
        <v>0</v>
      </c>
      <c r="J192" s="72">
        <f t="shared" si="48"/>
        <v>0</v>
      </c>
      <c r="K192" s="72">
        <f t="shared" ca="1" si="43"/>
        <v>2.6842522952268896E-3</v>
      </c>
      <c r="L192" s="72">
        <f t="shared" ca="1" si="49"/>
        <v>7.2052103844308251E-6</v>
      </c>
      <c r="M192" s="72">
        <f t="shared" ca="1" si="52"/>
        <v>2.8209937813700905</v>
      </c>
      <c r="N192" s="72">
        <f t="shared" ca="1" si="53"/>
        <v>6.7877074868915539</v>
      </c>
      <c r="O192" s="72">
        <f t="shared" ca="1" si="54"/>
        <v>52.653958543152733</v>
      </c>
      <c r="P192" s="36">
        <f t="shared" ca="1" si="50"/>
        <v>-2.6842522952268896E-3</v>
      </c>
    </row>
    <row r="193" spans="4:16" x14ac:dyDescent="0.2">
      <c r="D193" s="71">
        <f t="shared" si="51"/>
        <v>0</v>
      </c>
      <c r="E193" s="71">
        <f t="shared" si="51"/>
        <v>0</v>
      </c>
      <c r="F193" s="72">
        <f t="shared" si="44"/>
        <v>0</v>
      </c>
      <c r="G193" s="72">
        <f t="shared" si="45"/>
        <v>0</v>
      </c>
      <c r="H193" s="72">
        <f t="shared" si="46"/>
        <v>0</v>
      </c>
      <c r="I193" s="72">
        <f t="shared" si="47"/>
        <v>0</v>
      </c>
      <c r="J193" s="72">
        <f t="shared" si="48"/>
        <v>0</v>
      </c>
      <c r="K193" s="72">
        <f t="shared" ca="1" si="43"/>
        <v>2.6842522952268896E-3</v>
      </c>
      <c r="L193" s="72">
        <f t="shared" ca="1" si="49"/>
        <v>7.2052103844308251E-6</v>
      </c>
      <c r="M193" s="72">
        <f t="shared" ca="1" si="52"/>
        <v>2.8209937813700905</v>
      </c>
      <c r="N193" s="72">
        <f t="shared" ca="1" si="53"/>
        <v>6.7877074868915539</v>
      </c>
      <c r="O193" s="72">
        <f t="shared" ca="1" si="54"/>
        <v>52.653958543152733</v>
      </c>
      <c r="P193" s="36">
        <f t="shared" ca="1" si="50"/>
        <v>-2.6842522952268896E-3</v>
      </c>
    </row>
    <row r="194" spans="4:16" x14ac:dyDescent="0.2">
      <c r="D194" s="71">
        <f t="shared" si="51"/>
        <v>0</v>
      </c>
      <c r="E194" s="71">
        <f t="shared" si="51"/>
        <v>0</v>
      </c>
      <c r="F194" s="72">
        <f t="shared" si="44"/>
        <v>0</v>
      </c>
      <c r="G194" s="72">
        <f t="shared" si="45"/>
        <v>0</v>
      </c>
      <c r="H194" s="72">
        <f t="shared" si="46"/>
        <v>0</v>
      </c>
      <c r="I194" s="72">
        <f t="shared" si="47"/>
        <v>0</v>
      </c>
      <c r="J194" s="72">
        <f t="shared" si="48"/>
        <v>0</v>
      </c>
      <c r="K194" s="72">
        <f t="shared" ca="1" si="43"/>
        <v>2.6842522952268896E-3</v>
      </c>
      <c r="L194" s="72">
        <f t="shared" ca="1" si="49"/>
        <v>7.2052103844308251E-6</v>
      </c>
      <c r="M194" s="72">
        <f t="shared" ca="1" si="52"/>
        <v>2.8209937813700905</v>
      </c>
      <c r="N194" s="72">
        <f t="shared" ca="1" si="53"/>
        <v>6.7877074868915539</v>
      </c>
      <c r="O194" s="72">
        <f t="shared" ca="1" si="54"/>
        <v>52.653958543152733</v>
      </c>
      <c r="P194" s="36">
        <f t="shared" ca="1" si="50"/>
        <v>-2.6842522952268896E-3</v>
      </c>
    </row>
    <row r="195" spans="4:16" x14ac:dyDescent="0.2">
      <c r="D195" s="71">
        <f t="shared" si="51"/>
        <v>0</v>
      </c>
      <c r="E195" s="71">
        <f t="shared" si="51"/>
        <v>0</v>
      </c>
      <c r="F195" s="72">
        <f t="shared" si="44"/>
        <v>0</v>
      </c>
      <c r="G195" s="72">
        <f t="shared" si="45"/>
        <v>0</v>
      </c>
      <c r="H195" s="72">
        <f t="shared" si="46"/>
        <v>0</v>
      </c>
      <c r="I195" s="72">
        <f t="shared" si="47"/>
        <v>0</v>
      </c>
      <c r="J195" s="72">
        <f t="shared" si="48"/>
        <v>0</v>
      </c>
      <c r="K195" s="72">
        <f t="shared" ca="1" si="43"/>
        <v>2.6842522952268896E-3</v>
      </c>
      <c r="L195" s="72">
        <f t="shared" ca="1" si="49"/>
        <v>7.2052103844308251E-6</v>
      </c>
      <c r="M195" s="72">
        <f t="shared" ca="1" si="52"/>
        <v>2.8209937813700905</v>
      </c>
      <c r="N195" s="72">
        <f t="shared" ca="1" si="53"/>
        <v>6.7877074868915539</v>
      </c>
      <c r="O195" s="72">
        <f t="shared" ca="1" si="54"/>
        <v>52.653958543152733</v>
      </c>
      <c r="P195" s="36">
        <f t="shared" ca="1" si="50"/>
        <v>-2.6842522952268896E-3</v>
      </c>
    </row>
    <row r="196" spans="4:16" x14ac:dyDescent="0.2">
      <c r="D196" s="71">
        <f t="shared" si="51"/>
        <v>0</v>
      </c>
      <c r="E196" s="71">
        <f t="shared" si="51"/>
        <v>0</v>
      </c>
      <c r="F196" s="72">
        <f t="shared" si="44"/>
        <v>0</v>
      </c>
      <c r="G196" s="72">
        <f t="shared" si="45"/>
        <v>0</v>
      </c>
      <c r="H196" s="72">
        <f t="shared" si="46"/>
        <v>0</v>
      </c>
      <c r="I196" s="72">
        <f t="shared" si="47"/>
        <v>0</v>
      </c>
      <c r="J196" s="72">
        <f t="shared" si="48"/>
        <v>0</v>
      </c>
      <c r="K196" s="72">
        <f t="shared" ca="1" si="43"/>
        <v>2.6842522952268896E-3</v>
      </c>
      <c r="L196" s="72">
        <f t="shared" ca="1" si="49"/>
        <v>7.2052103844308251E-6</v>
      </c>
      <c r="M196" s="72">
        <f t="shared" ca="1" si="52"/>
        <v>2.8209937813700905</v>
      </c>
      <c r="N196" s="72">
        <f t="shared" ca="1" si="53"/>
        <v>6.7877074868915539</v>
      </c>
      <c r="O196" s="72">
        <f t="shared" ca="1" si="54"/>
        <v>52.653958543152733</v>
      </c>
      <c r="P196" s="36">
        <f t="shared" ca="1" si="50"/>
        <v>-2.6842522952268896E-3</v>
      </c>
    </row>
    <row r="197" spans="4:16" x14ac:dyDescent="0.2">
      <c r="D197" s="71">
        <f t="shared" si="51"/>
        <v>0</v>
      </c>
      <c r="E197" s="71">
        <f t="shared" si="51"/>
        <v>0</v>
      </c>
      <c r="F197" s="72">
        <f t="shared" si="44"/>
        <v>0</v>
      </c>
      <c r="G197" s="72">
        <f t="shared" si="45"/>
        <v>0</v>
      </c>
      <c r="H197" s="72">
        <f t="shared" si="46"/>
        <v>0</v>
      </c>
      <c r="I197" s="72">
        <f t="shared" si="47"/>
        <v>0</v>
      </c>
      <c r="J197" s="72">
        <f t="shared" si="48"/>
        <v>0</v>
      </c>
      <c r="K197" s="72">
        <f t="shared" ca="1" si="43"/>
        <v>2.6842522952268896E-3</v>
      </c>
      <c r="L197" s="72">
        <f t="shared" ca="1" si="49"/>
        <v>7.2052103844308251E-6</v>
      </c>
      <c r="M197" s="72">
        <f t="shared" ca="1" si="52"/>
        <v>2.8209937813700905</v>
      </c>
      <c r="N197" s="72">
        <f t="shared" ca="1" si="53"/>
        <v>6.7877074868915539</v>
      </c>
      <c r="O197" s="72">
        <f t="shared" ca="1" si="54"/>
        <v>52.653958543152733</v>
      </c>
      <c r="P197" s="36">
        <f t="shared" ca="1" si="50"/>
        <v>-2.6842522952268896E-3</v>
      </c>
    </row>
    <row r="198" spans="4:16" x14ac:dyDescent="0.2">
      <c r="D198" s="71">
        <f t="shared" si="51"/>
        <v>0</v>
      </c>
      <c r="E198" s="71">
        <f t="shared" si="51"/>
        <v>0</v>
      </c>
      <c r="F198" s="72">
        <f t="shared" si="44"/>
        <v>0</v>
      </c>
      <c r="G198" s="72">
        <f t="shared" si="45"/>
        <v>0</v>
      </c>
      <c r="H198" s="72">
        <f t="shared" si="46"/>
        <v>0</v>
      </c>
      <c r="I198" s="72">
        <f t="shared" si="47"/>
        <v>0</v>
      </c>
      <c r="J198" s="72">
        <f t="shared" si="48"/>
        <v>0</v>
      </c>
      <c r="K198" s="72">
        <f t="shared" ca="1" si="43"/>
        <v>2.6842522952268896E-3</v>
      </c>
      <c r="L198" s="72">
        <f t="shared" ca="1" si="49"/>
        <v>7.2052103844308251E-6</v>
      </c>
      <c r="M198" s="72">
        <f t="shared" ca="1" si="52"/>
        <v>2.8209937813700905</v>
      </c>
      <c r="N198" s="72">
        <f t="shared" ca="1" si="53"/>
        <v>6.7877074868915539</v>
      </c>
      <c r="O198" s="72">
        <f t="shared" ca="1" si="54"/>
        <v>52.653958543152733</v>
      </c>
      <c r="P198" s="36">
        <f t="shared" ca="1" si="50"/>
        <v>-2.6842522952268896E-3</v>
      </c>
    </row>
    <row r="199" spans="4:16" x14ac:dyDescent="0.2">
      <c r="D199" s="71">
        <f t="shared" si="51"/>
        <v>0</v>
      </c>
      <c r="E199" s="71">
        <f t="shared" si="51"/>
        <v>0</v>
      </c>
      <c r="F199" s="72">
        <f t="shared" si="44"/>
        <v>0</v>
      </c>
      <c r="G199" s="72">
        <f t="shared" si="45"/>
        <v>0</v>
      </c>
      <c r="H199" s="72">
        <f t="shared" si="46"/>
        <v>0</v>
      </c>
      <c r="I199" s="72">
        <f t="shared" si="47"/>
        <v>0</v>
      </c>
      <c r="J199" s="72">
        <f t="shared" si="48"/>
        <v>0</v>
      </c>
      <c r="K199" s="72">
        <f t="shared" ca="1" si="43"/>
        <v>2.6842522952268896E-3</v>
      </c>
      <c r="L199" s="72">
        <f t="shared" ca="1" si="49"/>
        <v>7.2052103844308251E-6</v>
      </c>
      <c r="M199" s="72">
        <f t="shared" ca="1" si="52"/>
        <v>2.8209937813700905</v>
      </c>
      <c r="N199" s="72">
        <f t="shared" ca="1" si="53"/>
        <v>6.7877074868915539</v>
      </c>
      <c r="O199" s="72">
        <f t="shared" ca="1" si="54"/>
        <v>52.653958543152733</v>
      </c>
      <c r="P199" s="36">
        <f t="shared" ca="1" si="50"/>
        <v>-2.6842522952268896E-3</v>
      </c>
    </row>
    <row r="200" spans="4:16" x14ac:dyDescent="0.2">
      <c r="D200" s="71">
        <f t="shared" si="51"/>
        <v>0</v>
      </c>
      <c r="E200" s="71">
        <f t="shared" si="51"/>
        <v>0</v>
      </c>
      <c r="F200" s="72">
        <f t="shared" si="44"/>
        <v>0</v>
      </c>
      <c r="G200" s="72">
        <f t="shared" si="45"/>
        <v>0</v>
      </c>
      <c r="H200" s="72">
        <f t="shared" si="46"/>
        <v>0</v>
      </c>
      <c r="I200" s="72">
        <f t="shared" si="47"/>
        <v>0</v>
      </c>
      <c r="J200" s="72">
        <f t="shared" si="48"/>
        <v>0</v>
      </c>
      <c r="K200" s="72">
        <f t="shared" ca="1" si="43"/>
        <v>2.6842522952268896E-3</v>
      </c>
      <c r="L200" s="72">
        <f t="shared" ca="1" si="49"/>
        <v>7.2052103844308251E-6</v>
      </c>
      <c r="M200" s="72">
        <f t="shared" ca="1" si="52"/>
        <v>2.8209937813700905</v>
      </c>
      <c r="N200" s="72">
        <f t="shared" ca="1" si="53"/>
        <v>6.7877074868915539</v>
      </c>
      <c r="O200" s="72">
        <f t="shared" ca="1" si="54"/>
        <v>52.653958543152733</v>
      </c>
      <c r="P200" s="36">
        <f t="shared" ca="1" si="50"/>
        <v>-2.6842522952268896E-3</v>
      </c>
    </row>
    <row r="201" spans="4:16" x14ac:dyDescent="0.2">
      <c r="D201" s="71">
        <f t="shared" si="51"/>
        <v>0</v>
      </c>
      <c r="E201" s="71">
        <f t="shared" si="51"/>
        <v>0</v>
      </c>
      <c r="F201" s="72">
        <f t="shared" si="44"/>
        <v>0</v>
      </c>
      <c r="G201" s="72">
        <f t="shared" si="45"/>
        <v>0</v>
      </c>
      <c r="H201" s="72">
        <f t="shared" si="46"/>
        <v>0</v>
      </c>
      <c r="I201" s="72">
        <f t="shared" si="47"/>
        <v>0</v>
      </c>
      <c r="J201" s="72">
        <f t="shared" si="48"/>
        <v>0</v>
      </c>
      <c r="K201" s="72">
        <f t="shared" ca="1" si="43"/>
        <v>2.6842522952268896E-3</v>
      </c>
      <c r="L201" s="72">
        <f t="shared" ca="1" si="49"/>
        <v>7.2052103844308251E-6</v>
      </c>
      <c r="M201" s="72">
        <f t="shared" ca="1" si="52"/>
        <v>2.8209937813700905</v>
      </c>
      <c r="N201" s="72">
        <f t="shared" ca="1" si="53"/>
        <v>6.7877074868915539</v>
      </c>
      <c r="O201" s="72">
        <f t="shared" ca="1" si="54"/>
        <v>52.653958543152733</v>
      </c>
      <c r="P201" s="36">
        <f t="shared" ca="1" si="50"/>
        <v>-2.6842522952268896E-3</v>
      </c>
    </row>
    <row r="202" spans="4:16" x14ac:dyDescent="0.2">
      <c r="D202" s="71">
        <f t="shared" si="51"/>
        <v>0</v>
      </c>
      <c r="E202" s="71">
        <f t="shared" si="51"/>
        <v>0</v>
      </c>
      <c r="F202" s="72">
        <f t="shared" si="44"/>
        <v>0</v>
      </c>
      <c r="G202" s="72">
        <f t="shared" si="45"/>
        <v>0</v>
      </c>
      <c r="H202" s="72">
        <f t="shared" si="46"/>
        <v>0</v>
      </c>
      <c r="I202" s="72">
        <f t="shared" si="47"/>
        <v>0</v>
      </c>
      <c r="J202" s="72">
        <f t="shared" si="48"/>
        <v>0</v>
      </c>
      <c r="K202" s="72">
        <f t="shared" ca="1" si="43"/>
        <v>2.6842522952268896E-3</v>
      </c>
      <c r="L202" s="72">
        <f t="shared" ca="1" si="49"/>
        <v>7.2052103844308251E-6</v>
      </c>
      <c r="M202" s="72">
        <f t="shared" ca="1" si="52"/>
        <v>2.8209937813700905</v>
      </c>
      <c r="N202" s="72">
        <f t="shared" ca="1" si="53"/>
        <v>6.7877074868915539</v>
      </c>
      <c r="O202" s="72">
        <f t="shared" ca="1" si="54"/>
        <v>52.653958543152733</v>
      </c>
      <c r="P202" s="36">
        <f t="shared" ca="1" si="50"/>
        <v>-2.6842522952268896E-3</v>
      </c>
    </row>
    <row r="203" spans="4:16" x14ac:dyDescent="0.2">
      <c r="D203" s="71">
        <f t="shared" si="51"/>
        <v>0</v>
      </c>
      <c r="E203" s="71">
        <f t="shared" si="51"/>
        <v>0</v>
      </c>
      <c r="F203" s="72">
        <f t="shared" si="44"/>
        <v>0</v>
      </c>
      <c r="G203" s="72">
        <f t="shared" si="45"/>
        <v>0</v>
      </c>
      <c r="H203" s="72">
        <f t="shared" si="46"/>
        <v>0</v>
      </c>
      <c r="I203" s="72">
        <f t="shared" si="47"/>
        <v>0</v>
      </c>
      <c r="J203" s="72">
        <f t="shared" si="48"/>
        <v>0</v>
      </c>
      <c r="K203" s="72">
        <f t="shared" ca="1" si="43"/>
        <v>2.6842522952268896E-3</v>
      </c>
      <c r="L203" s="72">
        <f t="shared" ca="1" si="49"/>
        <v>7.2052103844308251E-6</v>
      </c>
      <c r="M203" s="72">
        <f t="shared" ca="1" si="52"/>
        <v>2.8209937813700905</v>
      </c>
      <c r="N203" s="72">
        <f t="shared" ca="1" si="53"/>
        <v>6.7877074868915539</v>
      </c>
      <c r="O203" s="72">
        <f t="shared" ca="1" si="54"/>
        <v>52.653958543152733</v>
      </c>
      <c r="P203" s="36">
        <f t="shared" ca="1" si="50"/>
        <v>-2.6842522952268896E-3</v>
      </c>
    </row>
    <row r="204" spans="4:16" x14ac:dyDescent="0.2">
      <c r="D204" s="71">
        <f t="shared" ref="D204:E267" si="55">A204/A$18</f>
        <v>0</v>
      </c>
      <c r="E204" s="71">
        <f t="shared" si="55"/>
        <v>0</v>
      </c>
      <c r="F204" s="72">
        <f t="shared" si="44"/>
        <v>0</v>
      </c>
      <c r="G204" s="72">
        <f t="shared" si="45"/>
        <v>0</v>
      </c>
      <c r="H204" s="72">
        <f t="shared" si="46"/>
        <v>0</v>
      </c>
      <c r="I204" s="72">
        <f t="shared" si="47"/>
        <v>0</v>
      </c>
      <c r="J204" s="72">
        <f t="shared" si="48"/>
        <v>0</v>
      </c>
      <c r="K204" s="72">
        <f t="shared" ca="1" si="43"/>
        <v>2.6842522952268896E-3</v>
      </c>
      <c r="L204" s="72">
        <f t="shared" ca="1" si="49"/>
        <v>7.2052103844308251E-6</v>
      </c>
      <c r="M204" s="72">
        <f t="shared" ca="1" si="52"/>
        <v>2.8209937813700905</v>
      </c>
      <c r="N204" s="72">
        <f t="shared" ca="1" si="53"/>
        <v>6.7877074868915539</v>
      </c>
      <c r="O204" s="72">
        <f t="shared" ca="1" si="54"/>
        <v>52.653958543152733</v>
      </c>
      <c r="P204" s="36">
        <f t="shared" ca="1" si="50"/>
        <v>-2.6842522952268896E-3</v>
      </c>
    </row>
    <row r="205" spans="4:16" x14ac:dyDescent="0.2">
      <c r="D205" s="71">
        <f t="shared" si="55"/>
        <v>0</v>
      </c>
      <c r="E205" s="71">
        <f t="shared" si="55"/>
        <v>0</v>
      </c>
      <c r="F205" s="72">
        <f t="shared" si="44"/>
        <v>0</v>
      </c>
      <c r="G205" s="72">
        <f t="shared" si="45"/>
        <v>0</v>
      </c>
      <c r="H205" s="72">
        <f t="shared" si="46"/>
        <v>0</v>
      </c>
      <c r="I205" s="72">
        <f t="shared" si="47"/>
        <v>0</v>
      </c>
      <c r="J205" s="72">
        <f t="shared" si="48"/>
        <v>0</v>
      </c>
      <c r="K205" s="72">
        <f t="shared" ca="1" si="43"/>
        <v>2.6842522952268896E-3</v>
      </c>
      <c r="L205" s="72">
        <f t="shared" ca="1" si="49"/>
        <v>7.2052103844308251E-6</v>
      </c>
      <c r="M205" s="72">
        <f t="shared" ca="1" si="52"/>
        <v>2.8209937813700905</v>
      </c>
      <c r="N205" s="72">
        <f t="shared" ca="1" si="53"/>
        <v>6.7877074868915539</v>
      </c>
      <c r="O205" s="72">
        <f t="shared" ca="1" si="54"/>
        <v>52.653958543152733</v>
      </c>
      <c r="P205" s="36">
        <f t="shared" ca="1" si="50"/>
        <v>-2.6842522952268896E-3</v>
      </c>
    </row>
    <row r="206" spans="4:16" x14ac:dyDescent="0.2">
      <c r="D206" s="71">
        <f t="shared" si="55"/>
        <v>0</v>
      </c>
      <c r="E206" s="71">
        <f t="shared" si="55"/>
        <v>0</v>
      </c>
      <c r="F206" s="72">
        <f t="shared" si="44"/>
        <v>0</v>
      </c>
      <c r="G206" s="72">
        <f t="shared" si="45"/>
        <v>0</v>
      </c>
      <c r="H206" s="72">
        <f t="shared" si="46"/>
        <v>0</v>
      </c>
      <c r="I206" s="72">
        <f t="shared" si="47"/>
        <v>0</v>
      </c>
      <c r="J206" s="72">
        <f t="shared" si="48"/>
        <v>0</v>
      </c>
      <c r="K206" s="72">
        <f t="shared" ca="1" si="43"/>
        <v>2.6842522952268896E-3</v>
      </c>
      <c r="L206" s="72">
        <f t="shared" ca="1" si="49"/>
        <v>7.2052103844308251E-6</v>
      </c>
      <c r="M206" s="72">
        <f t="shared" ca="1" si="52"/>
        <v>2.8209937813700905</v>
      </c>
      <c r="N206" s="72">
        <f t="shared" ca="1" si="53"/>
        <v>6.7877074868915539</v>
      </c>
      <c r="O206" s="72">
        <f t="shared" ca="1" si="54"/>
        <v>52.653958543152733</v>
      </c>
      <c r="P206" s="36">
        <f t="shared" ca="1" si="50"/>
        <v>-2.6842522952268896E-3</v>
      </c>
    </row>
    <row r="207" spans="4:16" x14ac:dyDescent="0.2">
      <c r="D207" s="71">
        <f t="shared" si="55"/>
        <v>0</v>
      </c>
      <c r="E207" s="71">
        <f t="shared" si="55"/>
        <v>0</v>
      </c>
      <c r="F207" s="72">
        <f t="shared" si="44"/>
        <v>0</v>
      </c>
      <c r="G207" s="72">
        <f t="shared" si="45"/>
        <v>0</v>
      </c>
      <c r="H207" s="72">
        <f t="shared" si="46"/>
        <v>0</v>
      </c>
      <c r="I207" s="72">
        <f t="shared" si="47"/>
        <v>0</v>
      </c>
      <c r="J207" s="72">
        <f t="shared" si="48"/>
        <v>0</v>
      </c>
      <c r="K207" s="72">
        <f t="shared" ca="1" si="43"/>
        <v>2.6842522952268896E-3</v>
      </c>
      <c r="L207" s="72">
        <f t="shared" ca="1" si="49"/>
        <v>7.2052103844308251E-6</v>
      </c>
      <c r="M207" s="72">
        <f t="shared" ca="1" si="52"/>
        <v>2.8209937813700905</v>
      </c>
      <c r="N207" s="72">
        <f t="shared" ca="1" si="53"/>
        <v>6.7877074868915539</v>
      </c>
      <c r="O207" s="72">
        <f t="shared" ca="1" si="54"/>
        <v>52.653958543152733</v>
      </c>
      <c r="P207" s="36">
        <f t="shared" ca="1" si="50"/>
        <v>-2.6842522952268896E-3</v>
      </c>
    </row>
    <row r="208" spans="4:16" x14ac:dyDescent="0.2">
      <c r="D208" s="71">
        <f t="shared" si="55"/>
        <v>0</v>
      </c>
      <c r="E208" s="71">
        <f t="shared" si="55"/>
        <v>0</v>
      </c>
      <c r="F208" s="72">
        <f t="shared" si="44"/>
        <v>0</v>
      </c>
      <c r="G208" s="72">
        <f t="shared" si="45"/>
        <v>0</v>
      </c>
      <c r="H208" s="72">
        <f t="shared" si="46"/>
        <v>0</v>
      </c>
      <c r="I208" s="72">
        <f t="shared" si="47"/>
        <v>0</v>
      </c>
      <c r="J208" s="72">
        <f t="shared" si="48"/>
        <v>0</v>
      </c>
      <c r="K208" s="72">
        <f t="shared" ca="1" si="43"/>
        <v>2.6842522952268896E-3</v>
      </c>
      <c r="L208" s="72">
        <f t="shared" ca="1" si="49"/>
        <v>7.2052103844308251E-6</v>
      </c>
      <c r="M208" s="72">
        <f t="shared" ca="1" si="52"/>
        <v>2.8209937813700905</v>
      </c>
      <c r="N208" s="72">
        <f t="shared" ca="1" si="53"/>
        <v>6.7877074868915539</v>
      </c>
      <c r="O208" s="72">
        <f t="shared" ca="1" si="54"/>
        <v>52.653958543152733</v>
      </c>
      <c r="P208" s="36">
        <f t="shared" ca="1" si="50"/>
        <v>-2.6842522952268896E-3</v>
      </c>
    </row>
    <row r="209" spans="4:16" x14ac:dyDescent="0.2">
      <c r="D209" s="71">
        <f t="shared" si="55"/>
        <v>0</v>
      </c>
      <c r="E209" s="71">
        <f t="shared" si="55"/>
        <v>0</v>
      </c>
      <c r="F209" s="72">
        <f t="shared" si="44"/>
        <v>0</v>
      </c>
      <c r="G209" s="72">
        <f t="shared" si="45"/>
        <v>0</v>
      </c>
      <c r="H209" s="72">
        <f t="shared" si="46"/>
        <v>0</v>
      </c>
      <c r="I209" s="72">
        <f t="shared" si="47"/>
        <v>0</v>
      </c>
      <c r="J209" s="72">
        <f t="shared" si="48"/>
        <v>0</v>
      </c>
      <c r="K209" s="72">
        <f t="shared" ca="1" si="43"/>
        <v>2.6842522952268896E-3</v>
      </c>
      <c r="L209" s="72">
        <f t="shared" ca="1" si="49"/>
        <v>7.2052103844308251E-6</v>
      </c>
      <c r="M209" s="72">
        <f t="shared" ca="1" si="52"/>
        <v>2.8209937813700905</v>
      </c>
      <c r="N209" s="72">
        <f t="shared" ca="1" si="53"/>
        <v>6.7877074868915539</v>
      </c>
      <c r="O209" s="72">
        <f t="shared" ca="1" si="54"/>
        <v>52.653958543152733</v>
      </c>
      <c r="P209" s="36">
        <f t="shared" ca="1" si="50"/>
        <v>-2.6842522952268896E-3</v>
      </c>
    </row>
    <row r="210" spans="4:16" x14ac:dyDescent="0.2">
      <c r="D210" s="71">
        <f t="shared" si="55"/>
        <v>0</v>
      </c>
      <c r="E210" s="71">
        <f t="shared" si="55"/>
        <v>0</v>
      </c>
      <c r="F210" s="72">
        <f t="shared" si="44"/>
        <v>0</v>
      </c>
      <c r="G210" s="72">
        <f t="shared" si="45"/>
        <v>0</v>
      </c>
      <c r="H210" s="72">
        <f t="shared" si="46"/>
        <v>0</v>
      </c>
      <c r="I210" s="72">
        <f t="shared" si="47"/>
        <v>0</v>
      </c>
      <c r="J210" s="72">
        <f t="shared" si="48"/>
        <v>0</v>
      </c>
      <c r="K210" s="72">
        <f t="shared" ca="1" si="43"/>
        <v>2.6842522952268896E-3</v>
      </c>
      <c r="L210" s="72">
        <f t="shared" ca="1" si="49"/>
        <v>7.2052103844308251E-6</v>
      </c>
      <c r="M210" s="72">
        <f t="shared" ca="1" si="52"/>
        <v>2.8209937813700905</v>
      </c>
      <c r="N210" s="72">
        <f t="shared" ca="1" si="53"/>
        <v>6.7877074868915539</v>
      </c>
      <c r="O210" s="72">
        <f t="shared" ca="1" si="54"/>
        <v>52.653958543152733</v>
      </c>
      <c r="P210" s="36">
        <f t="shared" ca="1" si="50"/>
        <v>-2.6842522952268896E-3</v>
      </c>
    </row>
    <row r="211" spans="4:16" x14ac:dyDescent="0.2">
      <c r="D211" s="71">
        <f t="shared" si="55"/>
        <v>0</v>
      </c>
      <c r="E211" s="71">
        <f t="shared" si="55"/>
        <v>0</v>
      </c>
      <c r="F211" s="72">
        <f t="shared" si="44"/>
        <v>0</v>
      </c>
      <c r="G211" s="72">
        <f t="shared" si="45"/>
        <v>0</v>
      </c>
      <c r="H211" s="72">
        <f t="shared" si="46"/>
        <v>0</v>
      </c>
      <c r="I211" s="72">
        <f t="shared" si="47"/>
        <v>0</v>
      </c>
      <c r="J211" s="72">
        <f t="shared" si="48"/>
        <v>0</v>
      </c>
      <c r="K211" s="72">
        <f t="shared" ca="1" si="43"/>
        <v>2.6842522952268896E-3</v>
      </c>
      <c r="L211" s="72">
        <f t="shared" ca="1" si="49"/>
        <v>7.2052103844308251E-6</v>
      </c>
      <c r="M211" s="72">
        <f t="shared" ca="1" si="52"/>
        <v>2.8209937813700905</v>
      </c>
      <c r="N211" s="72">
        <f t="shared" ca="1" si="53"/>
        <v>6.7877074868915539</v>
      </c>
      <c r="O211" s="72">
        <f t="shared" ca="1" si="54"/>
        <v>52.653958543152733</v>
      </c>
      <c r="P211" s="36">
        <f t="shared" ca="1" si="50"/>
        <v>-2.6842522952268896E-3</v>
      </c>
    </row>
    <row r="212" spans="4:16" x14ac:dyDescent="0.2">
      <c r="D212" s="71">
        <f t="shared" si="55"/>
        <v>0</v>
      </c>
      <c r="E212" s="71">
        <f t="shared" si="55"/>
        <v>0</v>
      </c>
      <c r="F212" s="72">
        <f t="shared" si="44"/>
        <v>0</v>
      </c>
      <c r="G212" s="72">
        <f t="shared" si="45"/>
        <v>0</v>
      </c>
      <c r="H212" s="72">
        <f t="shared" si="46"/>
        <v>0</v>
      </c>
      <c r="I212" s="72">
        <f t="shared" si="47"/>
        <v>0</v>
      </c>
      <c r="J212" s="72">
        <f t="shared" si="48"/>
        <v>0</v>
      </c>
      <c r="K212" s="72">
        <f t="shared" ca="1" si="43"/>
        <v>2.6842522952268896E-3</v>
      </c>
      <c r="L212" s="72">
        <f t="shared" ca="1" si="49"/>
        <v>7.2052103844308251E-6</v>
      </c>
      <c r="M212" s="72">
        <f t="shared" ca="1" si="52"/>
        <v>2.8209937813700905</v>
      </c>
      <c r="N212" s="72">
        <f t="shared" ca="1" si="53"/>
        <v>6.7877074868915539</v>
      </c>
      <c r="O212" s="72">
        <f t="shared" ca="1" si="54"/>
        <v>52.653958543152733</v>
      </c>
      <c r="P212" s="36">
        <f t="shared" ca="1" si="50"/>
        <v>-2.6842522952268896E-3</v>
      </c>
    </row>
    <row r="213" spans="4:16" x14ac:dyDescent="0.2">
      <c r="D213" s="71">
        <f t="shared" si="55"/>
        <v>0</v>
      </c>
      <c r="E213" s="71">
        <f t="shared" si="55"/>
        <v>0</v>
      </c>
      <c r="F213" s="72">
        <f t="shared" si="44"/>
        <v>0</v>
      </c>
      <c r="G213" s="72">
        <f t="shared" si="45"/>
        <v>0</v>
      </c>
      <c r="H213" s="72">
        <f t="shared" si="46"/>
        <v>0</v>
      </c>
      <c r="I213" s="72">
        <f t="shared" si="47"/>
        <v>0</v>
      </c>
      <c r="J213" s="72">
        <f t="shared" si="48"/>
        <v>0</v>
      </c>
      <c r="K213" s="72">
        <f t="shared" ref="K213:K276" ca="1" si="56">+E$4+E$5*D213+E$6*D213^2</f>
        <v>2.6842522952268896E-3</v>
      </c>
      <c r="L213" s="72">
        <f t="shared" ca="1" si="49"/>
        <v>7.2052103844308251E-6</v>
      </c>
      <c r="M213" s="72">
        <f t="shared" ca="1" si="52"/>
        <v>2.8209937813700905</v>
      </c>
      <c r="N213" s="72">
        <f t="shared" ca="1" si="53"/>
        <v>6.7877074868915539</v>
      </c>
      <c r="O213" s="72">
        <f t="shared" ca="1" si="54"/>
        <v>52.653958543152733</v>
      </c>
      <c r="P213" s="36">
        <f t="shared" ca="1" si="50"/>
        <v>-2.6842522952268896E-3</v>
      </c>
    </row>
    <row r="214" spans="4:16" x14ac:dyDescent="0.2">
      <c r="D214" s="71">
        <f t="shared" si="55"/>
        <v>0</v>
      </c>
      <c r="E214" s="71">
        <f t="shared" si="55"/>
        <v>0</v>
      </c>
      <c r="F214" s="72">
        <f t="shared" ref="F214:F277" si="57">D214*D214</f>
        <v>0</v>
      </c>
      <c r="G214" s="72">
        <f t="shared" ref="G214:G277" si="58">D214*F214</f>
        <v>0</v>
      </c>
      <c r="H214" s="72">
        <f t="shared" ref="H214:H277" si="59">F214*F214</f>
        <v>0</v>
      </c>
      <c r="I214" s="72">
        <f t="shared" ref="I214:I277" si="60">E214*D214</f>
        <v>0</v>
      </c>
      <c r="J214" s="72">
        <f t="shared" ref="J214:J277" si="61">I214*D214</f>
        <v>0</v>
      </c>
      <c r="K214" s="72">
        <f t="shared" ca="1" si="56"/>
        <v>2.6842522952268896E-3</v>
      </c>
      <c r="L214" s="72">
        <f t="shared" ref="L214:L277" ca="1" si="62">+(K214-E214)^2</f>
        <v>7.2052103844308251E-6</v>
      </c>
      <c r="M214" s="72">
        <f t="shared" ca="1" si="52"/>
        <v>2.8209937813700905</v>
      </c>
      <c r="N214" s="72">
        <f t="shared" ca="1" si="53"/>
        <v>6.7877074868915539</v>
      </c>
      <c r="O214" s="72">
        <f t="shared" ca="1" si="54"/>
        <v>52.653958543152733</v>
      </c>
      <c r="P214" s="36">
        <f t="shared" ref="P214:P277" ca="1" si="63">+E214-K214</f>
        <v>-2.6842522952268896E-3</v>
      </c>
    </row>
    <row r="215" spans="4:16" x14ac:dyDescent="0.2">
      <c r="D215" s="71">
        <f t="shared" si="55"/>
        <v>0</v>
      </c>
      <c r="E215" s="71">
        <f t="shared" si="55"/>
        <v>0</v>
      </c>
      <c r="F215" s="72">
        <f t="shared" si="57"/>
        <v>0</v>
      </c>
      <c r="G215" s="72">
        <f t="shared" si="58"/>
        <v>0</v>
      </c>
      <c r="H215" s="72">
        <f t="shared" si="59"/>
        <v>0</v>
      </c>
      <c r="I215" s="72">
        <f t="shared" si="60"/>
        <v>0</v>
      </c>
      <c r="J215" s="72">
        <f t="shared" si="61"/>
        <v>0</v>
      </c>
      <c r="K215" s="72">
        <f t="shared" ca="1" si="56"/>
        <v>2.6842522952268896E-3</v>
      </c>
      <c r="L215" s="72">
        <f t="shared" ca="1" si="62"/>
        <v>7.2052103844308251E-6</v>
      </c>
      <c r="M215" s="72">
        <f t="shared" ca="1" si="52"/>
        <v>2.8209937813700905</v>
      </c>
      <c r="N215" s="72">
        <f t="shared" ca="1" si="53"/>
        <v>6.7877074868915539</v>
      </c>
      <c r="O215" s="72">
        <f t="shared" ca="1" si="54"/>
        <v>52.653958543152733</v>
      </c>
      <c r="P215" s="36">
        <f t="shared" ca="1" si="63"/>
        <v>-2.6842522952268896E-3</v>
      </c>
    </row>
    <row r="216" spans="4:16" x14ac:dyDescent="0.2">
      <c r="D216" s="71">
        <f t="shared" si="55"/>
        <v>0</v>
      </c>
      <c r="E216" s="71">
        <f t="shared" si="55"/>
        <v>0</v>
      </c>
      <c r="F216" s="72">
        <f t="shared" si="57"/>
        <v>0</v>
      </c>
      <c r="G216" s="72">
        <f t="shared" si="58"/>
        <v>0</v>
      </c>
      <c r="H216" s="72">
        <f t="shared" si="59"/>
        <v>0</v>
      </c>
      <c r="I216" s="72">
        <f t="shared" si="60"/>
        <v>0</v>
      </c>
      <c r="J216" s="72">
        <f t="shared" si="61"/>
        <v>0</v>
      </c>
      <c r="K216" s="72">
        <f t="shared" ca="1" si="56"/>
        <v>2.6842522952268896E-3</v>
      </c>
      <c r="L216" s="72">
        <f t="shared" ca="1" si="62"/>
        <v>7.2052103844308251E-6</v>
      </c>
      <c r="M216" s="72">
        <f t="shared" ca="1" si="52"/>
        <v>2.8209937813700905</v>
      </c>
      <c r="N216" s="72">
        <f t="shared" ca="1" si="53"/>
        <v>6.7877074868915539</v>
      </c>
      <c r="O216" s="72">
        <f t="shared" ca="1" si="54"/>
        <v>52.653958543152733</v>
      </c>
      <c r="P216" s="36">
        <f t="shared" ca="1" si="63"/>
        <v>-2.6842522952268896E-3</v>
      </c>
    </row>
    <row r="217" spans="4:16" x14ac:dyDescent="0.2">
      <c r="D217" s="71">
        <f t="shared" si="55"/>
        <v>0</v>
      </c>
      <c r="E217" s="71">
        <f t="shared" si="55"/>
        <v>0</v>
      </c>
      <c r="F217" s="72">
        <f t="shared" si="57"/>
        <v>0</v>
      </c>
      <c r="G217" s="72">
        <f t="shared" si="58"/>
        <v>0</v>
      </c>
      <c r="H217" s="72">
        <f t="shared" si="59"/>
        <v>0</v>
      </c>
      <c r="I217" s="72">
        <f t="shared" si="60"/>
        <v>0</v>
      </c>
      <c r="J217" s="72">
        <f t="shared" si="61"/>
        <v>0</v>
      </c>
      <c r="K217" s="72">
        <f t="shared" ca="1" si="56"/>
        <v>2.6842522952268896E-3</v>
      </c>
      <c r="L217" s="72">
        <f t="shared" ca="1" si="62"/>
        <v>7.2052103844308251E-6</v>
      </c>
      <c r="M217" s="72">
        <f t="shared" ca="1" si="52"/>
        <v>2.8209937813700905</v>
      </c>
      <c r="N217" s="72">
        <f t="shared" ca="1" si="53"/>
        <v>6.7877074868915539</v>
      </c>
      <c r="O217" s="72">
        <f t="shared" ca="1" si="54"/>
        <v>52.653958543152733</v>
      </c>
      <c r="P217" s="36">
        <f t="shared" ca="1" si="63"/>
        <v>-2.6842522952268896E-3</v>
      </c>
    </row>
    <row r="218" spans="4:16" x14ac:dyDescent="0.2">
      <c r="D218" s="71">
        <f t="shared" si="55"/>
        <v>0</v>
      </c>
      <c r="E218" s="71">
        <f t="shared" si="55"/>
        <v>0</v>
      </c>
      <c r="F218" s="72">
        <f t="shared" si="57"/>
        <v>0</v>
      </c>
      <c r="G218" s="72">
        <f t="shared" si="58"/>
        <v>0</v>
      </c>
      <c r="H218" s="72">
        <f t="shared" si="59"/>
        <v>0</v>
      </c>
      <c r="I218" s="72">
        <f t="shared" si="60"/>
        <v>0</v>
      </c>
      <c r="J218" s="72">
        <f t="shared" si="61"/>
        <v>0</v>
      </c>
      <c r="K218" s="72">
        <f t="shared" ca="1" si="56"/>
        <v>2.6842522952268896E-3</v>
      </c>
      <c r="L218" s="72">
        <f t="shared" ca="1" si="62"/>
        <v>7.2052103844308251E-6</v>
      </c>
      <c r="M218" s="72">
        <f t="shared" ca="1" si="52"/>
        <v>2.8209937813700905</v>
      </c>
      <c r="N218" s="72">
        <f t="shared" ca="1" si="53"/>
        <v>6.7877074868915539</v>
      </c>
      <c r="O218" s="72">
        <f t="shared" ca="1" si="54"/>
        <v>52.653958543152733</v>
      </c>
      <c r="P218" s="36">
        <f t="shared" ca="1" si="63"/>
        <v>-2.6842522952268896E-3</v>
      </c>
    </row>
    <row r="219" spans="4:16" x14ac:dyDescent="0.2">
      <c r="D219" s="71">
        <f t="shared" si="55"/>
        <v>0</v>
      </c>
      <c r="E219" s="71">
        <f t="shared" si="55"/>
        <v>0</v>
      </c>
      <c r="F219" s="72">
        <f t="shared" si="57"/>
        <v>0</v>
      </c>
      <c r="G219" s="72">
        <f t="shared" si="58"/>
        <v>0</v>
      </c>
      <c r="H219" s="72">
        <f t="shared" si="59"/>
        <v>0</v>
      </c>
      <c r="I219" s="72">
        <f t="shared" si="60"/>
        <v>0</v>
      </c>
      <c r="J219" s="72">
        <f t="shared" si="61"/>
        <v>0</v>
      </c>
      <c r="K219" s="72">
        <f t="shared" ca="1" si="56"/>
        <v>2.6842522952268896E-3</v>
      </c>
      <c r="L219" s="72">
        <f t="shared" ca="1" si="62"/>
        <v>7.2052103844308251E-6</v>
      </c>
      <c r="M219" s="72">
        <f t="shared" ca="1" si="52"/>
        <v>2.8209937813700905</v>
      </c>
      <c r="N219" s="72">
        <f t="shared" ca="1" si="53"/>
        <v>6.7877074868915539</v>
      </c>
      <c r="O219" s="72">
        <f t="shared" ca="1" si="54"/>
        <v>52.653958543152733</v>
      </c>
      <c r="P219" s="36">
        <f t="shared" ca="1" si="63"/>
        <v>-2.6842522952268896E-3</v>
      </c>
    </row>
    <row r="220" spans="4:16" x14ac:dyDescent="0.2">
      <c r="D220" s="71">
        <f t="shared" si="55"/>
        <v>0</v>
      </c>
      <c r="E220" s="71">
        <f t="shared" si="55"/>
        <v>0</v>
      </c>
      <c r="F220" s="72">
        <f t="shared" si="57"/>
        <v>0</v>
      </c>
      <c r="G220" s="72">
        <f t="shared" si="58"/>
        <v>0</v>
      </c>
      <c r="H220" s="72">
        <f t="shared" si="59"/>
        <v>0</v>
      </c>
      <c r="I220" s="72">
        <f t="shared" si="60"/>
        <v>0</v>
      </c>
      <c r="J220" s="72">
        <f t="shared" si="61"/>
        <v>0</v>
      </c>
      <c r="K220" s="72">
        <f t="shared" ca="1" si="56"/>
        <v>2.6842522952268896E-3</v>
      </c>
      <c r="L220" s="72">
        <f t="shared" ca="1" si="62"/>
        <v>7.2052103844308251E-6</v>
      </c>
      <c r="M220" s="72">
        <f t="shared" ca="1" si="52"/>
        <v>2.8209937813700905</v>
      </c>
      <c r="N220" s="72">
        <f t="shared" ca="1" si="53"/>
        <v>6.7877074868915539</v>
      </c>
      <c r="O220" s="72">
        <f t="shared" ca="1" si="54"/>
        <v>52.653958543152733</v>
      </c>
      <c r="P220" s="36">
        <f t="shared" ca="1" si="63"/>
        <v>-2.6842522952268896E-3</v>
      </c>
    </row>
    <row r="221" spans="4:16" x14ac:dyDescent="0.2">
      <c r="D221" s="71">
        <f t="shared" si="55"/>
        <v>0</v>
      </c>
      <c r="E221" s="71">
        <f t="shared" si="55"/>
        <v>0</v>
      </c>
      <c r="F221" s="72">
        <f t="shared" si="57"/>
        <v>0</v>
      </c>
      <c r="G221" s="72">
        <f t="shared" si="58"/>
        <v>0</v>
      </c>
      <c r="H221" s="72">
        <f t="shared" si="59"/>
        <v>0</v>
      </c>
      <c r="I221" s="72">
        <f t="shared" si="60"/>
        <v>0</v>
      </c>
      <c r="J221" s="72">
        <f t="shared" si="61"/>
        <v>0</v>
      </c>
      <c r="K221" s="72">
        <f t="shared" ca="1" si="56"/>
        <v>2.6842522952268896E-3</v>
      </c>
      <c r="L221" s="72">
        <f t="shared" ca="1" si="62"/>
        <v>7.2052103844308251E-6</v>
      </c>
      <c r="M221" s="72">
        <f t="shared" ca="1" si="52"/>
        <v>2.8209937813700905</v>
      </c>
      <c r="N221" s="72">
        <f t="shared" ca="1" si="53"/>
        <v>6.7877074868915539</v>
      </c>
      <c r="O221" s="72">
        <f t="shared" ca="1" si="54"/>
        <v>52.653958543152733</v>
      </c>
      <c r="P221" s="36">
        <f t="shared" ca="1" si="63"/>
        <v>-2.6842522952268896E-3</v>
      </c>
    </row>
    <row r="222" spans="4:16" x14ac:dyDescent="0.2">
      <c r="D222" s="71">
        <f t="shared" si="55"/>
        <v>0</v>
      </c>
      <c r="E222" s="71">
        <f t="shared" si="55"/>
        <v>0</v>
      </c>
      <c r="F222" s="72">
        <f t="shared" si="57"/>
        <v>0</v>
      </c>
      <c r="G222" s="72">
        <f t="shared" si="58"/>
        <v>0</v>
      </c>
      <c r="H222" s="72">
        <f t="shared" si="59"/>
        <v>0</v>
      </c>
      <c r="I222" s="72">
        <f t="shared" si="60"/>
        <v>0</v>
      </c>
      <c r="J222" s="72">
        <f t="shared" si="61"/>
        <v>0</v>
      </c>
      <c r="K222" s="72">
        <f t="shared" ca="1" si="56"/>
        <v>2.6842522952268896E-3</v>
      </c>
      <c r="L222" s="72">
        <f t="shared" ca="1" si="62"/>
        <v>7.2052103844308251E-6</v>
      </c>
      <c r="M222" s="72">
        <f t="shared" ca="1" si="52"/>
        <v>2.8209937813700905</v>
      </c>
      <c r="N222" s="72">
        <f t="shared" ca="1" si="53"/>
        <v>6.7877074868915539</v>
      </c>
      <c r="O222" s="72">
        <f t="shared" ca="1" si="54"/>
        <v>52.653958543152733</v>
      </c>
      <c r="P222" s="36">
        <f t="shared" ca="1" si="63"/>
        <v>-2.6842522952268896E-3</v>
      </c>
    </row>
    <row r="223" spans="4:16" x14ac:dyDescent="0.2">
      <c r="D223" s="71">
        <f t="shared" si="55"/>
        <v>0</v>
      </c>
      <c r="E223" s="71">
        <f t="shared" si="55"/>
        <v>0</v>
      </c>
      <c r="F223" s="72">
        <f t="shared" si="57"/>
        <v>0</v>
      </c>
      <c r="G223" s="72">
        <f t="shared" si="58"/>
        <v>0</v>
      </c>
      <c r="H223" s="72">
        <f t="shared" si="59"/>
        <v>0</v>
      </c>
      <c r="I223" s="72">
        <f t="shared" si="60"/>
        <v>0</v>
      </c>
      <c r="J223" s="72">
        <f t="shared" si="61"/>
        <v>0</v>
      </c>
      <c r="K223" s="72">
        <f t="shared" ca="1" si="56"/>
        <v>2.6842522952268896E-3</v>
      </c>
      <c r="L223" s="72">
        <f t="shared" ca="1" si="62"/>
        <v>7.2052103844308251E-6</v>
      </c>
      <c r="M223" s="72">
        <f t="shared" ca="1" si="52"/>
        <v>2.8209937813700905</v>
      </c>
      <c r="N223" s="72">
        <f t="shared" ca="1" si="53"/>
        <v>6.7877074868915539</v>
      </c>
      <c r="O223" s="72">
        <f t="shared" ca="1" si="54"/>
        <v>52.653958543152733</v>
      </c>
      <c r="P223" s="36">
        <f t="shared" ca="1" si="63"/>
        <v>-2.6842522952268896E-3</v>
      </c>
    </row>
    <row r="224" spans="4:16" x14ac:dyDescent="0.2">
      <c r="D224" s="71">
        <f t="shared" si="55"/>
        <v>0</v>
      </c>
      <c r="E224" s="71">
        <f t="shared" si="55"/>
        <v>0</v>
      </c>
      <c r="F224" s="72">
        <f t="shared" si="57"/>
        <v>0</v>
      </c>
      <c r="G224" s="72">
        <f t="shared" si="58"/>
        <v>0</v>
      </c>
      <c r="H224" s="72">
        <f t="shared" si="59"/>
        <v>0</v>
      </c>
      <c r="I224" s="72">
        <f t="shared" si="60"/>
        <v>0</v>
      </c>
      <c r="J224" s="72">
        <f t="shared" si="61"/>
        <v>0</v>
      </c>
      <c r="K224" s="72">
        <f t="shared" ca="1" si="56"/>
        <v>2.6842522952268896E-3</v>
      </c>
      <c r="L224" s="72">
        <f t="shared" ca="1" si="62"/>
        <v>7.2052103844308251E-6</v>
      </c>
      <c r="M224" s="72">
        <f t="shared" ca="1" si="52"/>
        <v>2.8209937813700905</v>
      </c>
      <c r="N224" s="72">
        <f t="shared" ca="1" si="53"/>
        <v>6.7877074868915539</v>
      </c>
      <c r="O224" s="72">
        <f t="shared" ca="1" si="54"/>
        <v>52.653958543152733</v>
      </c>
      <c r="P224" s="36">
        <f t="shared" ca="1" si="63"/>
        <v>-2.6842522952268896E-3</v>
      </c>
    </row>
    <row r="225" spans="4:16" x14ac:dyDescent="0.2">
      <c r="D225" s="71">
        <f t="shared" si="55"/>
        <v>0</v>
      </c>
      <c r="E225" s="71">
        <f t="shared" si="55"/>
        <v>0</v>
      </c>
      <c r="F225" s="72">
        <f t="shared" si="57"/>
        <v>0</v>
      </c>
      <c r="G225" s="72">
        <f t="shared" si="58"/>
        <v>0</v>
      </c>
      <c r="H225" s="72">
        <f t="shared" si="59"/>
        <v>0</v>
      </c>
      <c r="I225" s="72">
        <f t="shared" si="60"/>
        <v>0</v>
      </c>
      <c r="J225" s="72">
        <f t="shared" si="61"/>
        <v>0</v>
      </c>
      <c r="K225" s="72">
        <f t="shared" ca="1" si="56"/>
        <v>2.6842522952268896E-3</v>
      </c>
      <c r="L225" s="72">
        <f t="shared" ca="1" si="62"/>
        <v>7.2052103844308251E-6</v>
      </c>
      <c r="M225" s="72">
        <f t="shared" ca="1" si="52"/>
        <v>2.8209937813700905</v>
      </c>
      <c r="N225" s="72">
        <f t="shared" ca="1" si="53"/>
        <v>6.7877074868915539</v>
      </c>
      <c r="O225" s="72">
        <f t="shared" ca="1" si="54"/>
        <v>52.653958543152733</v>
      </c>
      <c r="P225" s="36">
        <f t="shared" ca="1" si="63"/>
        <v>-2.6842522952268896E-3</v>
      </c>
    </row>
    <row r="226" spans="4:16" x14ac:dyDescent="0.2">
      <c r="D226" s="71">
        <f t="shared" si="55"/>
        <v>0</v>
      </c>
      <c r="E226" s="71">
        <f t="shared" si="55"/>
        <v>0</v>
      </c>
      <c r="F226" s="72">
        <f t="shared" si="57"/>
        <v>0</v>
      </c>
      <c r="G226" s="72">
        <f t="shared" si="58"/>
        <v>0</v>
      </c>
      <c r="H226" s="72">
        <f t="shared" si="59"/>
        <v>0</v>
      </c>
      <c r="I226" s="72">
        <f t="shared" si="60"/>
        <v>0</v>
      </c>
      <c r="J226" s="72">
        <f t="shared" si="61"/>
        <v>0</v>
      </c>
      <c r="K226" s="72">
        <f t="shared" ca="1" si="56"/>
        <v>2.6842522952268896E-3</v>
      </c>
      <c r="L226" s="72">
        <f t="shared" ca="1" si="62"/>
        <v>7.2052103844308251E-6</v>
      </c>
      <c r="M226" s="72">
        <f t="shared" ca="1" si="52"/>
        <v>2.8209937813700905</v>
      </c>
      <c r="N226" s="72">
        <f t="shared" ca="1" si="53"/>
        <v>6.7877074868915539</v>
      </c>
      <c r="O226" s="72">
        <f t="shared" ca="1" si="54"/>
        <v>52.653958543152733</v>
      </c>
      <c r="P226" s="36">
        <f t="shared" ca="1" si="63"/>
        <v>-2.6842522952268896E-3</v>
      </c>
    </row>
    <row r="227" spans="4:16" x14ac:dyDescent="0.2">
      <c r="D227" s="71">
        <f t="shared" si="55"/>
        <v>0</v>
      </c>
      <c r="E227" s="71">
        <f t="shared" si="55"/>
        <v>0</v>
      </c>
      <c r="F227" s="72">
        <f t="shared" si="57"/>
        <v>0</v>
      </c>
      <c r="G227" s="72">
        <f t="shared" si="58"/>
        <v>0</v>
      </c>
      <c r="H227" s="72">
        <f t="shared" si="59"/>
        <v>0</v>
      </c>
      <c r="I227" s="72">
        <f t="shared" si="60"/>
        <v>0</v>
      </c>
      <c r="J227" s="72">
        <f t="shared" si="61"/>
        <v>0</v>
      </c>
      <c r="K227" s="72">
        <f t="shared" ca="1" si="56"/>
        <v>2.6842522952268896E-3</v>
      </c>
      <c r="L227" s="72">
        <f t="shared" ca="1" si="62"/>
        <v>7.2052103844308251E-6</v>
      </c>
      <c r="M227" s="72">
        <f t="shared" ca="1" si="52"/>
        <v>2.8209937813700905</v>
      </c>
      <c r="N227" s="72">
        <f t="shared" ca="1" si="53"/>
        <v>6.7877074868915539</v>
      </c>
      <c r="O227" s="72">
        <f t="shared" ca="1" si="54"/>
        <v>52.653958543152733</v>
      </c>
      <c r="P227" s="36">
        <f t="shared" ca="1" si="63"/>
        <v>-2.6842522952268896E-3</v>
      </c>
    </row>
    <row r="228" spans="4:16" x14ac:dyDescent="0.2">
      <c r="D228" s="71">
        <f t="shared" si="55"/>
        <v>0</v>
      </c>
      <c r="E228" s="71">
        <f t="shared" si="55"/>
        <v>0</v>
      </c>
      <c r="F228" s="72">
        <f t="shared" si="57"/>
        <v>0</v>
      </c>
      <c r="G228" s="72">
        <f t="shared" si="58"/>
        <v>0</v>
      </c>
      <c r="H228" s="72">
        <f t="shared" si="59"/>
        <v>0</v>
      </c>
      <c r="I228" s="72">
        <f t="shared" si="60"/>
        <v>0</v>
      </c>
      <c r="J228" s="72">
        <f t="shared" si="61"/>
        <v>0</v>
      </c>
      <c r="K228" s="72">
        <f t="shared" ca="1" si="56"/>
        <v>2.6842522952268896E-3</v>
      </c>
      <c r="L228" s="72">
        <f t="shared" ca="1" si="62"/>
        <v>7.2052103844308251E-6</v>
      </c>
      <c r="M228" s="72">
        <f t="shared" ca="1" si="52"/>
        <v>2.8209937813700905</v>
      </c>
      <c r="N228" s="72">
        <f t="shared" ca="1" si="53"/>
        <v>6.7877074868915539</v>
      </c>
      <c r="O228" s="72">
        <f t="shared" ca="1" si="54"/>
        <v>52.653958543152733</v>
      </c>
      <c r="P228" s="36">
        <f t="shared" ca="1" si="63"/>
        <v>-2.6842522952268896E-3</v>
      </c>
    </row>
    <row r="229" spans="4:16" x14ac:dyDescent="0.2">
      <c r="D229" s="71">
        <f t="shared" si="55"/>
        <v>0</v>
      </c>
      <c r="E229" s="71">
        <f t="shared" si="55"/>
        <v>0</v>
      </c>
      <c r="F229" s="72">
        <f t="shared" si="57"/>
        <v>0</v>
      </c>
      <c r="G229" s="72">
        <f t="shared" si="58"/>
        <v>0</v>
      </c>
      <c r="H229" s="72">
        <f t="shared" si="59"/>
        <v>0</v>
      </c>
      <c r="I229" s="72">
        <f t="shared" si="60"/>
        <v>0</v>
      </c>
      <c r="J229" s="72">
        <f t="shared" si="61"/>
        <v>0</v>
      </c>
      <c r="K229" s="72">
        <f t="shared" ca="1" si="56"/>
        <v>2.6842522952268896E-3</v>
      </c>
      <c r="L229" s="72">
        <f t="shared" ca="1" si="62"/>
        <v>7.2052103844308251E-6</v>
      </c>
      <c r="M229" s="72">
        <f t="shared" ca="1" si="52"/>
        <v>2.8209937813700905</v>
      </c>
      <c r="N229" s="72">
        <f t="shared" ca="1" si="53"/>
        <v>6.7877074868915539</v>
      </c>
      <c r="O229" s="72">
        <f t="shared" ca="1" si="54"/>
        <v>52.653958543152733</v>
      </c>
      <c r="P229" s="36">
        <f t="shared" ca="1" si="63"/>
        <v>-2.6842522952268896E-3</v>
      </c>
    </row>
    <row r="230" spans="4:16" x14ac:dyDescent="0.2">
      <c r="D230" s="71">
        <f t="shared" si="55"/>
        <v>0</v>
      </c>
      <c r="E230" s="71">
        <f t="shared" si="55"/>
        <v>0</v>
      </c>
      <c r="F230" s="72">
        <f t="shared" si="57"/>
        <v>0</v>
      </c>
      <c r="G230" s="72">
        <f t="shared" si="58"/>
        <v>0</v>
      </c>
      <c r="H230" s="72">
        <f t="shared" si="59"/>
        <v>0</v>
      </c>
      <c r="I230" s="72">
        <f t="shared" si="60"/>
        <v>0</v>
      </c>
      <c r="J230" s="72">
        <f t="shared" si="61"/>
        <v>0</v>
      </c>
      <c r="K230" s="72">
        <f t="shared" ca="1" si="56"/>
        <v>2.6842522952268896E-3</v>
      </c>
      <c r="L230" s="72">
        <f t="shared" ca="1" si="62"/>
        <v>7.2052103844308251E-6</v>
      </c>
      <c r="M230" s="72">
        <f t="shared" ca="1" si="52"/>
        <v>2.8209937813700905</v>
      </c>
      <c r="N230" s="72">
        <f t="shared" ca="1" si="53"/>
        <v>6.7877074868915539</v>
      </c>
      <c r="O230" s="72">
        <f t="shared" ca="1" si="54"/>
        <v>52.653958543152733</v>
      </c>
      <c r="P230" s="36">
        <f t="shared" ca="1" si="63"/>
        <v>-2.6842522952268896E-3</v>
      </c>
    </row>
    <row r="231" spans="4:16" x14ac:dyDescent="0.2">
      <c r="D231" s="71">
        <f t="shared" si="55"/>
        <v>0</v>
      </c>
      <c r="E231" s="71">
        <f t="shared" si="55"/>
        <v>0</v>
      </c>
      <c r="F231" s="72">
        <f t="shared" si="57"/>
        <v>0</v>
      </c>
      <c r="G231" s="72">
        <f t="shared" si="58"/>
        <v>0</v>
      </c>
      <c r="H231" s="72">
        <f t="shared" si="59"/>
        <v>0</v>
      </c>
      <c r="I231" s="72">
        <f t="shared" si="60"/>
        <v>0</v>
      </c>
      <c r="J231" s="72">
        <f t="shared" si="61"/>
        <v>0</v>
      </c>
      <c r="K231" s="72">
        <f t="shared" ca="1" si="56"/>
        <v>2.6842522952268896E-3</v>
      </c>
      <c r="L231" s="72">
        <f t="shared" ca="1" si="62"/>
        <v>7.2052103844308251E-6</v>
      </c>
      <c r="M231" s="72">
        <f t="shared" ca="1" si="52"/>
        <v>2.8209937813700905</v>
      </c>
      <c r="N231" s="72">
        <f t="shared" ca="1" si="53"/>
        <v>6.7877074868915539</v>
      </c>
      <c r="O231" s="72">
        <f t="shared" ca="1" si="54"/>
        <v>52.653958543152733</v>
      </c>
      <c r="P231" s="36">
        <f t="shared" ca="1" si="63"/>
        <v>-2.6842522952268896E-3</v>
      </c>
    </row>
    <row r="232" spans="4:16" x14ac:dyDescent="0.2">
      <c r="D232" s="71">
        <f t="shared" si="55"/>
        <v>0</v>
      </c>
      <c r="E232" s="71">
        <f t="shared" si="55"/>
        <v>0</v>
      </c>
      <c r="F232" s="72">
        <f t="shared" si="57"/>
        <v>0</v>
      </c>
      <c r="G232" s="72">
        <f t="shared" si="58"/>
        <v>0</v>
      </c>
      <c r="H232" s="72">
        <f t="shared" si="59"/>
        <v>0</v>
      </c>
      <c r="I232" s="72">
        <f t="shared" si="60"/>
        <v>0</v>
      </c>
      <c r="J232" s="72">
        <f t="shared" si="61"/>
        <v>0</v>
      </c>
      <c r="K232" s="72">
        <f t="shared" ca="1" si="56"/>
        <v>2.6842522952268896E-3</v>
      </c>
      <c r="L232" s="72">
        <f t="shared" ca="1" si="62"/>
        <v>7.2052103844308251E-6</v>
      </c>
      <c r="M232" s="72">
        <f t="shared" ca="1" si="52"/>
        <v>2.8209937813700905</v>
      </c>
      <c r="N232" s="72">
        <f t="shared" ca="1" si="53"/>
        <v>6.7877074868915539</v>
      </c>
      <c r="O232" s="72">
        <f t="shared" ca="1" si="54"/>
        <v>52.653958543152733</v>
      </c>
      <c r="P232" s="36">
        <f t="shared" ca="1" si="63"/>
        <v>-2.6842522952268896E-3</v>
      </c>
    </row>
    <row r="233" spans="4:16" x14ac:dyDescent="0.2">
      <c r="D233" s="71">
        <f t="shared" si="55"/>
        <v>0</v>
      </c>
      <c r="E233" s="71">
        <f t="shared" si="55"/>
        <v>0</v>
      </c>
      <c r="F233" s="72">
        <f t="shared" si="57"/>
        <v>0</v>
      </c>
      <c r="G233" s="72">
        <f t="shared" si="58"/>
        <v>0</v>
      </c>
      <c r="H233" s="72">
        <f t="shared" si="59"/>
        <v>0</v>
      </c>
      <c r="I233" s="72">
        <f t="shared" si="60"/>
        <v>0</v>
      </c>
      <c r="J233" s="72">
        <f t="shared" si="61"/>
        <v>0</v>
      </c>
      <c r="K233" s="72">
        <f t="shared" ca="1" si="56"/>
        <v>2.6842522952268896E-3</v>
      </c>
      <c r="L233" s="72">
        <f t="shared" ca="1" si="62"/>
        <v>7.2052103844308251E-6</v>
      </c>
      <c r="M233" s="72">
        <f t="shared" ca="1" si="52"/>
        <v>2.8209937813700905</v>
      </c>
      <c r="N233" s="72">
        <f t="shared" ca="1" si="53"/>
        <v>6.7877074868915539</v>
      </c>
      <c r="O233" s="72">
        <f t="shared" ca="1" si="54"/>
        <v>52.653958543152733</v>
      </c>
      <c r="P233" s="36">
        <f t="shared" ca="1" si="63"/>
        <v>-2.6842522952268896E-3</v>
      </c>
    </row>
    <row r="234" spans="4:16" x14ac:dyDescent="0.2">
      <c r="D234" s="71">
        <f t="shared" si="55"/>
        <v>0</v>
      </c>
      <c r="E234" s="71">
        <f t="shared" si="55"/>
        <v>0</v>
      </c>
      <c r="F234" s="72">
        <f t="shared" si="57"/>
        <v>0</v>
      </c>
      <c r="G234" s="72">
        <f t="shared" si="58"/>
        <v>0</v>
      </c>
      <c r="H234" s="72">
        <f t="shared" si="59"/>
        <v>0</v>
      </c>
      <c r="I234" s="72">
        <f t="shared" si="60"/>
        <v>0</v>
      </c>
      <c r="J234" s="72">
        <f t="shared" si="61"/>
        <v>0</v>
      </c>
      <c r="K234" s="72">
        <f t="shared" ca="1" si="56"/>
        <v>2.6842522952268896E-3</v>
      </c>
      <c r="L234" s="72">
        <f t="shared" ca="1" si="62"/>
        <v>7.2052103844308251E-6</v>
      </c>
      <c r="M234" s="72">
        <f t="shared" ca="1" si="52"/>
        <v>2.8209937813700905</v>
      </c>
      <c r="N234" s="72">
        <f t="shared" ca="1" si="53"/>
        <v>6.7877074868915539</v>
      </c>
      <c r="O234" s="72">
        <f t="shared" ca="1" si="54"/>
        <v>52.653958543152733</v>
      </c>
      <c r="P234" s="36">
        <f t="shared" ca="1" si="63"/>
        <v>-2.6842522952268896E-3</v>
      </c>
    </row>
    <row r="235" spans="4:16" x14ac:dyDescent="0.2">
      <c r="D235" s="71">
        <f t="shared" si="55"/>
        <v>0</v>
      </c>
      <c r="E235" s="71">
        <f t="shared" si="55"/>
        <v>0</v>
      </c>
      <c r="F235" s="72">
        <f t="shared" si="57"/>
        <v>0</v>
      </c>
      <c r="G235" s="72">
        <f t="shared" si="58"/>
        <v>0</v>
      </c>
      <c r="H235" s="72">
        <f t="shared" si="59"/>
        <v>0</v>
      </c>
      <c r="I235" s="72">
        <f t="shared" si="60"/>
        <v>0</v>
      </c>
      <c r="J235" s="72">
        <f t="shared" si="61"/>
        <v>0</v>
      </c>
      <c r="K235" s="72">
        <f t="shared" ca="1" si="56"/>
        <v>2.6842522952268896E-3</v>
      </c>
      <c r="L235" s="72">
        <f t="shared" ca="1" si="62"/>
        <v>7.2052103844308251E-6</v>
      </c>
      <c r="M235" s="72">
        <f t="shared" ca="1" si="52"/>
        <v>2.8209937813700905</v>
      </c>
      <c r="N235" s="72">
        <f t="shared" ca="1" si="53"/>
        <v>6.7877074868915539</v>
      </c>
      <c r="O235" s="72">
        <f t="shared" ca="1" si="54"/>
        <v>52.653958543152733</v>
      </c>
      <c r="P235" s="36">
        <f t="shared" ca="1" si="63"/>
        <v>-2.6842522952268896E-3</v>
      </c>
    </row>
    <row r="236" spans="4:16" x14ac:dyDescent="0.2">
      <c r="D236" s="71">
        <f t="shared" si="55"/>
        <v>0</v>
      </c>
      <c r="E236" s="71">
        <f t="shared" si="55"/>
        <v>0</v>
      </c>
      <c r="F236" s="72">
        <f t="shared" si="57"/>
        <v>0</v>
      </c>
      <c r="G236" s="72">
        <f t="shared" si="58"/>
        <v>0</v>
      </c>
      <c r="H236" s="72">
        <f t="shared" si="59"/>
        <v>0</v>
      </c>
      <c r="I236" s="72">
        <f t="shared" si="60"/>
        <v>0</v>
      </c>
      <c r="J236" s="72">
        <f t="shared" si="61"/>
        <v>0</v>
      </c>
      <c r="K236" s="72">
        <f t="shared" ca="1" si="56"/>
        <v>2.6842522952268896E-3</v>
      </c>
      <c r="L236" s="72">
        <f t="shared" ca="1" si="62"/>
        <v>7.2052103844308251E-6</v>
      </c>
      <c r="M236" s="72">
        <f t="shared" ca="1" si="52"/>
        <v>2.8209937813700905</v>
      </c>
      <c r="N236" s="72">
        <f t="shared" ca="1" si="53"/>
        <v>6.7877074868915539</v>
      </c>
      <c r="O236" s="72">
        <f t="shared" ca="1" si="54"/>
        <v>52.653958543152733</v>
      </c>
      <c r="P236" s="36">
        <f t="shared" ca="1" si="63"/>
        <v>-2.6842522952268896E-3</v>
      </c>
    </row>
    <row r="237" spans="4:16" x14ac:dyDescent="0.2">
      <c r="D237" s="71">
        <f t="shared" si="55"/>
        <v>0</v>
      </c>
      <c r="E237" s="71">
        <f t="shared" si="55"/>
        <v>0</v>
      </c>
      <c r="F237" s="72">
        <f t="shared" si="57"/>
        <v>0</v>
      </c>
      <c r="G237" s="72">
        <f t="shared" si="58"/>
        <v>0</v>
      </c>
      <c r="H237" s="72">
        <f t="shared" si="59"/>
        <v>0</v>
      </c>
      <c r="I237" s="72">
        <f t="shared" si="60"/>
        <v>0</v>
      </c>
      <c r="J237" s="72">
        <f t="shared" si="61"/>
        <v>0</v>
      </c>
      <c r="K237" s="72">
        <f t="shared" ca="1" si="56"/>
        <v>2.6842522952268896E-3</v>
      </c>
      <c r="L237" s="72">
        <f t="shared" ca="1" si="62"/>
        <v>7.2052103844308251E-6</v>
      </c>
      <c r="M237" s="72">
        <f t="shared" ca="1" si="52"/>
        <v>2.8209937813700905</v>
      </c>
      <c r="N237" s="72">
        <f t="shared" ca="1" si="53"/>
        <v>6.7877074868915539</v>
      </c>
      <c r="O237" s="72">
        <f t="shared" ca="1" si="54"/>
        <v>52.653958543152733</v>
      </c>
      <c r="P237" s="36">
        <f t="shared" ca="1" si="63"/>
        <v>-2.6842522952268896E-3</v>
      </c>
    </row>
    <row r="238" spans="4:16" x14ac:dyDescent="0.2">
      <c r="D238" s="71">
        <f t="shared" si="55"/>
        <v>0</v>
      </c>
      <c r="E238" s="71">
        <f t="shared" si="55"/>
        <v>0</v>
      </c>
      <c r="F238" s="72">
        <f t="shared" si="57"/>
        <v>0</v>
      </c>
      <c r="G238" s="72">
        <f t="shared" si="58"/>
        <v>0</v>
      </c>
      <c r="H238" s="72">
        <f t="shared" si="59"/>
        <v>0</v>
      </c>
      <c r="I238" s="72">
        <f t="shared" si="60"/>
        <v>0</v>
      </c>
      <c r="J238" s="72">
        <f t="shared" si="61"/>
        <v>0</v>
      </c>
      <c r="K238" s="72">
        <f t="shared" ca="1" si="56"/>
        <v>2.6842522952268896E-3</v>
      </c>
      <c r="L238" s="72">
        <f t="shared" ca="1" si="62"/>
        <v>7.2052103844308251E-6</v>
      </c>
      <c r="M238" s="72">
        <f t="shared" ca="1" si="52"/>
        <v>2.8209937813700905</v>
      </c>
      <c r="N238" s="72">
        <f t="shared" ca="1" si="53"/>
        <v>6.7877074868915539</v>
      </c>
      <c r="O238" s="72">
        <f t="shared" ca="1" si="54"/>
        <v>52.653958543152733</v>
      </c>
      <c r="P238" s="36">
        <f t="shared" ca="1" si="63"/>
        <v>-2.6842522952268896E-3</v>
      </c>
    </row>
    <row r="239" spans="4:16" x14ac:dyDescent="0.2">
      <c r="D239" s="71">
        <f t="shared" si="55"/>
        <v>0</v>
      </c>
      <c r="E239" s="71">
        <f t="shared" si="55"/>
        <v>0</v>
      </c>
      <c r="F239" s="72">
        <f t="shared" si="57"/>
        <v>0</v>
      </c>
      <c r="G239" s="72">
        <f t="shared" si="58"/>
        <v>0</v>
      </c>
      <c r="H239" s="72">
        <f t="shared" si="59"/>
        <v>0</v>
      </c>
      <c r="I239" s="72">
        <f t="shared" si="60"/>
        <v>0</v>
      </c>
      <c r="J239" s="72">
        <f t="shared" si="61"/>
        <v>0</v>
      </c>
      <c r="K239" s="72">
        <f t="shared" ca="1" si="56"/>
        <v>2.6842522952268896E-3</v>
      </c>
      <c r="L239" s="72">
        <f t="shared" ca="1" si="62"/>
        <v>7.2052103844308251E-6</v>
      </c>
      <c r="M239" s="72">
        <f t="shared" ca="1" si="52"/>
        <v>2.8209937813700905</v>
      </c>
      <c r="N239" s="72">
        <f t="shared" ca="1" si="53"/>
        <v>6.7877074868915539</v>
      </c>
      <c r="O239" s="72">
        <f t="shared" ca="1" si="54"/>
        <v>52.653958543152733</v>
      </c>
      <c r="P239" s="36">
        <f t="shared" ca="1" si="63"/>
        <v>-2.6842522952268896E-3</v>
      </c>
    </row>
    <row r="240" spans="4:16" x14ac:dyDescent="0.2">
      <c r="D240" s="71">
        <f t="shared" si="55"/>
        <v>0</v>
      </c>
      <c r="E240" s="71">
        <f t="shared" si="55"/>
        <v>0</v>
      </c>
      <c r="F240" s="72">
        <f t="shared" si="57"/>
        <v>0</v>
      </c>
      <c r="G240" s="72">
        <f t="shared" si="58"/>
        <v>0</v>
      </c>
      <c r="H240" s="72">
        <f t="shared" si="59"/>
        <v>0</v>
      </c>
      <c r="I240" s="72">
        <f t="shared" si="60"/>
        <v>0</v>
      </c>
      <c r="J240" s="72">
        <f t="shared" si="61"/>
        <v>0</v>
      </c>
      <c r="K240" s="72">
        <f t="shared" ca="1" si="56"/>
        <v>2.6842522952268896E-3</v>
      </c>
      <c r="L240" s="72">
        <f t="shared" ca="1" si="62"/>
        <v>7.2052103844308251E-6</v>
      </c>
      <c r="M240" s="72">
        <f t="shared" ca="1" si="52"/>
        <v>2.8209937813700905</v>
      </c>
      <c r="N240" s="72">
        <f t="shared" ca="1" si="53"/>
        <v>6.7877074868915539</v>
      </c>
      <c r="O240" s="72">
        <f t="shared" ca="1" si="54"/>
        <v>52.653958543152733</v>
      </c>
      <c r="P240" s="36">
        <f t="shared" ca="1" si="63"/>
        <v>-2.6842522952268896E-3</v>
      </c>
    </row>
    <row r="241" spans="4:16" x14ac:dyDescent="0.2">
      <c r="D241" s="71">
        <f t="shared" si="55"/>
        <v>0</v>
      </c>
      <c r="E241" s="71">
        <f t="shared" si="55"/>
        <v>0</v>
      </c>
      <c r="F241" s="72">
        <f t="shared" si="57"/>
        <v>0</v>
      </c>
      <c r="G241" s="72">
        <f t="shared" si="58"/>
        <v>0</v>
      </c>
      <c r="H241" s="72">
        <f t="shared" si="59"/>
        <v>0</v>
      </c>
      <c r="I241" s="72">
        <f t="shared" si="60"/>
        <v>0</v>
      </c>
      <c r="J241" s="72">
        <f t="shared" si="61"/>
        <v>0</v>
      </c>
      <c r="K241" s="72">
        <f t="shared" ca="1" si="56"/>
        <v>2.6842522952268896E-3</v>
      </c>
      <c r="L241" s="72">
        <f t="shared" ca="1" si="62"/>
        <v>7.2052103844308251E-6</v>
      </c>
      <c r="M241" s="72">
        <f t="shared" ca="1" si="52"/>
        <v>2.8209937813700905</v>
      </c>
      <c r="N241" s="72">
        <f t="shared" ca="1" si="53"/>
        <v>6.7877074868915539</v>
      </c>
      <c r="O241" s="72">
        <f t="shared" ca="1" si="54"/>
        <v>52.653958543152733</v>
      </c>
      <c r="P241" s="36">
        <f t="shared" ca="1" si="63"/>
        <v>-2.6842522952268896E-3</v>
      </c>
    </row>
    <row r="242" spans="4:16" x14ac:dyDescent="0.2">
      <c r="D242" s="71">
        <f t="shared" si="55"/>
        <v>0</v>
      </c>
      <c r="E242" s="71">
        <f t="shared" si="55"/>
        <v>0</v>
      </c>
      <c r="F242" s="72">
        <f t="shared" si="57"/>
        <v>0</v>
      </c>
      <c r="G242" s="72">
        <f t="shared" si="58"/>
        <v>0</v>
      </c>
      <c r="H242" s="72">
        <f t="shared" si="59"/>
        <v>0</v>
      </c>
      <c r="I242" s="72">
        <f t="shared" si="60"/>
        <v>0</v>
      </c>
      <c r="J242" s="72">
        <f t="shared" si="61"/>
        <v>0</v>
      </c>
      <c r="K242" s="72">
        <f t="shared" ca="1" si="56"/>
        <v>2.6842522952268896E-3</v>
      </c>
      <c r="L242" s="72">
        <f t="shared" ca="1" si="62"/>
        <v>7.2052103844308251E-6</v>
      </c>
      <c r="M242" s="72">
        <f t="shared" ca="1" si="52"/>
        <v>2.8209937813700905</v>
      </c>
      <c r="N242" s="72">
        <f t="shared" ca="1" si="53"/>
        <v>6.7877074868915539</v>
      </c>
      <c r="O242" s="72">
        <f t="shared" ca="1" si="54"/>
        <v>52.653958543152733</v>
      </c>
      <c r="P242" s="36">
        <f t="shared" ca="1" si="63"/>
        <v>-2.6842522952268896E-3</v>
      </c>
    </row>
    <row r="243" spans="4:16" x14ac:dyDescent="0.2">
      <c r="D243" s="71">
        <f t="shared" si="55"/>
        <v>0</v>
      </c>
      <c r="E243" s="71">
        <f t="shared" si="55"/>
        <v>0</v>
      </c>
      <c r="F243" s="72">
        <f t="shared" si="57"/>
        <v>0</v>
      </c>
      <c r="G243" s="72">
        <f t="shared" si="58"/>
        <v>0</v>
      </c>
      <c r="H243" s="72">
        <f t="shared" si="59"/>
        <v>0</v>
      </c>
      <c r="I243" s="72">
        <f t="shared" si="60"/>
        <v>0</v>
      </c>
      <c r="J243" s="72">
        <f t="shared" si="61"/>
        <v>0</v>
      </c>
      <c r="K243" s="72">
        <f t="shared" ca="1" si="56"/>
        <v>2.6842522952268896E-3</v>
      </c>
      <c r="L243" s="72">
        <f t="shared" ca="1" si="62"/>
        <v>7.2052103844308251E-6</v>
      </c>
      <c r="M243" s="72">
        <f t="shared" ca="1" si="52"/>
        <v>2.8209937813700905</v>
      </c>
      <c r="N243" s="72">
        <f t="shared" ca="1" si="53"/>
        <v>6.7877074868915539</v>
      </c>
      <c r="O243" s="72">
        <f t="shared" ca="1" si="54"/>
        <v>52.653958543152733</v>
      </c>
      <c r="P243" s="36">
        <f t="shared" ca="1" si="63"/>
        <v>-2.6842522952268896E-3</v>
      </c>
    </row>
    <row r="244" spans="4:16" x14ac:dyDescent="0.2">
      <c r="D244" s="71">
        <f t="shared" si="55"/>
        <v>0</v>
      </c>
      <c r="E244" s="71">
        <f t="shared" si="55"/>
        <v>0</v>
      </c>
      <c r="F244" s="72">
        <f t="shared" si="57"/>
        <v>0</v>
      </c>
      <c r="G244" s="72">
        <f t="shared" si="58"/>
        <v>0</v>
      </c>
      <c r="H244" s="72">
        <f t="shared" si="59"/>
        <v>0</v>
      </c>
      <c r="I244" s="72">
        <f t="shared" si="60"/>
        <v>0</v>
      </c>
      <c r="J244" s="72">
        <f t="shared" si="61"/>
        <v>0</v>
      </c>
      <c r="K244" s="72">
        <f t="shared" ca="1" si="56"/>
        <v>2.6842522952268896E-3</v>
      </c>
      <c r="L244" s="72">
        <f t="shared" ca="1" si="62"/>
        <v>7.2052103844308251E-6</v>
      </c>
      <c r="M244" s="72">
        <f t="shared" ca="1" si="52"/>
        <v>2.8209937813700905</v>
      </c>
      <c r="N244" s="72">
        <f t="shared" ca="1" si="53"/>
        <v>6.7877074868915539</v>
      </c>
      <c r="O244" s="72">
        <f t="shared" ca="1" si="54"/>
        <v>52.653958543152733</v>
      </c>
      <c r="P244" s="36">
        <f t="shared" ca="1" si="63"/>
        <v>-2.6842522952268896E-3</v>
      </c>
    </row>
    <row r="245" spans="4:16" x14ac:dyDescent="0.2">
      <c r="D245" s="71">
        <f t="shared" si="55"/>
        <v>0</v>
      </c>
      <c r="E245" s="71">
        <f t="shared" si="55"/>
        <v>0</v>
      </c>
      <c r="F245" s="72">
        <f t="shared" si="57"/>
        <v>0</v>
      </c>
      <c r="G245" s="72">
        <f t="shared" si="58"/>
        <v>0</v>
      </c>
      <c r="H245" s="72">
        <f t="shared" si="59"/>
        <v>0</v>
      </c>
      <c r="I245" s="72">
        <f t="shared" si="60"/>
        <v>0</v>
      </c>
      <c r="J245" s="72">
        <f t="shared" si="61"/>
        <v>0</v>
      </c>
      <c r="K245" s="72">
        <f t="shared" ca="1" si="56"/>
        <v>2.6842522952268896E-3</v>
      </c>
      <c r="L245" s="72">
        <f t="shared" ca="1" si="62"/>
        <v>7.2052103844308251E-6</v>
      </c>
      <c r="M245" s="72">
        <f t="shared" ca="1" si="52"/>
        <v>2.8209937813700905</v>
      </c>
      <c r="N245" s="72">
        <f t="shared" ca="1" si="53"/>
        <v>6.7877074868915539</v>
      </c>
      <c r="O245" s="72">
        <f t="shared" ca="1" si="54"/>
        <v>52.653958543152733</v>
      </c>
      <c r="P245" s="36">
        <f t="shared" ca="1" si="63"/>
        <v>-2.6842522952268896E-3</v>
      </c>
    </row>
    <row r="246" spans="4:16" x14ac:dyDescent="0.2">
      <c r="D246" s="71">
        <f t="shared" si="55"/>
        <v>0</v>
      </c>
      <c r="E246" s="71">
        <f t="shared" si="55"/>
        <v>0</v>
      </c>
      <c r="F246" s="72">
        <f t="shared" si="57"/>
        <v>0</v>
      </c>
      <c r="G246" s="72">
        <f t="shared" si="58"/>
        <v>0</v>
      </c>
      <c r="H246" s="72">
        <f t="shared" si="59"/>
        <v>0</v>
      </c>
      <c r="I246" s="72">
        <f t="shared" si="60"/>
        <v>0</v>
      </c>
      <c r="J246" s="72">
        <f t="shared" si="61"/>
        <v>0</v>
      </c>
      <c r="K246" s="72">
        <f t="shared" ca="1" si="56"/>
        <v>2.6842522952268896E-3</v>
      </c>
      <c r="L246" s="72">
        <f t="shared" ca="1" si="62"/>
        <v>7.2052103844308251E-6</v>
      </c>
      <c r="M246" s="72">
        <f t="shared" ca="1" si="52"/>
        <v>2.8209937813700905</v>
      </c>
      <c r="N246" s="72">
        <f t="shared" ca="1" si="53"/>
        <v>6.7877074868915539</v>
      </c>
      <c r="O246" s="72">
        <f t="shared" ca="1" si="54"/>
        <v>52.653958543152733</v>
      </c>
      <c r="P246" s="36">
        <f t="shared" ca="1" si="63"/>
        <v>-2.6842522952268896E-3</v>
      </c>
    </row>
    <row r="247" spans="4:16" x14ac:dyDescent="0.2">
      <c r="D247" s="71">
        <f t="shared" si="55"/>
        <v>0</v>
      </c>
      <c r="E247" s="71">
        <f t="shared" si="55"/>
        <v>0</v>
      </c>
      <c r="F247" s="72">
        <f t="shared" si="57"/>
        <v>0</v>
      </c>
      <c r="G247" s="72">
        <f t="shared" si="58"/>
        <v>0</v>
      </c>
      <c r="H247" s="72">
        <f t="shared" si="59"/>
        <v>0</v>
      </c>
      <c r="I247" s="72">
        <f t="shared" si="60"/>
        <v>0</v>
      </c>
      <c r="J247" s="72">
        <f t="shared" si="61"/>
        <v>0</v>
      </c>
      <c r="K247" s="72">
        <f t="shared" ca="1" si="56"/>
        <v>2.6842522952268896E-3</v>
      </c>
      <c r="L247" s="72">
        <f t="shared" ca="1" si="62"/>
        <v>7.2052103844308251E-6</v>
      </c>
      <c r="M247" s="72">
        <f t="shared" ca="1" si="52"/>
        <v>2.8209937813700905</v>
      </c>
      <c r="N247" s="72">
        <f t="shared" ca="1" si="53"/>
        <v>6.7877074868915539</v>
      </c>
      <c r="O247" s="72">
        <f t="shared" ca="1" si="54"/>
        <v>52.653958543152733</v>
      </c>
      <c r="P247" s="36">
        <f t="shared" ca="1" si="63"/>
        <v>-2.6842522952268896E-3</v>
      </c>
    </row>
    <row r="248" spans="4:16" x14ac:dyDescent="0.2">
      <c r="D248" s="71">
        <f t="shared" si="55"/>
        <v>0</v>
      </c>
      <c r="E248" s="71">
        <f t="shared" si="55"/>
        <v>0</v>
      </c>
      <c r="F248" s="72">
        <f t="shared" si="57"/>
        <v>0</v>
      </c>
      <c r="G248" s="72">
        <f t="shared" si="58"/>
        <v>0</v>
      </c>
      <c r="H248" s="72">
        <f t="shared" si="59"/>
        <v>0</v>
      </c>
      <c r="I248" s="72">
        <f t="shared" si="60"/>
        <v>0</v>
      </c>
      <c r="J248" s="72">
        <f t="shared" si="61"/>
        <v>0</v>
      </c>
      <c r="K248" s="72">
        <f t="shared" ca="1" si="56"/>
        <v>2.6842522952268896E-3</v>
      </c>
      <c r="L248" s="72">
        <f t="shared" ca="1" si="62"/>
        <v>7.2052103844308251E-6</v>
      </c>
      <c r="M248" s="72">
        <f t="shared" ca="1" si="52"/>
        <v>2.8209937813700905</v>
      </c>
      <c r="N248" s="72">
        <f t="shared" ca="1" si="53"/>
        <v>6.7877074868915539</v>
      </c>
      <c r="O248" s="72">
        <f t="shared" ca="1" si="54"/>
        <v>52.653958543152733</v>
      </c>
      <c r="P248" s="36">
        <f t="shared" ca="1" si="63"/>
        <v>-2.6842522952268896E-3</v>
      </c>
    </row>
    <row r="249" spans="4:16" x14ac:dyDescent="0.2">
      <c r="D249" s="71">
        <f t="shared" si="55"/>
        <v>0</v>
      </c>
      <c r="E249" s="71">
        <f t="shared" si="55"/>
        <v>0</v>
      </c>
      <c r="F249" s="72">
        <f t="shared" si="57"/>
        <v>0</v>
      </c>
      <c r="G249" s="72">
        <f t="shared" si="58"/>
        <v>0</v>
      </c>
      <c r="H249" s="72">
        <f t="shared" si="59"/>
        <v>0</v>
      </c>
      <c r="I249" s="72">
        <f t="shared" si="60"/>
        <v>0</v>
      </c>
      <c r="J249" s="72">
        <f t="shared" si="61"/>
        <v>0</v>
      </c>
      <c r="K249" s="72">
        <f t="shared" ca="1" si="56"/>
        <v>2.6842522952268896E-3</v>
      </c>
      <c r="L249" s="72">
        <f t="shared" ca="1" si="62"/>
        <v>7.2052103844308251E-6</v>
      </c>
      <c r="M249" s="72">
        <f t="shared" ca="1" si="52"/>
        <v>2.8209937813700905</v>
      </c>
      <c r="N249" s="72">
        <f t="shared" ca="1" si="53"/>
        <v>6.7877074868915539</v>
      </c>
      <c r="O249" s="72">
        <f t="shared" ca="1" si="54"/>
        <v>52.653958543152733</v>
      </c>
      <c r="P249" s="36">
        <f t="shared" ca="1" si="63"/>
        <v>-2.6842522952268896E-3</v>
      </c>
    </row>
    <row r="250" spans="4:16" x14ac:dyDescent="0.2">
      <c r="D250" s="71">
        <f t="shared" si="55"/>
        <v>0</v>
      </c>
      <c r="E250" s="71">
        <f t="shared" si="55"/>
        <v>0</v>
      </c>
      <c r="F250" s="72">
        <f t="shared" si="57"/>
        <v>0</v>
      </c>
      <c r="G250" s="72">
        <f t="shared" si="58"/>
        <v>0</v>
      </c>
      <c r="H250" s="72">
        <f t="shared" si="59"/>
        <v>0</v>
      </c>
      <c r="I250" s="72">
        <f t="shared" si="60"/>
        <v>0</v>
      </c>
      <c r="J250" s="72">
        <f t="shared" si="61"/>
        <v>0</v>
      </c>
      <c r="K250" s="72">
        <f t="shared" ca="1" si="56"/>
        <v>2.6842522952268896E-3</v>
      </c>
      <c r="L250" s="72">
        <f t="shared" ca="1" si="62"/>
        <v>7.2052103844308251E-6</v>
      </c>
      <c r="M250" s="72">
        <f t="shared" ca="1" si="52"/>
        <v>2.8209937813700905</v>
      </c>
      <c r="N250" s="72">
        <f t="shared" ca="1" si="53"/>
        <v>6.7877074868915539</v>
      </c>
      <c r="O250" s="72">
        <f t="shared" ca="1" si="54"/>
        <v>52.653958543152733</v>
      </c>
      <c r="P250" s="36">
        <f t="shared" ca="1" si="63"/>
        <v>-2.6842522952268896E-3</v>
      </c>
    </row>
    <row r="251" spans="4:16" x14ac:dyDescent="0.2">
      <c r="D251" s="71">
        <f t="shared" si="55"/>
        <v>0</v>
      </c>
      <c r="E251" s="71">
        <f t="shared" si="55"/>
        <v>0</v>
      </c>
      <c r="F251" s="72">
        <f t="shared" si="57"/>
        <v>0</v>
      </c>
      <c r="G251" s="72">
        <f t="shared" si="58"/>
        <v>0</v>
      </c>
      <c r="H251" s="72">
        <f t="shared" si="59"/>
        <v>0</v>
      </c>
      <c r="I251" s="72">
        <f t="shared" si="60"/>
        <v>0</v>
      </c>
      <c r="J251" s="72">
        <f t="shared" si="61"/>
        <v>0</v>
      </c>
      <c r="K251" s="72">
        <f t="shared" ca="1" si="56"/>
        <v>2.6842522952268896E-3</v>
      </c>
      <c r="L251" s="72">
        <f t="shared" ca="1" si="62"/>
        <v>7.2052103844308251E-6</v>
      </c>
      <c r="M251" s="72">
        <f t="shared" ca="1" si="52"/>
        <v>2.8209937813700905</v>
      </c>
      <c r="N251" s="72">
        <f t="shared" ca="1" si="53"/>
        <v>6.7877074868915539</v>
      </c>
      <c r="O251" s="72">
        <f t="shared" ca="1" si="54"/>
        <v>52.653958543152733</v>
      </c>
      <c r="P251" s="36">
        <f t="shared" ca="1" si="63"/>
        <v>-2.6842522952268896E-3</v>
      </c>
    </row>
    <row r="252" spans="4:16" x14ac:dyDescent="0.2">
      <c r="D252" s="71">
        <f t="shared" si="55"/>
        <v>0</v>
      </c>
      <c r="E252" s="71">
        <f t="shared" si="55"/>
        <v>0</v>
      </c>
      <c r="F252" s="72">
        <f t="shared" si="57"/>
        <v>0</v>
      </c>
      <c r="G252" s="72">
        <f t="shared" si="58"/>
        <v>0</v>
      </c>
      <c r="H252" s="72">
        <f t="shared" si="59"/>
        <v>0</v>
      </c>
      <c r="I252" s="72">
        <f t="shared" si="60"/>
        <v>0</v>
      </c>
      <c r="J252" s="72">
        <f t="shared" si="61"/>
        <v>0</v>
      </c>
      <c r="K252" s="72">
        <f t="shared" ca="1" si="56"/>
        <v>2.6842522952268896E-3</v>
      </c>
      <c r="L252" s="72">
        <f t="shared" ca="1" si="62"/>
        <v>7.2052103844308251E-6</v>
      </c>
      <c r="M252" s="72">
        <f t="shared" ref="M252:M315" ca="1" si="64">(M$1-M$2*D252+M$3*F252)^2</f>
        <v>2.8209937813700905</v>
      </c>
      <c r="N252" s="72">
        <f t="shared" ref="N252:N315" ca="1" si="65">(-M$2+M$4*D252-M$5*F252)^2</f>
        <v>6.7877074868915539</v>
      </c>
      <c r="O252" s="72">
        <f t="shared" ref="O252:O315" ca="1" si="66">+(M$3-D252*M$5+F252*M$6)^2</f>
        <v>52.653958543152733</v>
      </c>
      <c r="P252" s="36">
        <f t="shared" ca="1" si="63"/>
        <v>-2.6842522952268896E-3</v>
      </c>
    </row>
    <row r="253" spans="4:16" x14ac:dyDescent="0.2">
      <c r="D253" s="71">
        <f t="shared" si="55"/>
        <v>0</v>
      </c>
      <c r="E253" s="71">
        <f t="shared" si="55"/>
        <v>0</v>
      </c>
      <c r="F253" s="72">
        <f t="shared" si="57"/>
        <v>0</v>
      </c>
      <c r="G253" s="72">
        <f t="shared" si="58"/>
        <v>0</v>
      </c>
      <c r="H253" s="72">
        <f t="shared" si="59"/>
        <v>0</v>
      </c>
      <c r="I253" s="72">
        <f t="shared" si="60"/>
        <v>0</v>
      </c>
      <c r="J253" s="72">
        <f t="shared" si="61"/>
        <v>0</v>
      </c>
      <c r="K253" s="72">
        <f t="shared" ca="1" si="56"/>
        <v>2.6842522952268896E-3</v>
      </c>
      <c r="L253" s="72">
        <f t="shared" ca="1" si="62"/>
        <v>7.2052103844308251E-6</v>
      </c>
      <c r="M253" s="72">
        <f t="shared" ca="1" si="64"/>
        <v>2.8209937813700905</v>
      </c>
      <c r="N253" s="72">
        <f t="shared" ca="1" si="65"/>
        <v>6.7877074868915539</v>
      </c>
      <c r="O253" s="72">
        <f t="shared" ca="1" si="66"/>
        <v>52.653958543152733</v>
      </c>
      <c r="P253" s="36">
        <f t="shared" ca="1" si="63"/>
        <v>-2.6842522952268896E-3</v>
      </c>
    </row>
    <row r="254" spans="4:16" x14ac:dyDescent="0.2">
      <c r="D254" s="71">
        <f t="shared" si="55"/>
        <v>0</v>
      </c>
      <c r="E254" s="71">
        <f t="shared" si="55"/>
        <v>0</v>
      </c>
      <c r="F254" s="72">
        <f t="shared" si="57"/>
        <v>0</v>
      </c>
      <c r="G254" s="72">
        <f t="shared" si="58"/>
        <v>0</v>
      </c>
      <c r="H254" s="72">
        <f t="shared" si="59"/>
        <v>0</v>
      </c>
      <c r="I254" s="72">
        <f t="shared" si="60"/>
        <v>0</v>
      </c>
      <c r="J254" s="72">
        <f t="shared" si="61"/>
        <v>0</v>
      </c>
      <c r="K254" s="72">
        <f t="shared" ca="1" si="56"/>
        <v>2.6842522952268896E-3</v>
      </c>
      <c r="L254" s="72">
        <f t="shared" ca="1" si="62"/>
        <v>7.2052103844308251E-6</v>
      </c>
      <c r="M254" s="72">
        <f t="shared" ca="1" si="64"/>
        <v>2.8209937813700905</v>
      </c>
      <c r="N254" s="72">
        <f t="shared" ca="1" si="65"/>
        <v>6.7877074868915539</v>
      </c>
      <c r="O254" s="72">
        <f t="shared" ca="1" si="66"/>
        <v>52.653958543152733</v>
      </c>
      <c r="P254" s="36">
        <f t="shared" ca="1" si="63"/>
        <v>-2.6842522952268896E-3</v>
      </c>
    </row>
    <row r="255" spans="4:16" x14ac:dyDescent="0.2">
      <c r="D255" s="71">
        <f t="shared" si="55"/>
        <v>0</v>
      </c>
      <c r="E255" s="71">
        <f t="shared" si="55"/>
        <v>0</v>
      </c>
      <c r="F255" s="72">
        <f t="shared" si="57"/>
        <v>0</v>
      </c>
      <c r="G255" s="72">
        <f t="shared" si="58"/>
        <v>0</v>
      </c>
      <c r="H255" s="72">
        <f t="shared" si="59"/>
        <v>0</v>
      </c>
      <c r="I255" s="72">
        <f t="shared" si="60"/>
        <v>0</v>
      </c>
      <c r="J255" s="72">
        <f t="shared" si="61"/>
        <v>0</v>
      </c>
      <c r="K255" s="72">
        <f t="shared" ca="1" si="56"/>
        <v>2.6842522952268896E-3</v>
      </c>
      <c r="L255" s="72">
        <f t="shared" ca="1" si="62"/>
        <v>7.2052103844308251E-6</v>
      </c>
      <c r="M255" s="72">
        <f t="shared" ca="1" si="64"/>
        <v>2.8209937813700905</v>
      </c>
      <c r="N255" s="72">
        <f t="shared" ca="1" si="65"/>
        <v>6.7877074868915539</v>
      </c>
      <c r="O255" s="72">
        <f t="shared" ca="1" si="66"/>
        <v>52.653958543152733</v>
      </c>
      <c r="P255" s="36">
        <f t="shared" ca="1" si="63"/>
        <v>-2.6842522952268896E-3</v>
      </c>
    </row>
    <row r="256" spans="4:16" x14ac:dyDescent="0.2">
      <c r="D256" s="71">
        <f t="shared" si="55"/>
        <v>0</v>
      </c>
      <c r="E256" s="71">
        <f t="shared" si="55"/>
        <v>0</v>
      </c>
      <c r="F256" s="72">
        <f t="shared" si="57"/>
        <v>0</v>
      </c>
      <c r="G256" s="72">
        <f t="shared" si="58"/>
        <v>0</v>
      </c>
      <c r="H256" s="72">
        <f t="shared" si="59"/>
        <v>0</v>
      </c>
      <c r="I256" s="72">
        <f t="shared" si="60"/>
        <v>0</v>
      </c>
      <c r="J256" s="72">
        <f t="shared" si="61"/>
        <v>0</v>
      </c>
      <c r="K256" s="72">
        <f t="shared" ca="1" si="56"/>
        <v>2.6842522952268896E-3</v>
      </c>
      <c r="L256" s="72">
        <f t="shared" ca="1" si="62"/>
        <v>7.2052103844308251E-6</v>
      </c>
      <c r="M256" s="72">
        <f t="shared" ca="1" si="64"/>
        <v>2.8209937813700905</v>
      </c>
      <c r="N256" s="72">
        <f t="shared" ca="1" si="65"/>
        <v>6.7877074868915539</v>
      </c>
      <c r="O256" s="72">
        <f t="shared" ca="1" si="66"/>
        <v>52.653958543152733</v>
      </c>
      <c r="P256" s="36">
        <f t="shared" ca="1" si="63"/>
        <v>-2.6842522952268896E-3</v>
      </c>
    </row>
    <row r="257" spans="4:16" x14ac:dyDescent="0.2">
      <c r="D257" s="71">
        <f t="shared" si="55"/>
        <v>0</v>
      </c>
      <c r="E257" s="71">
        <f t="shared" si="55"/>
        <v>0</v>
      </c>
      <c r="F257" s="72">
        <f t="shared" si="57"/>
        <v>0</v>
      </c>
      <c r="G257" s="72">
        <f t="shared" si="58"/>
        <v>0</v>
      </c>
      <c r="H257" s="72">
        <f t="shared" si="59"/>
        <v>0</v>
      </c>
      <c r="I257" s="72">
        <f t="shared" si="60"/>
        <v>0</v>
      </c>
      <c r="J257" s="72">
        <f t="shared" si="61"/>
        <v>0</v>
      </c>
      <c r="K257" s="72">
        <f t="shared" ca="1" si="56"/>
        <v>2.6842522952268896E-3</v>
      </c>
      <c r="L257" s="72">
        <f t="shared" ca="1" si="62"/>
        <v>7.2052103844308251E-6</v>
      </c>
      <c r="M257" s="72">
        <f t="shared" ca="1" si="64"/>
        <v>2.8209937813700905</v>
      </c>
      <c r="N257" s="72">
        <f t="shared" ca="1" si="65"/>
        <v>6.7877074868915539</v>
      </c>
      <c r="O257" s="72">
        <f t="shared" ca="1" si="66"/>
        <v>52.653958543152733</v>
      </c>
      <c r="P257" s="36">
        <f t="shared" ca="1" si="63"/>
        <v>-2.6842522952268896E-3</v>
      </c>
    </row>
    <row r="258" spans="4:16" x14ac:dyDescent="0.2">
      <c r="D258" s="71">
        <f t="shared" si="55"/>
        <v>0</v>
      </c>
      <c r="E258" s="71">
        <f t="shared" si="55"/>
        <v>0</v>
      </c>
      <c r="F258" s="72">
        <f t="shared" si="57"/>
        <v>0</v>
      </c>
      <c r="G258" s="72">
        <f t="shared" si="58"/>
        <v>0</v>
      </c>
      <c r="H258" s="72">
        <f t="shared" si="59"/>
        <v>0</v>
      </c>
      <c r="I258" s="72">
        <f t="shared" si="60"/>
        <v>0</v>
      </c>
      <c r="J258" s="72">
        <f t="shared" si="61"/>
        <v>0</v>
      </c>
      <c r="K258" s="72">
        <f t="shared" ca="1" si="56"/>
        <v>2.6842522952268896E-3</v>
      </c>
      <c r="L258" s="72">
        <f t="shared" ca="1" si="62"/>
        <v>7.2052103844308251E-6</v>
      </c>
      <c r="M258" s="72">
        <f t="shared" ca="1" si="64"/>
        <v>2.8209937813700905</v>
      </c>
      <c r="N258" s="72">
        <f t="shared" ca="1" si="65"/>
        <v>6.7877074868915539</v>
      </c>
      <c r="O258" s="72">
        <f t="shared" ca="1" si="66"/>
        <v>52.653958543152733</v>
      </c>
      <c r="P258" s="36">
        <f t="shared" ca="1" si="63"/>
        <v>-2.6842522952268896E-3</v>
      </c>
    </row>
    <row r="259" spans="4:16" x14ac:dyDescent="0.2">
      <c r="D259" s="71">
        <f t="shared" si="55"/>
        <v>0</v>
      </c>
      <c r="E259" s="71">
        <f t="shared" si="55"/>
        <v>0</v>
      </c>
      <c r="F259" s="72">
        <f t="shared" si="57"/>
        <v>0</v>
      </c>
      <c r="G259" s="72">
        <f t="shared" si="58"/>
        <v>0</v>
      </c>
      <c r="H259" s="72">
        <f t="shared" si="59"/>
        <v>0</v>
      </c>
      <c r="I259" s="72">
        <f t="shared" si="60"/>
        <v>0</v>
      </c>
      <c r="J259" s="72">
        <f t="shared" si="61"/>
        <v>0</v>
      </c>
      <c r="K259" s="72">
        <f t="shared" ca="1" si="56"/>
        <v>2.6842522952268896E-3</v>
      </c>
      <c r="L259" s="72">
        <f t="shared" ca="1" si="62"/>
        <v>7.2052103844308251E-6</v>
      </c>
      <c r="M259" s="72">
        <f t="shared" ca="1" si="64"/>
        <v>2.8209937813700905</v>
      </c>
      <c r="N259" s="72">
        <f t="shared" ca="1" si="65"/>
        <v>6.7877074868915539</v>
      </c>
      <c r="O259" s="72">
        <f t="shared" ca="1" si="66"/>
        <v>52.653958543152733</v>
      </c>
      <c r="P259" s="36">
        <f t="shared" ca="1" si="63"/>
        <v>-2.6842522952268896E-3</v>
      </c>
    </row>
    <row r="260" spans="4:16" x14ac:dyDescent="0.2">
      <c r="D260" s="71">
        <f t="shared" si="55"/>
        <v>0</v>
      </c>
      <c r="E260" s="71">
        <f t="shared" si="55"/>
        <v>0</v>
      </c>
      <c r="F260" s="72">
        <f t="shared" si="57"/>
        <v>0</v>
      </c>
      <c r="G260" s="72">
        <f t="shared" si="58"/>
        <v>0</v>
      </c>
      <c r="H260" s="72">
        <f t="shared" si="59"/>
        <v>0</v>
      </c>
      <c r="I260" s="72">
        <f t="shared" si="60"/>
        <v>0</v>
      </c>
      <c r="J260" s="72">
        <f t="shared" si="61"/>
        <v>0</v>
      </c>
      <c r="K260" s="72">
        <f t="shared" ca="1" si="56"/>
        <v>2.6842522952268896E-3</v>
      </c>
      <c r="L260" s="72">
        <f t="shared" ca="1" si="62"/>
        <v>7.2052103844308251E-6</v>
      </c>
      <c r="M260" s="72">
        <f t="shared" ca="1" si="64"/>
        <v>2.8209937813700905</v>
      </c>
      <c r="N260" s="72">
        <f t="shared" ca="1" si="65"/>
        <v>6.7877074868915539</v>
      </c>
      <c r="O260" s="72">
        <f t="shared" ca="1" si="66"/>
        <v>52.653958543152733</v>
      </c>
      <c r="P260" s="36">
        <f t="shared" ca="1" si="63"/>
        <v>-2.6842522952268896E-3</v>
      </c>
    </row>
    <row r="261" spans="4:16" x14ac:dyDescent="0.2">
      <c r="D261" s="71">
        <f t="shared" si="55"/>
        <v>0</v>
      </c>
      <c r="E261" s="71">
        <f t="shared" si="55"/>
        <v>0</v>
      </c>
      <c r="F261" s="72">
        <f t="shared" si="57"/>
        <v>0</v>
      </c>
      <c r="G261" s="72">
        <f t="shared" si="58"/>
        <v>0</v>
      </c>
      <c r="H261" s="72">
        <f t="shared" si="59"/>
        <v>0</v>
      </c>
      <c r="I261" s="72">
        <f t="shared" si="60"/>
        <v>0</v>
      </c>
      <c r="J261" s="72">
        <f t="shared" si="61"/>
        <v>0</v>
      </c>
      <c r="K261" s="72">
        <f t="shared" ca="1" si="56"/>
        <v>2.6842522952268896E-3</v>
      </c>
      <c r="L261" s="72">
        <f t="shared" ca="1" si="62"/>
        <v>7.2052103844308251E-6</v>
      </c>
      <c r="M261" s="72">
        <f t="shared" ca="1" si="64"/>
        <v>2.8209937813700905</v>
      </c>
      <c r="N261" s="72">
        <f t="shared" ca="1" si="65"/>
        <v>6.7877074868915539</v>
      </c>
      <c r="O261" s="72">
        <f t="shared" ca="1" si="66"/>
        <v>52.653958543152733</v>
      </c>
      <c r="P261" s="36">
        <f t="shared" ca="1" si="63"/>
        <v>-2.6842522952268896E-3</v>
      </c>
    </row>
    <row r="262" spans="4:16" x14ac:dyDescent="0.2">
      <c r="D262" s="71">
        <f t="shared" si="55"/>
        <v>0</v>
      </c>
      <c r="E262" s="71">
        <f t="shared" si="55"/>
        <v>0</v>
      </c>
      <c r="F262" s="72">
        <f t="shared" si="57"/>
        <v>0</v>
      </c>
      <c r="G262" s="72">
        <f t="shared" si="58"/>
        <v>0</v>
      </c>
      <c r="H262" s="72">
        <f t="shared" si="59"/>
        <v>0</v>
      </c>
      <c r="I262" s="72">
        <f t="shared" si="60"/>
        <v>0</v>
      </c>
      <c r="J262" s="72">
        <f t="shared" si="61"/>
        <v>0</v>
      </c>
      <c r="K262" s="72">
        <f t="shared" ca="1" si="56"/>
        <v>2.6842522952268896E-3</v>
      </c>
      <c r="L262" s="72">
        <f t="shared" ca="1" si="62"/>
        <v>7.2052103844308251E-6</v>
      </c>
      <c r="M262" s="72">
        <f t="shared" ca="1" si="64"/>
        <v>2.8209937813700905</v>
      </c>
      <c r="N262" s="72">
        <f t="shared" ca="1" si="65"/>
        <v>6.7877074868915539</v>
      </c>
      <c r="O262" s="72">
        <f t="shared" ca="1" si="66"/>
        <v>52.653958543152733</v>
      </c>
      <c r="P262" s="36">
        <f t="shared" ca="1" si="63"/>
        <v>-2.6842522952268896E-3</v>
      </c>
    </row>
    <row r="263" spans="4:16" x14ac:dyDescent="0.2">
      <c r="D263" s="71">
        <f t="shared" si="55"/>
        <v>0</v>
      </c>
      <c r="E263" s="71">
        <f t="shared" si="55"/>
        <v>0</v>
      </c>
      <c r="F263" s="72">
        <f t="shared" si="57"/>
        <v>0</v>
      </c>
      <c r="G263" s="72">
        <f t="shared" si="58"/>
        <v>0</v>
      </c>
      <c r="H263" s="72">
        <f t="shared" si="59"/>
        <v>0</v>
      </c>
      <c r="I263" s="72">
        <f t="shared" si="60"/>
        <v>0</v>
      </c>
      <c r="J263" s="72">
        <f t="shared" si="61"/>
        <v>0</v>
      </c>
      <c r="K263" s="72">
        <f t="shared" ca="1" si="56"/>
        <v>2.6842522952268896E-3</v>
      </c>
      <c r="L263" s="72">
        <f t="shared" ca="1" si="62"/>
        <v>7.2052103844308251E-6</v>
      </c>
      <c r="M263" s="72">
        <f t="shared" ca="1" si="64"/>
        <v>2.8209937813700905</v>
      </c>
      <c r="N263" s="72">
        <f t="shared" ca="1" si="65"/>
        <v>6.7877074868915539</v>
      </c>
      <c r="O263" s="72">
        <f t="shared" ca="1" si="66"/>
        <v>52.653958543152733</v>
      </c>
      <c r="P263" s="36">
        <f t="shared" ca="1" si="63"/>
        <v>-2.6842522952268896E-3</v>
      </c>
    </row>
    <row r="264" spans="4:16" x14ac:dyDescent="0.2">
      <c r="D264" s="71">
        <f t="shared" si="55"/>
        <v>0</v>
      </c>
      <c r="E264" s="71">
        <f t="shared" si="55"/>
        <v>0</v>
      </c>
      <c r="F264" s="72">
        <f t="shared" si="57"/>
        <v>0</v>
      </c>
      <c r="G264" s="72">
        <f t="shared" si="58"/>
        <v>0</v>
      </c>
      <c r="H264" s="72">
        <f t="shared" si="59"/>
        <v>0</v>
      </c>
      <c r="I264" s="72">
        <f t="shared" si="60"/>
        <v>0</v>
      </c>
      <c r="J264" s="72">
        <f t="shared" si="61"/>
        <v>0</v>
      </c>
      <c r="K264" s="72">
        <f t="shared" ca="1" si="56"/>
        <v>2.6842522952268896E-3</v>
      </c>
      <c r="L264" s="72">
        <f t="shared" ca="1" si="62"/>
        <v>7.2052103844308251E-6</v>
      </c>
      <c r="M264" s="72">
        <f t="shared" ca="1" si="64"/>
        <v>2.8209937813700905</v>
      </c>
      <c r="N264" s="72">
        <f t="shared" ca="1" si="65"/>
        <v>6.7877074868915539</v>
      </c>
      <c r="O264" s="72">
        <f t="shared" ca="1" si="66"/>
        <v>52.653958543152733</v>
      </c>
      <c r="P264" s="36">
        <f t="shared" ca="1" si="63"/>
        <v>-2.6842522952268896E-3</v>
      </c>
    </row>
    <row r="265" spans="4:16" x14ac:dyDescent="0.2">
      <c r="D265" s="71">
        <f t="shared" si="55"/>
        <v>0</v>
      </c>
      <c r="E265" s="71">
        <f t="shared" si="55"/>
        <v>0</v>
      </c>
      <c r="F265" s="72">
        <f t="shared" si="57"/>
        <v>0</v>
      </c>
      <c r="G265" s="72">
        <f t="shared" si="58"/>
        <v>0</v>
      </c>
      <c r="H265" s="72">
        <f t="shared" si="59"/>
        <v>0</v>
      </c>
      <c r="I265" s="72">
        <f t="shared" si="60"/>
        <v>0</v>
      </c>
      <c r="J265" s="72">
        <f t="shared" si="61"/>
        <v>0</v>
      </c>
      <c r="K265" s="72">
        <f t="shared" ca="1" si="56"/>
        <v>2.6842522952268896E-3</v>
      </c>
      <c r="L265" s="72">
        <f t="shared" ca="1" si="62"/>
        <v>7.2052103844308251E-6</v>
      </c>
      <c r="M265" s="72">
        <f t="shared" ca="1" si="64"/>
        <v>2.8209937813700905</v>
      </c>
      <c r="N265" s="72">
        <f t="shared" ca="1" si="65"/>
        <v>6.7877074868915539</v>
      </c>
      <c r="O265" s="72">
        <f t="shared" ca="1" si="66"/>
        <v>52.653958543152733</v>
      </c>
      <c r="P265" s="36">
        <f t="shared" ca="1" si="63"/>
        <v>-2.6842522952268896E-3</v>
      </c>
    </row>
    <row r="266" spans="4:16" x14ac:dyDescent="0.2">
      <c r="D266" s="71">
        <f t="shared" si="55"/>
        <v>0</v>
      </c>
      <c r="E266" s="71">
        <f t="shared" si="55"/>
        <v>0</v>
      </c>
      <c r="F266" s="72">
        <f t="shared" si="57"/>
        <v>0</v>
      </c>
      <c r="G266" s="72">
        <f t="shared" si="58"/>
        <v>0</v>
      </c>
      <c r="H266" s="72">
        <f t="shared" si="59"/>
        <v>0</v>
      </c>
      <c r="I266" s="72">
        <f t="shared" si="60"/>
        <v>0</v>
      </c>
      <c r="J266" s="72">
        <f t="shared" si="61"/>
        <v>0</v>
      </c>
      <c r="K266" s="72">
        <f t="shared" ca="1" si="56"/>
        <v>2.6842522952268896E-3</v>
      </c>
      <c r="L266" s="72">
        <f t="shared" ca="1" si="62"/>
        <v>7.2052103844308251E-6</v>
      </c>
      <c r="M266" s="72">
        <f t="shared" ca="1" si="64"/>
        <v>2.8209937813700905</v>
      </c>
      <c r="N266" s="72">
        <f t="shared" ca="1" si="65"/>
        <v>6.7877074868915539</v>
      </c>
      <c r="O266" s="72">
        <f t="shared" ca="1" si="66"/>
        <v>52.653958543152733</v>
      </c>
      <c r="P266" s="36">
        <f t="shared" ca="1" si="63"/>
        <v>-2.6842522952268896E-3</v>
      </c>
    </row>
    <row r="267" spans="4:16" x14ac:dyDescent="0.2">
      <c r="D267" s="71">
        <f t="shared" si="55"/>
        <v>0</v>
      </c>
      <c r="E267" s="71">
        <f t="shared" si="55"/>
        <v>0</v>
      </c>
      <c r="F267" s="72">
        <f t="shared" si="57"/>
        <v>0</v>
      </c>
      <c r="G267" s="72">
        <f t="shared" si="58"/>
        <v>0</v>
      </c>
      <c r="H267" s="72">
        <f t="shared" si="59"/>
        <v>0</v>
      </c>
      <c r="I267" s="72">
        <f t="shared" si="60"/>
        <v>0</v>
      </c>
      <c r="J267" s="72">
        <f t="shared" si="61"/>
        <v>0</v>
      </c>
      <c r="K267" s="72">
        <f t="shared" ca="1" si="56"/>
        <v>2.6842522952268896E-3</v>
      </c>
      <c r="L267" s="72">
        <f t="shared" ca="1" si="62"/>
        <v>7.2052103844308251E-6</v>
      </c>
      <c r="M267" s="72">
        <f t="shared" ca="1" si="64"/>
        <v>2.8209937813700905</v>
      </c>
      <c r="N267" s="72">
        <f t="shared" ca="1" si="65"/>
        <v>6.7877074868915539</v>
      </c>
      <c r="O267" s="72">
        <f t="shared" ca="1" si="66"/>
        <v>52.653958543152733</v>
      </c>
      <c r="P267" s="36">
        <f t="shared" ca="1" si="63"/>
        <v>-2.6842522952268896E-3</v>
      </c>
    </row>
    <row r="268" spans="4:16" x14ac:dyDescent="0.2">
      <c r="D268" s="71">
        <f t="shared" ref="D268:E331" si="67">A268/A$18</f>
        <v>0</v>
      </c>
      <c r="E268" s="71">
        <f t="shared" si="67"/>
        <v>0</v>
      </c>
      <c r="F268" s="72">
        <f t="shared" si="57"/>
        <v>0</v>
      </c>
      <c r="G268" s="72">
        <f t="shared" si="58"/>
        <v>0</v>
      </c>
      <c r="H268" s="72">
        <f t="shared" si="59"/>
        <v>0</v>
      </c>
      <c r="I268" s="72">
        <f t="shared" si="60"/>
        <v>0</v>
      </c>
      <c r="J268" s="72">
        <f t="shared" si="61"/>
        <v>0</v>
      </c>
      <c r="K268" s="72">
        <f t="shared" ca="1" si="56"/>
        <v>2.6842522952268896E-3</v>
      </c>
      <c r="L268" s="72">
        <f t="shared" ca="1" si="62"/>
        <v>7.2052103844308251E-6</v>
      </c>
      <c r="M268" s="72">
        <f t="shared" ca="1" si="64"/>
        <v>2.8209937813700905</v>
      </c>
      <c r="N268" s="72">
        <f t="shared" ca="1" si="65"/>
        <v>6.7877074868915539</v>
      </c>
      <c r="O268" s="72">
        <f t="shared" ca="1" si="66"/>
        <v>52.653958543152733</v>
      </c>
      <c r="P268" s="36">
        <f t="shared" ca="1" si="63"/>
        <v>-2.6842522952268896E-3</v>
      </c>
    </row>
    <row r="269" spans="4:16" x14ac:dyDescent="0.2">
      <c r="D269" s="71">
        <f t="shared" si="67"/>
        <v>0</v>
      </c>
      <c r="E269" s="71">
        <f t="shared" si="67"/>
        <v>0</v>
      </c>
      <c r="F269" s="72">
        <f t="shared" si="57"/>
        <v>0</v>
      </c>
      <c r="G269" s="72">
        <f t="shared" si="58"/>
        <v>0</v>
      </c>
      <c r="H269" s="72">
        <f t="shared" si="59"/>
        <v>0</v>
      </c>
      <c r="I269" s="72">
        <f t="shared" si="60"/>
        <v>0</v>
      </c>
      <c r="J269" s="72">
        <f t="shared" si="61"/>
        <v>0</v>
      </c>
      <c r="K269" s="72">
        <f t="shared" ca="1" si="56"/>
        <v>2.6842522952268896E-3</v>
      </c>
      <c r="L269" s="72">
        <f t="shared" ca="1" si="62"/>
        <v>7.2052103844308251E-6</v>
      </c>
      <c r="M269" s="72">
        <f t="shared" ca="1" si="64"/>
        <v>2.8209937813700905</v>
      </c>
      <c r="N269" s="72">
        <f t="shared" ca="1" si="65"/>
        <v>6.7877074868915539</v>
      </c>
      <c r="O269" s="72">
        <f t="shared" ca="1" si="66"/>
        <v>52.653958543152733</v>
      </c>
      <c r="P269" s="36">
        <f t="shared" ca="1" si="63"/>
        <v>-2.6842522952268896E-3</v>
      </c>
    </row>
    <row r="270" spans="4:16" x14ac:dyDescent="0.2">
      <c r="D270" s="71">
        <f t="shared" si="67"/>
        <v>0</v>
      </c>
      <c r="E270" s="71">
        <f t="shared" si="67"/>
        <v>0</v>
      </c>
      <c r="F270" s="72">
        <f t="shared" si="57"/>
        <v>0</v>
      </c>
      <c r="G270" s="72">
        <f t="shared" si="58"/>
        <v>0</v>
      </c>
      <c r="H270" s="72">
        <f t="shared" si="59"/>
        <v>0</v>
      </c>
      <c r="I270" s="72">
        <f t="shared" si="60"/>
        <v>0</v>
      </c>
      <c r="J270" s="72">
        <f t="shared" si="61"/>
        <v>0</v>
      </c>
      <c r="K270" s="72">
        <f t="shared" ca="1" si="56"/>
        <v>2.6842522952268896E-3</v>
      </c>
      <c r="L270" s="72">
        <f t="shared" ca="1" si="62"/>
        <v>7.2052103844308251E-6</v>
      </c>
      <c r="M270" s="72">
        <f t="shared" ca="1" si="64"/>
        <v>2.8209937813700905</v>
      </c>
      <c r="N270" s="72">
        <f t="shared" ca="1" si="65"/>
        <v>6.7877074868915539</v>
      </c>
      <c r="O270" s="72">
        <f t="shared" ca="1" si="66"/>
        <v>52.653958543152733</v>
      </c>
      <c r="P270" s="36">
        <f t="shared" ca="1" si="63"/>
        <v>-2.6842522952268896E-3</v>
      </c>
    </row>
    <row r="271" spans="4:16" x14ac:dyDescent="0.2">
      <c r="D271" s="71">
        <f t="shared" si="67"/>
        <v>0</v>
      </c>
      <c r="E271" s="71">
        <f t="shared" si="67"/>
        <v>0</v>
      </c>
      <c r="F271" s="72">
        <f t="shared" si="57"/>
        <v>0</v>
      </c>
      <c r="G271" s="72">
        <f t="shared" si="58"/>
        <v>0</v>
      </c>
      <c r="H271" s="72">
        <f t="shared" si="59"/>
        <v>0</v>
      </c>
      <c r="I271" s="72">
        <f t="shared" si="60"/>
        <v>0</v>
      </c>
      <c r="J271" s="72">
        <f t="shared" si="61"/>
        <v>0</v>
      </c>
      <c r="K271" s="72">
        <f t="shared" ca="1" si="56"/>
        <v>2.6842522952268896E-3</v>
      </c>
      <c r="L271" s="72">
        <f t="shared" ca="1" si="62"/>
        <v>7.2052103844308251E-6</v>
      </c>
      <c r="M271" s="72">
        <f t="shared" ca="1" si="64"/>
        <v>2.8209937813700905</v>
      </c>
      <c r="N271" s="72">
        <f t="shared" ca="1" si="65"/>
        <v>6.7877074868915539</v>
      </c>
      <c r="O271" s="72">
        <f t="shared" ca="1" si="66"/>
        <v>52.653958543152733</v>
      </c>
      <c r="P271" s="36">
        <f t="shared" ca="1" si="63"/>
        <v>-2.6842522952268896E-3</v>
      </c>
    </row>
    <row r="272" spans="4:16" x14ac:dyDescent="0.2">
      <c r="D272" s="71">
        <f t="shared" si="67"/>
        <v>0</v>
      </c>
      <c r="E272" s="71">
        <f t="shared" si="67"/>
        <v>0</v>
      </c>
      <c r="F272" s="72">
        <f t="shared" si="57"/>
        <v>0</v>
      </c>
      <c r="G272" s="72">
        <f t="shared" si="58"/>
        <v>0</v>
      </c>
      <c r="H272" s="72">
        <f t="shared" si="59"/>
        <v>0</v>
      </c>
      <c r="I272" s="72">
        <f t="shared" si="60"/>
        <v>0</v>
      </c>
      <c r="J272" s="72">
        <f t="shared" si="61"/>
        <v>0</v>
      </c>
      <c r="K272" s="72">
        <f t="shared" ca="1" si="56"/>
        <v>2.6842522952268896E-3</v>
      </c>
      <c r="L272" s="72">
        <f t="shared" ca="1" si="62"/>
        <v>7.2052103844308251E-6</v>
      </c>
      <c r="M272" s="72">
        <f t="shared" ca="1" si="64"/>
        <v>2.8209937813700905</v>
      </c>
      <c r="N272" s="72">
        <f t="shared" ca="1" si="65"/>
        <v>6.7877074868915539</v>
      </c>
      <c r="O272" s="72">
        <f t="shared" ca="1" si="66"/>
        <v>52.653958543152733</v>
      </c>
      <c r="P272" s="36">
        <f t="shared" ca="1" si="63"/>
        <v>-2.6842522952268896E-3</v>
      </c>
    </row>
    <row r="273" spans="4:16" x14ac:dyDescent="0.2">
      <c r="D273" s="71">
        <f t="shared" si="67"/>
        <v>0</v>
      </c>
      <c r="E273" s="71">
        <f t="shared" si="67"/>
        <v>0</v>
      </c>
      <c r="F273" s="72">
        <f t="shared" si="57"/>
        <v>0</v>
      </c>
      <c r="G273" s="72">
        <f t="shared" si="58"/>
        <v>0</v>
      </c>
      <c r="H273" s="72">
        <f t="shared" si="59"/>
        <v>0</v>
      </c>
      <c r="I273" s="72">
        <f t="shared" si="60"/>
        <v>0</v>
      </c>
      <c r="J273" s="72">
        <f t="shared" si="61"/>
        <v>0</v>
      </c>
      <c r="K273" s="72">
        <f t="shared" ca="1" si="56"/>
        <v>2.6842522952268896E-3</v>
      </c>
      <c r="L273" s="72">
        <f t="shared" ca="1" si="62"/>
        <v>7.2052103844308251E-6</v>
      </c>
      <c r="M273" s="72">
        <f t="shared" ca="1" si="64"/>
        <v>2.8209937813700905</v>
      </c>
      <c r="N273" s="72">
        <f t="shared" ca="1" si="65"/>
        <v>6.7877074868915539</v>
      </c>
      <c r="O273" s="72">
        <f t="shared" ca="1" si="66"/>
        <v>52.653958543152733</v>
      </c>
      <c r="P273" s="36">
        <f t="shared" ca="1" si="63"/>
        <v>-2.6842522952268896E-3</v>
      </c>
    </row>
    <row r="274" spans="4:16" x14ac:dyDescent="0.2">
      <c r="D274" s="71">
        <f t="shared" si="67"/>
        <v>0</v>
      </c>
      <c r="E274" s="71">
        <f t="shared" si="67"/>
        <v>0</v>
      </c>
      <c r="F274" s="72">
        <f t="shared" si="57"/>
        <v>0</v>
      </c>
      <c r="G274" s="72">
        <f t="shared" si="58"/>
        <v>0</v>
      </c>
      <c r="H274" s="72">
        <f t="shared" si="59"/>
        <v>0</v>
      </c>
      <c r="I274" s="72">
        <f t="shared" si="60"/>
        <v>0</v>
      </c>
      <c r="J274" s="72">
        <f t="shared" si="61"/>
        <v>0</v>
      </c>
      <c r="K274" s="72">
        <f t="shared" ca="1" si="56"/>
        <v>2.6842522952268896E-3</v>
      </c>
      <c r="L274" s="72">
        <f t="shared" ca="1" si="62"/>
        <v>7.2052103844308251E-6</v>
      </c>
      <c r="M274" s="72">
        <f t="shared" ca="1" si="64"/>
        <v>2.8209937813700905</v>
      </c>
      <c r="N274" s="72">
        <f t="shared" ca="1" si="65"/>
        <v>6.7877074868915539</v>
      </c>
      <c r="O274" s="72">
        <f t="shared" ca="1" si="66"/>
        <v>52.653958543152733</v>
      </c>
      <c r="P274" s="36">
        <f t="shared" ca="1" si="63"/>
        <v>-2.6842522952268896E-3</v>
      </c>
    </row>
    <row r="275" spans="4:16" x14ac:dyDescent="0.2">
      <c r="D275" s="71">
        <f t="shared" si="67"/>
        <v>0</v>
      </c>
      <c r="E275" s="71">
        <f t="shared" si="67"/>
        <v>0</v>
      </c>
      <c r="F275" s="72">
        <f t="shared" si="57"/>
        <v>0</v>
      </c>
      <c r="G275" s="72">
        <f t="shared" si="58"/>
        <v>0</v>
      </c>
      <c r="H275" s="72">
        <f t="shared" si="59"/>
        <v>0</v>
      </c>
      <c r="I275" s="72">
        <f t="shared" si="60"/>
        <v>0</v>
      </c>
      <c r="J275" s="72">
        <f t="shared" si="61"/>
        <v>0</v>
      </c>
      <c r="K275" s="72">
        <f t="shared" ca="1" si="56"/>
        <v>2.6842522952268896E-3</v>
      </c>
      <c r="L275" s="72">
        <f t="shared" ca="1" si="62"/>
        <v>7.2052103844308251E-6</v>
      </c>
      <c r="M275" s="72">
        <f t="shared" ca="1" si="64"/>
        <v>2.8209937813700905</v>
      </c>
      <c r="N275" s="72">
        <f t="shared" ca="1" si="65"/>
        <v>6.7877074868915539</v>
      </c>
      <c r="O275" s="72">
        <f t="shared" ca="1" si="66"/>
        <v>52.653958543152733</v>
      </c>
      <c r="P275" s="36">
        <f t="shared" ca="1" si="63"/>
        <v>-2.6842522952268896E-3</v>
      </c>
    </row>
    <row r="276" spans="4:16" x14ac:dyDescent="0.2">
      <c r="D276" s="71">
        <f t="shared" si="67"/>
        <v>0</v>
      </c>
      <c r="E276" s="71">
        <f t="shared" si="67"/>
        <v>0</v>
      </c>
      <c r="F276" s="72">
        <f t="shared" si="57"/>
        <v>0</v>
      </c>
      <c r="G276" s="72">
        <f t="shared" si="58"/>
        <v>0</v>
      </c>
      <c r="H276" s="72">
        <f t="shared" si="59"/>
        <v>0</v>
      </c>
      <c r="I276" s="72">
        <f t="shared" si="60"/>
        <v>0</v>
      </c>
      <c r="J276" s="72">
        <f t="shared" si="61"/>
        <v>0</v>
      </c>
      <c r="K276" s="72">
        <f t="shared" ca="1" si="56"/>
        <v>2.6842522952268896E-3</v>
      </c>
      <c r="L276" s="72">
        <f t="shared" ca="1" si="62"/>
        <v>7.2052103844308251E-6</v>
      </c>
      <c r="M276" s="72">
        <f t="shared" ca="1" si="64"/>
        <v>2.8209937813700905</v>
      </c>
      <c r="N276" s="72">
        <f t="shared" ca="1" si="65"/>
        <v>6.7877074868915539</v>
      </c>
      <c r="O276" s="72">
        <f t="shared" ca="1" si="66"/>
        <v>52.653958543152733</v>
      </c>
      <c r="P276" s="36">
        <f t="shared" ca="1" si="63"/>
        <v>-2.6842522952268896E-3</v>
      </c>
    </row>
    <row r="277" spans="4:16" x14ac:dyDescent="0.2">
      <c r="D277" s="71">
        <f t="shared" si="67"/>
        <v>0</v>
      </c>
      <c r="E277" s="71">
        <f t="shared" si="67"/>
        <v>0</v>
      </c>
      <c r="F277" s="72">
        <f t="shared" si="57"/>
        <v>0</v>
      </c>
      <c r="G277" s="72">
        <f t="shared" si="58"/>
        <v>0</v>
      </c>
      <c r="H277" s="72">
        <f t="shared" si="59"/>
        <v>0</v>
      </c>
      <c r="I277" s="72">
        <f t="shared" si="60"/>
        <v>0</v>
      </c>
      <c r="J277" s="72">
        <f t="shared" si="61"/>
        <v>0</v>
      </c>
      <c r="K277" s="72">
        <f t="shared" ref="K277:K342" ca="1" si="68">+E$4+E$5*D277+E$6*D277^2</f>
        <v>2.6842522952268896E-3</v>
      </c>
      <c r="L277" s="72">
        <f t="shared" ca="1" si="62"/>
        <v>7.2052103844308251E-6</v>
      </c>
      <c r="M277" s="72">
        <f t="shared" ca="1" si="64"/>
        <v>2.8209937813700905</v>
      </c>
      <c r="N277" s="72">
        <f t="shared" ca="1" si="65"/>
        <v>6.7877074868915539</v>
      </c>
      <c r="O277" s="72">
        <f t="shared" ca="1" si="66"/>
        <v>52.653958543152733</v>
      </c>
      <c r="P277" s="36">
        <f t="shared" ca="1" si="63"/>
        <v>-2.6842522952268896E-3</v>
      </c>
    </row>
    <row r="278" spans="4:16" x14ac:dyDescent="0.2">
      <c r="D278" s="71">
        <f t="shared" si="67"/>
        <v>0</v>
      </c>
      <c r="E278" s="71">
        <f t="shared" si="67"/>
        <v>0</v>
      </c>
      <c r="F278" s="72">
        <f t="shared" ref="F278:F341" si="69">D278*D278</f>
        <v>0</v>
      </c>
      <c r="G278" s="72">
        <f t="shared" ref="G278:G341" si="70">D278*F278</f>
        <v>0</v>
      </c>
      <c r="H278" s="72">
        <f t="shared" ref="H278:H341" si="71">F278*F278</f>
        <v>0</v>
      </c>
      <c r="I278" s="72">
        <f t="shared" ref="I278:I341" si="72">E278*D278</f>
        <v>0</v>
      </c>
      <c r="J278" s="72">
        <f t="shared" ref="J278:J341" si="73">I278*D278</f>
        <v>0</v>
      </c>
      <c r="K278" s="72">
        <f t="shared" ca="1" si="68"/>
        <v>2.6842522952268896E-3</v>
      </c>
      <c r="L278" s="72">
        <f t="shared" ref="L278:L341" ca="1" si="74">+(K278-E278)^2</f>
        <v>7.2052103844308251E-6</v>
      </c>
      <c r="M278" s="72">
        <f t="shared" ca="1" si="64"/>
        <v>2.8209937813700905</v>
      </c>
      <c r="N278" s="72">
        <f t="shared" ca="1" si="65"/>
        <v>6.7877074868915539</v>
      </c>
      <c r="O278" s="72">
        <f t="shared" ca="1" si="66"/>
        <v>52.653958543152733</v>
      </c>
      <c r="P278" s="36">
        <f t="shared" ref="P278:P341" ca="1" si="75">+E278-K278</f>
        <v>-2.6842522952268896E-3</v>
      </c>
    </row>
    <row r="279" spans="4:16" x14ac:dyDescent="0.2">
      <c r="D279" s="71">
        <f t="shared" si="67"/>
        <v>0</v>
      </c>
      <c r="E279" s="71">
        <f t="shared" si="67"/>
        <v>0</v>
      </c>
      <c r="F279" s="72">
        <f t="shared" si="69"/>
        <v>0</v>
      </c>
      <c r="G279" s="72">
        <f t="shared" si="70"/>
        <v>0</v>
      </c>
      <c r="H279" s="72">
        <f t="shared" si="71"/>
        <v>0</v>
      </c>
      <c r="I279" s="72">
        <f t="shared" si="72"/>
        <v>0</v>
      </c>
      <c r="J279" s="72">
        <f t="shared" si="73"/>
        <v>0</v>
      </c>
      <c r="K279" s="72">
        <f t="shared" ca="1" si="68"/>
        <v>2.6842522952268896E-3</v>
      </c>
      <c r="L279" s="72">
        <f t="shared" ca="1" si="74"/>
        <v>7.2052103844308251E-6</v>
      </c>
      <c r="M279" s="72">
        <f t="shared" ca="1" si="64"/>
        <v>2.8209937813700905</v>
      </c>
      <c r="N279" s="72">
        <f t="shared" ca="1" si="65"/>
        <v>6.7877074868915539</v>
      </c>
      <c r="O279" s="72">
        <f t="shared" ca="1" si="66"/>
        <v>52.653958543152733</v>
      </c>
      <c r="P279" s="36">
        <f t="shared" ca="1" si="75"/>
        <v>-2.6842522952268896E-3</v>
      </c>
    </row>
    <row r="280" spans="4:16" x14ac:dyDescent="0.2">
      <c r="D280" s="71">
        <f t="shared" si="67"/>
        <v>0</v>
      </c>
      <c r="E280" s="71">
        <f t="shared" si="67"/>
        <v>0</v>
      </c>
      <c r="F280" s="72">
        <f t="shared" si="69"/>
        <v>0</v>
      </c>
      <c r="G280" s="72">
        <f t="shared" si="70"/>
        <v>0</v>
      </c>
      <c r="H280" s="72">
        <f t="shared" si="71"/>
        <v>0</v>
      </c>
      <c r="I280" s="72">
        <f t="shared" si="72"/>
        <v>0</v>
      </c>
      <c r="J280" s="72">
        <f t="shared" si="73"/>
        <v>0</v>
      </c>
      <c r="K280" s="72">
        <f t="shared" ca="1" si="68"/>
        <v>2.6842522952268896E-3</v>
      </c>
      <c r="L280" s="72">
        <f t="shared" ca="1" si="74"/>
        <v>7.2052103844308251E-6</v>
      </c>
      <c r="M280" s="72">
        <f t="shared" ca="1" si="64"/>
        <v>2.8209937813700905</v>
      </c>
      <c r="N280" s="72">
        <f t="shared" ca="1" si="65"/>
        <v>6.7877074868915539</v>
      </c>
      <c r="O280" s="72">
        <f t="shared" ca="1" si="66"/>
        <v>52.653958543152733</v>
      </c>
      <c r="P280" s="36">
        <f t="shared" ca="1" si="75"/>
        <v>-2.6842522952268896E-3</v>
      </c>
    </row>
    <row r="281" spans="4:16" x14ac:dyDescent="0.2">
      <c r="D281" s="71">
        <f t="shared" si="67"/>
        <v>0</v>
      </c>
      <c r="E281" s="71">
        <f t="shared" si="67"/>
        <v>0</v>
      </c>
      <c r="F281" s="72">
        <f t="shared" si="69"/>
        <v>0</v>
      </c>
      <c r="G281" s="72">
        <f t="shared" si="70"/>
        <v>0</v>
      </c>
      <c r="H281" s="72">
        <f t="shared" si="71"/>
        <v>0</v>
      </c>
      <c r="I281" s="72">
        <f t="shared" si="72"/>
        <v>0</v>
      </c>
      <c r="J281" s="72">
        <f t="shared" si="73"/>
        <v>0</v>
      </c>
      <c r="K281" s="72">
        <f t="shared" ca="1" si="68"/>
        <v>2.6842522952268896E-3</v>
      </c>
      <c r="L281" s="72">
        <f t="shared" ca="1" si="74"/>
        <v>7.2052103844308251E-6</v>
      </c>
      <c r="M281" s="72">
        <f t="shared" ca="1" si="64"/>
        <v>2.8209937813700905</v>
      </c>
      <c r="N281" s="72">
        <f t="shared" ca="1" si="65"/>
        <v>6.7877074868915539</v>
      </c>
      <c r="O281" s="72">
        <f t="shared" ca="1" si="66"/>
        <v>52.653958543152733</v>
      </c>
      <c r="P281" s="36">
        <f t="shared" ca="1" si="75"/>
        <v>-2.6842522952268896E-3</v>
      </c>
    </row>
    <row r="282" spans="4:16" x14ac:dyDescent="0.2">
      <c r="D282" s="71">
        <f t="shared" si="67"/>
        <v>0</v>
      </c>
      <c r="E282" s="71">
        <f t="shared" si="67"/>
        <v>0</v>
      </c>
      <c r="F282" s="72">
        <f t="shared" si="69"/>
        <v>0</v>
      </c>
      <c r="G282" s="72">
        <f t="shared" si="70"/>
        <v>0</v>
      </c>
      <c r="H282" s="72">
        <f t="shared" si="71"/>
        <v>0</v>
      </c>
      <c r="I282" s="72">
        <f t="shared" si="72"/>
        <v>0</v>
      </c>
      <c r="J282" s="72">
        <f t="shared" si="73"/>
        <v>0</v>
      </c>
      <c r="K282" s="72">
        <f t="shared" ca="1" si="68"/>
        <v>2.6842522952268896E-3</v>
      </c>
      <c r="L282" s="72">
        <f t="shared" ca="1" si="74"/>
        <v>7.2052103844308251E-6</v>
      </c>
      <c r="M282" s="72">
        <f t="shared" ca="1" si="64"/>
        <v>2.8209937813700905</v>
      </c>
      <c r="N282" s="72">
        <f t="shared" ca="1" si="65"/>
        <v>6.7877074868915539</v>
      </c>
      <c r="O282" s="72">
        <f t="shared" ca="1" si="66"/>
        <v>52.653958543152733</v>
      </c>
      <c r="P282" s="36">
        <f t="shared" ca="1" si="75"/>
        <v>-2.6842522952268896E-3</v>
      </c>
    </row>
    <row r="283" spans="4:16" x14ac:dyDescent="0.2">
      <c r="D283" s="71">
        <f t="shared" si="67"/>
        <v>0</v>
      </c>
      <c r="E283" s="71">
        <f t="shared" si="67"/>
        <v>0</v>
      </c>
      <c r="F283" s="72">
        <f t="shared" si="69"/>
        <v>0</v>
      </c>
      <c r="G283" s="72">
        <f t="shared" si="70"/>
        <v>0</v>
      </c>
      <c r="H283" s="72">
        <f t="shared" si="71"/>
        <v>0</v>
      </c>
      <c r="I283" s="72">
        <f t="shared" si="72"/>
        <v>0</v>
      </c>
      <c r="J283" s="72">
        <f t="shared" si="73"/>
        <v>0</v>
      </c>
      <c r="K283" s="72">
        <f t="shared" ca="1" si="68"/>
        <v>2.6842522952268896E-3</v>
      </c>
      <c r="L283" s="72">
        <f t="shared" ca="1" si="74"/>
        <v>7.2052103844308251E-6</v>
      </c>
      <c r="M283" s="72">
        <f t="shared" ca="1" si="64"/>
        <v>2.8209937813700905</v>
      </c>
      <c r="N283" s="72">
        <f t="shared" ca="1" si="65"/>
        <v>6.7877074868915539</v>
      </c>
      <c r="O283" s="72">
        <f t="shared" ca="1" si="66"/>
        <v>52.653958543152733</v>
      </c>
      <c r="P283" s="36">
        <f t="shared" ca="1" si="75"/>
        <v>-2.6842522952268896E-3</v>
      </c>
    </row>
    <row r="284" spans="4:16" x14ac:dyDescent="0.2">
      <c r="D284" s="71">
        <f t="shared" si="67"/>
        <v>0</v>
      </c>
      <c r="E284" s="71">
        <f t="shared" si="67"/>
        <v>0</v>
      </c>
      <c r="F284" s="72">
        <f t="shared" si="69"/>
        <v>0</v>
      </c>
      <c r="G284" s="72">
        <f t="shared" si="70"/>
        <v>0</v>
      </c>
      <c r="H284" s="72">
        <f t="shared" si="71"/>
        <v>0</v>
      </c>
      <c r="I284" s="72">
        <f t="shared" si="72"/>
        <v>0</v>
      </c>
      <c r="J284" s="72">
        <f t="shared" si="73"/>
        <v>0</v>
      </c>
      <c r="K284" s="72">
        <f t="shared" ca="1" si="68"/>
        <v>2.6842522952268896E-3</v>
      </c>
      <c r="L284" s="72">
        <f t="shared" ca="1" si="74"/>
        <v>7.2052103844308251E-6</v>
      </c>
      <c r="M284" s="72">
        <f t="shared" ca="1" si="64"/>
        <v>2.8209937813700905</v>
      </c>
      <c r="N284" s="72">
        <f t="shared" ca="1" si="65"/>
        <v>6.7877074868915539</v>
      </c>
      <c r="O284" s="72">
        <f t="shared" ca="1" si="66"/>
        <v>52.653958543152733</v>
      </c>
      <c r="P284" s="36">
        <f t="shared" ca="1" si="75"/>
        <v>-2.6842522952268896E-3</v>
      </c>
    </row>
    <row r="285" spans="4:16" x14ac:dyDescent="0.2">
      <c r="D285" s="71">
        <f t="shared" si="67"/>
        <v>0</v>
      </c>
      <c r="E285" s="71">
        <f t="shared" si="67"/>
        <v>0</v>
      </c>
      <c r="F285" s="72">
        <f t="shared" si="69"/>
        <v>0</v>
      </c>
      <c r="G285" s="72">
        <f t="shared" si="70"/>
        <v>0</v>
      </c>
      <c r="H285" s="72">
        <f t="shared" si="71"/>
        <v>0</v>
      </c>
      <c r="I285" s="72">
        <f t="shared" si="72"/>
        <v>0</v>
      </c>
      <c r="J285" s="72">
        <f t="shared" si="73"/>
        <v>0</v>
      </c>
      <c r="K285" s="72">
        <f t="shared" ca="1" si="68"/>
        <v>2.6842522952268896E-3</v>
      </c>
      <c r="L285" s="72">
        <f t="shared" ca="1" si="74"/>
        <v>7.2052103844308251E-6</v>
      </c>
      <c r="M285" s="72">
        <f t="shared" ca="1" si="64"/>
        <v>2.8209937813700905</v>
      </c>
      <c r="N285" s="72">
        <f t="shared" ca="1" si="65"/>
        <v>6.7877074868915539</v>
      </c>
      <c r="O285" s="72">
        <f t="shared" ca="1" si="66"/>
        <v>52.653958543152733</v>
      </c>
      <c r="P285" s="36">
        <f t="shared" ca="1" si="75"/>
        <v>-2.6842522952268896E-3</v>
      </c>
    </row>
    <row r="286" spans="4:16" x14ac:dyDescent="0.2">
      <c r="D286" s="71">
        <f t="shared" si="67"/>
        <v>0</v>
      </c>
      <c r="E286" s="71">
        <f t="shared" si="67"/>
        <v>0</v>
      </c>
      <c r="F286" s="72">
        <f t="shared" si="69"/>
        <v>0</v>
      </c>
      <c r="G286" s="72">
        <f t="shared" si="70"/>
        <v>0</v>
      </c>
      <c r="H286" s="72">
        <f t="shared" si="71"/>
        <v>0</v>
      </c>
      <c r="I286" s="72">
        <f t="shared" si="72"/>
        <v>0</v>
      </c>
      <c r="J286" s="72">
        <f t="shared" si="73"/>
        <v>0</v>
      </c>
      <c r="K286" s="72">
        <f t="shared" ca="1" si="68"/>
        <v>2.6842522952268896E-3</v>
      </c>
      <c r="L286" s="72">
        <f t="shared" ca="1" si="74"/>
        <v>7.2052103844308251E-6</v>
      </c>
      <c r="M286" s="72">
        <f t="shared" ca="1" si="64"/>
        <v>2.8209937813700905</v>
      </c>
      <c r="N286" s="72">
        <f t="shared" ca="1" si="65"/>
        <v>6.7877074868915539</v>
      </c>
      <c r="O286" s="72">
        <f t="shared" ca="1" si="66"/>
        <v>52.653958543152733</v>
      </c>
      <c r="P286" s="36">
        <f t="shared" ca="1" si="75"/>
        <v>-2.6842522952268896E-3</v>
      </c>
    </row>
    <row r="287" spans="4:16" x14ac:dyDescent="0.2">
      <c r="D287" s="71">
        <f t="shared" si="67"/>
        <v>0</v>
      </c>
      <c r="E287" s="71">
        <f t="shared" si="67"/>
        <v>0</v>
      </c>
      <c r="F287" s="72">
        <f t="shared" si="69"/>
        <v>0</v>
      </c>
      <c r="G287" s="72">
        <f t="shared" si="70"/>
        <v>0</v>
      </c>
      <c r="H287" s="72">
        <f t="shared" si="71"/>
        <v>0</v>
      </c>
      <c r="I287" s="72">
        <f t="shared" si="72"/>
        <v>0</v>
      </c>
      <c r="J287" s="72">
        <f t="shared" si="73"/>
        <v>0</v>
      </c>
      <c r="K287" s="72">
        <f t="shared" ca="1" si="68"/>
        <v>2.6842522952268896E-3</v>
      </c>
      <c r="L287" s="72">
        <f t="shared" ca="1" si="74"/>
        <v>7.2052103844308251E-6</v>
      </c>
      <c r="M287" s="72">
        <f t="shared" ca="1" si="64"/>
        <v>2.8209937813700905</v>
      </c>
      <c r="N287" s="72">
        <f t="shared" ca="1" si="65"/>
        <v>6.7877074868915539</v>
      </c>
      <c r="O287" s="72">
        <f t="shared" ca="1" si="66"/>
        <v>52.653958543152733</v>
      </c>
      <c r="P287" s="36">
        <f t="shared" ca="1" si="75"/>
        <v>-2.6842522952268896E-3</v>
      </c>
    </row>
    <row r="288" spans="4:16" x14ac:dyDescent="0.2">
      <c r="D288" s="71">
        <f t="shared" si="67"/>
        <v>0</v>
      </c>
      <c r="E288" s="71">
        <f t="shared" si="67"/>
        <v>0</v>
      </c>
      <c r="F288" s="72">
        <f t="shared" si="69"/>
        <v>0</v>
      </c>
      <c r="G288" s="72">
        <f t="shared" si="70"/>
        <v>0</v>
      </c>
      <c r="H288" s="72">
        <f t="shared" si="71"/>
        <v>0</v>
      </c>
      <c r="I288" s="72">
        <f t="shared" si="72"/>
        <v>0</v>
      </c>
      <c r="J288" s="72">
        <f t="shared" si="73"/>
        <v>0</v>
      </c>
      <c r="K288" s="72">
        <f t="shared" ca="1" si="68"/>
        <v>2.6842522952268896E-3</v>
      </c>
      <c r="L288" s="72">
        <f t="shared" ca="1" si="74"/>
        <v>7.2052103844308251E-6</v>
      </c>
      <c r="M288" s="72">
        <f t="shared" ca="1" si="64"/>
        <v>2.8209937813700905</v>
      </c>
      <c r="N288" s="72">
        <f t="shared" ca="1" si="65"/>
        <v>6.7877074868915539</v>
      </c>
      <c r="O288" s="72">
        <f t="shared" ca="1" si="66"/>
        <v>52.653958543152733</v>
      </c>
      <c r="P288" s="36">
        <f t="shared" ca="1" si="75"/>
        <v>-2.6842522952268896E-3</v>
      </c>
    </row>
    <row r="289" spans="4:16" x14ac:dyDescent="0.2">
      <c r="D289" s="71">
        <f t="shared" si="67"/>
        <v>0</v>
      </c>
      <c r="E289" s="71">
        <f t="shared" si="67"/>
        <v>0</v>
      </c>
      <c r="F289" s="72">
        <f t="shared" si="69"/>
        <v>0</v>
      </c>
      <c r="G289" s="72">
        <f t="shared" si="70"/>
        <v>0</v>
      </c>
      <c r="H289" s="72">
        <f t="shared" si="71"/>
        <v>0</v>
      </c>
      <c r="I289" s="72">
        <f t="shared" si="72"/>
        <v>0</v>
      </c>
      <c r="J289" s="72">
        <f t="shared" si="73"/>
        <v>0</v>
      </c>
      <c r="K289" s="72">
        <f t="shared" ca="1" si="68"/>
        <v>2.6842522952268896E-3</v>
      </c>
      <c r="L289" s="72">
        <f t="shared" ca="1" si="74"/>
        <v>7.2052103844308251E-6</v>
      </c>
      <c r="M289" s="72">
        <f t="shared" ca="1" si="64"/>
        <v>2.8209937813700905</v>
      </c>
      <c r="N289" s="72">
        <f t="shared" ca="1" si="65"/>
        <v>6.7877074868915539</v>
      </c>
      <c r="O289" s="72">
        <f t="shared" ca="1" si="66"/>
        <v>52.653958543152733</v>
      </c>
      <c r="P289" s="36">
        <f t="shared" ca="1" si="75"/>
        <v>-2.6842522952268896E-3</v>
      </c>
    </row>
    <row r="290" spans="4:16" x14ac:dyDescent="0.2">
      <c r="D290" s="71">
        <f t="shared" si="67"/>
        <v>0</v>
      </c>
      <c r="E290" s="71">
        <f t="shared" si="67"/>
        <v>0</v>
      </c>
      <c r="F290" s="72">
        <f t="shared" si="69"/>
        <v>0</v>
      </c>
      <c r="G290" s="72">
        <f t="shared" si="70"/>
        <v>0</v>
      </c>
      <c r="H290" s="72">
        <f t="shared" si="71"/>
        <v>0</v>
      </c>
      <c r="I290" s="72">
        <f t="shared" si="72"/>
        <v>0</v>
      </c>
      <c r="J290" s="72">
        <f t="shared" si="73"/>
        <v>0</v>
      </c>
      <c r="K290" s="72">
        <f t="shared" ca="1" si="68"/>
        <v>2.6842522952268896E-3</v>
      </c>
      <c r="L290" s="72">
        <f t="shared" ca="1" si="74"/>
        <v>7.2052103844308251E-6</v>
      </c>
      <c r="M290" s="72">
        <f t="shared" ca="1" si="64"/>
        <v>2.8209937813700905</v>
      </c>
      <c r="N290" s="72">
        <f t="shared" ca="1" si="65"/>
        <v>6.7877074868915539</v>
      </c>
      <c r="O290" s="72">
        <f t="shared" ca="1" si="66"/>
        <v>52.653958543152733</v>
      </c>
      <c r="P290" s="36">
        <f t="shared" ca="1" si="75"/>
        <v>-2.6842522952268896E-3</v>
      </c>
    </row>
    <row r="291" spans="4:16" x14ac:dyDescent="0.2">
      <c r="D291" s="71">
        <f t="shared" si="67"/>
        <v>0</v>
      </c>
      <c r="E291" s="71">
        <f t="shared" si="67"/>
        <v>0</v>
      </c>
      <c r="F291" s="72">
        <f t="shared" si="69"/>
        <v>0</v>
      </c>
      <c r="G291" s="72">
        <f t="shared" si="70"/>
        <v>0</v>
      </c>
      <c r="H291" s="72">
        <f t="shared" si="71"/>
        <v>0</v>
      </c>
      <c r="I291" s="72">
        <f t="shared" si="72"/>
        <v>0</v>
      </c>
      <c r="J291" s="72">
        <f t="shared" si="73"/>
        <v>0</v>
      </c>
      <c r="K291" s="72">
        <f t="shared" ca="1" si="68"/>
        <v>2.6842522952268896E-3</v>
      </c>
      <c r="L291" s="72">
        <f t="shared" ca="1" si="74"/>
        <v>7.2052103844308251E-6</v>
      </c>
      <c r="M291" s="72">
        <f t="shared" ca="1" si="64"/>
        <v>2.8209937813700905</v>
      </c>
      <c r="N291" s="72">
        <f t="shared" ca="1" si="65"/>
        <v>6.7877074868915539</v>
      </c>
      <c r="O291" s="72">
        <f t="shared" ca="1" si="66"/>
        <v>52.653958543152733</v>
      </c>
      <c r="P291" s="36">
        <f t="shared" ca="1" si="75"/>
        <v>-2.6842522952268896E-3</v>
      </c>
    </row>
    <row r="292" spans="4:16" x14ac:dyDescent="0.2">
      <c r="D292" s="71">
        <f t="shared" si="67"/>
        <v>0</v>
      </c>
      <c r="E292" s="71">
        <f t="shared" si="67"/>
        <v>0</v>
      </c>
      <c r="F292" s="72">
        <f t="shared" si="69"/>
        <v>0</v>
      </c>
      <c r="G292" s="72">
        <f t="shared" si="70"/>
        <v>0</v>
      </c>
      <c r="H292" s="72">
        <f t="shared" si="71"/>
        <v>0</v>
      </c>
      <c r="I292" s="72">
        <f t="shared" si="72"/>
        <v>0</v>
      </c>
      <c r="J292" s="72">
        <f t="shared" si="73"/>
        <v>0</v>
      </c>
      <c r="K292" s="72">
        <f t="shared" ca="1" si="68"/>
        <v>2.6842522952268896E-3</v>
      </c>
      <c r="L292" s="72">
        <f t="shared" ca="1" si="74"/>
        <v>7.2052103844308251E-6</v>
      </c>
      <c r="M292" s="72">
        <f t="shared" ca="1" si="64"/>
        <v>2.8209937813700905</v>
      </c>
      <c r="N292" s="72">
        <f t="shared" ca="1" si="65"/>
        <v>6.7877074868915539</v>
      </c>
      <c r="O292" s="72">
        <f t="shared" ca="1" si="66"/>
        <v>52.653958543152733</v>
      </c>
      <c r="P292" s="36">
        <f t="shared" ca="1" si="75"/>
        <v>-2.6842522952268896E-3</v>
      </c>
    </row>
    <row r="293" spans="4:16" x14ac:dyDescent="0.2">
      <c r="D293" s="71">
        <f t="shared" si="67"/>
        <v>0</v>
      </c>
      <c r="E293" s="71">
        <f t="shared" si="67"/>
        <v>0</v>
      </c>
      <c r="F293" s="72">
        <f t="shared" si="69"/>
        <v>0</v>
      </c>
      <c r="G293" s="72">
        <f t="shared" si="70"/>
        <v>0</v>
      </c>
      <c r="H293" s="72">
        <f t="shared" si="71"/>
        <v>0</v>
      </c>
      <c r="I293" s="72">
        <f t="shared" si="72"/>
        <v>0</v>
      </c>
      <c r="J293" s="72">
        <f t="shared" si="73"/>
        <v>0</v>
      </c>
      <c r="K293" s="72">
        <f t="shared" ca="1" si="68"/>
        <v>2.6842522952268896E-3</v>
      </c>
      <c r="L293" s="72">
        <f t="shared" ca="1" si="74"/>
        <v>7.2052103844308251E-6</v>
      </c>
      <c r="M293" s="72">
        <f t="shared" ca="1" si="64"/>
        <v>2.8209937813700905</v>
      </c>
      <c r="N293" s="72">
        <f t="shared" ca="1" si="65"/>
        <v>6.7877074868915539</v>
      </c>
      <c r="O293" s="72">
        <f t="shared" ca="1" si="66"/>
        <v>52.653958543152733</v>
      </c>
      <c r="P293" s="36">
        <f t="shared" ca="1" si="75"/>
        <v>-2.6842522952268896E-3</v>
      </c>
    </row>
    <row r="294" spans="4:16" x14ac:dyDescent="0.2">
      <c r="D294" s="71">
        <f t="shared" si="67"/>
        <v>0</v>
      </c>
      <c r="E294" s="71">
        <f t="shared" si="67"/>
        <v>0</v>
      </c>
      <c r="F294" s="72">
        <f t="shared" si="69"/>
        <v>0</v>
      </c>
      <c r="G294" s="72">
        <f t="shared" si="70"/>
        <v>0</v>
      </c>
      <c r="H294" s="72">
        <f t="shared" si="71"/>
        <v>0</v>
      </c>
      <c r="I294" s="72">
        <f t="shared" si="72"/>
        <v>0</v>
      </c>
      <c r="J294" s="72">
        <f t="shared" si="73"/>
        <v>0</v>
      </c>
      <c r="K294" s="72">
        <f t="shared" ca="1" si="68"/>
        <v>2.6842522952268896E-3</v>
      </c>
      <c r="L294" s="72">
        <f t="shared" ca="1" si="74"/>
        <v>7.2052103844308251E-6</v>
      </c>
      <c r="M294" s="72">
        <f t="shared" ca="1" si="64"/>
        <v>2.8209937813700905</v>
      </c>
      <c r="N294" s="72">
        <f t="shared" ca="1" si="65"/>
        <v>6.7877074868915539</v>
      </c>
      <c r="O294" s="72">
        <f t="shared" ca="1" si="66"/>
        <v>52.653958543152733</v>
      </c>
      <c r="P294" s="36">
        <f t="shared" ca="1" si="75"/>
        <v>-2.6842522952268896E-3</v>
      </c>
    </row>
    <row r="295" spans="4:16" x14ac:dyDescent="0.2">
      <c r="D295" s="71">
        <f t="shared" si="67"/>
        <v>0</v>
      </c>
      <c r="E295" s="71">
        <f t="shared" si="67"/>
        <v>0</v>
      </c>
      <c r="F295" s="72">
        <f t="shared" si="69"/>
        <v>0</v>
      </c>
      <c r="G295" s="72">
        <f t="shared" si="70"/>
        <v>0</v>
      </c>
      <c r="H295" s="72">
        <f t="shared" si="71"/>
        <v>0</v>
      </c>
      <c r="I295" s="72">
        <f t="shared" si="72"/>
        <v>0</v>
      </c>
      <c r="J295" s="72">
        <f t="shared" si="73"/>
        <v>0</v>
      </c>
      <c r="K295" s="72">
        <f t="shared" ca="1" si="68"/>
        <v>2.6842522952268896E-3</v>
      </c>
      <c r="L295" s="72">
        <f t="shared" ca="1" si="74"/>
        <v>7.2052103844308251E-6</v>
      </c>
      <c r="M295" s="72">
        <f t="shared" ca="1" si="64"/>
        <v>2.8209937813700905</v>
      </c>
      <c r="N295" s="72">
        <f t="shared" ca="1" si="65"/>
        <v>6.7877074868915539</v>
      </c>
      <c r="O295" s="72">
        <f t="shared" ca="1" si="66"/>
        <v>52.653958543152733</v>
      </c>
      <c r="P295" s="36">
        <f t="shared" ca="1" si="75"/>
        <v>-2.6842522952268896E-3</v>
      </c>
    </row>
    <row r="296" spans="4:16" x14ac:dyDescent="0.2">
      <c r="D296" s="71">
        <f t="shared" si="67"/>
        <v>0</v>
      </c>
      <c r="E296" s="71">
        <f t="shared" si="67"/>
        <v>0</v>
      </c>
      <c r="F296" s="72">
        <f t="shared" si="69"/>
        <v>0</v>
      </c>
      <c r="G296" s="72">
        <f t="shared" si="70"/>
        <v>0</v>
      </c>
      <c r="H296" s="72">
        <f t="shared" si="71"/>
        <v>0</v>
      </c>
      <c r="I296" s="72">
        <f t="shared" si="72"/>
        <v>0</v>
      </c>
      <c r="J296" s="72">
        <f t="shared" si="73"/>
        <v>0</v>
      </c>
      <c r="K296" s="72">
        <f t="shared" ca="1" si="68"/>
        <v>2.6842522952268896E-3</v>
      </c>
      <c r="L296" s="72">
        <f t="shared" ca="1" si="74"/>
        <v>7.2052103844308251E-6</v>
      </c>
      <c r="M296" s="72">
        <f t="shared" ca="1" si="64"/>
        <v>2.8209937813700905</v>
      </c>
      <c r="N296" s="72">
        <f t="shared" ca="1" si="65"/>
        <v>6.7877074868915539</v>
      </c>
      <c r="O296" s="72">
        <f t="shared" ca="1" si="66"/>
        <v>52.653958543152733</v>
      </c>
      <c r="P296" s="36">
        <f t="shared" ca="1" si="75"/>
        <v>-2.6842522952268896E-3</v>
      </c>
    </row>
    <row r="297" spans="4:16" x14ac:dyDescent="0.2">
      <c r="D297" s="71">
        <f t="shared" si="67"/>
        <v>0</v>
      </c>
      <c r="E297" s="71">
        <f t="shared" si="67"/>
        <v>0</v>
      </c>
      <c r="F297" s="72">
        <f t="shared" si="69"/>
        <v>0</v>
      </c>
      <c r="G297" s="72">
        <f t="shared" si="70"/>
        <v>0</v>
      </c>
      <c r="H297" s="72">
        <f t="shared" si="71"/>
        <v>0</v>
      </c>
      <c r="I297" s="72">
        <f t="shared" si="72"/>
        <v>0</v>
      </c>
      <c r="J297" s="72">
        <f t="shared" si="73"/>
        <v>0</v>
      </c>
      <c r="K297" s="72">
        <f t="shared" ca="1" si="68"/>
        <v>2.6842522952268896E-3</v>
      </c>
      <c r="L297" s="72">
        <f t="shared" ca="1" si="74"/>
        <v>7.2052103844308251E-6</v>
      </c>
      <c r="M297" s="72">
        <f t="shared" ca="1" si="64"/>
        <v>2.8209937813700905</v>
      </c>
      <c r="N297" s="72">
        <f t="shared" ca="1" si="65"/>
        <v>6.7877074868915539</v>
      </c>
      <c r="O297" s="72">
        <f t="shared" ca="1" si="66"/>
        <v>52.653958543152733</v>
      </c>
      <c r="P297" s="36">
        <f t="shared" ca="1" si="75"/>
        <v>-2.6842522952268896E-3</v>
      </c>
    </row>
    <row r="298" spans="4:16" x14ac:dyDescent="0.2">
      <c r="D298" s="71">
        <f t="shared" si="67"/>
        <v>0</v>
      </c>
      <c r="E298" s="71">
        <f t="shared" si="67"/>
        <v>0</v>
      </c>
      <c r="F298" s="72">
        <f t="shared" si="69"/>
        <v>0</v>
      </c>
      <c r="G298" s="72">
        <f t="shared" si="70"/>
        <v>0</v>
      </c>
      <c r="H298" s="72">
        <f t="shared" si="71"/>
        <v>0</v>
      </c>
      <c r="I298" s="72">
        <f t="shared" si="72"/>
        <v>0</v>
      </c>
      <c r="J298" s="72">
        <f t="shared" si="73"/>
        <v>0</v>
      </c>
      <c r="K298" s="72">
        <f t="shared" ca="1" si="68"/>
        <v>2.6842522952268896E-3</v>
      </c>
      <c r="L298" s="72">
        <f t="shared" ca="1" si="74"/>
        <v>7.2052103844308251E-6</v>
      </c>
      <c r="M298" s="72">
        <f t="shared" ca="1" si="64"/>
        <v>2.8209937813700905</v>
      </c>
      <c r="N298" s="72">
        <f t="shared" ca="1" si="65"/>
        <v>6.7877074868915539</v>
      </c>
      <c r="O298" s="72">
        <f t="shared" ca="1" si="66"/>
        <v>52.653958543152733</v>
      </c>
      <c r="P298" s="36">
        <f t="shared" ca="1" si="75"/>
        <v>-2.6842522952268896E-3</v>
      </c>
    </row>
    <row r="299" spans="4:16" x14ac:dyDescent="0.2">
      <c r="D299" s="71">
        <f t="shared" si="67"/>
        <v>0</v>
      </c>
      <c r="E299" s="71">
        <f t="shared" si="67"/>
        <v>0</v>
      </c>
      <c r="F299" s="72">
        <f t="shared" si="69"/>
        <v>0</v>
      </c>
      <c r="G299" s="72">
        <f t="shared" si="70"/>
        <v>0</v>
      </c>
      <c r="H299" s="72">
        <f t="shared" si="71"/>
        <v>0</v>
      </c>
      <c r="I299" s="72">
        <f t="shared" si="72"/>
        <v>0</v>
      </c>
      <c r="J299" s="72">
        <f t="shared" si="73"/>
        <v>0</v>
      </c>
      <c r="K299" s="72">
        <f t="shared" ca="1" si="68"/>
        <v>2.6842522952268896E-3</v>
      </c>
      <c r="L299" s="72">
        <f t="shared" ca="1" si="74"/>
        <v>7.2052103844308251E-6</v>
      </c>
      <c r="M299" s="72">
        <f t="shared" ca="1" si="64"/>
        <v>2.8209937813700905</v>
      </c>
      <c r="N299" s="72">
        <f t="shared" ca="1" si="65"/>
        <v>6.7877074868915539</v>
      </c>
      <c r="O299" s="72">
        <f t="shared" ca="1" si="66"/>
        <v>52.653958543152733</v>
      </c>
      <c r="P299" s="36">
        <f t="shared" ca="1" si="75"/>
        <v>-2.6842522952268896E-3</v>
      </c>
    </row>
    <row r="300" spans="4:16" x14ac:dyDescent="0.2">
      <c r="D300" s="71">
        <f t="shared" si="67"/>
        <v>0</v>
      </c>
      <c r="E300" s="71">
        <f t="shared" si="67"/>
        <v>0</v>
      </c>
      <c r="F300" s="72">
        <f t="shared" si="69"/>
        <v>0</v>
      </c>
      <c r="G300" s="72">
        <f t="shared" si="70"/>
        <v>0</v>
      </c>
      <c r="H300" s="72">
        <f t="shared" si="71"/>
        <v>0</v>
      </c>
      <c r="I300" s="72">
        <f t="shared" si="72"/>
        <v>0</v>
      </c>
      <c r="J300" s="72">
        <f t="shared" si="73"/>
        <v>0</v>
      </c>
      <c r="K300" s="72">
        <f t="shared" ca="1" si="68"/>
        <v>2.6842522952268896E-3</v>
      </c>
      <c r="L300" s="72">
        <f t="shared" ca="1" si="74"/>
        <v>7.2052103844308251E-6</v>
      </c>
      <c r="M300" s="72">
        <f t="shared" ca="1" si="64"/>
        <v>2.8209937813700905</v>
      </c>
      <c r="N300" s="72">
        <f t="shared" ca="1" si="65"/>
        <v>6.7877074868915539</v>
      </c>
      <c r="O300" s="72">
        <f t="shared" ca="1" si="66"/>
        <v>52.653958543152733</v>
      </c>
      <c r="P300" s="36">
        <f t="shared" ca="1" si="75"/>
        <v>-2.6842522952268896E-3</v>
      </c>
    </row>
    <row r="301" spans="4:16" x14ac:dyDescent="0.2">
      <c r="D301" s="71">
        <f t="shared" si="67"/>
        <v>0</v>
      </c>
      <c r="E301" s="71">
        <f t="shared" si="67"/>
        <v>0</v>
      </c>
      <c r="F301" s="72">
        <f t="shared" si="69"/>
        <v>0</v>
      </c>
      <c r="G301" s="72">
        <f t="shared" si="70"/>
        <v>0</v>
      </c>
      <c r="H301" s="72">
        <f t="shared" si="71"/>
        <v>0</v>
      </c>
      <c r="I301" s="72">
        <f t="shared" si="72"/>
        <v>0</v>
      </c>
      <c r="J301" s="72">
        <f t="shared" si="73"/>
        <v>0</v>
      </c>
      <c r="K301" s="72">
        <f t="shared" ca="1" si="68"/>
        <v>2.6842522952268896E-3</v>
      </c>
      <c r="L301" s="72">
        <f t="shared" ca="1" si="74"/>
        <v>7.2052103844308251E-6</v>
      </c>
      <c r="M301" s="72">
        <f t="shared" ca="1" si="64"/>
        <v>2.8209937813700905</v>
      </c>
      <c r="N301" s="72">
        <f t="shared" ca="1" si="65"/>
        <v>6.7877074868915539</v>
      </c>
      <c r="O301" s="72">
        <f t="shared" ca="1" si="66"/>
        <v>52.653958543152733</v>
      </c>
      <c r="P301" s="36">
        <f t="shared" ca="1" si="75"/>
        <v>-2.6842522952268896E-3</v>
      </c>
    </row>
    <row r="302" spans="4:16" x14ac:dyDescent="0.2">
      <c r="D302" s="71">
        <f t="shared" si="67"/>
        <v>0</v>
      </c>
      <c r="E302" s="71">
        <f t="shared" si="67"/>
        <v>0</v>
      </c>
      <c r="F302" s="72">
        <f t="shared" si="69"/>
        <v>0</v>
      </c>
      <c r="G302" s="72">
        <f t="shared" si="70"/>
        <v>0</v>
      </c>
      <c r="H302" s="72">
        <f t="shared" si="71"/>
        <v>0</v>
      </c>
      <c r="I302" s="72">
        <f t="shared" si="72"/>
        <v>0</v>
      </c>
      <c r="J302" s="72">
        <f t="shared" si="73"/>
        <v>0</v>
      </c>
      <c r="K302" s="72">
        <f t="shared" ca="1" si="68"/>
        <v>2.6842522952268896E-3</v>
      </c>
      <c r="L302" s="72">
        <f t="shared" ca="1" si="74"/>
        <v>7.2052103844308251E-6</v>
      </c>
      <c r="M302" s="72">
        <f t="shared" ca="1" si="64"/>
        <v>2.8209937813700905</v>
      </c>
      <c r="N302" s="72">
        <f t="shared" ca="1" si="65"/>
        <v>6.7877074868915539</v>
      </c>
      <c r="O302" s="72">
        <f t="shared" ca="1" si="66"/>
        <v>52.653958543152733</v>
      </c>
      <c r="P302" s="36">
        <f t="shared" ca="1" si="75"/>
        <v>-2.6842522952268896E-3</v>
      </c>
    </row>
    <row r="303" spans="4:16" x14ac:dyDescent="0.2">
      <c r="D303" s="71">
        <f t="shared" si="67"/>
        <v>0</v>
      </c>
      <c r="E303" s="71">
        <f t="shared" si="67"/>
        <v>0</v>
      </c>
      <c r="F303" s="72">
        <f t="shared" si="69"/>
        <v>0</v>
      </c>
      <c r="G303" s="72">
        <f t="shared" si="70"/>
        <v>0</v>
      </c>
      <c r="H303" s="72">
        <f t="shared" si="71"/>
        <v>0</v>
      </c>
      <c r="I303" s="72">
        <f t="shared" si="72"/>
        <v>0</v>
      </c>
      <c r="J303" s="72">
        <f t="shared" si="73"/>
        <v>0</v>
      </c>
      <c r="K303" s="72">
        <f t="shared" ca="1" si="68"/>
        <v>2.6842522952268896E-3</v>
      </c>
      <c r="L303" s="72">
        <f t="shared" ca="1" si="74"/>
        <v>7.2052103844308251E-6</v>
      </c>
      <c r="M303" s="72">
        <f t="shared" ca="1" si="64"/>
        <v>2.8209937813700905</v>
      </c>
      <c r="N303" s="72">
        <f t="shared" ca="1" si="65"/>
        <v>6.7877074868915539</v>
      </c>
      <c r="O303" s="72">
        <f t="shared" ca="1" si="66"/>
        <v>52.653958543152733</v>
      </c>
      <c r="P303" s="36">
        <f t="shared" ca="1" si="75"/>
        <v>-2.6842522952268896E-3</v>
      </c>
    </row>
    <row r="304" spans="4:16" x14ac:dyDescent="0.2">
      <c r="D304" s="71">
        <f t="shared" si="67"/>
        <v>0</v>
      </c>
      <c r="E304" s="71">
        <f t="shared" si="67"/>
        <v>0</v>
      </c>
      <c r="F304" s="72">
        <f t="shared" si="69"/>
        <v>0</v>
      </c>
      <c r="G304" s="72">
        <f t="shared" si="70"/>
        <v>0</v>
      </c>
      <c r="H304" s="72">
        <f t="shared" si="71"/>
        <v>0</v>
      </c>
      <c r="I304" s="72">
        <f t="shared" si="72"/>
        <v>0</v>
      </c>
      <c r="J304" s="72">
        <f t="shared" si="73"/>
        <v>0</v>
      </c>
      <c r="K304" s="72">
        <f t="shared" ca="1" si="68"/>
        <v>2.6842522952268896E-3</v>
      </c>
      <c r="L304" s="72">
        <f t="shared" ca="1" si="74"/>
        <v>7.2052103844308251E-6</v>
      </c>
      <c r="M304" s="72">
        <f t="shared" ca="1" si="64"/>
        <v>2.8209937813700905</v>
      </c>
      <c r="N304" s="72">
        <f t="shared" ca="1" si="65"/>
        <v>6.7877074868915539</v>
      </c>
      <c r="O304" s="72">
        <f t="shared" ca="1" si="66"/>
        <v>52.653958543152733</v>
      </c>
      <c r="P304" s="36">
        <f t="shared" ca="1" si="75"/>
        <v>-2.6842522952268896E-3</v>
      </c>
    </row>
    <row r="305" spans="4:16" x14ac:dyDescent="0.2">
      <c r="D305" s="71">
        <f t="shared" si="67"/>
        <v>0</v>
      </c>
      <c r="E305" s="71">
        <f t="shared" si="67"/>
        <v>0</v>
      </c>
      <c r="F305" s="72">
        <f t="shared" si="69"/>
        <v>0</v>
      </c>
      <c r="G305" s="72">
        <f t="shared" si="70"/>
        <v>0</v>
      </c>
      <c r="H305" s="72">
        <f t="shared" si="71"/>
        <v>0</v>
      </c>
      <c r="I305" s="72">
        <f t="shared" si="72"/>
        <v>0</v>
      </c>
      <c r="J305" s="72">
        <f t="shared" si="73"/>
        <v>0</v>
      </c>
      <c r="K305" s="72">
        <f t="shared" ca="1" si="68"/>
        <v>2.6842522952268896E-3</v>
      </c>
      <c r="L305" s="72">
        <f t="shared" ca="1" si="74"/>
        <v>7.2052103844308251E-6</v>
      </c>
      <c r="M305" s="72">
        <f t="shared" ca="1" si="64"/>
        <v>2.8209937813700905</v>
      </c>
      <c r="N305" s="72">
        <f t="shared" ca="1" si="65"/>
        <v>6.7877074868915539</v>
      </c>
      <c r="O305" s="72">
        <f t="shared" ca="1" si="66"/>
        <v>52.653958543152733</v>
      </c>
      <c r="P305" s="36">
        <f t="shared" ca="1" si="75"/>
        <v>-2.6842522952268896E-3</v>
      </c>
    </row>
    <row r="306" spans="4:16" x14ac:dyDescent="0.2">
      <c r="D306" s="71">
        <f t="shared" si="67"/>
        <v>0</v>
      </c>
      <c r="E306" s="71">
        <f t="shared" si="67"/>
        <v>0</v>
      </c>
      <c r="F306" s="72">
        <f t="shared" si="69"/>
        <v>0</v>
      </c>
      <c r="G306" s="72">
        <f t="shared" si="70"/>
        <v>0</v>
      </c>
      <c r="H306" s="72">
        <f t="shared" si="71"/>
        <v>0</v>
      </c>
      <c r="I306" s="72">
        <f t="shared" si="72"/>
        <v>0</v>
      </c>
      <c r="J306" s="72">
        <f t="shared" si="73"/>
        <v>0</v>
      </c>
      <c r="K306" s="72">
        <f t="shared" ca="1" si="68"/>
        <v>2.6842522952268896E-3</v>
      </c>
      <c r="L306" s="72">
        <f t="shared" ca="1" si="74"/>
        <v>7.2052103844308251E-6</v>
      </c>
      <c r="M306" s="72">
        <f t="shared" ca="1" si="64"/>
        <v>2.8209937813700905</v>
      </c>
      <c r="N306" s="72">
        <f t="shared" ca="1" si="65"/>
        <v>6.7877074868915539</v>
      </c>
      <c r="O306" s="72">
        <f t="shared" ca="1" si="66"/>
        <v>52.653958543152733</v>
      </c>
      <c r="P306" s="36">
        <f t="shared" ca="1" si="75"/>
        <v>-2.6842522952268896E-3</v>
      </c>
    </row>
    <row r="307" spans="4:16" x14ac:dyDescent="0.2">
      <c r="D307" s="71">
        <f t="shared" si="67"/>
        <v>0</v>
      </c>
      <c r="E307" s="71">
        <f t="shared" si="67"/>
        <v>0</v>
      </c>
      <c r="F307" s="72">
        <f t="shared" si="69"/>
        <v>0</v>
      </c>
      <c r="G307" s="72">
        <f t="shared" si="70"/>
        <v>0</v>
      </c>
      <c r="H307" s="72">
        <f t="shared" si="71"/>
        <v>0</v>
      </c>
      <c r="I307" s="72">
        <f t="shared" si="72"/>
        <v>0</v>
      </c>
      <c r="J307" s="72">
        <f t="shared" si="73"/>
        <v>0</v>
      </c>
      <c r="K307" s="72">
        <f t="shared" ca="1" si="68"/>
        <v>2.6842522952268896E-3</v>
      </c>
      <c r="L307" s="72">
        <f t="shared" ca="1" si="74"/>
        <v>7.2052103844308251E-6</v>
      </c>
      <c r="M307" s="72">
        <f t="shared" ca="1" si="64"/>
        <v>2.8209937813700905</v>
      </c>
      <c r="N307" s="72">
        <f t="shared" ca="1" si="65"/>
        <v>6.7877074868915539</v>
      </c>
      <c r="O307" s="72">
        <f t="shared" ca="1" si="66"/>
        <v>52.653958543152733</v>
      </c>
      <c r="P307" s="36">
        <f t="shared" ca="1" si="75"/>
        <v>-2.6842522952268896E-3</v>
      </c>
    </row>
    <row r="308" spans="4:16" x14ac:dyDescent="0.2">
      <c r="D308" s="71">
        <f t="shared" si="67"/>
        <v>0</v>
      </c>
      <c r="E308" s="71">
        <f t="shared" si="67"/>
        <v>0</v>
      </c>
      <c r="F308" s="72">
        <f t="shared" si="69"/>
        <v>0</v>
      </c>
      <c r="G308" s="72">
        <f t="shared" si="70"/>
        <v>0</v>
      </c>
      <c r="H308" s="72">
        <f t="shared" si="71"/>
        <v>0</v>
      </c>
      <c r="I308" s="72">
        <f t="shared" si="72"/>
        <v>0</v>
      </c>
      <c r="J308" s="72">
        <f t="shared" si="73"/>
        <v>0</v>
      </c>
      <c r="K308" s="72">
        <f t="shared" ca="1" si="68"/>
        <v>2.6842522952268896E-3</v>
      </c>
      <c r="L308" s="72">
        <f t="shared" ca="1" si="74"/>
        <v>7.2052103844308251E-6</v>
      </c>
      <c r="M308" s="72">
        <f t="shared" ca="1" si="64"/>
        <v>2.8209937813700905</v>
      </c>
      <c r="N308" s="72">
        <f t="shared" ca="1" si="65"/>
        <v>6.7877074868915539</v>
      </c>
      <c r="O308" s="72">
        <f t="shared" ca="1" si="66"/>
        <v>52.653958543152733</v>
      </c>
      <c r="P308" s="36">
        <f t="shared" ca="1" si="75"/>
        <v>-2.6842522952268896E-3</v>
      </c>
    </row>
    <row r="309" spans="4:16" x14ac:dyDescent="0.2">
      <c r="D309" s="71">
        <f t="shared" si="67"/>
        <v>0</v>
      </c>
      <c r="E309" s="71">
        <f t="shared" si="67"/>
        <v>0</v>
      </c>
      <c r="F309" s="72">
        <f t="shared" si="69"/>
        <v>0</v>
      </c>
      <c r="G309" s="72">
        <f t="shared" si="70"/>
        <v>0</v>
      </c>
      <c r="H309" s="72">
        <f t="shared" si="71"/>
        <v>0</v>
      </c>
      <c r="I309" s="72">
        <f t="shared" si="72"/>
        <v>0</v>
      </c>
      <c r="J309" s="72">
        <f t="shared" si="73"/>
        <v>0</v>
      </c>
      <c r="K309" s="72">
        <f t="shared" ca="1" si="68"/>
        <v>2.6842522952268896E-3</v>
      </c>
      <c r="L309" s="72">
        <f t="shared" ca="1" si="74"/>
        <v>7.2052103844308251E-6</v>
      </c>
      <c r="M309" s="72">
        <f t="shared" ca="1" si="64"/>
        <v>2.8209937813700905</v>
      </c>
      <c r="N309" s="72">
        <f t="shared" ca="1" si="65"/>
        <v>6.7877074868915539</v>
      </c>
      <c r="O309" s="72">
        <f t="shared" ca="1" si="66"/>
        <v>52.653958543152733</v>
      </c>
      <c r="P309" s="36">
        <f t="shared" ca="1" si="75"/>
        <v>-2.6842522952268896E-3</v>
      </c>
    </row>
    <row r="310" spans="4:16" x14ac:dyDescent="0.2">
      <c r="D310" s="71">
        <f t="shared" si="67"/>
        <v>0</v>
      </c>
      <c r="E310" s="71">
        <f t="shared" si="67"/>
        <v>0</v>
      </c>
      <c r="F310" s="72">
        <f t="shared" si="69"/>
        <v>0</v>
      </c>
      <c r="G310" s="72">
        <f t="shared" si="70"/>
        <v>0</v>
      </c>
      <c r="H310" s="72">
        <f t="shared" si="71"/>
        <v>0</v>
      </c>
      <c r="I310" s="72">
        <f t="shared" si="72"/>
        <v>0</v>
      </c>
      <c r="J310" s="72">
        <f t="shared" si="73"/>
        <v>0</v>
      </c>
      <c r="K310" s="72">
        <f t="shared" ca="1" si="68"/>
        <v>2.6842522952268896E-3</v>
      </c>
      <c r="L310" s="72">
        <f t="shared" ca="1" si="74"/>
        <v>7.2052103844308251E-6</v>
      </c>
      <c r="M310" s="72">
        <f t="shared" ca="1" si="64"/>
        <v>2.8209937813700905</v>
      </c>
      <c r="N310" s="72">
        <f t="shared" ca="1" si="65"/>
        <v>6.7877074868915539</v>
      </c>
      <c r="O310" s="72">
        <f t="shared" ca="1" si="66"/>
        <v>52.653958543152733</v>
      </c>
      <c r="P310" s="36">
        <f t="shared" ca="1" si="75"/>
        <v>-2.6842522952268896E-3</v>
      </c>
    </row>
    <row r="311" spans="4:16" x14ac:dyDescent="0.2">
      <c r="D311" s="71">
        <f t="shared" si="67"/>
        <v>0</v>
      </c>
      <c r="E311" s="71">
        <f t="shared" si="67"/>
        <v>0</v>
      </c>
      <c r="F311" s="72">
        <f t="shared" si="69"/>
        <v>0</v>
      </c>
      <c r="G311" s="72">
        <f t="shared" si="70"/>
        <v>0</v>
      </c>
      <c r="H311" s="72">
        <f t="shared" si="71"/>
        <v>0</v>
      </c>
      <c r="I311" s="72">
        <f t="shared" si="72"/>
        <v>0</v>
      </c>
      <c r="J311" s="72">
        <f t="shared" si="73"/>
        <v>0</v>
      </c>
      <c r="K311" s="72">
        <f t="shared" ca="1" si="68"/>
        <v>2.6842522952268896E-3</v>
      </c>
      <c r="L311" s="72">
        <f t="shared" ca="1" si="74"/>
        <v>7.2052103844308251E-6</v>
      </c>
      <c r="M311" s="72">
        <f t="shared" ca="1" si="64"/>
        <v>2.8209937813700905</v>
      </c>
      <c r="N311" s="72">
        <f t="shared" ca="1" si="65"/>
        <v>6.7877074868915539</v>
      </c>
      <c r="O311" s="72">
        <f t="shared" ca="1" si="66"/>
        <v>52.653958543152733</v>
      </c>
      <c r="P311" s="36">
        <f t="shared" ca="1" si="75"/>
        <v>-2.6842522952268896E-3</v>
      </c>
    </row>
    <row r="312" spans="4:16" x14ac:dyDescent="0.2">
      <c r="D312" s="71">
        <f t="shared" si="67"/>
        <v>0</v>
      </c>
      <c r="E312" s="71">
        <f t="shared" si="67"/>
        <v>0</v>
      </c>
      <c r="F312" s="72">
        <f t="shared" si="69"/>
        <v>0</v>
      </c>
      <c r="G312" s="72">
        <f t="shared" si="70"/>
        <v>0</v>
      </c>
      <c r="H312" s="72">
        <f t="shared" si="71"/>
        <v>0</v>
      </c>
      <c r="I312" s="72">
        <f t="shared" si="72"/>
        <v>0</v>
      </c>
      <c r="J312" s="72">
        <f t="shared" si="73"/>
        <v>0</v>
      </c>
      <c r="K312" s="72">
        <f t="shared" ca="1" si="68"/>
        <v>2.6842522952268896E-3</v>
      </c>
      <c r="L312" s="72">
        <f t="shared" ca="1" si="74"/>
        <v>7.2052103844308251E-6</v>
      </c>
      <c r="M312" s="72">
        <f t="shared" ca="1" si="64"/>
        <v>2.8209937813700905</v>
      </c>
      <c r="N312" s="72">
        <f t="shared" ca="1" si="65"/>
        <v>6.7877074868915539</v>
      </c>
      <c r="O312" s="72">
        <f t="shared" ca="1" si="66"/>
        <v>52.653958543152733</v>
      </c>
      <c r="P312" s="36">
        <f t="shared" ca="1" si="75"/>
        <v>-2.6842522952268896E-3</v>
      </c>
    </row>
    <row r="313" spans="4:16" x14ac:dyDescent="0.2">
      <c r="D313" s="71">
        <f t="shared" si="67"/>
        <v>0</v>
      </c>
      <c r="E313" s="71">
        <f t="shared" si="67"/>
        <v>0</v>
      </c>
      <c r="F313" s="72">
        <f t="shared" si="69"/>
        <v>0</v>
      </c>
      <c r="G313" s="72">
        <f t="shared" si="70"/>
        <v>0</v>
      </c>
      <c r="H313" s="72">
        <f t="shared" si="71"/>
        <v>0</v>
      </c>
      <c r="I313" s="72">
        <f t="shared" si="72"/>
        <v>0</v>
      </c>
      <c r="J313" s="72">
        <f t="shared" si="73"/>
        <v>0</v>
      </c>
      <c r="K313" s="72">
        <f t="shared" ca="1" si="68"/>
        <v>2.6842522952268896E-3</v>
      </c>
      <c r="L313" s="72">
        <f t="shared" ca="1" si="74"/>
        <v>7.2052103844308251E-6</v>
      </c>
      <c r="M313" s="72">
        <f t="shared" ca="1" si="64"/>
        <v>2.8209937813700905</v>
      </c>
      <c r="N313" s="72">
        <f t="shared" ca="1" si="65"/>
        <v>6.7877074868915539</v>
      </c>
      <c r="O313" s="72">
        <f t="shared" ca="1" si="66"/>
        <v>52.653958543152733</v>
      </c>
      <c r="P313" s="36">
        <f t="shared" ca="1" si="75"/>
        <v>-2.6842522952268896E-3</v>
      </c>
    </row>
    <row r="314" spans="4:16" x14ac:dyDescent="0.2">
      <c r="D314" s="71">
        <f t="shared" si="67"/>
        <v>0</v>
      </c>
      <c r="E314" s="71">
        <f t="shared" si="67"/>
        <v>0</v>
      </c>
      <c r="F314" s="72">
        <f t="shared" si="69"/>
        <v>0</v>
      </c>
      <c r="G314" s="72">
        <f t="shared" si="70"/>
        <v>0</v>
      </c>
      <c r="H314" s="72">
        <f t="shared" si="71"/>
        <v>0</v>
      </c>
      <c r="I314" s="72">
        <f t="shared" si="72"/>
        <v>0</v>
      </c>
      <c r="J314" s="72">
        <f t="shared" si="73"/>
        <v>0</v>
      </c>
      <c r="K314" s="72">
        <f t="shared" ca="1" si="68"/>
        <v>2.6842522952268896E-3</v>
      </c>
      <c r="L314" s="72">
        <f t="shared" ca="1" si="74"/>
        <v>7.2052103844308251E-6</v>
      </c>
      <c r="M314" s="72">
        <f t="shared" ca="1" si="64"/>
        <v>2.8209937813700905</v>
      </c>
      <c r="N314" s="72">
        <f t="shared" ca="1" si="65"/>
        <v>6.7877074868915539</v>
      </c>
      <c r="O314" s="72">
        <f t="shared" ca="1" si="66"/>
        <v>52.653958543152733</v>
      </c>
      <c r="P314" s="36">
        <f t="shared" ca="1" si="75"/>
        <v>-2.6842522952268896E-3</v>
      </c>
    </row>
    <row r="315" spans="4:16" x14ac:dyDescent="0.2">
      <c r="D315" s="71">
        <f t="shared" si="67"/>
        <v>0</v>
      </c>
      <c r="E315" s="71">
        <f t="shared" si="67"/>
        <v>0</v>
      </c>
      <c r="F315" s="72">
        <f t="shared" si="69"/>
        <v>0</v>
      </c>
      <c r="G315" s="72">
        <f t="shared" si="70"/>
        <v>0</v>
      </c>
      <c r="H315" s="72">
        <f t="shared" si="71"/>
        <v>0</v>
      </c>
      <c r="I315" s="72">
        <f t="shared" si="72"/>
        <v>0</v>
      </c>
      <c r="J315" s="72">
        <f t="shared" si="73"/>
        <v>0</v>
      </c>
      <c r="K315" s="72">
        <f t="shared" ca="1" si="68"/>
        <v>2.6842522952268896E-3</v>
      </c>
      <c r="L315" s="72">
        <f t="shared" ca="1" si="74"/>
        <v>7.2052103844308251E-6</v>
      </c>
      <c r="M315" s="72">
        <f t="shared" ca="1" si="64"/>
        <v>2.8209937813700905</v>
      </c>
      <c r="N315" s="72">
        <f t="shared" ca="1" si="65"/>
        <v>6.7877074868915539</v>
      </c>
      <c r="O315" s="72">
        <f t="shared" ca="1" si="66"/>
        <v>52.653958543152733</v>
      </c>
      <c r="P315" s="36">
        <f t="shared" ca="1" si="75"/>
        <v>-2.6842522952268896E-3</v>
      </c>
    </row>
    <row r="316" spans="4:16" x14ac:dyDescent="0.2">
      <c r="D316" s="71">
        <f t="shared" si="67"/>
        <v>0</v>
      </c>
      <c r="E316" s="71">
        <f t="shared" si="67"/>
        <v>0</v>
      </c>
      <c r="F316" s="72">
        <f t="shared" si="69"/>
        <v>0</v>
      </c>
      <c r="G316" s="72">
        <f t="shared" si="70"/>
        <v>0</v>
      </c>
      <c r="H316" s="72">
        <f t="shared" si="71"/>
        <v>0</v>
      </c>
      <c r="I316" s="72">
        <f t="shared" si="72"/>
        <v>0</v>
      </c>
      <c r="J316" s="72">
        <f t="shared" si="73"/>
        <v>0</v>
      </c>
      <c r="K316" s="72">
        <f t="shared" ca="1" si="68"/>
        <v>2.6842522952268896E-3</v>
      </c>
      <c r="L316" s="72">
        <f t="shared" ca="1" si="74"/>
        <v>7.2052103844308251E-6</v>
      </c>
      <c r="M316" s="72">
        <f t="shared" ref="M316:M342" ca="1" si="76">(M$1-M$2*D316+M$3*F316)^2</f>
        <v>2.8209937813700905</v>
      </c>
      <c r="N316" s="72">
        <f t="shared" ref="N316:N342" ca="1" si="77">(-M$2+M$4*D316-M$5*F316)^2</f>
        <v>6.7877074868915539</v>
      </c>
      <c r="O316" s="72">
        <f t="shared" ref="O316:O342" ca="1" si="78">+(M$3-D316*M$5+F316*M$6)^2</f>
        <v>52.653958543152733</v>
      </c>
      <c r="P316" s="36">
        <f t="shared" ca="1" si="75"/>
        <v>-2.6842522952268896E-3</v>
      </c>
    </row>
    <row r="317" spans="4:16" x14ac:dyDescent="0.2">
      <c r="D317" s="71">
        <f t="shared" si="67"/>
        <v>0</v>
      </c>
      <c r="E317" s="71">
        <f t="shared" si="67"/>
        <v>0</v>
      </c>
      <c r="F317" s="72">
        <f t="shared" si="69"/>
        <v>0</v>
      </c>
      <c r="G317" s="72">
        <f t="shared" si="70"/>
        <v>0</v>
      </c>
      <c r="H317" s="72">
        <f t="shared" si="71"/>
        <v>0</v>
      </c>
      <c r="I317" s="72">
        <f t="shared" si="72"/>
        <v>0</v>
      </c>
      <c r="J317" s="72">
        <f t="shared" si="73"/>
        <v>0</v>
      </c>
      <c r="K317" s="72">
        <f t="shared" ca="1" si="68"/>
        <v>2.6842522952268896E-3</v>
      </c>
      <c r="L317" s="72">
        <f t="shared" ca="1" si="74"/>
        <v>7.2052103844308251E-6</v>
      </c>
      <c r="M317" s="72">
        <f t="shared" ca="1" si="76"/>
        <v>2.8209937813700905</v>
      </c>
      <c r="N317" s="72">
        <f t="shared" ca="1" si="77"/>
        <v>6.7877074868915539</v>
      </c>
      <c r="O317" s="72">
        <f t="shared" ca="1" si="78"/>
        <v>52.653958543152733</v>
      </c>
      <c r="P317" s="36">
        <f t="shared" ca="1" si="75"/>
        <v>-2.6842522952268896E-3</v>
      </c>
    </row>
    <row r="318" spans="4:16" x14ac:dyDescent="0.2">
      <c r="D318" s="71">
        <f t="shared" si="67"/>
        <v>0</v>
      </c>
      <c r="E318" s="71">
        <f t="shared" si="67"/>
        <v>0</v>
      </c>
      <c r="F318" s="72">
        <f t="shared" si="69"/>
        <v>0</v>
      </c>
      <c r="G318" s="72">
        <f t="shared" si="70"/>
        <v>0</v>
      </c>
      <c r="H318" s="72">
        <f t="shared" si="71"/>
        <v>0</v>
      </c>
      <c r="I318" s="72">
        <f t="shared" si="72"/>
        <v>0</v>
      </c>
      <c r="J318" s="72">
        <f t="shared" si="73"/>
        <v>0</v>
      </c>
      <c r="K318" s="72">
        <f t="shared" ca="1" si="68"/>
        <v>2.6842522952268896E-3</v>
      </c>
      <c r="L318" s="72">
        <f t="shared" ca="1" si="74"/>
        <v>7.2052103844308251E-6</v>
      </c>
      <c r="M318" s="72">
        <f t="shared" ca="1" si="76"/>
        <v>2.8209937813700905</v>
      </c>
      <c r="N318" s="72">
        <f t="shared" ca="1" si="77"/>
        <v>6.7877074868915539</v>
      </c>
      <c r="O318" s="72">
        <f t="shared" ca="1" si="78"/>
        <v>52.653958543152733</v>
      </c>
      <c r="P318" s="36">
        <f t="shared" ca="1" si="75"/>
        <v>-2.6842522952268896E-3</v>
      </c>
    </row>
    <row r="319" spans="4:16" x14ac:dyDescent="0.2">
      <c r="D319" s="71">
        <f t="shared" si="67"/>
        <v>0</v>
      </c>
      <c r="E319" s="71">
        <f t="shared" si="67"/>
        <v>0</v>
      </c>
      <c r="F319" s="72">
        <f t="shared" si="69"/>
        <v>0</v>
      </c>
      <c r="G319" s="72">
        <f t="shared" si="70"/>
        <v>0</v>
      </c>
      <c r="H319" s="72">
        <f t="shared" si="71"/>
        <v>0</v>
      </c>
      <c r="I319" s="72">
        <f t="shared" si="72"/>
        <v>0</v>
      </c>
      <c r="J319" s="72">
        <f t="shared" si="73"/>
        <v>0</v>
      </c>
      <c r="K319" s="72">
        <f t="shared" ca="1" si="68"/>
        <v>2.6842522952268896E-3</v>
      </c>
      <c r="L319" s="72">
        <f t="shared" ca="1" si="74"/>
        <v>7.2052103844308251E-6</v>
      </c>
      <c r="M319" s="72">
        <f t="shared" ca="1" si="76"/>
        <v>2.8209937813700905</v>
      </c>
      <c r="N319" s="72">
        <f t="shared" ca="1" si="77"/>
        <v>6.7877074868915539</v>
      </c>
      <c r="O319" s="72">
        <f t="shared" ca="1" si="78"/>
        <v>52.653958543152733</v>
      </c>
      <c r="P319" s="36">
        <f t="shared" ca="1" si="75"/>
        <v>-2.6842522952268896E-3</v>
      </c>
    </row>
    <row r="320" spans="4:16" x14ac:dyDescent="0.2">
      <c r="D320" s="71">
        <f t="shared" si="67"/>
        <v>0</v>
      </c>
      <c r="E320" s="71">
        <f t="shared" si="67"/>
        <v>0</v>
      </c>
      <c r="F320" s="72">
        <f t="shared" si="69"/>
        <v>0</v>
      </c>
      <c r="G320" s="72">
        <f t="shared" si="70"/>
        <v>0</v>
      </c>
      <c r="H320" s="72">
        <f t="shared" si="71"/>
        <v>0</v>
      </c>
      <c r="I320" s="72">
        <f t="shared" si="72"/>
        <v>0</v>
      </c>
      <c r="J320" s="72">
        <f t="shared" si="73"/>
        <v>0</v>
      </c>
      <c r="K320" s="72">
        <f t="shared" ca="1" si="68"/>
        <v>2.6842522952268896E-3</v>
      </c>
      <c r="L320" s="72">
        <f t="shared" ca="1" si="74"/>
        <v>7.2052103844308251E-6</v>
      </c>
      <c r="M320" s="72">
        <f t="shared" ca="1" si="76"/>
        <v>2.8209937813700905</v>
      </c>
      <c r="N320" s="72">
        <f t="shared" ca="1" si="77"/>
        <v>6.7877074868915539</v>
      </c>
      <c r="O320" s="72">
        <f t="shared" ca="1" si="78"/>
        <v>52.653958543152733</v>
      </c>
      <c r="P320" s="36">
        <f t="shared" ca="1" si="75"/>
        <v>-2.6842522952268896E-3</v>
      </c>
    </row>
    <row r="321" spans="4:16" x14ac:dyDescent="0.2">
      <c r="D321" s="71">
        <f t="shared" si="67"/>
        <v>0</v>
      </c>
      <c r="E321" s="71">
        <f t="shared" si="67"/>
        <v>0</v>
      </c>
      <c r="F321" s="72">
        <f t="shared" si="69"/>
        <v>0</v>
      </c>
      <c r="G321" s="72">
        <f t="shared" si="70"/>
        <v>0</v>
      </c>
      <c r="H321" s="72">
        <f t="shared" si="71"/>
        <v>0</v>
      </c>
      <c r="I321" s="72">
        <f t="shared" si="72"/>
        <v>0</v>
      </c>
      <c r="J321" s="72">
        <f t="shared" si="73"/>
        <v>0</v>
      </c>
      <c r="K321" s="72">
        <f t="shared" ca="1" si="68"/>
        <v>2.6842522952268896E-3</v>
      </c>
      <c r="L321" s="72">
        <f t="shared" ca="1" si="74"/>
        <v>7.2052103844308251E-6</v>
      </c>
      <c r="M321" s="72">
        <f t="shared" ca="1" si="76"/>
        <v>2.8209937813700905</v>
      </c>
      <c r="N321" s="72">
        <f t="shared" ca="1" si="77"/>
        <v>6.7877074868915539</v>
      </c>
      <c r="O321" s="72">
        <f t="shared" ca="1" si="78"/>
        <v>52.653958543152733</v>
      </c>
      <c r="P321" s="36">
        <f t="shared" ca="1" si="75"/>
        <v>-2.6842522952268896E-3</v>
      </c>
    </row>
    <row r="322" spans="4:16" x14ac:dyDescent="0.2">
      <c r="D322" s="71">
        <f t="shared" si="67"/>
        <v>0</v>
      </c>
      <c r="E322" s="71">
        <f t="shared" si="67"/>
        <v>0</v>
      </c>
      <c r="F322" s="72">
        <f t="shared" si="69"/>
        <v>0</v>
      </c>
      <c r="G322" s="72">
        <f t="shared" si="70"/>
        <v>0</v>
      </c>
      <c r="H322" s="72">
        <f t="shared" si="71"/>
        <v>0</v>
      </c>
      <c r="I322" s="72">
        <f t="shared" si="72"/>
        <v>0</v>
      </c>
      <c r="J322" s="72">
        <f t="shared" si="73"/>
        <v>0</v>
      </c>
      <c r="K322" s="72">
        <f t="shared" ca="1" si="68"/>
        <v>2.6842522952268896E-3</v>
      </c>
      <c r="L322" s="72">
        <f t="shared" ca="1" si="74"/>
        <v>7.2052103844308251E-6</v>
      </c>
      <c r="M322" s="72">
        <f t="shared" ca="1" si="76"/>
        <v>2.8209937813700905</v>
      </c>
      <c r="N322" s="72">
        <f t="shared" ca="1" si="77"/>
        <v>6.7877074868915539</v>
      </c>
      <c r="O322" s="72">
        <f t="shared" ca="1" si="78"/>
        <v>52.653958543152733</v>
      </c>
      <c r="P322" s="36">
        <f t="shared" ca="1" si="75"/>
        <v>-2.6842522952268896E-3</v>
      </c>
    </row>
    <row r="323" spans="4:16" x14ac:dyDescent="0.2">
      <c r="D323" s="71">
        <f t="shared" si="67"/>
        <v>0</v>
      </c>
      <c r="E323" s="71">
        <f t="shared" si="67"/>
        <v>0</v>
      </c>
      <c r="F323" s="72">
        <f t="shared" si="69"/>
        <v>0</v>
      </c>
      <c r="G323" s="72">
        <f t="shared" si="70"/>
        <v>0</v>
      </c>
      <c r="H323" s="72">
        <f t="shared" si="71"/>
        <v>0</v>
      </c>
      <c r="I323" s="72">
        <f t="shared" si="72"/>
        <v>0</v>
      </c>
      <c r="J323" s="72">
        <f t="shared" si="73"/>
        <v>0</v>
      </c>
      <c r="K323" s="72">
        <f t="shared" ca="1" si="68"/>
        <v>2.6842522952268896E-3</v>
      </c>
      <c r="L323" s="72">
        <f t="shared" ca="1" si="74"/>
        <v>7.2052103844308251E-6</v>
      </c>
      <c r="M323" s="72">
        <f t="shared" ca="1" si="76"/>
        <v>2.8209937813700905</v>
      </c>
      <c r="N323" s="72">
        <f t="shared" ca="1" si="77"/>
        <v>6.7877074868915539</v>
      </c>
      <c r="O323" s="72">
        <f t="shared" ca="1" si="78"/>
        <v>52.653958543152733</v>
      </c>
      <c r="P323" s="36">
        <f t="shared" ca="1" si="75"/>
        <v>-2.6842522952268896E-3</v>
      </c>
    </row>
    <row r="324" spans="4:16" x14ac:dyDescent="0.2">
      <c r="D324" s="71">
        <f t="shared" si="67"/>
        <v>0</v>
      </c>
      <c r="E324" s="71">
        <f t="shared" si="67"/>
        <v>0</v>
      </c>
      <c r="F324" s="72">
        <f t="shared" si="69"/>
        <v>0</v>
      </c>
      <c r="G324" s="72">
        <f t="shared" si="70"/>
        <v>0</v>
      </c>
      <c r="H324" s="72">
        <f t="shared" si="71"/>
        <v>0</v>
      </c>
      <c r="I324" s="72">
        <f t="shared" si="72"/>
        <v>0</v>
      </c>
      <c r="J324" s="72">
        <f t="shared" si="73"/>
        <v>0</v>
      </c>
      <c r="K324" s="72">
        <f t="shared" ca="1" si="68"/>
        <v>2.6842522952268896E-3</v>
      </c>
      <c r="L324" s="72">
        <f t="shared" ca="1" si="74"/>
        <v>7.2052103844308251E-6</v>
      </c>
      <c r="M324" s="72">
        <f t="shared" ca="1" si="76"/>
        <v>2.8209937813700905</v>
      </c>
      <c r="N324" s="72">
        <f t="shared" ca="1" si="77"/>
        <v>6.7877074868915539</v>
      </c>
      <c r="O324" s="72">
        <f t="shared" ca="1" si="78"/>
        <v>52.653958543152733</v>
      </c>
      <c r="P324" s="36">
        <f t="shared" ca="1" si="75"/>
        <v>-2.6842522952268896E-3</v>
      </c>
    </row>
    <row r="325" spans="4:16" x14ac:dyDescent="0.2">
      <c r="D325" s="71">
        <f t="shared" si="67"/>
        <v>0</v>
      </c>
      <c r="E325" s="71">
        <f t="shared" si="67"/>
        <v>0</v>
      </c>
      <c r="F325" s="72">
        <f t="shared" si="69"/>
        <v>0</v>
      </c>
      <c r="G325" s="72">
        <f t="shared" si="70"/>
        <v>0</v>
      </c>
      <c r="H325" s="72">
        <f t="shared" si="71"/>
        <v>0</v>
      </c>
      <c r="I325" s="72">
        <f t="shared" si="72"/>
        <v>0</v>
      </c>
      <c r="J325" s="72">
        <f t="shared" si="73"/>
        <v>0</v>
      </c>
      <c r="K325" s="72">
        <f t="shared" ca="1" si="68"/>
        <v>2.6842522952268896E-3</v>
      </c>
      <c r="L325" s="72">
        <f t="shared" ca="1" si="74"/>
        <v>7.2052103844308251E-6</v>
      </c>
      <c r="M325" s="72">
        <f t="shared" ca="1" si="76"/>
        <v>2.8209937813700905</v>
      </c>
      <c r="N325" s="72">
        <f t="shared" ca="1" si="77"/>
        <v>6.7877074868915539</v>
      </c>
      <c r="O325" s="72">
        <f t="shared" ca="1" si="78"/>
        <v>52.653958543152733</v>
      </c>
      <c r="P325" s="36">
        <f t="shared" ca="1" si="75"/>
        <v>-2.6842522952268896E-3</v>
      </c>
    </row>
    <row r="326" spans="4:16" x14ac:dyDescent="0.2">
      <c r="D326" s="71">
        <f t="shared" si="67"/>
        <v>0</v>
      </c>
      <c r="E326" s="71">
        <f t="shared" si="67"/>
        <v>0</v>
      </c>
      <c r="F326" s="72">
        <f t="shared" si="69"/>
        <v>0</v>
      </c>
      <c r="G326" s="72">
        <f t="shared" si="70"/>
        <v>0</v>
      </c>
      <c r="H326" s="72">
        <f t="shared" si="71"/>
        <v>0</v>
      </c>
      <c r="I326" s="72">
        <f t="shared" si="72"/>
        <v>0</v>
      </c>
      <c r="J326" s="72">
        <f t="shared" si="73"/>
        <v>0</v>
      </c>
      <c r="K326" s="72">
        <f t="shared" ca="1" si="68"/>
        <v>2.6842522952268896E-3</v>
      </c>
      <c r="L326" s="72">
        <f t="shared" ca="1" si="74"/>
        <v>7.2052103844308251E-6</v>
      </c>
      <c r="M326" s="72">
        <f t="shared" ca="1" si="76"/>
        <v>2.8209937813700905</v>
      </c>
      <c r="N326" s="72">
        <f t="shared" ca="1" si="77"/>
        <v>6.7877074868915539</v>
      </c>
      <c r="O326" s="72">
        <f t="shared" ca="1" si="78"/>
        <v>52.653958543152733</v>
      </c>
      <c r="P326" s="36">
        <f t="shared" ca="1" si="75"/>
        <v>-2.6842522952268896E-3</v>
      </c>
    </row>
    <row r="327" spans="4:16" x14ac:dyDescent="0.2">
      <c r="D327" s="71">
        <f t="shared" si="67"/>
        <v>0</v>
      </c>
      <c r="E327" s="71">
        <f t="shared" si="67"/>
        <v>0</v>
      </c>
      <c r="F327" s="72">
        <f t="shared" si="69"/>
        <v>0</v>
      </c>
      <c r="G327" s="72">
        <f t="shared" si="70"/>
        <v>0</v>
      </c>
      <c r="H327" s="72">
        <f t="shared" si="71"/>
        <v>0</v>
      </c>
      <c r="I327" s="72">
        <f t="shared" si="72"/>
        <v>0</v>
      </c>
      <c r="J327" s="72">
        <f t="shared" si="73"/>
        <v>0</v>
      </c>
      <c r="K327" s="72">
        <f t="shared" ca="1" si="68"/>
        <v>2.6842522952268896E-3</v>
      </c>
      <c r="L327" s="72">
        <f t="shared" ca="1" si="74"/>
        <v>7.2052103844308251E-6</v>
      </c>
      <c r="M327" s="72">
        <f t="shared" ca="1" si="76"/>
        <v>2.8209937813700905</v>
      </c>
      <c r="N327" s="72">
        <f t="shared" ca="1" si="77"/>
        <v>6.7877074868915539</v>
      </c>
      <c r="O327" s="72">
        <f t="shared" ca="1" si="78"/>
        <v>52.653958543152733</v>
      </c>
      <c r="P327" s="36">
        <f t="shared" ca="1" si="75"/>
        <v>-2.6842522952268896E-3</v>
      </c>
    </row>
    <row r="328" spans="4:16" x14ac:dyDescent="0.2">
      <c r="D328" s="71">
        <f t="shared" si="67"/>
        <v>0</v>
      </c>
      <c r="E328" s="71">
        <f t="shared" si="67"/>
        <v>0</v>
      </c>
      <c r="F328" s="72">
        <f t="shared" si="69"/>
        <v>0</v>
      </c>
      <c r="G328" s="72">
        <f t="shared" si="70"/>
        <v>0</v>
      </c>
      <c r="H328" s="72">
        <f t="shared" si="71"/>
        <v>0</v>
      </c>
      <c r="I328" s="72">
        <f t="shared" si="72"/>
        <v>0</v>
      </c>
      <c r="J328" s="72">
        <f t="shared" si="73"/>
        <v>0</v>
      </c>
      <c r="K328" s="72">
        <f t="shared" ca="1" si="68"/>
        <v>2.6842522952268896E-3</v>
      </c>
      <c r="L328" s="72">
        <f t="shared" ca="1" si="74"/>
        <v>7.2052103844308251E-6</v>
      </c>
      <c r="M328" s="72">
        <f t="shared" ca="1" si="76"/>
        <v>2.8209937813700905</v>
      </c>
      <c r="N328" s="72">
        <f t="shared" ca="1" si="77"/>
        <v>6.7877074868915539</v>
      </c>
      <c r="O328" s="72">
        <f t="shared" ca="1" si="78"/>
        <v>52.653958543152733</v>
      </c>
      <c r="P328" s="36">
        <f t="shared" ca="1" si="75"/>
        <v>-2.6842522952268896E-3</v>
      </c>
    </row>
    <row r="329" spans="4:16" x14ac:dyDescent="0.2">
      <c r="D329" s="71">
        <f t="shared" si="67"/>
        <v>0</v>
      </c>
      <c r="E329" s="71">
        <f t="shared" si="67"/>
        <v>0</v>
      </c>
      <c r="F329" s="72">
        <f t="shared" si="69"/>
        <v>0</v>
      </c>
      <c r="G329" s="72">
        <f t="shared" si="70"/>
        <v>0</v>
      </c>
      <c r="H329" s="72">
        <f t="shared" si="71"/>
        <v>0</v>
      </c>
      <c r="I329" s="72">
        <f t="shared" si="72"/>
        <v>0</v>
      </c>
      <c r="J329" s="72">
        <f t="shared" si="73"/>
        <v>0</v>
      </c>
      <c r="K329" s="72">
        <f t="shared" ca="1" si="68"/>
        <v>2.6842522952268896E-3</v>
      </c>
      <c r="L329" s="72">
        <f t="shared" ca="1" si="74"/>
        <v>7.2052103844308251E-6</v>
      </c>
      <c r="M329" s="72">
        <f t="shared" ca="1" si="76"/>
        <v>2.8209937813700905</v>
      </c>
      <c r="N329" s="72">
        <f t="shared" ca="1" si="77"/>
        <v>6.7877074868915539</v>
      </c>
      <c r="O329" s="72">
        <f t="shared" ca="1" si="78"/>
        <v>52.653958543152733</v>
      </c>
      <c r="P329" s="36">
        <f t="shared" ca="1" si="75"/>
        <v>-2.6842522952268896E-3</v>
      </c>
    </row>
    <row r="330" spans="4:16" x14ac:dyDescent="0.2">
      <c r="D330" s="71">
        <f t="shared" si="67"/>
        <v>0</v>
      </c>
      <c r="E330" s="71">
        <f t="shared" si="67"/>
        <v>0</v>
      </c>
      <c r="F330" s="72">
        <f t="shared" si="69"/>
        <v>0</v>
      </c>
      <c r="G330" s="72">
        <f t="shared" si="70"/>
        <v>0</v>
      </c>
      <c r="H330" s="72">
        <f t="shared" si="71"/>
        <v>0</v>
      </c>
      <c r="I330" s="72">
        <f t="shared" si="72"/>
        <v>0</v>
      </c>
      <c r="J330" s="72">
        <f t="shared" si="73"/>
        <v>0</v>
      </c>
      <c r="K330" s="72">
        <f t="shared" ca="1" si="68"/>
        <v>2.6842522952268896E-3</v>
      </c>
      <c r="L330" s="72">
        <f t="shared" ca="1" si="74"/>
        <v>7.2052103844308251E-6</v>
      </c>
      <c r="M330" s="72">
        <f t="shared" ca="1" si="76"/>
        <v>2.8209937813700905</v>
      </c>
      <c r="N330" s="72">
        <f t="shared" ca="1" si="77"/>
        <v>6.7877074868915539</v>
      </c>
      <c r="O330" s="72">
        <f t="shared" ca="1" si="78"/>
        <v>52.653958543152733</v>
      </c>
      <c r="P330" s="36">
        <f t="shared" ca="1" si="75"/>
        <v>-2.6842522952268896E-3</v>
      </c>
    </row>
    <row r="331" spans="4:16" x14ac:dyDescent="0.2">
      <c r="D331" s="71">
        <f t="shared" si="67"/>
        <v>0</v>
      </c>
      <c r="E331" s="71">
        <f t="shared" si="67"/>
        <v>0</v>
      </c>
      <c r="F331" s="72">
        <f t="shared" si="69"/>
        <v>0</v>
      </c>
      <c r="G331" s="72">
        <f t="shared" si="70"/>
        <v>0</v>
      </c>
      <c r="H331" s="72">
        <f t="shared" si="71"/>
        <v>0</v>
      </c>
      <c r="I331" s="72">
        <f t="shared" si="72"/>
        <v>0</v>
      </c>
      <c r="J331" s="72">
        <f t="shared" si="73"/>
        <v>0</v>
      </c>
      <c r="K331" s="72">
        <f t="shared" ca="1" si="68"/>
        <v>2.6842522952268896E-3</v>
      </c>
      <c r="L331" s="72">
        <f t="shared" ca="1" si="74"/>
        <v>7.2052103844308251E-6</v>
      </c>
      <c r="M331" s="72">
        <f t="shared" ca="1" si="76"/>
        <v>2.8209937813700905</v>
      </c>
      <c r="N331" s="72">
        <f t="shared" ca="1" si="77"/>
        <v>6.7877074868915539</v>
      </c>
      <c r="O331" s="72">
        <f t="shared" ca="1" si="78"/>
        <v>52.653958543152733</v>
      </c>
      <c r="P331" s="36">
        <f t="shared" ca="1" si="75"/>
        <v>-2.6842522952268896E-3</v>
      </c>
    </row>
    <row r="332" spans="4:16" x14ac:dyDescent="0.2">
      <c r="D332" s="71">
        <f t="shared" ref="D332:E342" si="79">A332/A$18</f>
        <v>0</v>
      </c>
      <c r="E332" s="71">
        <f t="shared" si="79"/>
        <v>0</v>
      </c>
      <c r="F332" s="72">
        <f t="shared" si="69"/>
        <v>0</v>
      </c>
      <c r="G332" s="72">
        <f t="shared" si="70"/>
        <v>0</v>
      </c>
      <c r="H332" s="72">
        <f t="shared" si="71"/>
        <v>0</v>
      </c>
      <c r="I332" s="72">
        <f t="shared" si="72"/>
        <v>0</v>
      </c>
      <c r="J332" s="72">
        <f t="shared" si="73"/>
        <v>0</v>
      </c>
      <c r="K332" s="72">
        <f t="shared" ca="1" si="68"/>
        <v>2.6842522952268896E-3</v>
      </c>
      <c r="L332" s="72">
        <f t="shared" ca="1" si="74"/>
        <v>7.2052103844308251E-6</v>
      </c>
      <c r="M332" s="72">
        <f t="shared" ca="1" si="76"/>
        <v>2.8209937813700905</v>
      </c>
      <c r="N332" s="72">
        <f t="shared" ca="1" si="77"/>
        <v>6.7877074868915539</v>
      </c>
      <c r="O332" s="72">
        <f t="shared" ca="1" si="78"/>
        <v>52.653958543152733</v>
      </c>
      <c r="P332" s="36">
        <f t="shared" ca="1" si="75"/>
        <v>-2.6842522952268896E-3</v>
      </c>
    </row>
    <row r="333" spans="4:16" x14ac:dyDescent="0.2">
      <c r="D333" s="71">
        <f t="shared" si="79"/>
        <v>0</v>
      </c>
      <c r="E333" s="71">
        <f t="shared" si="79"/>
        <v>0</v>
      </c>
      <c r="F333" s="72">
        <f t="shared" si="69"/>
        <v>0</v>
      </c>
      <c r="G333" s="72">
        <f t="shared" si="70"/>
        <v>0</v>
      </c>
      <c r="H333" s="72">
        <f t="shared" si="71"/>
        <v>0</v>
      </c>
      <c r="I333" s="72">
        <f t="shared" si="72"/>
        <v>0</v>
      </c>
      <c r="J333" s="72">
        <f t="shared" si="73"/>
        <v>0</v>
      </c>
      <c r="K333" s="72">
        <f t="shared" ca="1" si="68"/>
        <v>2.6842522952268896E-3</v>
      </c>
      <c r="L333" s="72">
        <f t="shared" ca="1" si="74"/>
        <v>7.2052103844308251E-6</v>
      </c>
      <c r="M333" s="72">
        <f t="shared" ca="1" si="76"/>
        <v>2.8209937813700905</v>
      </c>
      <c r="N333" s="72">
        <f t="shared" ca="1" si="77"/>
        <v>6.7877074868915539</v>
      </c>
      <c r="O333" s="72">
        <f t="shared" ca="1" si="78"/>
        <v>52.653958543152733</v>
      </c>
      <c r="P333" s="36">
        <f t="shared" ca="1" si="75"/>
        <v>-2.6842522952268896E-3</v>
      </c>
    </row>
    <row r="334" spans="4:16" x14ac:dyDescent="0.2">
      <c r="D334" s="71">
        <f t="shared" si="79"/>
        <v>0</v>
      </c>
      <c r="E334" s="71">
        <f t="shared" si="79"/>
        <v>0</v>
      </c>
      <c r="F334" s="72">
        <f t="shared" si="69"/>
        <v>0</v>
      </c>
      <c r="G334" s="72">
        <f t="shared" si="70"/>
        <v>0</v>
      </c>
      <c r="H334" s="72">
        <f t="shared" si="71"/>
        <v>0</v>
      </c>
      <c r="I334" s="72">
        <f t="shared" si="72"/>
        <v>0</v>
      </c>
      <c r="J334" s="72">
        <f t="shared" si="73"/>
        <v>0</v>
      </c>
      <c r="K334" s="72">
        <f t="shared" ca="1" si="68"/>
        <v>2.6842522952268896E-3</v>
      </c>
      <c r="L334" s="72">
        <f t="shared" ca="1" si="74"/>
        <v>7.2052103844308251E-6</v>
      </c>
      <c r="M334" s="72">
        <f t="shared" ca="1" si="76"/>
        <v>2.8209937813700905</v>
      </c>
      <c r="N334" s="72">
        <f t="shared" ca="1" si="77"/>
        <v>6.7877074868915539</v>
      </c>
      <c r="O334" s="72">
        <f t="shared" ca="1" si="78"/>
        <v>52.653958543152733</v>
      </c>
      <c r="P334" s="36">
        <f t="shared" ca="1" si="75"/>
        <v>-2.6842522952268896E-3</v>
      </c>
    </row>
    <row r="335" spans="4:16" x14ac:dyDescent="0.2">
      <c r="D335" s="71">
        <f t="shared" si="79"/>
        <v>0</v>
      </c>
      <c r="E335" s="71">
        <f t="shared" si="79"/>
        <v>0</v>
      </c>
      <c r="F335" s="72">
        <f t="shared" si="69"/>
        <v>0</v>
      </c>
      <c r="G335" s="72">
        <f t="shared" si="70"/>
        <v>0</v>
      </c>
      <c r="H335" s="72">
        <f t="shared" si="71"/>
        <v>0</v>
      </c>
      <c r="I335" s="72">
        <f t="shared" si="72"/>
        <v>0</v>
      </c>
      <c r="J335" s="72">
        <f t="shared" si="73"/>
        <v>0</v>
      </c>
      <c r="K335" s="72">
        <f t="shared" ca="1" si="68"/>
        <v>2.6842522952268896E-3</v>
      </c>
      <c r="L335" s="72">
        <f t="shared" ca="1" si="74"/>
        <v>7.2052103844308251E-6</v>
      </c>
      <c r="M335" s="72">
        <f t="shared" ca="1" si="76"/>
        <v>2.8209937813700905</v>
      </c>
      <c r="N335" s="72">
        <f t="shared" ca="1" si="77"/>
        <v>6.7877074868915539</v>
      </c>
      <c r="O335" s="72">
        <f t="shared" ca="1" si="78"/>
        <v>52.653958543152733</v>
      </c>
      <c r="P335" s="36">
        <f t="shared" ca="1" si="75"/>
        <v>-2.6842522952268896E-3</v>
      </c>
    </row>
    <row r="336" spans="4:16" x14ac:dyDescent="0.2">
      <c r="D336" s="71">
        <f t="shared" si="79"/>
        <v>0</v>
      </c>
      <c r="E336" s="71">
        <f t="shared" si="79"/>
        <v>0</v>
      </c>
      <c r="F336" s="72">
        <f t="shared" si="69"/>
        <v>0</v>
      </c>
      <c r="G336" s="72">
        <f t="shared" si="70"/>
        <v>0</v>
      </c>
      <c r="H336" s="72">
        <f t="shared" si="71"/>
        <v>0</v>
      </c>
      <c r="I336" s="72">
        <f t="shared" si="72"/>
        <v>0</v>
      </c>
      <c r="J336" s="72">
        <f t="shared" si="73"/>
        <v>0</v>
      </c>
      <c r="K336" s="72">
        <f t="shared" ca="1" si="68"/>
        <v>2.6842522952268896E-3</v>
      </c>
      <c r="L336" s="72">
        <f t="shared" ca="1" si="74"/>
        <v>7.2052103844308251E-6</v>
      </c>
      <c r="M336" s="72">
        <f t="shared" ca="1" si="76"/>
        <v>2.8209937813700905</v>
      </c>
      <c r="N336" s="72">
        <f t="shared" ca="1" si="77"/>
        <v>6.7877074868915539</v>
      </c>
      <c r="O336" s="72">
        <f t="shared" ca="1" si="78"/>
        <v>52.653958543152733</v>
      </c>
      <c r="P336" s="36">
        <f t="shared" ca="1" si="75"/>
        <v>-2.6842522952268896E-3</v>
      </c>
    </row>
    <row r="337" spans="4:16" x14ac:dyDescent="0.2">
      <c r="D337" s="71">
        <f t="shared" si="79"/>
        <v>0</v>
      </c>
      <c r="E337" s="71">
        <f t="shared" si="79"/>
        <v>0</v>
      </c>
      <c r="F337" s="72">
        <f t="shared" si="69"/>
        <v>0</v>
      </c>
      <c r="G337" s="72">
        <f t="shared" si="70"/>
        <v>0</v>
      </c>
      <c r="H337" s="72">
        <f t="shared" si="71"/>
        <v>0</v>
      </c>
      <c r="I337" s="72">
        <f t="shared" si="72"/>
        <v>0</v>
      </c>
      <c r="J337" s="72">
        <f t="shared" si="73"/>
        <v>0</v>
      </c>
      <c r="K337" s="72">
        <f t="shared" ca="1" si="68"/>
        <v>2.6842522952268896E-3</v>
      </c>
      <c r="L337" s="72">
        <f t="shared" ca="1" si="74"/>
        <v>7.2052103844308251E-6</v>
      </c>
      <c r="M337" s="72">
        <f t="shared" ca="1" si="76"/>
        <v>2.8209937813700905</v>
      </c>
      <c r="N337" s="72">
        <f t="shared" ca="1" si="77"/>
        <v>6.7877074868915539</v>
      </c>
      <c r="O337" s="72">
        <f t="shared" ca="1" si="78"/>
        <v>52.653958543152733</v>
      </c>
      <c r="P337" s="36">
        <f t="shared" ca="1" si="75"/>
        <v>-2.6842522952268896E-3</v>
      </c>
    </row>
    <row r="338" spans="4:16" x14ac:dyDescent="0.2">
      <c r="D338" s="71">
        <f t="shared" si="79"/>
        <v>0</v>
      </c>
      <c r="E338" s="71">
        <f t="shared" si="79"/>
        <v>0</v>
      </c>
      <c r="F338" s="72">
        <f t="shared" si="69"/>
        <v>0</v>
      </c>
      <c r="G338" s="72">
        <f t="shared" si="70"/>
        <v>0</v>
      </c>
      <c r="H338" s="72">
        <f t="shared" si="71"/>
        <v>0</v>
      </c>
      <c r="I338" s="72">
        <f t="shared" si="72"/>
        <v>0</v>
      </c>
      <c r="J338" s="72">
        <f t="shared" si="73"/>
        <v>0</v>
      </c>
      <c r="K338" s="72">
        <f t="shared" ca="1" si="68"/>
        <v>2.6842522952268896E-3</v>
      </c>
      <c r="L338" s="72">
        <f t="shared" ca="1" si="74"/>
        <v>7.2052103844308251E-6</v>
      </c>
      <c r="M338" s="72">
        <f t="shared" ca="1" si="76"/>
        <v>2.8209937813700905</v>
      </c>
      <c r="N338" s="72">
        <f t="shared" ca="1" si="77"/>
        <v>6.7877074868915539</v>
      </c>
      <c r="O338" s="72">
        <f t="shared" ca="1" si="78"/>
        <v>52.653958543152733</v>
      </c>
      <c r="P338" s="36">
        <f t="shared" ca="1" si="75"/>
        <v>-2.6842522952268896E-3</v>
      </c>
    </row>
    <row r="339" spans="4:16" x14ac:dyDescent="0.2">
      <c r="D339" s="71">
        <f t="shared" si="79"/>
        <v>0</v>
      </c>
      <c r="E339" s="71">
        <f t="shared" si="79"/>
        <v>0</v>
      </c>
      <c r="F339" s="72">
        <f t="shared" si="69"/>
        <v>0</v>
      </c>
      <c r="G339" s="72">
        <f t="shared" si="70"/>
        <v>0</v>
      </c>
      <c r="H339" s="72">
        <f t="shared" si="71"/>
        <v>0</v>
      </c>
      <c r="I339" s="72">
        <f t="shared" si="72"/>
        <v>0</v>
      </c>
      <c r="J339" s="72">
        <f t="shared" si="73"/>
        <v>0</v>
      </c>
      <c r="K339" s="72">
        <f t="shared" ca="1" si="68"/>
        <v>2.6842522952268896E-3</v>
      </c>
      <c r="L339" s="72">
        <f t="shared" ca="1" si="74"/>
        <v>7.2052103844308251E-6</v>
      </c>
      <c r="M339" s="72">
        <f t="shared" ca="1" si="76"/>
        <v>2.8209937813700905</v>
      </c>
      <c r="N339" s="72">
        <f t="shared" ca="1" si="77"/>
        <v>6.7877074868915539</v>
      </c>
      <c r="O339" s="72">
        <f t="shared" ca="1" si="78"/>
        <v>52.653958543152733</v>
      </c>
      <c r="P339" s="36">
        <f t="shared" ca="1" si="75"/>
        <v>-2.6842522952268896E-3</v>
      </c>
    </row>
    <row r="340" spans="4:16" x14ac:dyDescent="0.2">
      <c r="D340" s="71">
        <f t="shared" si="79"/>
        <v>0</v>
      </c>
      <c r="E340" s="71">
        <f t="shared" si="79"/>
        <v>0</v>
      </c>
      <c r="F340" s="72">
        <f t="shared" si="69"/>
        <v>0</v>
      </c>
      <c r="G340" s="72">
        <f t="shared" si="70"/>
        <v>0</v>
      </c>
      <c r="H340" s="72">
        <f t="shared" si="71"/>
        <v>0</v>
      </c>
      <c r="I340" s="72">
        <f t="shared" si="72"/>
        <v>0</v>
      </c>
      <c r="J340" s="72">
        <f t="shared" si="73"/>
        <v>0</v>
      </c>
      <c r="K340" s="72">
        <f t="shared" ca="1" si="68"/>
        <v>2.6842522952268896E-3</v>
      </c>
      <c r="L340" s="72">
        <f t="shared" ca="1" si="74"/>
        <v>7.2052103844308251E-6</v>
      </c>
      <c r="M340" s="72">
        <f t="shared" ca="1" si="76"/>
        <v>2.8209937813700905</v>
      </c>
      <c r="N340" s="72">
        <f t="shared" ca="1" si="77"/>
        <v>6.7877074868915539</v>
      </c>
      <c r="O340" s="72">
        <f t="shared" ca="1" si="78"/>
        <v>52.653958543152733</v>
      </c>
      <c r="P340" s="36">
        <f t="shared" ca="1" si="75"/>
        <v>-2.6842522952268896E-3</v>
      </c>
    </row>
    <row r="341" spans="4:16" x14ac:dyDescent="0.2">
      <c r="D341" s="71">
        <f t="shared" si="79"/>
        <v>0</v>
      </c>
      <c r="E341" s="71">
        <f t="shared" si="79"/>
        <v>0</v>
      </c>
      <c r="F341" s="72">
        <f t="shared" si="69"/>
        <v>0</v>
      </c>
      <c r="G341" s="72">
        <f t="shared" si="70"/>
        <v>0</v>
      </c>
      <c r="H341" s="72">
        <f t="shared" si="71"/>
        <v>0</v>
      </c>
      <c r="I341" s="72">
        <f t="shared" si="72"/>
        <v>0</v>
      </c>
      <c r="J341" s="72">
        <f t="shared" si="73"/>
        <v>0</v>
      </c>
      <c r="K341" s="72">
        <f t="shared" ca="1" si="68"/>
        <v>2.6842522952268896E-3</v>
      </c>
      <c r="L341" s="72">
        <f t="shared" ca="1" si="74"/>
        <v>7.2052103844308251E-6</v>
      </c>
      <c r="M341" s="72">
        <f t="shared" ca="1" si="76"/>
        <v>2.8209937813700905</v>
      </c>
      <c r="N341" s="72">
        <f t="shared" ca="1" si="77"/>
        <v>6.7877074868915539</v>
      </c>
      <c r="O341" s="72">
        <f t="shared" ca="1" si="78"/>
        <v>52.653958543152733</v>
      </c>
      <c r="P341" s="36">
        <f t="shared" ca="1" si="75"/>
        <v>-2.6842522952268896E-3</v>
      </c>
    </row>
    <row r="342" spans="4:16" x14ac:dyDescent="0.2">
      <c r="D342" s="71">
        <f t="shared" si="79"/>
        <v>0</v>
      </c>
      <c r="E342" s="71">
        <f t="shared" si="79"/>
        <v>0</v>
      </c>
      <c r="F342" s="72">
        <f>D342*D342</f>
        <v>0</v>
      </c>
      <c r="G342" s="72">
        <f>D342*F342</f>
        <v>0</v>
      </c>
      <c r="H342" s="72">
        <f>F342*F342</f>
        <v>0</v>
      </c>
      <c r="I342" s="72">
        <f>E342*D342</f>
        <v>0</v>
      </c>
      <c r="J342" s="72">
        <f>I342*D342</f>
        <v>0</v>
      </c>
      <c r="K342" s="72">
        <f t="shared" ca="1" si="68"/>
        <v>2.6842522952268896E-3</v>
      </c>
      <c r="L342" s="72">
        <f ca="1">+(K342-E342)^2</f>
        <v>7.2052103844308251E-6</v>
      </c>
      <c r="M342" s="72">
        <f t="shared" ca="1" si="76"/>
        <v>2.8209937813700905</v>
      </c>
      <c r="N342" s="72">
        <f t="shared" ca="1" si="77"/>
        <v>6.7877074868915539</v>
      </c>
      <c r="O342" s="72">
        <f t="shared" ca="1" si="78"/>
        <v>52.653958543152733</v>
      </c>
      <c r="P342" s="36">
        <f ca="1">+E342-K342</f>
        <v>-2.6842522952268896E-3</v>
      </c>
    </row>
  </sheetData>
  <phoneticPr fontId="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Q_fit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2023-01-19T04:07:04Z</dcterms:modified>
</cp:coreProperties>
</file>