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B96F4E40-B8F1-4E63-8E19-E35F68B760A5}" xr6:coauthVersionLast="47" xr6:coauthVersionMax="47" xr10:uidLastSave="{00000000-0000-0000-0000-000000000000}"/>
  <bookViews>
    <workbookView xWindow="13545" yWindow="1140" windowWidth="12630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0" i="1" l="1"/>
  <c r="F40" i="1" s="1"/>
  <c r="G40" i="1" s="1"/>
  <c r="I40" i="1" s="1"/>
  <c r="Q40" i="1"/>
  <c r="E41" i="1"/>
  <c r="F41" i="1" s="1"/>
  <c r="G41" i="1" s="1"/>
  <c r="I41" i="1" s="1"/>
  <c r="Q41" i="1"/>
  <c r="E42" i="1"/>
  <c r="F42" i="1"/>
  <c r="G42" i="1" s="1"/>
  <c r="I42" i="1" s="1"/>
  <c r="Q42" i="1"/>
  <c r="F29" i="1"/>
  <c r="G29" i="1"/>
  <c r="I29" i="1"/>
  <c r="E21" i="1"/>
  <c r="F21" i="1"/>
  <c r="G21" i="1"/>
  <c r="I21" i="1"/>
  <c r="E29" i="1"/>
  <c r="E30" i="1"/>
  <c r="F30" i="1"/>
  <c r="G30" i="1"/>
  <c r="I30" i="1"/>
  <c r="E31" i="1"/>
  <c r="F31" i="1"/>
  <c r="G31" i="1"/>
  <c r="I31" i="1"/>
  <c r="E32" i="1"/>
  <c r="F32" i="1"/>
  <c r="G32" i="1"/>
  <c r="I3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E27" i="1"/>
  <c r="F27" i="1"/>
  <c r="G27" i="1"/>
  <c r="I27" i="1"/>
  <c r="E28" i="1"/>
  <c r="F28" i="1"/>
  <c r="G28" i="1"/>
  <c r="I28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Q21" i="1"/>
  <c r="Q29" i="1"/>
  <c r="Q30" i="1"/>
  <c r="Q31" i="1"/>
  <c r="Q32" i="1"/>
  <c r="F11" i="1"/>
  <c r="Q33" i="1"/>
  <c r="Q34" i="1"/>
  <c r="Q35" i="1"/>
  <c r="Q36" i="1"/>
  <c r="Q37" i="1"/>
  <c r="Q38" i="1"/>
  <c r="Q39" i="1"/>
  <c r="G11" i="1"/>
  <c r="Q23" i="1"/>
  <c r="Q24" i="1"/>
  <c r="Q25" i="1"/>
  <c r="I26" i="1"/>
  <c r="Q26" i="1"/>
  <c r="Q27" i="1"/>
  <c r="Q28" i="1"/>
  <c r="C22" i="1"/>
  <c r="A22" i="1"/>
  <c r="H20" i="1"/>
  <c r="E14" i="1"/>
  <c r="E15" i="1" s="1"/>
  <c r="C17" i="1"/>
  <c r="Q22" i="1"/>
  <c r="E22" i="1"/>
  <c r="F22" i="1"/>
  <c r="G22" i="1"/>
  <c r="H22" i="1"/>
  <c r="C11" i="1"/>
  <c r="C12" i="1"/>
  <c r="O42" i="1" l="1"/>
  <c r="S42" i="1" s="1"/>
  <c r="O41" i="1"/>
  <c r="S41" i="1" s="1"/>
  <c r="O40" i="1"/>
  <c r="S40" i="1" s="1"/>
  <c r="C16" i="1"/>
  <c r="D18" i="1" s="1"/>
  <c r="O29" i="1"/>
  <c r="S29" i="1" s="1"/>
  <c r="O35" i="1"/>
  <c r="S35" i="1" s="1"/>
  <c r="O26" i="1"/>
  <c r="S26" i="1" s="1"/>
  <c r="O32" i="1"/>
  <c r="S32" i="1" s="1"/>
  <c r="O34" i="1"/>
  <c r="S34" i="1" s="1"/>
  <c r="O25" i="1"/>
  <c r="S25" i="1" s="1"/>
  <c r="O27" i="1"/>
  <c r="S27" i="1" s="1"/>
  <c r="O31" i="1"/>
  <c r="S31" i="1" s="1"/>
  <c r="O37" i="1"/>
  <c r="S37" i="1" s="1"/>
  <c r="O28" i="1"/>
  <c r="S28" i="1" s="1"/>
  <c r="C15" i="1"/>
  <c r="E16" i="1" s="1"/>
  <c r="O21" i="1"/>
  <c r="S21" i="1" s="1"/>
  <c r="O23" i="1"/>
  <c r="S23" i="1" s="1"/>
  <c r="O36" i="1"/>
  <c r="S36" i="1" s="1"/>
  <c r="O22" i="1"/>
  <c r="S22" i="1" s="1"/>
  <c r="O39" i="1"/>
  <c r="S39" i="1" s="1"/>
  <c r="O38" i="1"/>
  <c r="S38" i="1" s="1"/>
  <c r="O33" i="1"/>
  <c r="S33" i="1" s="1"/>
  <c r="O24" i="1"/>
  <c r="S24" i="1" s="1"/>
  <c r="O30" i="1"/>
  <c r="S30" i="1" s="1"/>
  <c r="S19" i="1" l="1"/>
  <c r="C18" i="1"/>
  <c r="E17" i="1"/>
</calcChain>
</file>

<file path=xl/sharedStrings.xml><?xml version="1.0" encoding="utf-8"?>
<sst xmlns="http://schemas.openxmlformats.org/spreadsheetml/2006/main" count="90" uniqueCount="55">
  <si>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</si>
  <si>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</si>
  <si>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</si>
  <si>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</si>
  <si>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</si>
  <si>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</si>
  <si>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</si>
  <si>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</si>
  <si>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</si>
  <si>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</si>
  <si>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</si>
  <si>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</si>
  <si>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</si>
  <si>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</si>
  <si>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</si>
  <si>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</si>
  <si>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</si>
  <si>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</si>
  <si>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</si>
  <si>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</si>
  <si>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</si>
  <si>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</si>
  <si>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</si>
  <si>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</si>
  <si>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</si>
  <si>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</si>
  <si>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</si>
  <si>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</si>
  <si>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</si>
  <si>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</si>
  <si>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</si>
  <si>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</si>
  <si>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</si>
  <si>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</si>
  <si>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</si>
  <si>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</si>
  <si>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</si>
  <si>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</si>
  <si>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</si>
  <si>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</si>
  <si>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</si>
  <si>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</si>
  <si>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</si>
  <si>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G2135-2603</t>
  </si>
  <si>
    <t>GSC 2135-2603</t>
  </si>
  <si>
    <t>G2135-2603_Lyr.xls</t>
  </si>
  <si>
    <t>EW</t>
  </si>
  <si>
    <t>Lyr</t>
  </si>
  <si>
    <t>VSX</t>
  </si>
  <si>
    <t>IBVS 5959</t>
  </si>
  <si>
    <t>I</t>
  </si>
  <si>
    <t>IBVS 6118</t>
  </si>
  <si>
    <t>IBVS 5984</t>
  </si>
  <si>
    <t>JBAV, 60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</si>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</sst>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1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0" fillId="3" borderId="0" xfId="0" applyFill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4" borderId="0" xfId="0" applyFont="1" applyFill="1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5" fillId="0" borderId="0" xfId="0" applyFont="1">
      <alignment vertical="top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2" fontId="17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2135-2603 -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 5984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1.5E-3</c:v>
                  </c:pt>
                  <c:pt idx="15">
                    <c:v>5.0000000000000001E-4</c:v>
                  </c:pt>
                  <c:pt idx="16">
                    <c:v>1.5E-3</c:v>
                  </c:pt>
                  <c:pt idx="17">
                    <c:v>6.9999999999999999E-4</c:v>
                  </c:pt>
                  <c:pt idx="18">
                    <c:v>3.3999999999999998E-3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1.5E-3</c:v>
                  </c:pt>
                  <c:pt idx="15">
                    <c:v>5.0000000000000001E-4</c:v>
                  </c:pt>
                  <c:pt idx="16">
                    <c:v>1.5E-3</c:v>
                  </c:pt>
                  <c:pt idx="17">
                    <c:v>6.9999999999999999E-4</c:v>
                  </c:pt>
                  <c:pt idx="18">
                    <c:v>3.3999999999999998E-3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-752.5</c:v>
                </c:pt>
                <c:pt idx="1">
                  <c:v>0</c:v>
                </c:pt>
                <c:pt idx="2">
                  <c:v>3121</c:v>
                </c:pt>
                <c:pt idx="3">
                  <c:v>3121.5</c:v>
                </c:pt>
                <c:pt idx="4">
                  <c:v>3966.5</c:v>
                </c:pt>
                <c:pt idx="5">
                  <c:v>3967</c:v>
                </c:pt>
                <c:pt idx="6">
                  <c:v>3980.5</c:v>
                </c:pt>
                <c:pt idx="7">
                  <c:v>3986</c:v>
                </c:pt>
                <c:pt idx="8">
                  <c:v>4047</c:v>
                </c:pt>
                <c:pt idx="9">
                  <c:v>4071.5</c:v>
                </c:pt>
                <c:pt idx="10">
                  <c:v>4072</c:v>
                </c:pt>
                <c:pt idx="11">
                  <c:v>4102</c:v>
                </c:pt>
                <c:pt idx="12">
                  <c:v>7061</c:v>
                </c:pt>
                <c:pt idx="13">
                  <c:v>7248.5</c:v>
                </c:pt>
                <c:pt idx="14">
                  <c:v>7279</c:v>
                </c:pt>
                <c:pt idx="15">
                  <c:v>7309</c:v>
                </c:pt>
                <c:pt idx="16">
                  <c:v>7325.5</c:v>
                </c:pt>
                <c:pt idx="17">
                  <c:v>7403</c:v>
                </c:pt>
                <c:pt idx="18">
                  <c:v>7419.5</c:v>
                </c:pt>
                <c:pt idx="19">
                  <c:v>8215.5</c:v>
                </c:pt>
                <c:pt idx="20">
                  <c:v>11323</c:v>
                </c:pt>
                <c:pt idx="21">
                  <c:v>15240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8C-44B0-822F-C123D602015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1.5E-3</c:v>
                  </c:pt>
                  <c:pt idx="15">
                    <c:v>5.0000000000000001E-4</c:v>
                  </c:pt>
                  <c:pt idx="16">
                    <c:v>1.5E-3</c:v>
                  </c:pt>
                  <c:pt idx="17">
                    <c:v>6.9999999999999999E-4</c:v>
                  </c:pt>
                  <c:pt idx="18">
                    <c:v>3.3999999999999998E-3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1.5E-3</c:v>
                  </c:pt>
                  <c:pt idx="15">
                    <c:v>5.0000000000000001E-4</c:v>
                  </c:pt>
                  <c:pt idx="16">
                    <c:v>1.5E-3</c:v>
                  </c:pt>
                  <c:pt idx="17">
                    <c:v>6.9999999999999999E-4</c:v>
                  </c:pt>
                  <c:pt idx="18">
                    <c:v>3.3999999999999998E-3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-752.5</c:v>
                </c:pt>
                <c:pt idx="1">
                  <c:v>0</c:v>
                </c:pt>
                <c:pt idx="2">
                  <c:v>3121</c:v>
                </c:pt>
                <c:pt idx="3">
                  <c:v>3121.5</c:v>
                </c:pt>
                <c:pt idx="4">
                  <c:v>3966.5</c:v>
                </c:pt>
                <c:pt idx="5">
                  <c:v>3967</c:v>
                </c:pt>
                <c:pt idx="6">
                  <c:v>3980.5</c:v>
                </c:pt>
                <c:pt idx="7">
                  <c:v>3986</c:v>
                </c:pt>
                <c:pt idx="8">
                  <c:v>4047</c:v>
                </c:pt>
                <c:pt idx="9">
                  <c:v>4071.5</c:v>
                </c:pt>
                <c:pt idx="10">
                  <c:v>4072</c:v>
                </c:pt>
                <c:pt idx="11">
                  <c:v>4102</c:v>
                </c:pt>
                <c:pt idx="12">
                  <c:v>7061</c:v>
                </c:pt>
                <c:pt idx="13">
                  <c:v>7248.5</c:v>
                </c:pt>
                <c:pt idx="14">
                  <c:v>7279</c:v>
                </c:pt>
                <c:pt idx="15">
                  <c:v>7309</c:v>
                </c:pt>
                <c:pt idx="16">
                  <c:v>7325.5</c:v>
                </c:pt>
                <c:pt idx="17">
                  <c:v>7403</c:v>
                </c:pt>
                <c:pt idx="18">
                  <c:v>7419.5</c:v>
                </c:pt>
                <c:pt idx="19">
                  <c:v>8215.5</c:v>
                </c:pt>
                <c:pt idx="20">
                  <c:v>11323</c:v>
                </c:pt>
                <c:pt idx="21">
                  <c:v>15240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4.9089999920397531E-2</c:v>
                </c:pt>
                <c:pt idx="2">
                  <c:v>-0.16018000007898081</c:v>
                </c:pt>
                <c:pt idx="3">
                  <c:v>-0.160290000072564</c:v>
                </c:pt>
                <c:pt idx="4">
                  <c:v>-0.20489000008092262</c:v>
                </c:pt>
                <c:pt idx="5">
                  <c:v>-0.207100000079663</c:v>
                </c:pt>
                <c:pt idx="6">
                  <c:v>-0.20507000007637544</c:v>
                </c:pt>
                <c:pt idx="7">
                  <c:v>-0.20618000008107629</c:v>
                </c:pt>
                <c:pt idx="8">
                  <c:v>-0.21000000007916242</c:v>
                </c:pt>
                <c:pt idx="9">
                  <c:v>-0.20949000008113217</c:v>
                </c:pt>
                <c:pt idx="10">
                  <c:v>-0.21150000007764902</c:v>
                </c:pt>
                <c:pt idx="11">
                  <c:v>-0.21400000007997733</c:v>
                </c:pt>
                <c:pt idx="12">
                  <c:v>-0.36858000007487135</c:v>
                </c:pt>
                <c:pt idx="13">
                  <c:v>-0.37783000007766532</c:v>
                </c:pt>
                <c:pt idx="14">
                  <c:v>-0.37794000007852446</c:v>
                </c:pt>
                <c:pt idx="15">
                  <c:v>-0.3806400000830763</c:v>
                </c:pt>
                <c:pt idx="16">
                  <c:v>-0.38077000007615425</c:v>
                </c:pt>
                <c:pt idx="17">
                  <c:v>-0.38532000007398892</c:v>
                </c:pt>
                <c:pt idx="18">
                  <c:v>-0.38645000007818453</c:v>
                </c:pt>
                <c:pt idx="19">
                  <c:v>-0.42717000007542083</c:v>
                </c:pt>
                <c:pt idx="20">
                  <c:v>-0.40762000007816823</c:v>
                </c:pt>
                <c:pt idx="21">
                  <c:v>-0.43136000008234987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8C-44B0-822F-C123D602015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1.5E-3</c:v>
                  </c:pt>
                  <c:pt idx="15">
                    <c:v>5.0000000000000001E-4</c:v>
                  </c:pt>
                  <c:pt idx="16">
                    <c:v>1.5E-3</c:v>
                  </c:pt>
                  <c:pt idx="17">
                    <c:v>6.9999999999999999E-4</c:v>
                  </c:pt>
                  <c:pt idx="18">
                    <c:v>3.3999999999999998E-3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1.5E-3</c:v>
                  </c:pt>
                  <c:pt idx="15">
                    <c:v>5.0000000000000001E-4</c:v>
                  </c:pt>
                  <c:pt idx="16">
                    <c:v>1.5E-3</c:v>
                  </c:pt>
                  <c:pt idx="17">
                    <c:v>6.9999999999999999E-4</c:v>
                  </c:pt>
                  <c:pt idx="18">
                    <c:v>3.3999999999999998E-3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-752.5</c:v>
                </c:pt>
                <c:pt idx="1">
                  <c:v>0</c:v>
                </c:pt>
                <c:pt idx="2">
                  <c:v>3121</c:v>
                </c:pt>
                <c:pt idx="3">
                  <c:v>3121.5</c:v>
                </c:pt>
                <c:pt idx="4">
                  <c:v>3966.5</c:v>
                </c:pt>
                <c:pt idx="5">
                  <c:v>3967</c:v>
                </c:pt>
                <c:pt idx="6">
                  <c:v>3980.5</c:v>
                </c:pt>
                <c:pt idx="7">
                  <c:v>3986</c:v>
                </c:pt>
                <c:pt idx="8">
                  <c:v>4047</c:v>
                </c:pt>
                <c:pt idx="9">
                  <c:v>4071.5</c:v>
                </c:pt>
                <c:pt idx="10">
                  <c:v>4072</c:v>
                </c:pt>
                <c:pt idx="11">
                  <c:v>4102</c:v>
                </c:pt>
                <c:pt idx="12">
                  <c:v>7061</c:v>
                </c:pt>
                <c:pt idx="13">
                  <c:v>7248.5</c:v>
                </c:pt>
                <c:pt idx="14">
                  <c:v>7279</c:v>
                </c:pt>
                <c:pt idx="15">
                  <c:v>7309</c:v>
                </c:pt>
                <c:pt idx="16">
                  <c:v>7325.5</c:v>
                </c:pt>
                <c:pt idx="17">
                  <c:v>7403</c:v>
                </c:pt>
                <c:pt idx="18">
                  <c:v>7419.5</c:v>
                </c:pt>
                <c:pt idx="19">
                  <c:v>8215.5</c:v>
                </c:pt>
                <c:pt idx="20">
                  <c:v>11323</c:v>
                </c:pt>
                <c:pt idx="21">
                  <c:v>15240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8C-44B0-822F-C123D602015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1.5E-3</c:v>
                  </c:pt>
                  <c:pt idx="15">
                    <c:v>5.0000000000000001E-4</c:v>
                  </c:pt>
                  <c:pt idx="16">
                    <c:v>1.5E-3</c:v>
                  </c:pt>
                  <c:pt idx="17">
                    <c:v>6.9999999999999999E-4</c:v>
                  </c:pt>
                  <c:pt idx="18">
                    <c:v>3.3999999999999998E-3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1.5E-3</c:v>
                  </c:pt>
                  <c:pt idx="15">
                    <c:v>5.0000000000000001E-4</c:v>
                  </c:pt>
                  <c:pt idx="16">
                    <c:v>1.5E-3</c:v>
                  </c:pt>
                  <c:pt idx="17">
                    <c:v>6.9999999999999999E-4</c:v>
                  </c:pt>
                  <c:pt idx="18">
                    <c:v>3.3999999999999998E-3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-752.5</c:v>
                </c:pt>
                <c:pt idx="1">
                  <c:v>0</c:v>
                </c:pt>
                <c:pt idx="2">
                  <c:v>3121</c:v>
                </c:pt>
                <c:pt idx="3">
                  <c:v>3121.5</c:v>
                </c:pt>
                <c:pt idx="4">
                  <c:v>3966.5</c:v>
                </c:pt>
                <c:pt idx="5">
                  <c:v>3967</c:v>
                </c:pt>
                <c:pt idx="6">
                  <c:v>3980.5</c:v>
                </c:pt>
                <c:pt idx="7">
                  <c:v>3986</c:v>
                </c:pt>
                <c:pt idx="8">
                  <c:v>4047</c:v>
                </c:pt>
                <c:pt idx="9">
                  <c:v>4071.5</c:v>
                </c:pt>
                <c:pt idx="10">
                  <c:v>4072</c:v>
                </c:pt>
                <c:pt idx="11">
                  <c:v>4102</c:v>
                </c:pt>
                <c:pt idx="12">
                  <c:v>7061</c:v>
                </c:pt>
                <c:pt idx="13">
                  <c:v>7248.5</c:v>
                </c:pt>
                <c:pt idx="14">
                  <c:v>7279</c:v>
                </c:pt>
                <c:pt idx="15">
                  <c:v>7309</c:v>
                </c:pt>
                <c:pt idx="16">
                  <c:v>7325.5</c:v>
                </c:pt>
                <c:pt idx="17">
                  <c:v>7403</c:v>
                </c:pt>
                <c:pt idx="18">
                  <c:v>7419.5</c:v>
                </c:pt>
                <c:pt idx="19">
                  <c:v>8215.5</c:v>
                </c:pt>
                <c:pt idx="20">
                  <c:v>11323</c:v>
                </c:pt>
                <c:pt idx="21">
                  <c:v>15240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8C-44B0-822F-C123D602015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1.5E-3</c:v>
                  </c:pt>
                  <c:pt idx="15">
                    <c:v>5.0000000000000001E-4</c:v>
                  </c:pt>
                  <c:pt idx="16">
                    <c:v>1.5E-3</c:v>
                  </c:pt>
                  <c:pt idx="17">
                    <c:v>6.9999999999999999E-4</c:v>
                  </c:pt>
                  <c:pt idx="18">
                    <c:v>3.3999999999999998E-3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1.5E-3</c:v>
                  </c:pt>
                  <c:pt idx="15">
                    <c:v>5.0000000000000001E-4</c:v>
                  </c:pt>
                  <c:pt idx="16">
                    <c:v>1.5E-3</c:v>
                  </c:pt>
                  <c:pt idx="17">
                    <c:v>6.9999999999999999E-4</c:v>
                  </c:pt>
                  <c:pt idx="18">
                    <c:v>3.3999999999999998E-3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-752.5</c:v>
                </c:pt>
                <c:pt idx="1">
                  <c:v>0</c:v>
                </c:pt>
                <c:pt idx="2">
                  <c:v>3121</c:v>
                </c:pt>
                <c:pt idx="3">
                  <c:v>3121.5</c:v>
                </c:pt>
                <c:pt idx="4">
                  <c:v>3966.5</c:v>
                </c:pt>
                <c:pt idx="5">
                  <c:v>3967</c:v>
                </c:pt>
                <c:pt idx="6">
                  <c:v>3980.5</c:v>
                </c:pt>
                <c:pt idx="7">
                  <c:v>3986</c:v>
                </c:pt>
                <c:pt idx="8">
                  <c:v>4047</c:v>
                </c:pt>
                <c:pt idx="9">
                  <c:v>4071.5</c:v>
                </c:pt>
                <c:pt idx="10">
                  <c:v>4072</c:v>
                </c:pt>
                <c:pt idx="11">
                  <c:v>4102</c:v>
                </c:pt>
                <c:pt idx="12">
                  <c:v>7061</c:v>
                </c:pt>
                <c:pt idx="13">
                  <c:v>7248.5</c:v>
                </c:pt>
                <c:pt idx="14">
                  <c:v>7279</c:v>
                </c:pt>
                <c:pt idx="15">
                  <c:v>7309</c:v>
                </c:pt>
                <c:pt idx="16">
                  <c:v>7325.5</c:v>
                </c:pt>
                <c:pt idx="17">
                  <c:v>7403</c:v>
                </c:pt>
                <c:pt idx="18">
                  <c:v>7419.5</c:v>
                </c:pt>
                <c:pt idx="19">
                  <c:v>8215.5</c:v>
                </c:pt>
                <c:pt idx="20">
                  <c:v>11323</c:v>
                </c:pt>
                <c:pt idx="21">
                  <c:v>15240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8C-44B0-822F-C123D602015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1.5E-3</c:v>
                  </c:pt>
                  <c:pt idx="15">
                    <c:v>5.0000000000000001E-4</c:v>
                  </c:pt>
                  <c:pt idx="16">
                    <c:v>1.5E-3</c:v>
                  </c:pt>
                  <c:pt idx="17">
                    <c:v>6.9999999999999999E-4</c:v>
                  </c:pt>
                  <c:pt idx="18">
                    <c:v>3.3999999999999998E-3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1.5E-3</c:v>
                  </c:pt>
                  <c:pt idx="15">
                    <c:v>5.0000000000000001E-4</c:v>
                  </c:pt>
                  <c:pt idx="16">
                    <c:v>1.5E-3</c:v>
                  </c:pt>
                  <c:pt idx="17">
                    <c:v>6.9999999999999999E-4</c:v>
                  </c:pt>
                  <c:pt idx="18">
                    <c:v>3.3999999999999998E-3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-752.5</c:v>
                </c:pt>
                <c:pt idx="1">
                  <c:v>0</c:v>
                </c:pt>
                <c:pt idx="2">
                  <c:v>3121</c:v>
                </c:pt>
                <c:pt idx="3">
                  <c:v>3121.5</c:v>
                </c:pt>
                <c:pt idx="4">
                  <c:v>3966.5</c:v>
                </c:pt>
                <c:pt idx="5">
                  <c:v>3967</c:v>
                </c:pt>
                <c:pt idx="6">
                  <c:v>3980.5</c:v>
                </c:pt>
                <c:pt idx="7">
                  <c:v>3986</c:v>
                </c:pt>
                <c:pt idx="8">
                  <c:v>4047</c:v>
                </c:pt>
                <c:pt idx="9">
                  <c:v>4071.5</c:v>
                </c:pt>
                <c:pt idx="10">
                  <c:v>4072</c:v>
                </c:pt>
                <c:pt idx="11">
                  <c:v>4102</c:v>
                </c:pt>
                <c:pt idx="12">
                  <c:v>7061</c:v>
                </c:pt>
                <c:pt idx="13">
                  <c:v>7248.5</c:v>
                </c:pt>
                <c:pt idx="14">
                  <c:v>7279</c:v>
                </c:pt>
                <c:pt idx="15">
                  <c:v>7309</c:v>
                </c:pt>
                <c:pt idx="16">
                  <c:v>7325.5</c:v>
                </c:pt>
                <c:pt idx="17">
                  <c:v>7403</c:v>
                </c:pt>
                <c:pt idx="18">
                  <c:v>7419.5</c:v>
                </c:pt>
                <c:pt idx="19">
                  <c:v>8215.5</c:v>
                </c:pt>
                <c:pt idx="20">
                  <c:v>11323</c:v>
                </c:pt>
                <c:pt idx="21">
                  <c:v>15240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8C-44B0-822F-C123D602015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1.5E-3</c:v>
                  </c:pt>
                  <c:pt idx="15">
                    <c:v>5.0000000000000001E-4</c:v>
                  </c:pt>
                  <c:pt idx="16">
                    <c:v>1.5E-3</c:v>
                  </c:pt>
                  <c:pt idx="17">
                    <c:v>6.9999999999999999E-4</c:v>
                  </c:pt>
                  <c:pt idx="18">
                    <c:v>3.3999999999999998E-3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1">
                    <c:v>5.0000000000000001E-4</c:v>
                  </c:pt>
                  <c:pt idx="12">
                    <c:v>8.9999999999999998E-4</c:v>
                  </c:pt>
                  <c:pt idx="13">
                    <c:v>4.0000000000000002E-4</c:v>
                  </c:pt>
                  <c:pt idx="14">
                    <c:v>1.5E-3</c:v>
                  </c:pt>
                  <c:pt idx="15">
                    <c:v>5.0000000000000001E-4</c:v>
                  </c:pt>
                  <c:pt idx="16">
                    <c:v>1.5E-3</c:v>
                  </c:pt>
                  <c:pt idx="17">
                    <c:v>6.9999999999999999E-4</c:v>
                  </c:pt>
                  <c:pt idx="18">
                    <c:v>3.3999999999999998E-3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-752.5</c:v>
                </c:pt>
                <c:pt idx="1">
                  <c:v>0</c:v>
                </c:pt>
                <c:pt idx="2">
                  <c:v>3121</c:v>
                </c:pt>
                <c:pt idx="3">
                  <c:v>3121.5</c:v>
                </c:pt>
                <c:pt idx="4">
                  <c:v>3966.5</c:v>
                </c:pt>
                <c:pt idx="5">
                  <c:v>3967</c:v>
                </c:pt>
                <c:pt idx="6">
                  <c:v>3980.5</c:v>
                </c:pt>
                <c:pt idx="7">
                  <c:v>3986</c:v>
                </c:pt>
                <c:pt idx="8">
                  <c:v>4047</c:v>
                </c:pt>
                <c:pt idx="9">
                  <c:v>4071.5</c:v>
                </c:pt>
                <c:pt idx="10">
                  <c:v>4072</c:v>
                </c:pt>
                <c:pt idx="11">
                  <c:v>4102</c:v>
                </c:pt>
                <c:pt idx="12">
                  <c:v>7061</c:v>
                </c:pt>
                <c:pt idx="13">
                  <c:v>7248.5</c:v>
                </c:pt>
                <c:pt idx="14">
                  <c:v>7279</c:v>
                </c:pt>
                <c:pt idx="15">
                  <c:v>7309</c:v>
                </c:pt>
                <c:pt idx="16">
                  <c:v>7325.5</c:v>
                </c:pt>
                <c:pt idx="17">
                  <c:v>7403</c:v>
                </c:pt>
                <c:pt idx="18">
                  <c:v>7419.5</c:v>
                </c:pt>
                <c:pt idx="19">
                  <c:v>8215.5</c:v>
                </c:pt>
                <c:pt idx="20">
                  <c:v>11323</c:v>
                </c:pt>
                <c:pt idx="21">
                  <c:v>15240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8C-44B0-822F-C123D602015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-752.5</c:v>
                </c:pt>
                <c:pt idx="1">
                  <c:v>0</c:v>
                </c:pt>
                <c:pt idx="2">
                  <c:v>3121</c:v>
                </c:pt>
                <c:pt idx="3">
                  <c:v>3121.5</c:v>
                </c:pt>
                <c:pt idx="4">
                  <c:v>3966.5</c:v>
                </c:pt>
                <c:pt idx="5">
                  <c:v>3967</c:v>
                </c:pt>
                <c:pt idx="6">
                  <c:v>3980.5</c:v>
                </c:pt>
                <c:pt idx="7">
                  <c:v>3986</c:v>
                </c:pt>
                <c:pt idx="8">
                  <c:v>4047</c:v>
                </c:pt>
                <c:pt idx="9">
                  <c:v>4071.5</c:v>
                </c:pt>
                <c:pt idx="10">
                  <c:v>4072</c:v>
                </c:pt>
                <c:pt idx="11">
                  <c:v>4102</c:v>
                </c:pt>
                <c:pt idx="12">
                  <c:v>7061</c:v>
                </c:pt>
                <c:pt idx="13">
                  <c:v>7248.5</c:v>
                </c:pt>
                <c:pt idx="14">
                  <c:v>7279</c:v>
                </c:pt>
                <c:pt idx="15">
                  <c:v>7309</c:v>
                </c:pt>
                <c:pt idx="16">
                  <c:v>7325.5</c:v>
                </c:pt>
                <c:pt idx="17">
                  <c:v>7403</c:v>
                </c:pt>
                <c:pt idx="18">
                  <c:v>7419.5</c:v>
                </c:pt>
                <c:pt idx="19">
                  <c:v>8215.5</c:v>
                </c:pt>
                <c:pt idx="20">
                  <c:v>11323</c:v>
                </c:pt>
                <c:pt idx="21">
                  <c:v>15240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-6.9294550101235086E-2</c:v>
                </c:pt>
                <c:pt idx="1">
                  <c:v>-9.3241450735624815E-2</c:v>
                </c:pt>
                <c:pt idx="2">
                  <c:v>-0.19256142001127979</c:v>
                </c:pt>
                <c:pt idx="3">
                  <c:v>-0.19257733157316309</c:v>
                </c:pt>
                <c:pt idx="4">
                  <c:v>-0.21946787115596619</c:v>
                </c:pt>
                <c:pt idx="5">
                  <c:v>-0.21948378271784952</c:v>
                </c:pt>
                <c:pt idx="6">
                  <c:v>-0.21991339488869902</c:v>
                </c:pt>
                <c:pt idx="7">
                  <c:v>-0.22008842206941551</c:v>
                </c:pt>
                <c:pt idx="8">
                  <c:v>-0.22202963261917999</c:v>
                </c:pt>
                <c:pt idx="9">
                  <c:v>-0.22280929915146244</c:v>
                </c:pt>
                <c:pt idx="10">
                  <c:v>-0.22282521071334577</c:v>
                </c:pt>
                <c:pt idx="11">
                  <c:v>-0.22377990442634468</c:v>
                </c:pt>
                <c:pt idx="12">
                  <c:v>-0.31794452765180548</c:v>
                </c:pt>
                <c:pt idx="13">
                  <c:v>-0.32391136335804871</c:v>
                </c:pt>
                <c:pt idx="14">
                  <c:v>-0.32488196863293095</c:v>
                </c:pt>
                <c:pt idx="15">
                  <c:v>-0.32583666234592989</c:v>
                </c:pt>
                <c:pt idx="16">
                  <c:v>-0.32636174388807931</c:v>
                </c:pt>
                <c:pt idx="17">
                  <c:v>-0.32882803597999322</c:v>
                </c:pt>
                <c:pt idx="18">
                  <c:v>-0.32935311752214258</c:v>
                </c:pt>
                <c:pt idx="19">
                  <c:v>-0.35468432404038075</c:v>
                </c:pt>
                <c:pt idx="20">
                  <c:v>-0.45357468114518629</c:v>
                </c:pt>
                <c:pt idx="21">
                  <c:v>-0.57822585693907946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8C-44B0-822F-C123D602015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-752.5</c:v>
                </c:pt>
                <c:pt idx="1">
                  <c:v>0</c:v>
                </c:pt>
                <c:pt idx="2">
                  <c:v>3121</c:v>
                </c:pt>
                <c:pt idx="3">
                  <c:v>3121.5</c:v>
                </c:pt>
                <c:pt idx="4">
                  <c:v>3966.5</c:v>
                </c:pt>
                <c:pt idx="5">
                  <c:v>3967</c:v>
                </c:pt>
                <c:pt idx="6">
                  <c:v>3980.5</c:v>
                </c:pt>
                <c:pt idx="7">
                  <c:v>3986</c:v>
                </c:pt>
                <c:pt idx="8">
                  <c:v>4047</c:v>
                </c:pt>
                <c:pt idx="9">
                  <c:v>4071.5</c:v>
                </c:pt>
                <c:pt idx="10">
                  <c:v>4072</c:v>
                </c:pt>
                <c:pt idx="11">
                  <c:v>4102</c:v>
                </c:pt>
                <c:pt idx="12">
                  <c:v>7061</c:v>
                </c:pt>
                <c:pt idx="13">
                  <c:v>7248.5</c:v>
                </c:pt>
                <c:pt idx="14">
                  <c:v>7279</c:v>
                </c:pt>
                <c:pt idx="15">
                  <c:v>7309</c:v>
                </c:pt>
                <c:pt idx="16">
                  <c:v>7325.5</c:v>
                </c:pt>
                <c:pt idx="17">
                  <c:v>7403</c:v>
                </c:pt>
                <c:pt idx="18">
                  <c:v>7419.5</c:v>
                </c:pt>
                <c:pt idx="19">
                  <c:v>8215.5</c:v>
                </c:pt>
                <c:pt idx="20">
                  <c:v>11323</c:v>
                </c:pt>
                <c:pt idx="21">
                  <c:v>15240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E8C-44B0-822F-C123D6020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004728"/>
        <c:axId val="1"/>
      </c:scatterChart>
      <c:valAx>
        <c:axId val="831004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1004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195488721804512"/>
          <c:y val="0.92375366568914952"/>
          <c:w val="0.7774436090225563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66675</xdr:rowOff>
    </xdr:from>
    <xdr:to>
      <xdr:col>17</xdr:col>
      <xdr:colOff>114300</xdr:colOff>
      <xdr:row>19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06205B-69D3-BB79-4B1D-0DE60D88C0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topLeftCell="A4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  <c r="E1" t="s">
        <v>45</v>
      </c>
    </row>
    <row r="2" spans="1:7" x14ac:dyDescent="0.2">
      <c r="A2" t="s">
        <v>24</v>
      </c>
      <c r="B2" t="s">
        <v>46</v>
      </c>
      <c r="C2" s="31" t="s">
        <v>42</v>
      </c>
      <c r="D2" s="3" t="s">
        <v>47</v>
      </c>
      <c r="E2" s="32" t="s">
        <v>43</v>
      </c>
      <c r="F2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53944.640360000078</v>
      </c>
      <c r="D7" s="30" t="s">
        <v>48</v>
      </c>
    </row>
    <row r="8" spans="1:7" x14ac:dyDescent="0.2">
      <c r="A8" t="s">
        <v>3</v>
      </c>
      <c r="C8" s="8">
        <v>0.36202000000000001</v>
      </c>
      <c r="D8" s="30" t="s">
        <v>48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-9.3241450735624815E-2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-3.1823123766630879E-5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59963.729901273146</v>
      </c>
    </row>
    <row r="15" spans="1:7" x14ac:dyDescent="0.2">
      <c r="A15" s="12" t="s">
        <v>17</v>
      </c>
      <c r="B15" s="10"/>
      <c r="C15" s="13">
        <f ca="1">(C7+C11)+(C8+C12)*INT(MAX(F21:F3533))</f>
        <v>59461.246934143142</v>
      </c>
      <c r="D15" s="14" t="s">
        <v>39</v>
      </c>
      <c r="E15" s="15">
        <f ca="1">ROUND(2*(E14-$C$7)/$C$8,0)/2+E13</f>
        <v>16627.5</v>
      </c>
    </row>
    <row r="16" spans="1:7" x14ac:dyDescent="0.2">
      <c r="A16" s="16" t="s">
        <v>4</v>
      </c>
      <c r="B16" s="10"/>
      <c r="C16" s="17">
        <f ca="1">+C8+C12</f>
        <v>0.36198817687623336</v>
      </c>
      <c r="D16" s="14" t="s">
        <v>40</v>
      </c>
      <c r="E16" s="24">
        <f ca="1">ROUND(2*(E14-$C$15)/$C$16,0)/2+E13</f>
        <v>1389</v>
      </c>
    </row>
    <row r="17" spans="1:19" ht="13.5" thickBot="1" x14ac:dyDescent="0.25">
      <c r="A17" s="14" t="s">
        <v>30</v>
      </c>
      <c r="B17" s="10"/>
      <c r="C17" s="10">
        <f>COUNT(C21:C2191)</f>
        <v>22</v>
      </c>
      <c r="D17" s="14" t="s">
        <v>34</v>
      </c>
      <c r="E17" s="18">
        <f ca="1">+$C$15+$C$16*E16-15018.5-$C$9/24</f>
        <v>44945.944345157564</v>
      </c>
    </row>
    <row r="18" spans="1:19" ht="14.25" thickTop="1" thickBot="1" x14ac:dyDescent="0.25">
      <c r="A18" s="16" t="s">
        <v>5</v>
      </c>
      <c r="B18" s="10"/>
      <c r="C18" s="19">
        <f ca="1">+C15</f>
        <v>59461.246934143142</v>
      </c>
      <c r="D18" s="20">
        <f ca="1">+C16</f>
        <v>0.36198817687623336</v>
      </c>
      <c r="E18" s="21" t="s">
        <v>35</v>
      </c>
    </row>
    <row r="19" spans="1:19" ht="13.5" thickTop="1" x14ac:dyDescent="0.2">
      <c r="A19" s="25" t="s">
        <v>36</v>
      </c>
      <c r="E19" s="26">
        <v>22</v>
      </c>
      <c r="S19">
        <f ca="1">SQRT(SUM(S21:S50)/(COUNT(S21:S50)-1))</f>
        <v>6.0064463312081116E-2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IBVS 5984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s="43" t="s">
        <v>52</v>
      </c>
      <c r="B21" s="43"/>
      <c r="C21" s="36">
        <v>53672.269399999997</v>
      </c>
      <c r="D21" s="36">
        <v>5.9999999999999995E-4</v>
      </c>
      <c r="E21" s="38">
        <f t="shared" ref="E21:E39" si="0">+(C21-C$7)/C$8</f>
        <v>-752.36439975714109</v>
      </c>
      <c r="F21">
        <f>ROUND(2*E21,0)/2</f>
        <v>-752.5</v>
      </c>
      <c r="G21">
        <f t="shared" ref="G21:G39" si="1">+C21-(C$7+F21*C$8)</f>
        <v>4.9089999920397531E-2</v>
      </c>
      <c r="I21">
        <f>+G21</f>
        <v>4.9089999920397531E-2</v>
      </c>
      <c r="O21">
        <f t="shared" ref="O21:O39" ca="1" si="2">+C$11+C$12*$F21</f>
        <v>-6.9294550101235086E-2</v>
      </c>
      <c r="Q21" s="2">
        <f t="shared" ref="Q21:Q39" si="3">+C21-15018.5</f>
        <v>38653.769399999997</v>
      </c>
      <c r="S21">
        <f t="shared" ref="S21:S39" ca="1" si="4">+(O21-G21)^2</f>
        <v>1.4014901683824436E-2</v>
      </c>
    </row>
    <row r="22" spans="1:19" x14ac:dyDescent="0.2">
      <c r="A22" t="str">
        <f>D8</f>
        <v>VSX</v>
      </c>
      <c r="C22" s="8">
        <f>C$7</f>
        <v>53944.640360000078</v>
      </c>
      <c r="D22" s="8" t="s">
        <v>13</v>
      </c>
      <c r="E22">
        <f t="shared" si="0"/>
        <v>0</v>
      </c>
      <c r="F22">
        <f>ROUND(2*E22,0)/2</f>
        <v>0</v>
      </c>
      <c r="G22">
        <f t="shared" si="1"/>
        <v>0</v>
      </c>
      <c r="H22">
        <f>+G22</f>
        <v>0</v>
      </c>
      <c r="O22">
        <f t="shared" ca="1" si="2"/>
        <v>-9.3241450735624815E-2</v>
      </c>
      <c r="Q22" s="2">
        <f t="shared" si="3"/>
        <v>38926.140360000078</v>
      </c>
      <c r="S22">
        <f t="shared" ca="1" si="4"/>
        <v>8.6939681352839488E-3</v>
      </c>
    </row>
    <row r="23" spans="1:19" x14ac:dyDescent="0.2">
      <c r="A23" s="34" t="s">
        <v>49</v>
      </c>
      <c r="B23" s="35" t="s">
        <v>50</v>
      </c>
      <c r="C23" s="34">
        <v>55074.344599999997</v>
      </c>
      <c r="D23" s="34">
        <v>2.9999999999999997E-4</v>
      </c>
      <c r="E23">
        <f t="shared" si="0"/>
        <v>3120.5575382573311</v>
      </c>
      <c r="F23" s="33">
        <f t="shared" ref="F23:F32" si="5">ROUND(2*E23,0)/2+0.5</f>
        <v>3121</v>
      </c>
      <c r="G23">
        <f t="shared" si="1"/>
        <v>-0.16018000007898081</v>
      </c>
      <c r="I23">
        <f t="shared" ref="I23:I39" si="6">+G23</f>
        <v>-0.16018000007898081</v>
      </c>
      <c r="O23">
        <f t="shared" ca="1" si="2"/>
        <v>-0.19256142001127979</v>
      </c>
      <c r="Q23" s="2">
        <f t="shared" si="3"/>
        <v>40055.844599999997</v>
      </c>
      <c r="S23">
        <f t="shared" ca="1" si="4"/>
        <v>1.0485563568318897E-3</v>
      </c>
    </row>
    <row r="24" spans="1:19" x14ac:dyDescent="0.2">
      <c r="A24" s="34" t="s">
        <v>49</v>
      </c>
      <c r="B24" s="35" t="s">
        <v>50</v>
      </c>
      <c r="C24" s="34">
        <v>55074.525500000003</v>
      </c>
      <c r="D24" s="34">
        <v>5.9999999999999995E-4</v>
      </c>
      <c r="E24">
        <f t="shared" si="0"/>
        <v>3121.0572344067336</v>
      </c>
      <c r="F24" s="33">
        <f t="shared" si="5"/>
        <v>3121.5</v>
      </c>
      <c r="G24">
        <f t="shared" si="1"/>
        <v>-0.160290000072564</v>
      </c>
      <c r="I24">
        <f t="shared" si="6"/>
        <v>-0.160290000072564</v>
      </c>
      <c r="O24">
        <f t="shared" ca="1" si="2"/>
        <v>-0.19257733157316309</v>
      </c>
      <c r="Q24" s="2">
        <f t="shared" si="3"/>
        <v>40056.025500000003</v>
      </c>
      <c r="S24">
        <f t="shared" ca="1" si="4"/>
        <v>1.0424717754295785E-3</v>
      </c>
    </row>
    <row r="25" spans="1:19" x14ac:dyDescent="0.2">
      <c r="A25" s="34" t="s">
        <v>49</v>
      </c>
      <c r="B25" s="35" t="s">
        <v>50</v>
      </c>
      <c r="C25" s="34">
        <v>55380.387799999997</v>
      </c>
      <c r="D25" s="34">
        <v>5.9999999999999995E-4</v>
      </c>
      <c r="E25">
        <f t="shared" si="0"/>
        <v>3965.9340367933237</v>
      </c>
      <c r="F25" s="33">
        <f t="shared" si="5"/>
        <v>3966.5</v>
      </c>
      <c r="G25">
        <f t="shared" si="1"/>
        <v>-0.20489000008092262</v>
      </c>
      <c r="I25">
        <f t="shared" si="6"/>
        <v>-0.20489000008092262</v>
      </c>
      <c r="O25">
        <f t="shared" ca="1" si="2"/>
        <v>-0.21946787115596619</v>
      </c>
      <c r="Q25" s="2">
        <f t="shared" si="3"/>
        <v>40361.887799999997</v>
      </c>
      <c r="S25">
        <f t="shared" ca="1" si="4"/>
        <v>2.125143250805921E-4</v>
      </c>
    </row>
    <row r="26" spans="1:19" x14ac:dyDescent="0.2">
      <c r="A26" s="34" t="s">
        <v>49</v>
      </c>
      <c r="B26" s="35" t="s">
        <v>50</v>
      </c>
      <c r="C26" s="34">
        <v>55380.566599999998</v>
      </c>
      <c r="D26" s="34">
        <v>2.0000000000000001E-4</v>
      </c>
      <c r="E26" s="38">
        <f t="shared" si="0"/>
        <v>3966.4279321582248</v>
      </c>
      <c r="F26" s="33">
        <f t="shared" si="5"/>
        <v>3967</v>
      </c>
      <c r="G26">
        <f t="shared" si="1"/>
        <v>-0.207100000079663</v>
      </c>
      <c r="I26">
        <f t="shared" si="6"/>
        <v>-0.207100000079663</v>
      </c>
      <c r="O26">
        <f t="shared" ca="1" si="2"/>
        <v>-0.21948378271784952</v>
      </c>
      <c r="Q26" s="2">
        <f t="shared" si="3"/>
        <v>40362.066599999998</v>
      </c>
      <c r="S26">
        <f t="shared" ca="1" si="4"/>
        <v>1.5335807242984972E-4</v>
      </c>
    </row>
    <row r="27" spans="1:19" x14ac:dyDescent="0.2">
      <c r="A27" s="34" t="s">
        <v>49</v>
      </c>
      <c r="B27" s="35" t="s">
        <v>50</v>
      </c>
      <c r="C27" s="34">
        <v>55385.455900000001</v>
      </c>
      <c r="D27" s="34">
        <v>6.9999999999999999E-4</v>
      </c>
      <c r="E27" s="38">
        <f t="shared" si="0"/>
        <v>3979.9335395832363</v>
      </c>
      <c r="F27" s="33">
        <f t="shared" si="5"/>
        <v>3980.5</v>
      </c>
      <c r="G27">
        <f t="shared" si="1"/>
        <v>-0.20507000007637544</v>
      </c>
      <c r="I27">
        <f t="shared" si="6"/>
        <v>-0.20507000007637544</v>
      </c>
      <c r="O27">
        <f t="shared" ca="1" si="2"/>
        <v>-0.21991339488869902</v>
      </c>
      <c r="Q27" s="2">
        <f t="shared" si="3"/>
        <v>40366.955900000001</v>
      </c>
      <c r="S27">
        <f t="shared" ca="1" si="4"/>
        <v>2.2032636955451456E-4</v>
      </c>
    </row>
    <row r="28" spans="1:19" x14ac:dyDescent="0.2">
      <c r="A28" s="34" t="s">
        <v>49</v>
      </c>
      <c r="B28" s="35" t="s">
        <v>50</v>
      </c>
      <c r="C28" s="34">
        <v>55387.445899999999</v>
      </c>
      <c r="D28" s="34">
        <v>2.9999999999999997E-4</v>
      </c>
      <c r="E28" s="38">
        <f t="shared" si="0"/>
        <v>3985.4304734542875</v>
      </c>
      <c r="F28" s="33">
        <f t="shared" si="5"/>
        <v>3986</v>
      </c>
      <c r="G28">
        <f t="shared" si="1"/>
        <v>-0.20618000008107629</v>
      </c>
      <c r="I28">
        <f t="shared" si="6"/>
        <v>-0.20618000008107629</v>
      </c>
      <c r="O28">
        <f t="shared" ca="1" si="2"/>
        <v>-0.22008842206941551</v>
      </c>
      <c r="Q28" s="2">
        <f t="shared" si="3"/>
        <v>40368.945899999999</v>
      </c>
      <c r="S28">
        <f t="shared" ca="1" si="4"/>
        <v>1.9344420220571791E-4</v>
      </c>
    </row>
    <row r="29" spans="1:19" x14ac:dyDescent="0.2">
      <c r="A29" s="43" t="s">
        <v>52</v>
      </c>
      <c r="B29" s="43"/>
      <c r="C29" s="36">
        <v>55409.525300000001</v>
      </c>
      <c r="D29" s="36">
        <v>2.9999999999999997E-4</v>
      </c>
      <c r="E29" s="38">
        <f t="shared" si="0"/>
        <v>4046.4199215510844</v>
      </c>
      <c r="F29" s="33">
        <f t="shared" si="5"/>
        <v>4047</v>
      </c>
      <c r="G29">
        <f t="shared" si="1"/>
        <v>-0.21000000007916242</v>
      </c>
      <c r="I29">
        <f t="shared" si="6"/>
        <v>-0.21000000007916242</v>
      </c>
      <c r="O29">
        <f t="shared" ca="1" si="2"/>
        <v>-0.22202963261917999</v>
      </c>
      <c r="Q29" s="2">
        <f t="shared" si="3"/>
        <v>40391.025300000001</v>
      </c>
      <c r="S29">
        <f t="shared" ca="1" si="4"/>
        <v>1.4471205904784958E-4</v>
      </c>
    </row>
    <row r="30" spans="1:19" x14ac:dyDescent="0.2">
      <c r="A30" s="43" t="s">
        <v>52</v>
      </c>
      <c r="B30" s="43"/>
      <c r="C30" s="36">
        <v>55418.395299999996</v>
      </c>
      <c r="D30" s="36">
        <v>4.0000000000000002E-4</v>
      </c>
      <c r="E30" s="38">
        <f t="shared" si="0"/>
        <v>4070.9213303130182</v>
      </c>
      <c r="F30" s="33">
        <f t="shared" si="5"/>
        <v>4071.5</v>
      </c>
      <c r="G30">
        <f t="shared" si="1"/>
        <v>-0.20949000008113217</v>
      </c>
      <c r="I30">
        <f t="shared" si="6"/>
        <v>-0.20949000008113217</v>
      </c>
      <c r="O30">
        <f t="shared" ca="1" si="2"/>
        <v>-0.22280929915146244</v>
      </c>
      <c r="Q30" s="2">
        <f t="shared" si="3"/>
        <v>40399.895299999996</v>
      </c>
      <c r="S30">
        <f t="shared" ca="1" si="4"/>
        <v>1.7740372772490095E-4</v>
      </c>
    </row>
    <row r="31" spans="1:19" x14ac:dyDescent="0.2">
      <c r="A31" s="43" t="s">
        <v>52</v>
      </c>
      <c r="B31" s="43"/>
      <c r="C31" s="36">
        <v>55418.5743</v>
      </c>
      <c r="D31" s="36">
        <v>5.9999999999999995E-4</v>
      </c>
      <c r="E31" s="38">
        <f t="shared" si="0"/>
        <v>4071.4157781335907</v>
      </c>
      <c r="F31" s="33">
        <f t="shared" si="5"/>
        <v>4072</v>
      </c>
      <c r="G31">
        <f t="shared" si="1"/>
        <v>-0.21150000007764902</v>
      </c>
      <c r="I31">
        <f t="shared" si="6"/>
        <v>-0.21150000007764902</v>
      </c>
      <c r="O31">
        <f t="shared" ca="1" si="2"/>
        <v>-0.22282521071334577</v>
      </c>
      <c r="Q31" s="2">
        <f t="shared" si="3"/>
        <v>40400.0743</v>
      </c>
      <c r="S31">
        <f t="shared" ca="1" si="4"/>
        <v>1.2826039594289872E-4</v>
      </c>
    </row>
    <row r="32" spans="1:19" x14ac:dyDescent="0.2">
      <c r="A32" s="43" t="s">
        <v>52</v>
      </c>
      <c r="B32" s="43"/>
      <c r="C32" s="36">
        <v>55429.432399999998</v>
      </c>
      <c r="D32" s="36">
        <v>5.0000000000000001E-4</v>
      </c>
      <c r="E32" s="38">
        <f t="shared" si="0"/>
        <v>4101.4088724377661</v>
      </c>
      <c r="F32" s="33">
        <f t="shared" si="5"/>
        <v>4102</v>
      </c>
      <c r="G32">
        <f t="shared" si="1"/>
        <v>-0.21400000007997733</v>
      </c>
      <c r="I32">
        <f t="shared" si="6"/>
        <v>-0.21400000007997733</v>
      </c>
      <c r="O32">
        <f t="shared" ca="1" si="2"/>
        <v>-0.22377990442634468</v>
      </c>
      <c r="Q32" s="2">
        <f t="shared" si="3"/>
        <v>40410.932399999998</v>
      </c>
      <c r="S32">
        <f t="shared" ca="1" si="4"/>
        <v>9.5646529024095132E-5</v>
      </c>
    </row>
    <row r="33" spans="1:19" x14ac:dyDescent="0.2">
      <c r="A33" s="39" t="s">
        <v>51</v>
      </c>
      <c r="B33" s="40" t="s">
        <v>50</v>
      </c>
      <c r="C33" s="41">
        <v>56500.495000000003</v>
      </c>
      <c r="D33" s="42">
        <v>8.9999999999999998E-4</v>
      </c>
      <c r="E33" s="38">
        <f t="shared" si="0"/>
        <v>7059.981879453966</v>
      </c>
      <c r="F33" s="37">
        <f t="shared" ref="F33:F39" si="7">ROUND(2*E33,0)/2+1</f>
        <v>7061</v>
      </c>
      <c r="G33">
        <f t="shared" si="1"/>
        <v>-0.36858000007487135</v>
      </c>
      <c r="I33">
        <f t="shared" si="6"/>
        <v>-0.36858000007487135</v>
      </c>
      <c r="O33">
        <f t="shared" ca="1" si="2"/>
        <v>-0.31794452765180548</v>
      </c>
      <c r="Q33" s="2">
        <f t="shared" si="3"/>
        <v>41481.995000000003</v>
      </c>
      <c r="S33">
        <f t="shared" ca="1" si="4"/>
        <v>2.5639510675070647E-3</v>
      </c>
    </row>
    <row r="34" spans="1:19" x14ac:dyDescent="0.2">
      <c r="A34" s="39" t="s">
        <v>51</v>
      </c>
      <c r="B34" s="40" t="s">
        <v>50</v>
      </c>
      <c r="C34" s="41">
        <v>56568.364500000003</v>
      </c>
      <c r="D34" s="42">
        <v>4.0000000000000002E-4</v>
      </c>
      <c r="E34" s="38">
        <f t="shared" si="0"/>
        <v>7247.4563283794423</v>
      </c>
      <c r="F34" s="37">
        <f t="shared" si="7"/>
        <v>7248.5</v>
      </c>
      <c r="G34">
        <f t="shared" si="1"/>
        <v>-0.37783000007766532</v>
      </c>
      <c r="I34">
        <f t="shared" si="6"/>
        <v>-0.37783000007766532</v>
      </c>
      <c r="O34">
        <f t="shared" ca="1" si="2"/>
        <v>-0.32391136335804871</v>
      </c>
      <c r="Q34" s="2">
        <f t="shared" si="3"/>
        <v>41549.864500000003</v>
      </c>
      <c r="S34">
        <f t="shared" ca="1" si="4"/>
        <v>2.9072193857019885E-3</v>
      </c>
    </row>
    <row r="35" spans="1:19" x14ac:dyDescent="0.2">
      <c r="A35" s="39" t="s">
        <v>51</v>
      </c>
      <c r="B35" s="40" t="s">
        <v>50</v>
      </c>
      <c r="C35" s="41">
        <v>56579.406000000003</v>
      </c>
      <c r="D35" s="42">
        <v>1.5E-3</v>
      </c>
      <c r="E35" s="38">
        <f t="shared" si="0"/>
        <v>7277.9560245288239</v>
      </c>
      <c r="F35" s="37">
        <f t="shared" si="7"/>
        <v>7279</v>
      </c>
      <c r="G35">
        <f t="shared" si="1"/>
        <v>-0.37794000007852446</v>
      </c>
      <c r="I35">
        <f t="shared" si="6"/>
        <v>-0.37794000007852446</v>
      </c>
      <c r="O35">
        <f t="shared" ca="1" si="2"/>
        <v>-0.32488196863293095</v>
      </c>
      <c r="Q35" s="2">
        <f t="shared" si="3"/>
        <v>41560.906000000003</v>
      </c>
      <c r="S35">
        <f t="shared" ca="1" si="4"/>
        <v>2.81515470088159E-3</v>
      </c>
    </row>
    <row r="36" spans="1:19" x14ac:dyDescent="0.2">
      <c r="A36" s="39" t="s">
        <v>51</v>
      </c>
      <c r="B36" s="40" t="s">
        <v>50</v>
      </c>
      <c r="C36" s="41">
        <v>56590.263899999998</v>
      </c>
      <c r="D36" s="42">
        <v>5.0000000000000001E-4</v>
      </c>
      <c r="E36" s="38">
        <f t="shared" si="0"/>
        <v>7307.9485663773285</v>
      </c>
      <c r="F36" s="37">
        <f t="shared" si="7"/>
        <v>7309</v>
      </c>
      <c r="G36">
        <f t="shared" si="1"/>
        <v>-0.3806400000830763</v>
      </c>
      <c r="I36">
        <f t="shared" si="6"/>
        <v>-0.3806400000830763</v>
      </c>
      <c r="O36">
        <f t="shared" ca="1" si="2"/>
        <v>-0.32583666234592989</v>
      </c>
      <c r="Q36" s="2">
        <f t="shared" si="3"/>
        <v>41571.763899999998</v>
      </c>
      <c r="S36">
        <f t="shared" ca="1" si="4"/>
        <v>3.0034058271317353E-3</v>
      </c>
    </row>
    <row r="37" spans="1:19" x14ac:dyDescent="0.2">
      <c r="A37" s="39" t="s">
        <v>51</v>
      </c>
      <c r="B37" s="40" t="s">
        <v>50</v>
      </c>
      <c r="C37" s="41">
        <v>56596.237099999998</v>
      </c>
      <c r="D37" s="42">
        <v>1.5E-3</v>
      </c>
      <c r="E37" s="38">
        <f t="shared" si="0"/>
        <v>7324.448207281147</v>
      </c>
      <c r="F37" s="37">
        <f t="shared" si="7"/>
        <v>7325.5</v>
      </c>
      <c r="G37">
        <f t="shared" si="1"/>
        <v>-0.38077000007615425</v>
      </c>
      <c r="I37">
        <f t="shared" si="6"/>
        <v>-0.38077000007615425</v>
      </c>
      <c r="O37">
        <f t="shared" ca="1" si="2"/>
        <v>-0.32636174388807931</v>
      </c>
      <c r="Q37" s="2">
        <f t="shared" si="3"/>
        <v>41577.737099999998</v>
      </c>
      <c r="S37">
        <f t="shared" ca="1" si="4"/>
        <v>2.9602583414271941E-3</v>
      </c>
    </row>
    <row r="38" spans="1:19" x14ac:dyDescent="0.2">
      <c r="A38" s="39" t="s">
        <v>51</v>
      </c>
      <c r="B38" s="40" t="s">
        <v>50</v>
      </c>
      <c r="C38" s="41">
        <v>56624.289100000002</v>
      </c>
      <c r="D38" s="42">
        <v>6.9999999999999999E-4</v>
      </c>
      <c r="E38" s="38">
        <f t="shared" si="0"/>
        <v>7401.935638914767</v>
      </c>
      <c r="F38" s="37">
        <f t="shared" si="7"/>
        <v>7403</v>
      </c>
      <c r="G38">
        <f t="shared" si="1"/>
        <v>-0.38532000007398892</v>
      </c>
      <c r="I38">
        <f t="shared" si="6"/>
        <v>-0.38532000007398892</v>
      </c>
      <c r="O38">
        <f t="shared" ca="1" si="2"/>
        <v>-0.32882803597999322</v>
      </c>
      <c r="Q38" s="2">
        <f t="shared" si="3"/>
        <v>41605.789100000002</v>
      </c>
      <c r="S38">
        <f t="shared" ca="1" si="4"/>
        <v>3.1913420071973003E-3</v>
      </c>
    </row>
    <row r="39" spans="1:19" x14ac:dyDescent="0.2">
      <c r="A39" s="39" t="s">
        <v>51</v>
      </c>
      <c r="B39" s="40" t="s">
        <v>50</v>
      </c>
      <c r="C39" s="41">
        <v>56630.261299999998</v>
      </c>
      <c r="D39" s="42">
        <v>3.3999999999999998E-3</v>
      </c>
      <c r="E39" s="38">
        <f t="shared" si="0"/>
        <v>7418.4325175402482</v>
      </c>
      <c r="F39" s="37">
        <f t="shared" si="7"/>
        <v>7419.5</v>
      </c>
      <c r="G39">
        <f t="shared" si="1"/>
        <v>-0.38645000007818453</v>
      </c>
      <c r="I39">
        <f t="shared" si="6"/>
        <v>-0.38645000007818453</v>
      </c>
      <c r="O39">
        <f t="shared" ca="1" si="2"/>
        <v>-0.32935311752214258</v>
      </c>
      <c r="Q39" s="2">
        <f t="shared" si="3"/>
        <v>41611.761299999998</v>
      </c>
      <c r="S39">
        <f t="shared" ca="1" si="4"/>
        <v>3.2600539976184477E-3</v>
      </c>
    </row>
    <row r="40" spans="1:19" x14ac:dyDescent="0.2">
      <c r="A40" s="44" t="s">
        <v>53</v>
      </c>
      <c r="B40" s="45" t="s">
        <v>54</v>
      </c>
      <c r="C40" s="46">
        <v>56918.388500000001</v>
      </c>
      <c r="D40" s="44">
        <v>3.5000000000000001E-3</v>
      </c>
      <c r="E40" s="38">
        <f t="shared" ref="E40:E42" si="8">+(C40-C$7)/C$8</f>
        <v>8214.320037566773</v>
      </c>
      <c r="F40" s="37">
        <f t="shared" ref="F40:F42" si="9">ROUND(2*E40,0)/2+1</f>
        <v>8215.5</v>
      </c>
      <c r="G40">
        <f t="shared" ref="G40:G42" si="10">+C40-(C$7+F40*C$8)</f>
        <v>-0.42717000007542083</v>
      </c>
      <c r="I40">
        <f t="shared" ref="I40:I42" si="11">+G40</f>
        <v>-0.42717000007542083</v>
      </c>
      <c r="O40">
        <f t="shared" ref="O40:O42" ca="1" si="12">+C$11+C$12*$F40</f>
        <v>-0.35468432404038075</v>
      </c>
      <c r="Q40" s="2">
        <f t="shared" ref="Q40:Q42" si="13">+C40-15018.5</f>
        <v>41899.888500000001</v>
      </c>
      <c r="S40">
        <f t="shared" ref="S40:S42" ca="1" si="14">+(O40-G40)^2</f>
        <v>5.2541732302567841E-3</v>
      </c>
    </row>
    <row r="41" spans="1:19" x14ac:dyDescent="0.2">
      <c r="A41" s="44" t="s">
        <v>53</v>
      </c>
      <c r="B41" s="45" t="s">
        <v>50</v>
      </c>
      <c r="C41" s="46">
        <v>58043.385199999997</v>
      </c>
      <c r="D41" s="44">
        <v>3.5000000000000001E-3</v>
      </c>
      <c r="E41" s="38">
        <f t="shared" si="8"/>
        <v>11321.874040108058</v>
      </c>
      <c r="F41" s="37">
        <f t="shared" si="9"/>
        <v>11323</v>
      </c>
      <c r="G41">
        <f t="shared" si="10"/>
        <v>-0.40762000007816823</v>
      </c>
      <c r="I41">
        <f t="shared" si="11"/>
        <v>-0.40762000007816823</v>
      </c>
      <c r="O41">
        <f t="shared" ca="1" si="12"/>
        <v>-0.45357468114518629</v>
      </c>
      <c r="Q41" s="2">
        <f t="shared" si="13"/>
        <v>43024.885199999997</v>
      </c>
      <c r="S41">
        <f t="shared" ca="1" si="14"/>
        <v>2.1118327119713479E-3</v>
      </c>
    </row>
    <row r="42" spans="1:19" x14ac:dyDescent="0.2">
      <c r="A42" s="44" t="s">
        <v>53</v>
      </c>
      <c r="B42" s="45" t="s">
        <v>50</v>
      </c>
      <c r="C42" s="46">
        <v>59461.393799999998</v>
      </c>
      <c r="D42" s="44">
        <v>3.5000000000000001E-3</v>
      </c>
      <c r="E42" s="38">
        <f t="shared" si="8"/>
        <v>15238.808463620575</v>
      </c>
      <c r="F42" s="37">
        <f t="shared" si="9"/>
        <v>15240</v>
      </c>
      <c r="G42">
        <f t="shared" si="10"/>
        <v>-0.43136000008234987</v>
      </c>
      <c r="I42">
        <f t="shared" si="11"/>
        <v>-0.43136000008234987</v>
      </c>
      <c r="O42">
        <f t="shared" ca="1" si="12"/>
        <v>-0.57822585693907946</v>
      </c>
      <c r="Q42" s="2">
        <f t="shared" si="13"/>
        <v>44442.893799999998</v>
      </c>
      <c r="S42">
        <f t="shared" ca="1" si="14"/>
        <v>2.1569579910261386E-2</v>
      </c>
    </row>
    <row r="43" spans="1:19" x14ac:dyDescent="0.2">
      <c r="C43" s="8"/>
      <c r="D43" s="8"/>
    </row>
    <row r="44" spans="1:19" x14ac:dyDescent="0.2">
      <c r="C44" s="8"/>
      <c r="D44" s="8"/>
    </row>
    <row r="45" spans="1:19" x14ac:dyDescent="0.2">
      <c r="C45" s="8"/>
      <c r="D45" s="8"/>
    </row>
    <row r="46" spans="1:19" x14ac:dyDescent="0.2">
      <c r="C46" s="8"/>
      <c r="D46" s="8"/>
    </row>
    <row r="47" spans="1:19" x14ac:dyDescent="0.2">
      <c r="C47" s="8"/>
      <c r="D47" s="8"/>
    </row>
    <row r="48" spans="1:19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2023-01-19T04:31:03Z</dcterms:modified>
</cp:coreProperties>
</file>