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1870FDC1-7DB0-4C0A-87B4-AEA306E2C6EC}" xr6:coauthVersionLast="47" xr6:coauthVersionMax="47" xr10:uidLastSave="{00000000-0000-0000-0000-000000000000}"/>
  <bookViews>
    <workbookView xWindow="12945" yWindow="480" windowWidth="1465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5" i="1"/>
  <c r="O23" i="1"/>
  <c r="O26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<sst xmlns="http://schemas.openxmlformats.org/spreadsheetml/2006/main" count="64" uniqueCount="55">
  <si>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</si>
  <si>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</si>
  <si>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</si>
  <si>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</si>
  <si>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</si>
  <si>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</si>
  <si>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</si>
  <si>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</si>
  <si>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</si>
  <si>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</si>
  <si>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</si>
  <si>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</si>
  <si>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</si>
  <si>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</si>
  <si>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</si>
  <si>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</si>
  <si>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</si>
  <si>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</si>
  <si>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</si>
  <si>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</si>
  <si>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</si>
  <si>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</si>
  <si>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</si>
  <si>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</si>
  <si>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</si>
  <si>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</si>
  <si>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</si>
  <si>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</si>
  <si>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</si>
  <si>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</si>
  <si>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</si>
  <si>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</si>
  <si>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</si>
  <si>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</si>
  <si>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</si>
  <si>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</si>
  <si>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</si>
  <si>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</si>
  <si>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</si>
  <si>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</si>
  <si>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</si>
  <si>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</si>
  <si>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</si>
  <si>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</si>
  <si>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V0830 Lyr</t>
  </si>
  <si>
    <t>EW</t>
  </si>
  <si>
    <t>VSX</t>
  </si>
  <si>
    <t>VSB, 91</t>
  </si>
  <si>
    <t>I</t>
  </si>
  <si>
    <t>JBAV, 63</t>
  </si>
  <si>
    <t>II</t>
  </si>
  <si>
    <t>Rc</t>
  </si>
  <si>
    <t>V</t>
  </si>
  <si>
    <t>Ic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</si>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</sst>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V0830</a:t>
            </a:r>
            <a:r>
              <a:rPr lang="en-AU" baseline="0"/>
              <a:t> Lyr - 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5636</c:v>
                </c:pt>
                <c:pt idx="2">
                  <c:v>5636</c:v>
                </c:pt>
                <c:pt idx="3">
                  <c:v>5636</c:v>
                </c:pt>
                <c:pt idx="4">
                  <c:v>5636</c:v>
                </c:pt>
                <c:pt idx="5">
                  <c:v>6098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5636</c:v>
                </c:pt>
                <c:pt idx="2">
                  <c:v>5636</c:v>
                </c:pt>
                <c:pt idx="3">
                  <c:v>5636</c:v>
                </c:pt>
                <c:pt idx="4">
                  <c:v>5636</c:v>
                </c:pt>
                <c:pt idx="5">
                  <c:v>6098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-7.7603999743587337E-3</c:v>
                </c:pt>
                <c:pt idx="2">
                  <c:v>-6.7603998104459606E-3</c:v>
                </c:pt>
                <c:pt idx="3">
                  <c:v>-6.7603998104459606E-3</c:v>
                </c:pt>
                <c:pt idx="4">
                  <c:v>-6.2604001941508614E-3</c:v>
                </c:pt>
                <c:pt idx="5">
                  <c:v>-4.2220000614179298E-4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5636</c:v>
                </c:pt>
                <c:pt idx="2">
                  <c:v>5636</c:v>
                </c:pt>
                <c:pt idx="3">
                  <c:v>5636</c:v>
                </c:pt>
                <c:pt idx="4">
                  <c:v>5636</c:v>
                </c:pt>
                <c:pt idx="5">
                  <c:v>6098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5636</c:v>
                </c:pt>
                <c:pt idx="2">
                  <c:v>5636</c:v>
                </c:pt>
                <c:pt idx="3">
                  <c:v>5636</c:v>
                </c:pt>
                <c:pt idx="4">
                  <c:v>5636</c:v>
                </c:pt>
                <c:pt idx="5">
                  <c:v>6098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5636</c:v>
                </c:pt>
                <c:pt idx="2">
                  <c:v>5636</c:v>
                </c:pt>
                <c:pt idx="3">
                  <c:v>5636</c:v>
                </c:pt>
                <c:pt idx="4">
                  <c:v>5636</c:v>
                </c:pt>
                <c:pt idx="5">
                  <c:v>6098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5636</c:v>
                </c:pt>
                <c:pt idx="2">
                  <c:v>5636</c:v>
                </c:pt>
                <c:pt idx="3">
                  <c:v>5636</c:v>
                </c:pt>
                <c:pt idx="4">
                  <c:v>5636</c:v>
                </c:pt>
                <c:pt idx="5">
                  <c:v>6098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5636</c:v>
                </c:pt>
                <c:pt idx="2">
                  <c:v>5636</c:v>
                </c:pt>
                <c:pt idx="3">
                  <c:v>5636</c:v>
                </c:pt>
                <c:pt idx="4">
                  <c:v>5636</c:v>
                </c:pt>
                <c:pt idx="5">
                  <c:v>6098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5636</c:v>
                </c:pt>
                <c:pt idx="2">
                  <c:v>5636</c:v>
                </c:pt>
                <c:pt idx="3">
                  <c:v>5636</c:v>
                </c:pt>
                <c:pt idx="4">
                  <c:v>5636</c:v>
                </c:pt>
                <c:pt idx="5">
                  <c:v>6098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-4.433440654008072E-4</c:v>
                </c:pt>
                <c:pt idx="1">
                  <c:v>-5.4224604934466269E-3</c:v>
                </c:pt>
                <c:pt idx="2">
                  <c:v>-5.4224604934466269E-3</c:v>
                </c:pt>
                <c:pt idx="3">
                  <c:v>-5.4224604934466269E-3</c:v>
                </c:pt>
                <c:pt idx="4">
                  <c:v>-5.4224604934466269E-3</c:v>
                </c:pt>
                <c:pt idx="5">
                  <c:v>-5.8306137563559901E-3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5636</c:v>
                </c:pt>
                <c:pt idx="2">
                  <c:v>5636</c:v>
                </c:pt>
                <c:pt idx="3">
                  <c:v>5636</c:v>
                </c:pt>
                <c:pt idx="4">
                  <c:v>5636</c:v>
                </c:pt>
                <c:pt idx="5">
                  <c:v>6098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57172.892500000002</v>
      </c>
      <c r="D7" s="29" t="s">
        <v>46</v>
      </c>
    </row>
    <row r="8" spans="1:15" x14ac:dyDescent="0.2">
      <c r="A8" t="s">
        <v>3</v>
      </c>
      <c r="C8" s="8">
        <v>0.40173389999999998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-4.433440654008072E-4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-8.8344862101593678E-7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59622.659991586246</v>
      </c>
      <c r="E15" s="14" t="s">
        <v>30</v>
      </c>
      <c r="F15" s="33">
        <f ca="1">NOW()+15018.5+$C$5/24</f>
        <v>59963.732445833331</v>
      </c>
    </row>
    <row r="16" spans="1:15" x14ac:dyDescent="0.2">
      <c r="A16" s="16" t="s">
        <v>4</v>
      </c>
      <c r="B16" s="10"/>
      <c r="C16" s="17">
        <f ca="1">+C8+C12</f>
        <v>0.40173301655137894</v>
      </c>
      <c r="E16" s="14" t="s">
        <v>35</v>
      </c>
      <c r="F16" s="15">
        <f ca="1">ROUND(2*(F15-$C$7)/$C$8,0)/2+F14</f>
        <v>6948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36</v>
      </c>
      <c r="F17" s="23">
        <f ca="1">ROUND(2*(F15-$C$15)/$C$16,0)/2+F14</f>
        <v>850</v>
      </c>
    </row>
    <row r="18" spans="1:21" ht="14.25" thickTop="1" thickBot="1" x14ac:dyDescent="0.25">
      <c r="A18" s="16" t="s">
        <v>5</v>
      </c>
      <c r="B18" s="10"/>
      <c r="C18" s="19">
        <f ca="1">+C15</f>
        <v>59622.659991586246</v>
      </c>
      <c r="D18" s="20">
        <f ca="1">+C16</f>
        <v>0.40173301655137894</v>
      </c>
      <c r="E18" s="14" t="s">
        <v>31</v>
      </c>
      <c r="F18" s="18">
        <f ca="1">+$C$15+$C$16*F17-15018.5-$C$5/24</f>
        <v>44946.028888988258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57172.892500000002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-4.433440654008072E-4</v>
      </c>
      <c r="Q21" s="43">
        <f>+C21-15018.5</f>
        <v>42154.392500000002</v>
      </c>
    </row>
    <row r="22" spans="1:21" x14ac:dyDescent="0.2">
      <c r="A22" s="44" t="s">
        <v>47</v>
      </c>
      <c r="B22" s="45" t="s">
        <v>48</v>
      </c>
      <c r="C22" s="46">
        <v>59437.05700000003</v>
      </c>
      <c r="D22" s="44" t="s">
        <v>51</v>
      </c>
      <c r="E22">
        <f t="shared" ref="E22:E26" si="0">+(C22-C$7)/C$8</f>
        <v>5635.9806827355824</v>
      </c>
      <c r="F22">
        <f t="shared" ref="F22:F26" si="1">ROUND(2*E22,0)/2</f>
        <v>5636</v>
      </c>
      <c r="G22">
        <f t="shared" ref="G22:G26" si="2">+C22-(C$7+F22*C$8)</f>
        <v>-7.7603999743587337E-3</v>
      </c>
      <c r="I22">
        <f t="shared" ref="I22:I26" si="3">+G22</f>
        <v>-7.7603999743587337E-3</v>
      </c>
      <c r="O22">
        <f t="shared" ref="O22:O26" ca="1" si="4">+C$11+C$12*$F22</f>
        <v>-5.4224604934466269E-3</v>
      </c>
      <c r="Q22" s="43">
        <f t="shared" ref="Q22:Q26" si="5">+C22-15018.5</f>
        <v>44418.55700000003</v>
      </c>
    </row>
    <row r="23" spans="1:21" x14ac:dyDescent="0.2">
      <c r="A23" s="44" t="s">
        <v>47</v>
      </c>
      <c r="B23" s="45" t="s">
        <v>48</v>
      </c>
      <c r="C23" s="46">
        <v>59437.058000000194</v>
      </c>
      <c r="D23" s="44" t="s">
        <v>52</v>
      </c>
      <c r="E23">
        <f t="shared" si="0"/>
        <v>5635.983171945888</v>
      </c>
      <c r="F23">
        <f t="shared" si="1"/>
        <v>5636</v>
      </c>
      <c r="G23">
        <f t="shared" si="2"/>
        <v>-6.7603998104459606E-3</v>
      </c>
      <c r="I23">
        <f t="shared" si="3"/>
        <v>-6.7603998104459606E-3</v>
      </c>
      <c r="O23">
        <f t="shared" ca="1" si="4"/>
        <v>-5.4224604934466269E-3</v>
      </c>
      <c r="Q23" s="43">
        <f t="shared" si="5"/>
        <v>44418.558000000194</v>
      </c>
    </row>
    <row r="24" spans="1:21" x14ac:dyDescent="0.2">
      <c r="A24" s="44" t="s">
        <v>47</v>
      </c>
      <c r="B24" s="45" t="s">
        <v>48</v>
      </c>
      <c r="C24" s="46">
        <v>59437.058000000194</v>
      </c>
      <c r="D24" s="44" t="s">
        <v>53</v>
      </c>
      <c r="E24">
        <f t="shared" si="0"/>
        <v>5635.983171945888</v>
      </c>
      <c r="F24">
        <f t="shared" si="1"/>
        <v>5636</v>
      </c>
      <c r="G24">
        <f t="shared" si="2"/>
        <v>-6.7603998104459606E-3</v>
      </c>
      <c r="I24">
        <f t="shared" si="3"/>
        <v>-6.7603998104459606E-3</v>
      </c>
      <c r="O24">
        <f t="shared" ca="1" si="4"/>
        <v>-5.4224604934466269E-3</v>
      </c>
      <c r="Q24" s="43">
        <f t="shared" si="5"/>
        <v>44418.558000000194</v>
      </c>
    </row>
    <row r="25" spans="1:21" x14ac:dyDescent="0.2">
      <c r="A25" s="44" t="s">
        <v>47</v>
      </c>
      <c r="B25" s="45" t="s">
        <v>48</v>
      </c>
      <c r="C25" s="46">
        <v>59437.05849999981</v>
      </c>
      <c r="D25" s="44" t="s">
        <v>54</v>
      </c>
      <c r="E25">
        <f t="shared" si="0"/>
        <v>5635.9844165498816</v>
      </c>
      <c r="F25">
        <f t="shared" si="1"/>
        <v>5636</v>
      </c>
      <c r="G25">
        <f t="shared" si="2"/>
        <v>-6.2604001941508614E-3</v>
      </c>
      <c r="I25">
        <f t="shared" si="3"/>
        <v>-6.2604001941508614E-3</v>
      </c>
      <c r="O25">
        <f t="shared" ca="1" si="4"/>
        <v>-5.4224604934466269E-3</v>
      </c>
      <c r="Q25" s="43">
        <f t="shared" si="5"/>
        <v>44418.55849999981</v>
      </c>
    </row>
    <row r="26" spans="1:21" x14ac:dyDescent="0.2">
      <c r="A26" s="44" t="s">
        <v>49</v>
      </c>
      <c r="B26" s="45" t="s">
        <v>50</v>
      </c>
      <c r="C26" s="46">
        <v>59622.665399999998</v>
      </c>
      <c r="D26" s="44">
        <v>2.0000000000000001E-4</v>
      </c>
      <c r="E26">
        <f t="shared" si="0"/>
        <v>6097.9989490555727</v>
      </c>
      <c r="F26">
        <f t="shared" si="1"/>
        <v>6098</v>
      </c>
      <c r="G26">
        <f t="shared" si="2"/>
        <v>-4.2220000614179298E-4</v>
      </c>
      <c r="I26">
        <f t="shared" si="3"/>
        <v>-4.2220000614179298E-4</v>
      </c>
      <c r="O26">
        <f t="shared" ca="1" si="4"/>
        <v>-5.8306137563559901E-3</v>
      </c>
      <c r="Q26" s="43">
        <f t="shared" si="5"/>
        <v>44604.165399999998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2023-01-19T04:34:43Z</dcterms:modified>
</cp:coreProperties>
</file>