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D6EEA80-FBED-4B96-B4ED-4153D039D928}" xr6:coauthVersionLast="47" xr6:coauthVersionMax="47" xr10:uidLastSave="{00000000-0000-0000-0000-000000000000}"/>
  <bookViews>
    <workbookView xWindow="13335" yWindow="195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3" i="1" l="1"/>
  <c r="O22" i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<sst xmlns="http://schemas.openxmlformats.org/spreadsheetml/2006/main" count="58" uniqueCount="53">
  <si>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</si>
  <si>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</si>
  <si>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</si>
  <si>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</si>
  <si>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</si>
  <si>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</si>
  <si>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</si>
  <si>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</si>
  <si>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</si>
  <si>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</si>
  <si>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</si>
  <si>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</si>
  <si>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</si>
  <si>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</si>
  <si>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</si>
  <si>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</si>
  <si>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</si>
  <si>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</si>
  <si>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</si>
  <si>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</si>
  <si>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</si>
  <si>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</si>
  <si>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</si>
  <si>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</si>
  <si>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</si>
  <si>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</si>
  <si>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</si>
  <si>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</si>
  <si>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</si>
  <si>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</si>
  <si>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</si>
  <si>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</si>
  <si>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</si>
  <si>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</si>
  <si>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</si>
  <si>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</si>
  <si>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</si>
  <si>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</si>
  <si>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</si>
  <si>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</si>
  <si>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</si>
  <si>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</si>
  <si>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RR Men</t>
  </si>
  <si>
    <t>RR Men / GSC 9491-0630</t>
  </si>
  <si>
    <t>Men_RR.xls</t>
  </si>
  <si>
    <t>EA</t>
  </si>
  <si>
    <t>Men</t>
  </si>
  <si>
    <t>G9491-0630</t>
  </si>
  <si>
    <t>Malkov</t>
  </si>
  <si>
    <t>VSS_2013-01-28</t>
  </si>
  <si>
    <t>I</t>
  </si>
  <si>
    <t>VSS</t>
  </si>
  <si>
    <t>JAVSO, 48,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</si>
</sst>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Men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9-4188-978A-7CEB91BF98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3.7499999998544808E-2</c:v>
                </c:pt>
                <c:pt idx="2">
                  <c:v>-1.4539999960106798E-2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9-4188-978A-7CEB91BF98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9-4188-978A-7CEB91BF98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9-4188-978A-7CEB91BF98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9-4188-978A-7CEB91BF98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9-4188-978A-7CEB91BF98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9-4188-978A-7CEB91BF98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3.0950982965990701E-3</c:v>
                </c:pt>
                <c:pt idx="1">
                  <c:v>9.5319609782536178E-3</c:v>
                </c:pt>
                <c:pt idx="2">
                  <c:v>1.0332940763585322E-2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9-4188-978A-7CEB91BF98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7730.5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9-4188-978A-7CEB91BF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86712"/>
        <c:axId val="1"/>
      </c:scatterChart>
      <c:valAx>
        <c:axId val="60188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7368421052631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6E7D58-0FC4-5EEB-5DBD-2935C3907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47</v>
      </c>
    </row>
    <row r="3" spans="1:7" ht="13.5" thickBot="1" x14ac:dyDescent="0.25">
      <c r="E3" t="s">
        <v>47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38408.35</v>
      </c>
      <c r="D7" s="30" t="s">
        <v>48</v>
      </c>
    </row>
    <row r="8" spans="1:7" x14ac:dyDescent="0.2">
      <c r="A8" t="s">
        <v>3</v>
      </c>
      <c r="C8" s="8">
        <v>2.6011000000000002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3.0950982965990701E-3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9.3627093551338874E-7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59963.747495949072</v>
      </c>
    </row>
    <row r="15" spans="1:7" x14ac:dyDescent="0.2">
      <c r="A15" s="12" t="s">
        <v>17</v>
      </c>
      <c r="B15" s="10"/>
      <c r="C15" s="13">
        <f ca="1">(C7+C11)+(C8+C12)*INT(MAX(F21:F3533))</f>
        <v>58514.863332472625</v>
      </c>
      <c r="D15" s="14" t="s">
        <v>38</v>
      </c>
      <c r="E15" s="15">
        <f ca="1">ROUND(2*(E14-$C$7)/$C$8,0)/2+E13</f>
        <v>8288</v>
      </c>
    </row>
    <row r="16" spans="1:7" x14ac:dyDescent="0.2">
      <c r="A16" s="16" t="s">
        <v>4</v>
      </c>
      <c r="B16" s="10"/>
      <c r="C16" s="17">
        <f ca="1">+C8+C12</f>
        <v>2.6011009362709356</v>
      </c>
      <c r="D16" s="14" t="s">
        <v>39</v>
      </c>
      <c r="E16" s="24">
        <f ca="1">ROUND(2*(E14-$C$15)/$C$16,0)/2+E13</f>
        <v>558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44948.173488245142</v>
      </c>
    </row>
    <row r="18" spans="1:19" ht="14.25" thickTop="1" thickBot="1" x14ac:dyDescent="0.25">
      <c r="A18" s="16" t="s">
        <v>5</v>
      </c>
      <c r="B18" s="10"/>
      <c r="C18" s="19">
        <f ca="1">+C15</f>
        <v>58514.863332472625</v>
      </c>
      <c r="D18" s="20">
        <f ca="1">+C16</f>
        <v>2.6011009362709356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2.8138778226961831E-2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Malkov</v>
      </c>
      <c r="C21" s="8">
        <f>C$7</f>
        <v>38408.35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3.0950982965990701E-3</v>
      </c>
      <c r="Q21" s="2">
        <f>+C21-15018.5</f>
        <v>23389.85</v>
      </c>
      <c r="S21">
        <f ca="1">+(O21-G21)^2</f>
        <v>9.5796334656104646E-6</v>
      </c>
    </row>
    <row r="22" spans="1:19" ht="12" customHeight="1" x14ac:dyDescent="0.2">
      <c r="A22" s="33" t="s">
        <v>49</v>
      </c>
      <c r="B22" s="34" t="s">
        <v>50</v>
      </c>
      <c r="C22" s="35">
        <v>56290.95</v>
      </c>
      <c r="D22" s="35">
        <v>1.5E-3</v>
      </c>
      <c r="E22">
        <f>+(C22-C$7)/C$8</f>
        <v>6875.0144169774312</v>
      </c>
      <c r="F22">
        <f>ROUND(2*E22,0)/2</f>
        <v>6875</v>
      </c>
      <c r="G22">
        <f>+C22-(C$7+F22*C$8)</f>
        <v>3.7499999998544808E-2</v>
      </c>
      <c r="I22">
        <f>+G22</f>
        <v>3.7499999998544808E-2</v>
      </c>
      <c r="O22">
        <f ca="1">+C$11+C$12*$F22</f>
        <v>9.5319609782536178E-3</v>
      </c>
      <c r="Q22" s="2">
        <f>+C22-15018.5</f>
        <v>41272.449999999997</v>
      </c>
      <c r="S22">
        <f ca="1">+(O22-G22)^2</f>
        <v>7.8221120664053075E-4</v>
      </c>
    </row>
    <row r="23" spans="1:19" ht="12" customHeight="1" x14ac:dyDescent="0.2">
      <c r="A23" s="36" t="s">
        <v>52</v>
      </c>
      <c r="B23" s="37" t="s">
        <v>50</v>
      </c>
      <c r="C23" s="38">
        <v>58516.139010000043</v>
      </c>
      <c r="D23" s="36">
        <v>1.5E-3</v>
      </c>
      <c r="E23">
        <f>+(C23-C$7)/C$8</f>
        <v>7730.4944100573002</v>
      </c>
      <c r="F23">
        <f>ROUND(2*E23,0)/2</f>
        <v>7730.5</v>
      </c>
      <c r="G23">
        <f>+C23-(C$7+F23*C$8)</f>
        <v>-1.4539999960106798E-2</v>
      </c>
      <c r="I23">
        <f>+G23</f>
        <v>-1.4539999960106798E-2</v>
      </c>
      <c r="O23">
        <f ca="1">+C$11+C$12*$F23</f>
        <v>1.0332940763585322E-2</v>
      </c>
      <c r="Q23" s="2">
        <f>+C23-15018.5</f>
        <v>43497.639010000043</v>
      </c>
    </row>
    <row r="24" spans="1:19" ht="12" customHeight="1" x14ac:dyDescent="0.2">
      <c r="C24" s="8"/>
      <c r="D24" s="8"/>
      <c r="Q24" s="2"/>
    </row>
    <row r="25" spans="1:19" ht="12" customHeight="1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2023-01-19T04:56:23Z</dcterms:modified>
</cp:coreProperties>
</file>