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Completed constellations duplicates removed\"/>
    </mc:Choice>
  </mc:AlternateContent>
  <xr:revisionPtr revIDLastSave="0" documentId="13_ncr:1_{3C6D78AE-FED1-46B3-8F7F-348FD7C435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8" i="1"/>
  <c r="F28" i="1" s="1"/>
  <c r="G28" i="1" s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 s="1"/>
  <c r="K32" i="1" s="1"/>
  <c r="Q32" i="1"/>
  <c r="E25" i="1"/>
  <c r="F25" i="1" s="1"/>
  <c r="G25" i="1" s="1"/>
  <c r="K25" i="1" s="1"/>
  <c r="Q25" i="1"/>
  <c r="E23" i="1"/>
  <c r="F23" i="1" s="1"/>
  <c r="G23" i="1" s="1"/>
  <c r="K23" i="1" s="1"/>
  <c r="Q23" i="1"/>
  <c r="E33" i="1" l="1"/>
  <c r="F33" i="1" s="1"/>
  <c r="G33" i="1" s="1"/>
  <c r="K33" i="1" s="1"/>
  <c r="Q33" i="1"/>
  <c r="E22" i="1"/>
  <c r="F22" i="1" s="1"/>
  <c r="G22" i="1" s="1"/>
  <c r="K22" i="1" s="1"/>
  <c r="Q22" i="1"/>
  <c r="E24" i="1"/>
  <c r="F24" i="1" s="1"/>
  <c r="G24" i="1" s="1"/>
  <c r="K24" i="1" s="1"/>
  <c r="Q24" i="1"/>
  <c r="E27" i="1"/>
  <c r="F27" i="1" s="1"/>
  <c r="G27" i="1" s="1"/>
  <c r="K27" i="1" s="1"/>
  <c r="Q27" i="1"/>
  <c r="C9" i="1"/>
  <c r="C21" i="1"/>
  <c r="E21" i="1" s="1"/>
  <c r="F21" i="1" s="1"/>
  <c r="G21" i="1" s="1"/>
  <c r="I21" i="1" s="1"/>
  <c r="C17" i="1"/>
  <c r="D9" i="1"/>
  <c r="A21" i="1"/>
  <c r="F16" i="1"/>
  <c r="C12" i="1"/>
  <c r="C11" i="1"/>
  <c r="O29" i="1" l="1"/>
  <c r="O32" i="1"/>
  <c r="O28" i="1"/>
  <c r="O26" i="1"/>
  <c r="O31" i="1"/>
  <c r="O30" i="1"/>
  <c r="O25" i="1"/>
  <c r="O23" i="1"/>
  <c r="O33" i="1"/>
  <c r="Q21" i="1"/>
  <c r="O22" i="1"/>
  <c r="O27" i="1"/>
  <c r="O24" i="1"/>
  <c r="C16" i="1"/>
  <c r="D18" i="1" s="1"/>
  <c r="O21" i="1"/>
  <c r="C15" i="1"/>
  <c r="F17" i="1"/>
  <c r="F18" i="1" l="1"/>
  <c r="F19" i="1" s="1"/>
  <c r="C18" i="1"/>
</calcChain>
</file>

<file path=xl/sharedStrings.xml><?xml version="1.0" encoding="utf-8"?>
<sst xmlns="http://schemas.openxmlformats.org/spreadsheetml/2006/main" count="74" uniqueCount="58">
  <si>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</si>
  <si>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</si>
  <si>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</si>
  <si>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</si>
  <si>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</si>
  <si>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</si>
  <si>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</si>
  <si>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</si>
  <si>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</si>
  <si>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</si>
  <si>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</si>
  <si>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</si>
  <si>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</si>
  <si>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</si>
  <si>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</si>
  <si>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</si>
  <si>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</si>
  <si>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</si>
  <si>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</si>
  <si>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</si>
  <si>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</si>
  <si>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</si>
  <si>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</si>
  <si>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</si>
  <si>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</si>
  <si>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</si>
  <si>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</si>
  <si>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</si>
  <si>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</si>
  <si>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</si>
  <si>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</si>
  <si>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</si>
  <si>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</si>
  <si>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</si>
  <si>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</si>
  <si>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</si>
  <si>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</si>
  <si>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</si>
  <si>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</si>
  <si>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</si>
  <si>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</si>
  <si>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</si>
  <si>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EB</t>
  </si>
  <si>
    <t>XY Men</t>
  </si>
  <si>
    <t>G9170-0436</t>
  </si>
  <si>
    <t>XY Men / G9170-0436</t>
  </si>
  <si>
    <t>JAVSO, 48, 250</t>
  </si>
  <si>
    <t>I</t>
  </si>
  <si>
    <t>JAVSO, 49, 251</t>
  </si>
  <si>
    <t>Jenkins 2023</t>
  </si>
  <si>
    <t>Richards 2019</t>
  </si>
  <si>
    <t>Jenkins 2020</t>
  </si>
  <si>
    <t>Richards 2020</t>
  </si>
  <si>
    <t>II</t>
  </si>
  <si>
    <t>Jenkins2021</t>
  </si>
  <si>
    <t>Jenkins 2021</t>
  </si>
  <si>
    <t>Jenkins 2022</t>
  </si>
  <si>
    <t>EB/KE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</si>
</sst>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000"/>
    <numFmt numFmtId="166" formatCode="0.00000"/>
    <numFmt numFmtId="167" formatCode="0.0000000"/>
    <numFmt numFmtId="168" formatCode="#,##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1"/>
      <color rgb="FF3F3F76"/>
      <name val="Calibri"/>
      <family val="2"/>
    </font>
    <font>
      <sz val="11"/>
      <color rgb="FF00206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rgb="FFFFCC99"/>
        <bgColor rgb="FFFFCC99"/>
      </patternFill>
    </fill>
    <fill>
      <patternFill patternType="solid">
        <fgColor theme="9" tint="0.59996337778862885"/>
        <bgColor rgb="FFFFCC99"/>
      </patternFill>
    </fill>
    <fill>
      <patternFill patternType="solid">
        <fgColor theme="9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0" fontId="19" fillId="4" borderId="6"/>
  </cellStyleXfs>
  <cellXfs count="5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14" fontId="0" fillId="0" borderId="0" xfId="0" applyNumberFormat="1" applyAlignment="1"/>
    <xf numFmtId="0" fontId="18" fillId="0" borderId="0" xfId="0" applyFont="1" applyAlignment="1">
      <alignment vertical="center" wrapText="1"/>
    </xf>
    <xf numFmtId="166" fontId="18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167" fontId="20" fillId="5" borderId="0" xfId="8" applyNumberFormat="1" applyFont="1" applyFill="1" applyBorder="1" applyAlignment="1" applyProtection="1">
      <alignment horizontal="right"/>
      <protection locked="0"/>
    </xf>
    <xf numFmtId="168" fontId="20" fillId="5" borderId="0" xfId="8" applyNumberFormat="1" applyFont="1" applyFill="1" applyBorder="1" applyAlignment="1" applyProtection="1">
      <alignment horizontal="right"/>
      <protection locked="0"/>
    </xf>
    <xf numFmtId="167" fontId="21" fillId="6" borderId="0" xfId="0" applyNumberFormat="1" applyFont="1" applyFill="1" applyAlignment="1">
      <alignment horizontal="right"/>
    </xf>
    <xf numFmtId="0" fontId="21" fillId="6" borderId="0" xfId="0" applyFont="1" applyFill="1" applyAlignment="1">
      <alignment horizontal="right"/>
    </xf>
    <xf numFmtId="0" fontId="0" fillId="0" borderId="3" xfId="0" applyBorder="1" applyAlignment="1"/>
    <xf numFmtId="0" fontId="15" fillId="0" borderId="3" xfId="0" applyFont="1" applyBorder="1" applyAlignment="1">
      <alignment horizontal="center"/>
    </xf>
    <xf numFmtId="0" fontId="6" fillId="0" borderId="0" xfId="0" applyFont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Excel Built-in Input" xfId="8" xr:uid="{78A2C537-FF0E-4C57-8D8A-195684050735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0EED6"/>
      <color rgb="FFABDB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XY Men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1.2999999999999999E-4</c:v>
                  </c:pt>
                  <c:pt idx="4">
                    <c:v>1.2999999999999999E-4</c:v>
                  </c:pt>
                  <c:pt idx="5">
                    <c:v>4.3999999999999997E-2</c:v>
                  </c:pt>
                  <c:pt idx="6">
                    <c:v>4.3600000000000002E-3</c:v>
                  </c:pt>
                  <c:pt idx="7">
                    <c:v>1.4999999999999999E-4</c:v>
                  </c:pt>
                  <c:pt idx="8">
                    <c:v>1.1E-4</c:v>
                  </c:pt>
                  <c:pt idx="9">
                    <c:v>6.0000000000000002E-5</c:v>
                  </c:pt>
                  <c:pt idx="10">
                    <c:v>3.0000000000000001E-5</c:v>
                  </c:pt>
                  <c:pt idx="11">
                    <c:v>4.0000000000000003E-5</c:v>
                  </c:pt>
                  <c:pt idx="12">
                    <c:v>1.8000000000000001E-4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1.2999999999999999E-4</c:v>
                  </c:pt>
                  <c:pt idx="4">
                    <c:v>1.2999999999999999E-4</c:v>
                  </c:pt>
                  <c:pt idx="5">
                    <c:v>4.3999999999999997E-2</c:v>
                  </c:pt>
                  <c:pt idx="6">
                    <c:v>4.3600000000000002E-3</c:v>
                  </c:pt>
                  <c:pt idx="7">
                    <c:v>1.4999999999999999E-4</c:v>
                  </c:pt>
                  <c:pt idx="8">
                    <c:v>1.1E-4</c:v>
                  </c:pt>
                  <c:pt idx="9">
                    <c:v>6.0000000000000002E-5</c:v>
                  </c:pt>
                  <c:pt idx="10">
                    <c:v>3.0000000000000001E-5</c:v>
                  </c:pt>
                  <c:pt idx="11">
                    <c:v>4.0000000000000003E-5</c:v>
                  </c:pt>
                  <c:pt idx="12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20710</c:v>
                </c:pt>
                <c:pt idx="2">
                  <c:v>20710</c:v>
                </c:pt>
                <c:pt idx="3">
                  <c:v>21592</c:v>
                </c:pt>
                <c:pt idx="4">
                  <c:v>21592</c:v>
                </c:pt>
                <c:pt idx="5">
                  <c:v>21619</c:v>
                </c:pt>
                <c:pt idx="6">
                  <c:v>21619</c:v>
                </c:pt>
                <c:pt idx="7">
                  <c:v>21643.5</c:v>
                </c:pt>
                <c:pt idx="8">
                  <c:v>21650</c:v>
                </c:pt>
                <c:pt idx="9">
                  <c:v>22158.5</c:v>
                </c:pt>
                <c:pt idx="10">
                  <c:v>22183</c:v>
                </c:pt>
                <c:pt idx="11">
                  <c:v>22525.5</c:v>
                </c:pt>
                <c:pt idx="12">
                  <c:v>22586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39-460D-A879-CA8B1493E28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1.2999999999999999E-4</c:v>
                  </c:pt>
                  <c:pt idx="4">
                    <c:v>1.2999999999999999E-4</c:v>
                  </c:pt>
                  <c:pt idx="5">
                    <c:v>4.3999999999999997E-2</c:v>
                  </c:pt>
                  <c:pt idx="6">
                    <c:v>4.3600000000000002E-3</c:v>
                  </c:pt>
                  <c:pt idx="7">
                    <c:v>1.4999999999999999E-4</c:v>
                  </c:pt>
                  <c:pt idx="8">
                    <c:v>1.1E-4</c:v>
                  </c:pt>
                  <c:pt idx="9">
                    <c:v>6.0000000000000002E-5</c:v>
                  </c:pt>
                  <c:pt idx="10">
                    <c:v>3.0000000000000001E-5</c:v>
                  </c:pt>
                  <c:pt idx="11">
                    <c:v>4.0000000000000003E-5</c:v>
                  </c:pt>
                  <c:pt idx="12">
                    <c:v>1.8000000000000001E-4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1.2999999999999999E-4</c:v>
                  </c:pt>
                  <c:pt idx="4">
                    <c:v>1.2999999999999999E-4</c:v>
                  </c:pt>
                  <c:pt idx="5">
                    <c:v>4.3999999999999997E-2</c:v>
                  </c:pt>
                  <c:pt idx="6">
                    <c:v>4.3600000000000002E-3</c:v>
                  </c:pt>
                  <c:pt idx="7">
                    <c:v>1.4999999999999999E-4</c:v>
                  </c:pt>
                  <c:pt idx="8">
                    <c:v>1.1E-4</c:v>
                  </c:pt>
                  <c:pt idx="9">
                    <c:v>6.0000000000000002E-5</c:v>
                  </c:pt>
                  <c:pt idx="10">
                    <c:v>3.0000000000000001E-5</c:v>
                  </c:pt>
                  <c:pt idx="11">
                    <c:v>4.0000000000000003E-5</c:v>
                  </c:pt>
                  <c:pt idx="12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20710</c:v>
                </c:pt>
                <c:pt idx="2">
                  <c:v>20710</c:v>
                </c:pt>
                <c:pt idx="3">
                  <c:v>21592</c:v>
                </c:pt>
                <c:pt idx="4">
                  <c:v>21592</c:v>
                </c:pt>
                <c:pt idx="5">
                  <c:v>21619</c:v>
                </c:pt>
                <c:pt idx="6">
                  <c:v>21619</c:v>
                </c:pt>
                <c:pt idx="7">
                  <c:v>21643.5</c:v>
                </c:pt>
                <c:pt idx="8">
                  <c:v>21650</c:v>
                </c:pt>
                <c:pt idx="9">
                  <c:v>22158.5</c:v>
                </c:pt>
                <c:pt idx="10">
                  <c:v>22183</c:v>
                </c:pt>
                <c:pt idx="11">
                  <c:v>22525.5</c:v>
                </c:pt>
                <c:pt idx="12">
                  <c:v>22586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39-460D-A879-CA8B1493E28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1.2999999999999999E-4</c:v>
                  </c:pt>
                  <c:pt idx="4">
                    <c:v>1.2999999999999999E-4</c:v>
                  </c:pt>
                  <c:pt idx="5">
                    <c:v>4.3999999999999997E-2</c:v>
                  </c:pt>
                  <c:pt idx="6">
                    <c:v>4.3600000000000002E-3</c:v>
                  </c:pt>
                  <c:pt idx="7">
                    <c:v>1.4999999999999999E-4</c:v>
                  </c:pt>
                  <c:pt idx="8">
                    <c:v>1.1E-4</c:v>
                  </c:pt>
                  <c:pt idx="9">
                    <c:v>6.0000000000000002E-5</c:v>
                  </c:pt>
                  <c:pt idx="10">
                    <c:v>3.0000000000000001E-5</c:v>
                  </c:pt>
                  <c:pt idx="11">
                    <c:v>4.0000000000000003E-5</c:v>
                  </c:pt>
                  <c:pt idx="12">
                    <c:v>1.8000000000000001E-4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1.2999999999999999E-4</c:v>
                  </c:pt>
                  <c:pt idx="4">
                    <c:v>1.2999999999999999E-4</c:v>
                  </c:pt>
                  <c:pt idx="5">
                    <c:v>4.3999999999999997E-2</c:v>
                  </c:pt>
                  <c:pt idx="6">
                    <c:v>4.3600000000000002E-3</c:v>
                  </c:pt>
                  <c:pt idx="7">
                    <c:v>1.4999999999999999E-4</c:v>
                  </c:pt>
                  <c:pt idx="8">
                    <c:v>1.1E-4</c:v>
                  </c:pt>
                  <c:pt idx="9">
                    <c:v>6.0000000000000002E-5</c:v>
                  </c:pt>
                  <c:pt idx="10">
                    <c:v>3.0000000000000001E-5</c:v>
                  </c:pt>
                  <c:pt idx="11">
                    <c:v>4.0000000000000003E-5</c:v>
                  </c:pt>
                  <c:pt idx="12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20710</c:v>
                </c:pt>
                <c:pt idx="2">
                  <c:v>20710</c:v>
                </c:pt>
                <c:pt idx="3">
                  <c:v>21592</c:v>
                </c:pt>
                <c:pt idx="4">
                  <c:v>21592</c:v>
                </c:pt>
                <c:pt idx="5">
                  <c:v>21619</c:v>
                </c:pt>
                <c:pt idx="6">
                  <c:v>21619</c:v>
                </c:pt>
                <c:pt idx="7">
                  <c:v>21643.5</c:v>
                </c:pt>
                <c:pt idx="8">
                  <c:v>21650</c:v>
                </c:pt>
                <c:pt idx="9">
                  <c:v>22158.5</c:v>
                </c:pt>
                <c:pt idx="10">
                  <c:v>22183</c:v>
                </c:pt>
                <c:pt idx="11">
                  <c:v>22525.5</c:v>
                </c:pt>
                <c:pt idx="12">
                  <c:v>22586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39-460D-A879-CA8B1493E28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1.2999999999999999E-4</c:v>
                  </c:pt>
                  <c:pt idx="4">
                    <c:v>1.2999999999999999E-4</c:v>
                  </c:pt>
                  <c:pt idx="5">
                    <c:v>4.3999999999999997E-2</c:v>
                  </c:pt>
                  <c:pt idx="6">
                    <c:v>4.3600000000000002E-3</c:v>
                  </c:pt>
                  <c:pt idx="7">
                    <c:v>1.4999999999999999E-4</c:v>
                  </c:pt>
                  <c:pt idx="8">
                    <c:v>1.1E-4</c:v>
                  </c:pt>
                  <c:pt idx="9">
                    <c:v>6.0000000000000002E-5</c:v>
                  </c:pt>
                  <c:pt idx="10">
                    <c:v>3.0000000000000001E-5</c:v>
                  </c:pt>
                  <c:pt idx="11">
                    <c:v>4.0000000000000003E-5</c:v>
                  </c:pt>
                  <c:pt idx="12">
                    <c:v>1.8000000000000001E-4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1.2999999999999999E-4</c:v>
                  </c:pt>
                  <c:pt idx="4">
                    <c:v>1.2999999999999999E-4</c:v>
                  </c:pt>
                  <c:pt idx="5">
                    <c:v>4.3999999999999997E-2</c:v>
                  </c:pt>
                  <c:pt idx="6">
                    <c:v>4.3600000000000002E-3</c:v>
                  </c:pt>
                  <c:pt idx="7">
                    <c:v>1.4999999999999999E-4</c:v>
                  </c:pt>
                  <c:pt idx="8">
                    <c:v>1.1E-4</c:v>
                  </c:pt>
                  <c:pt idx="9">
                    <c:v>6.0000000000000002E-5</c:v>
                  </c:pt>
                  <c:pt idx="10">
                    <c:v>3.0000000000000001E-5</c:v>
                  </c:pt>
                  <c:pt idx="11">
                    <c:v>4.0000000000000003E-5</c:v>
                  </c:pt>
                  <c:pt idx="12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20710</c:v>
                </c:pt>
                <c:pt idx="2">
                  <c:v>20710</c:v>
                </c:pt>
                <c:pt idx="3">
                  <c:v>21592</c:v>
                </c:pt>
                <c:pt idx="4">
                  <c:v>21592</c:v>
                </c:pt>
                <c:pt idx="5">
                  <c:v>21619</c:v>
                </c:pt>
                <c:pt idx="6">
                  <c:v>21619</c:v>
                </c:pt>
                <c:pt idx="7">
                  <c:v>21643.5</c:v>
                </c:pt>
                <c:pt idx="8">
                  <c:v>21650</c:v>
                </c:pt>
                <c:pt idx="9">
                  <c:v>22158.5</c:v>
                </c:pt>
                <c:pt idx="10">
                  <c:v>22183</c:v>
                </c:pt>
                <c:pt idx="11">
                  <c:v>22525.5</c:v>
                </c:pt>
                <c:pt idx="12">
                  <c:v>22586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1">
                  <c:v>-0.16225799984385958</c:v>
                </c:pt>
                <c:pt idx="2">
                  <c:v>-0.16225600000325358</c:v>
                </c:pt>
                <c:pt idx="3">
                  <c:v>-0.13713160016050097</c:v>
                </c:pt>
                <c:pt idx="4">
                  <c:v>-0.1371316000004299</c:v>
                </c:pt>
                <c:pt idx="5">
                  <c:v>-0.13819320000038715</c:v>
                </c:pt>
                <c:pt idx="6">
                  <c:v>-0.13819120014522923</c:v>
                </c:pt>
                <c:pt idx="7">
                  <c:v>-0.12840380000125151</c:v>
                </c:pt>
                <c:pt idx="8">
                  <c:v>-0.13599000000249362</c:v>
                </c:pt>
                <c:pt idx="9">
                  <c:v>-0.11510580000322079</c:v>
                </c:pt>
                <c:pt idx="10">
                  <c:v>-0.12027839999791468</c:v>
                </c:pt>
                <c:pt idx="11">
                  <c:v>-0.10132739999971818</c:v>
                </c:pt>
                <c:pt idx="12">
                  <c:v>-0.11007280000194442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39-460D-A879-CA8B1493E28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1.2999999999999999E-4</c:v>
                  </c:pt>
                  <c:pt idx="4">
                    <c:v>1.2999999999999999E-4</c:v>
                  </c:pt>
                  <c:pt idx="5">
                    <c:v>4.3999999999999997E-2</c:v>
                  </c:pt>
                  <c:pt idx="6">
                    <c:v>4.3600000000000002E-3</c:v>
                  </c:pt>
                  <c:pt idx="7">
                    <c:v>1.4999999999999999E-4</c:v>
                  </c:pt>
                  <c:pt idx="8">
                    <c:v>1.1E-4</c:v>
                  </c:pt>
                  <c:pt idx="9">
                    <c:v>6.0000000000000002E-5</c:v>
                  </c:pt>
                  <c:pt idx="10">
                    <c:v>3.0000000000000001E-5</c:v>
                  </c:pt>
                  <c:pt idx="11">
                    <c:v>4.0000000000000003E-5</c:v>
                  </c:pt>
                  <c:pt idx="12">
                    <c:v>1.8000000000000001E-4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1.2999999999999999E-4</c:v>
                  </c:pt>
                  <c:pt idx="4">
                    <c:v>1.2999999999999999E-4</c:v>
                  </c:pt>
                  <c:pt idx="5">
                    <c:v>4.3999999999999997E-2</c:v>
                  </c:pt>
                  <c:pt idx="6">
                    <c:v>4.3600000000000002E-3</c:v>
                  </c:pt>
                  <c:pt idx="7">
                    <c:v>1.4999999999999999E-4</c:v>
                  </c:pt>
                  <c:pt idx="8">
                    <c:v>1.1E-4</c:v>
                  </c:pt>
                  <c:pt idx="9">
                    <c:v>6.0000000000000002E-5</c:v>
                  </c:pt>
                  <c:pt idx="10">
                    <c:v>3.0000000000000001E-5</c:v>
                  </c:pt>
                  <c:pt idx="11">
                    <c:v>4.0000000000000003E-5</c:v>
                  </c:pt>
                  <c:pt idx="12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20710</c:v>
                </c:pt>
                <c:pt idx="2">
                  <c:v>20710</c:v>
                </c:pt>
                <c:pt idx="3">
                  <c:v>21592</c:v>
                </c:pt>
                <c:pt idx="4">
                  <c:v>21592</c:v>
                </c:pt>
                <c:pt idx="5">
                  <c:v>21619</c:v>
                </c:pt>
                <c:pt idx="6">
                  <c:v>21619</c:v>
                </c:pt>
                <c:pt idx="7">
                  <c:v>21643.5</c:v>
                </c:pt>
                <c:pt idx="8">
                  <c:v>21650</c:v>
                </c:pt>
                <c:pt idx="9">
                  <c:v>22158.5</c:v>
                </c:pt>
                <c:pt idx="10">
                  <c:v>22183</c:v>
                </c:pt>
                <c:pt idx="11">
                  <c:v>22525.5</c:v>
                </c:pt>
                <c:pt idx="12">
                  <c:v>22586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39-460D-A879-CA8B1493E2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1.2999999999999999E-4</c:v>
                  </c:pt>
                  <c:pt idx="4">
                    <c:v>1.2999999999999999E-4</c:v>
                  </c:pt>
                  <c:pt idx="5">
                    <c:v>4.3999999999999997E-2</c:v>
                  </c:pt>
                  <c:pt idx="6">
                    <c:v>4.3600000000000002E-3</c:v>
                  </c:pt>
                  <c:pt idx="7">
                    <c:v>1.4999999999999999E-4</c:v>
                  </c:pt>
                  <c:pt idx="8">
                    <c:v>1.1E-4</c:v>
                  </c:pt>
                  <c:pt idx="9">
                    <c:v>6.0000000000000002E-5</c:v>
                  </c:pt>
                  <c:pt idx="10">
                    <c:v>3.0000000000000001E-5</c:v>
                  </c:pt>
                  <c:pt idx="11">
                    <c:v>4.0000000000000003E-5</c:v>
                  </c:pt>
                  <c:pt idx="12">
                    <c:v>1.8000000000000001E-4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1.2999999999999999E-4</c:v>
                  </c:pt>
                  <c:pt idx="4">
                    <c:v>1.2999999999999999E-4</c:v>
                  </c:pt>
                  <c:pt idx="5">
                    <c:v>4.3999999999999997E-2</c:v>
                  </c:pt>
                  <c:pt idx="6">
                    <c:v>4.3600000000000002E-3</c:v>
                  </c:pt>
                  <c:pt idx="7">
                    <c:v>1.4999999999999999E-4</c:v>
                  </c:pt>
                  <c:pt idx="8">
                    <c:v>1.1E-4</c:v>
                  </c:pt>
                  <c:pt idx="9">
                    <c:v>6.0000000000000002E-5</c:v>
                  </c:pt>
                  <c:pt idx="10">
                    <c:v>3.0000000000000001E-5</c:v>
                  </c:pt>
                  <c:pt idx="11">
                    <c:v>4.0000000000000003E-5</c:v>
                  </c:pt>
                  <c:pt idx="12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20710</c:v>
                </c:pt>
                <c:pt idx="2">
                  <c:v>20710</c:v>
                </c:pt>
                <c:pt idx="3">
                  <c:v>21592</c:v>
                </c:pt>
                <c:pt idx="4">
                  <c:v>21592</c:v>
                </c:pt>
                <c:pt idx="5">
                  <c:v>21619</c:v>
                </c:pt>
                <c:pt idx="6">
                  <c:v>21619</c:v>
                </c:pt>
                <c:pt idx="7">
                  <c:v>21643.5</c:v>
                </c:pt>
                <c:pt idx="8">
                  <c:v>21650</c:v>
                </c:pt>
                <c:pt idx="9">
                  <c:v>22158.5</c:v>
                </c:pt>
                <c:pt idx="10">
                  <c:v>22183</c:v>
                </c:pt>
                <c:pt idx="11">
                  <c:v>22525.5</c:v>
                </c:pt>
                <c:pt idx="12">
                  <c:v>22586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C39-460D-A879-CA8B1493E2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1.2999999999999999E-4</c:v>
                  </c:pt>
                  <c:pt idx="4">
                    <c:v>1.2999999999999999E-4</c:v>
                  </c:pt>
                  <c:pt idx="5">
                    <c:v>4.3999999999999997E-2</c:v>
                  </c:pt>
                  <c:pt idx="6">
                    <c:v>4.3600000000000002E-3</c:v>
                  </c:pt>
                  <c:pt idx="7">
                    <c:v>1.4999999999999999E-4</c:v>
                  </c:pt>
                  <c:pt idx="8">
                    <c:v>1.1E-4</c:v>
                  </c:pt>
                  <c:pt idx="9">
                    <c:v>6.0000000000000002E-5</c:v>
                  </c:pt>
                  <c:pt idx="10">
                    <c:v>3.0000000000000001E-5</c:v>
                  </c:pt>
                  <c:pt idx="11">
                    <c:v>4.0000000000000003E-5</c:v>
                  </c:pt>
                  <c:pt idx="12">
                    <c:v>1.8000000000000001E-4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1.9E-3</c:v>
                  </c:pt>
                  <c:pt idx="2">
                    <c:v>1.9E-3</c:v>
                  </c:pt>
                  <c:pt idx="3">
                    <c:v>1.2999999999999999E-4</c:v>
                  </c:pt>
                  <c:pt idx="4">
                    <c:v>1.2999999999999999E-4</c:v>
                  </c:pt>
                  <c:pt idx="5">
                    <c:v>4.3999999999999997E-2</c:v>
                  </c:pt>
                  <c:pt idx="6">
                    <c:v>4.3600000000000002E-3</c:v>
                  </c:pt>
                  <c:pt idx="7">
                    <c:v>1.4999999999999999E-4</c:v>
                  </c:pt>
                  <c:pt idx="8">
                    <c:v>1.1E-4</c:v>
                  </c:pt>
                  <c:pt idx="9">
                    <c:v>6.0000000000000002E-5</c:v>
                  </c:pt>
                  <c:pt idx="10">
                    <c:v>3.0000000000000001E-5</c:v>
                  </c:pt>
                  <c:pt idx="11">
                    <c:v>4.0000000000000003E-5</c:v>
                  </c:pt>
                  <c:pt idx="12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20710</c:v>
                </c:pt>
                <c:pt idx="2">
                  <c:v>20710</c:v>
                </c:pt>
                <c:pt idx="3">
                  <c:v>21592</c:v>
                </c:pt>
                <c:pt idx="4">
                  <c:v>21592</c:v>
                </c:pt>
                <c:pt idx="5">
                  <c:v>21619</c:v>
                </c:pt>
                <c:pt idx="6">
                  <c:v>21619</c:v>
                </c:pt>
                <c:pt idx="7">
                  <c:v>21643.5</c:v>
                </c:pt>
                <c:pt idx="8">
                  <c:v>21650</c:v>
                </c:pt>
                <c:pt idx="9">
                  <c:v>22158.5</c:v>
                </c:pt>
                <c:pt idx="10">
                  <c:v>22183</c:v>
                </c:pt>
                <c:pt idx="11">
                  <c:v>22525.5</c:v>
                </c:pt>
                <c:pt idx="12">
                  <c:v>22586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C39-460D-A879-CA8B1493E2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20710</c:v>
                </c:pt>
                <c:pt idx="2">
                  <c:v>20710</c:v>
                </c:pt>
                <c:pt idx="3">
                  <c:v>21592</c:v>
                </c:pt>
                <c:pt idx="4">
                  <c:v>21592</c:v>
                </c:pt>
                <c:pt idx="5">
                  <c:v>21619</c:v>
                </c:pt>
                <c:pt idx="6">
                  <c:v>21619</c:v>
                </c:pt>
                <c:pt idx="7">
                  <c:v>21643.5</c:v>
                </c:pt>
                <c:pt idx="8">
                  <c:v>21650</c:v>
                </c:pt>
                <c:pt idx="9">
                  <c:v>22158.5</c:v>
                </c:pt>
                <c:pt idx="10">
                  <c:v>22183</c:v>
                </c:pt>
                <c:pt idx="11">
                  <c:v>22525.5</c:v>
                </c:pt>
                <c:pt idx="12">
                  <c:v>22586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-6.5724386564171428E-3</c:v>
                </c:pt>
                <c:pt idx="1">
                  <c:v>-0.12585475388464337</c:v>
                </c:pt>
                <c:pt idx="2">
                  <c:v>-0.12585475388464337</c:v>
                </c:pt>
                <c:pt idx="3">
                  <c:v>-0.13093476363989665</c:v>
                </c:pt>
                <c:pt idx="4">
                  <c:v>-0.13093476363989665</c:v>
                </c:pt>
                <c:pt idx="5">
                  <c:v>-0.13109027414260849</c:v>
                </c:pt>
                <c:pt idx="6">
                  <c:v>-0.13109027414260849</c:v>
                </c:pt>
                <c:pt idx="7">
                  <c:v>-0.13123138552469887</c:v>
                </c:pt>
                <c:pt idx="8">
                  <c:v>-0.13126882323831468</c:v>
                </c:pt>
                <c:pt idx="9">
                  <c:v>-0.13419760437272088</c:v>
                </c:pt>
                <c:pt idx="10">
                  <c:v>-0.13433871575481127</c:v>
                </c:pt>
                <c:pt idx="11">
                  <c:v>-0.13631139527995217</c:v>
                </c:pt>
                <c:pt idx="12">
                  <c:v>-0.13665985399899161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C39-460D-A879-CA8B1493E28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20710</c:v>
                </c:pt>
                <c:pt idx="2">
                  <c:v>20710</c:v>
                </c:pt>
                <c:pt idx="3">
                  <c:v>21592</c:v>
                </c:pt>
                <c:pt idx="4">
                  <c:v>21592</c:v>
                </c:pt>
                <c:pt idx="5">
                  <c:v>21619</c:v>
                </c:pt>
                <c:pt idx="6">
                  <c:v>21619</c:v>
                </c:pt>
                <c:pt idx="7">
                  <c:v>21643.5</c:v>
                </c:pt>
                <c:pt idx="8">
                  <c:v>21650</c:v>
                </c:pt>
                <c:pt idx="9">
                  <c:v>22158.5</c:v>
                </c:pt>
                <c:pt idx="10">
                  <c:v>22183</c:v>
                </c:pt>
                <c:pt idx="11">
                  <c:v>22525.5</c:v>
                </c:pt>
                <c:pt idx="12">
                  <c:v>22586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C39-460D-A879-CA8B1493E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4938040"/>
        <c:axId val="1"/>
      </c:scatterChart>
      <c:valAx>
        <c:axId val="844938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4938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0</xdr:row>
      <xdr:rowOff>28575</xdr:rowOff>
    </xdr:from>
    <xdr:to>
      <xdr:col>15</xdr:col>
      <xdr:colOff>219075</xdr:colOff>
      <xdr:row>18</xdr:row>
      <xdr:rowOff>123825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FC987A8E-2680-5A51-98E2-CBA5EFD992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8"/>
  <sheetViews>
    <sheetView tabSelected="1" workbookViewId="0">
      <selection activeCell="C8" sqref="C8"/>
    </sheetView>
  </sheetViews>
  <sheetFormatPr defaultColWidth="10.28515625" defaultRowHeight="12.75" x14ac:dyDescent="0.2"/>
  <cols>
    <col min="1" max="1" width="16.140625" customWidth="1"/>
    <col min="2" max="2" width="4.85546875" customWidth="1"/>
    <col min="3" max="3" width="16.28515625" customWidth="1"/>
    <col min="4" max="4" width="12.285156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45</v>
      </c>
      <c r="F1" s="33" t="s">
        <v>43</v>
      </c>
      <c r="G1" s="34">
        <v>0</v>
      </c>
      <c r="H1" s="29"/>
      <c r="I1" s="35" t="s">
        <v>44</v>
      </c>
      <c r="J1" s="33" t="s">
        <v>43</v>
      </c>
      <c r="K1" s="32">
        <v>5.2213500000000002</v>
      </c>
      <c r="L1" s="36">
        <v>-71.561899999999994</v>
      </c>
      <c r="M1" s="37">
        <v>42423.088900000002</v>
      </c>
      <c r="N1" s="37">
        <v>0.77663479999999996</v>
      </c>
      <c r="O1" s="38" t="s">
        <v>42</v>
      </c>
    </row>
    <row r="2" spans="1:15" x14ac:dyDescent="0.2">
      <c r="A2" t="s">
        <v>23</v>
      </c>
      <c r="B2" s="50" t="s">
        <v>57</v>
      </c>
      <c r="C2" s="28"/>
      <c r="D2" s="2"/>
    </row>
    <row r="3" spans="1:15" ht="13.5" thickBot="1" x14ac:dyDescent="0.25"/>
    <row r="4" spans="1:15" ht="14.25" thickTop="1" thickBot="1" x14ac:dyDescent="0.25">
      <c r="A4" s="4" t="s">
        <v>0</v>
      </c>
      <c r="C4" s="25" t="s">
        <v>37</v>
      </c>
      <c r="D4" s="26" t="s">
        <v>37</v>
      </c>
    </row>
    <row r="5" spans="1:15" ht="13.5" thickTop="1" x14ac:dyDescent="0.2">
      <c r="A5" s="8" t="s">
        <v>28</v>
      </c>
      <c r="B5" s="9"/>
      <c r="C5" s="10">
        <v>-9.5</v>
      </c>
      <c r="D5" s="9" t="s">
        <v>29</v>
      </c>
      <c r="E5" s="9"/>
    </row>
    <row r="6" spans="1:15" x14ac:dyDescent="0.2">
      <c r="A6" s="4" t="s">
        <v>1</v>
      </c>
    </row>
    <row r="7" spans="1:15" x14ac:dyDescent="0.2">
      <c r="A7" t="s">
        <v>2</v>
      </c>
      <c r="C7" s="7">
        <v>42423.088900000002</v>
      </c>
      <c r="D7" s="27"/>
    </row>
    <row r="8" spans="1:15" x14ac:dyDescent="0.2">
      <c r="A8" t="s">
        <v>3</v>
      </c>
      <c r="C8" s="7">
        <v>0.77663479999999996</v>
      </c>
      <c r="D8" s="27"/>
    </row>
    <row r="9" spans="1:15" x14ac:dyDescent="0.2">
      <c r="A9" s="23" t="s">
        <v>32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15" ht="13.5" thickBot="1" x14ac:dyDescent="0.25">
      <c r="A10" s="9"/>
      <c r="B10" s="9"/>
      <c r="C10" s="3" t="s">
        <v>19</v>
      </c>
      <c r="D10" s="3" t="s">
        <v>20</v>
      </c>
      <c r="E10" s="9"/>
    </row>
    <row r="11" spans="1:15" x14ac:dyDescent="0.2">
      <c r="A11" s="9" t="s">
        <v>15</v>
      </c>
      <c r="B11" s="9"/>
      <c r="C11" s="20">
        <f ca="1">INTERCEPT(INDIRECT($D$9):G990,INDIRECT($C$9):F990)</f>
        <v>-6.5724386564171428E-3</v>
      </c>
      <c r="D11" s="2"/>
      <c r="E11" s="9"/>
    </row>
    <row r="12" spans="1:15" x14ac:dyDescent="0.2">
      <c r="A12" s="9" t="s">
        <v>16</v>
      </c>
      <c r="B12" s="9"/>
      <c r="C12" s="20">
        <f ca="1">SLOPE(INDIRECT($D$9):G990,INDIRECT($C$9):F990)</f>
        <v>-5.7596482485864911E-6</v>
      </c>
      <c r="D12" s="2"/>
      <c r="E12" s="9"/>
    </row>
    <row r="13" spans="1:15" x14ac:dyDescent="0.2">
      <c r="A13" s="9" t="s">
        <v>18</v>
      </c>
      <c r="B13" s="9"/>
      <c r="C13" s="2" t="s">
        <v>13</v>
      </c>
    </row>
    <row r="14" spans="1:15" x14ac:dyDescent="0.2">
      <c r="A14" s="9"/>
      <c r="B14" s="9"/>
      <c r="C14" s="9"/>
    </row>
    <row r="15" spans="1:15" x14ac:dyDescent="0.2">
      <c r="A15" s="11" t="s">
        <v>17</v>
      </c>
      <c r="B15" s="9"/>
      <c r="C15" s="12">
        <f ca="1">(C7+C11)+(C8+C12)*INT(MAX(F21:F3531))</f>
        <v>59964.025832946005</v>
      </c>
      <c r="E15" s="13" t="s">
        <v>34</v>
      </c>
      <c r="F15" s="30">
        <v>1</v>
      </c>
    </row>
    <row r="16" spans="1:15" x14ac:dyDescent="0.2">
      <c r="A16" s="15" t="s">
        <v>4</v>
      </c>
      <c r="B16" s="9"/>
      <c r="C16" s="16">
        <f ca="1">+C8+C12</f>
        <v>0.7766290403517514</v>
      </c>
      <c r="E16" s="13" t="s">
        <v>30</v>
      </c>
      <c r="F16" s="31">
        <f ca="1">NOW()+15018.5+$C$5/24</f>
        <v>59964.577171874997</v>
      </c>
    </row>
    <row r="17" spans="1:21" ht="13.5" thickBot="1" x14ac:dyDescent="0.25">
      <c r="A17" s="13" t="s">
        <v>27</v>
      </c>
      <c r="B17" s="9"/>
      <c r="C17" s="9">
        <f>COUNT(C21:C2189)</f>
        <v>13</v>
      </c>
      <c r="E17" s="13" t="s">
        <v>35</v>
      </c>
      <c r="F17" s="14">
        <f ca="1">ROUND(2*(F16-$C$7)/$C$8,0)/2+F15</f>
        <v>22587.5</v>
      </c>
    </row>
    <row r="18" spans="1:21" ht="14.25" thickTop="1" thickBot="1" x14ac:dyDescent="0.25">
      <c r="A18" s="15" t="s">
        <v>5</v>
      </c>
      <c r="B18" s="9"/>
      <c r="C18" s="18">
        <f ca="1">+C15</f>
        <v>59964.025832946005</v>
      </c>
      <c r="D18" s="19">
        <f ca="1">+C16</f>
        <v>0.7766290403517514</v>
      </c>
      <c r="E18" s="13" t="s">
        <v>36</v>
      </c>
      <c r="F18" s="22">
        <f ca="1">ROUND(2*(F16-$C$15)/$C$16,0)/2+F15</f>
        <v>1.5</v>
      </c>
    </row>
    <row r="19" spans="1:21" ht="13.5" thickTop="1" x14ac:dyDescent="0.2">
      <c r="E19" s="13" t="s">
        <v>31</v>
      </c>
      <c r="F19" s="17">
        <f ca="1">+$C$15+$C$16*F18-15018.5-$C$5/24</f>
        <v>44947.086609839869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38</v>
      </c>
      <c r="I20" s="6" t="s">
        <v>39</v>
      </c>
      <c r="J20" s="6" t="s">
        <v>40</v>
      </c>
      <c r="K20" s="6" t="s">
        <v>41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R20" s="48"/>
      <c r="S20" s="48"/>
      <c r="T20" s="48"/>
      <c r="U20" s="49" t="s">
        <v>33</v>
      </c>
    </row>
    <row r="21" spans="1:21" ht="12" customHeight="1" x14ac:dyDescent="0.2">
      <c r="A21">
        <f>D7</f>
        <v>0</v>
      </c>
      <c r="C21" s="7">
        <f>C$7</f>
        <v>42423.088900000002</v>
      </c>
      <c r="D21" s="7" t="s">
        <v>13</v>
      </c>
      <c r="E21">
        <f t="shared" ref="E21:E33" si="0">+(C21-C$7)/C$8</f>
        <v>0</v>
      </c>
      <c r="F21">
        <f t="shared" ref="F21:F33" si="1">ROUND(2*E21,0)/2</f>
        <v>0</v>
      </c>
      <c r="G21">
        <f t="shared" ref="G21:G33" si="2">+C21-(C$7+F21*C$8)</f>
        <v>0</v>
      </c>
      <c r="I21">
        <f>+G21</f>
        <v>0</v>
      </c>
      <c r="O21">
        <f t="shared" ref="O21:O33" ca="1" si="3">+C$11+C$12*$F21</f>
        <v>-6.5724386564171428E-3</v>
      </c>
      <c r="Q21" s="40">
        <f t="shared" ref="Q21:Q33" si="4">+C21-15018.5</f>
        <v>27404.588900000002</v>
      </c>
    </row>
    <row r="22" spans="1:21" ht="12" customHeight="1" x14ac:dyDescent="0.2">
      <c r="A22" s="41" t="s">
        <v>46</v>
      </c>
      <c r="B22" s="39" t="s">
        <v>47</v>
      </c>
      <c r="C22" s="42">
        <v>58507.033350000158</v>
      </c>
      <c r="D22" s="43">
        <v>1.9E-3</v>
      </c>
      <c r="E22">
        <f t="shared" si="0"/>
        <v>20709.791075548193</v>
      </c>
      <c r="F22">
        <f t="shared" si="1"/>
        <v>20710</v>
      </c>
      <c r="G22">
        <f t="shared" si="2"/>
        <v>-0.16225799984385958</v>
      </c>
      <c r="K22">
        <f t="shared" ref="K22:K33" si="5">+G22</f>
        <v>-0.16225799984385958</v>
      </c>
      <c r="O22">
        <f t="shared" ca="1" si="3"/>
        <v>-0.12585475388464337</v>
      </c>
      <c r="Q22" s="40">
        <f t="shared" si="4"/>
        <v>43488.533350000158</v>
      </c>
    </row>
    <row r="23" spans="1:21" ht="12" customHeight="1" x14ac:dyDescent="0.25">
      <c r="A23" s="41" t="s">
        <v>50</v>
      </c>
      <c r="B23" s="39" t="s">
        <v>47</v>
      </c>
      <c r="C23" s="44">
        <v>58507.033351999999</v>
      </c>
      <c r="D23" s="45">
        <v>1.9E-3</v>
      </c>
      <c r="E23">
        <f t="shared" si="0"/>
        <v>20709.791078123202</v>
      </c>
      <c r="F23">
        <f t="shared" si="1"/>
        <v>20710</v>
      </c>
      <c r="G23">
        <f t="shared" si="2"/>
        <v>-0.16225600000325358</v>
      </c>
      <c r="K23">
        <f t="shared" si="5"/>
        <v>-0.16225600000325358</v>
      </c>
      <c r="O23">
        <f t="shared" ca="1" si="3"/>
        <v>-0.12585475388464337</v>
      </c>
      <c r="Q23" s="40">
        <f t="shared" si="4"/>
        <v>43488.533351999999</v>
      </c>
    </row>
    <row r="24" spans="1:21" ht="12" customHeight="1" x14ac:dyDescent="0.2">
      <c r="A24" s="41" t="s">
        <v>48</v>
      </c>
      <c r="B24" s="39" t="s">
        <v>47</v>
      </c>
      <c r="C24" s="42">
        <v>59192.050369999837</v>
      </c>
      <c r="D24" s="43">
        <v>1.2999999999999999E-4</v>
      </c>
      <c r="E24">
        <f t="shared" si="0"/>
        <v>21591.823428463205</v>
      </c>
      <c r="F24">
        <f t="shared" si="1"/>
        <v>21592</v>
      </c>
      <c r="G24">
        <f t="shared" si="2"/>
        <v>-0.13713160016050097</v>
      </c>
      <c r="K24">
        <f t="shared" si="5"/>
        <v>-0.13713160016050097</v>
      </c>
      <c r="O24">
        <f t="shared" ca="1" si="3"/>
        <v>-0.13093476363989665</v>
      </c>
      <c r="Q24" s="40">
        <f t="shared" si="4"/>
        <v>44173.550369999837</v>
      </c>
    </row>
    <row r="25" spans="1:21" ht="12" customHeight="1" x14ac:dyDescent="0.25">
      <c r="A25" s="41" t="s">
        <v>51</v>
      </c>
      <c r="B25" s="39" t="s">
        <v>47</v>
      </c>
      <c r="C25" s="44">
        <v>59192.050369999997</v>
      </c>
      <c r="D25" s="45">
        <v>1.2999999999999999E-4</v>
      </c>
      <c r="E25">
        <f t="shared" si="0"/>
        <v>21591.823428463413</v>
      </c>
      <c r="F25">
        <f t="shared" si="1"/>
        <v>21592</v>
      </c>
      <c r="G25">
        <f t="shared" si="2"/>
        <v>-0.1371316000004299</v>
      </c>
      <c r="K25">
        <f t="shared" si="5"/>
        <v>-0.1371316000004299</v>
      </c>
      <c r="O25">
        <f t="shared" ca="1" si="3"/>
        <v>-0.13093476363989665</v>
      </c>
      <c r="Q25" s="40">
        <f t="shared" si="4"/>
        <v>44173.550369999997</v>
      </c>
    </row>
    <row r="26" spans="1:21" ht="12" customHeight="1" x14ac:dyDescent="0.25">
      <c r="A26" s="41" t="s">
        <v>52</v>
      </c>
      <c r="B26" s="39" t="s">
        <v>47</v>
      </c>
      <c r="C26" s="44">
        <v>59213.018448000003</v>
      </c>
      <c r="D26" s="45">
        <v>4.3999999999999997E-2</v>
      </c>
      <c r="E26">
        <f t="shared" si="0"/>
        <v>21618.822061540381</v>
      </c>
      <c r="F26">
        <f t="shared" si="1"/>
        <v>21619</v>
      </c>
      <c r="G26">
        <f t="shared" si="2"/>
        <v>-0.13819320000038715</v>
      </c>
      <c r="K26">
        <f t="shared" si="5"/>
        <v>-0.13819320000038715</v>
      </c>
      <c r="O26">
        <f t="shared" ca="1" si="3"/>
        <v>-0.13109027414260849</v>
      </c>
      <c r="Q26" s="40">
        <f t="shared" si="4"/>
        <v>44194.518448000003</v>
      </c>
    </row>
    <row r="27" spans="1:21" ht="12" customHeight="1" x14ac:dyDescent="0.2">
      <c r="A27" s="41" t="s">
        <v>48</v>
      </c>
      <c r="B27" s="39" t="s">
        <v>47</v>
      </c>
      <c r="C27" s="42">
        <v>59213.018449999858</v>
      </c>
      <c r="D27" s="43">
        <v>4.3600000000000002E-3</v>
      </c>
      <c r="E27">
        <f t="shared" si="0"/>
        <v>21618.822064115408</v>
      </c>
      <c r="F27">
        <f t="shared" si="1"/>
        <v>21619</v>
      </c>
      <c r="G27">
        <f t="shared" si="2"/>
        <v>-0.13819120014522923</v>
      </c>
      <c r="K27">
        <f t="shared" si="5"/>
        <v>-0.13819120014522923</v>
      </c>
      <c r="O27">
        <f t="shared" ca="1" si="3"/>
        <v>-0.13109027414260849</v>
      </c>
      <c r="Q27" s="40">
        <f t="shared" si="4"/>
        <v>44194.518449999858</v>
      </c>
    </row>
    <row r="28" spans="1:21" ht="12" customHeight="1" x14ac:dyDescent="0.25">
      <c r="A28" s="41" t="s">
        <v>54</v>
      </c>
      <c r="B28" s="39" t="s">
        <v>53</v>
      </c>
      <c r="C28" s="44">
        <v>59232.055789999999</v>
      </c>
      <c r="D28" s="45">
        <v>1.4999999999999999E-4</v>
      </c>
      <c r="E28">
        <f t="shared" si="0"/>
        <v>21643.334666435236</v>
      </c>
      <c r="F28">
        <f t="shared" si="1"/>
        <v>21643.5</v>
      </c>
      <c r="G28">
        <f t="shared" si="2"/>
        <v>-0.12840380000125151</v>
      </c>
      <c r="K28">
        <f t="shared" si="5"/>
        <v>-0.12840380000125151</v>
      </c>
      <c r="O28">
        <f t="shared" ca="1" si="3"/>
        <v>-0.13123138552469887</v>
      </c>
      <c r="Q28" s="40">
        <f t="shared" si="4"/>
        <v>44213.555789999999</v>
      </c>
    </row>
    <row r="29" spans="1:21" ht="12" customHeight="1" x14ac:dyDescent="0.25">
      <c r="A29" s="41" t="s">
        <v>55</v>
      </c>
      <c r="B29" s="39" t="s">
        <v>47</v>
      </c>
      <c r="C29" s="44">
        <v>59237.09633</v>
      </c>
      <c r="D29" s="45">
        <v>1.1E-4</v>
      </c>
      <c r="E29">
        <f t="shared" si="0"/>
        <v>21649.824898394971</v>
      </c>
      <c r="F29">
        <f t="shared" si="1"/>
        <v>21650</v>
      </c>
      <c r="G29">
        <f t="shared" si="2"/>
        <v>-0.13599000000249362</v>
      </c>
      <c r="K29">
        <f t="shared" si="5"/>
        <v>-0.13599000000249362</v>
      </c>
      <c r="O29">
        <f t="shared" ca="1" si="3"/>
        <v>-0.13126882323831468</v>
      </c>
      <c r="Q29" s="40">
        <f t="shared" si="4"/>
        <v>44218.59633</v>
      </c>
    </row>
    <row r="30" spans="1:21" ht="12" customHeight="1" x14ac:dyDescent="0.25">
      <c r="A30" s="41" t="s">
        <v>56</v>
      </c>
      <c r="B30" s="39" t="s">
        <v>53</v>
      </c>
      <c r="C30" s="44">
        <v>59632.036010000003</v>
      </c>
      <c r="D30" s="45">
        <v>6.0000000000000002E-5</v>
      </c>
      <c r="E30">
        <f t="shared" si="0"/>
        <v>22158.351789026197</v>
      </c>
      <c r="F30">
        <f t="shared" si="1"/>
        <v>22158.5</v>
      </c>
      <c r="G30">
        <f t="shared" si="2"/>
        <v>-0.11510580000322079</v>
      </c>
      <c r="K30">
        <f t="shared" si="5"/>
        <v>-0.11510580000322079</v>
      </c>
      <c r="O30">
        <f t="shared" ca="1" si="3"/>
        <v>-0.13419760437272088</v>
      </c>
      <c r="Q30" s="40">
        <f t="shared" si="4"/>
        <v>44613.536010000003</v>
      </c>
    </row>
    <row r="31" spans="1:21" ht="12" customHeight="1" x14ac:dyDescent="0.25">
      <c r="A31" s="41" t="s">
        <v>56</v>
      </c>
      <c r="B31" s="39" t="s">
        <v>47</v>
      </c>
      <c r="C31" s="44">
        <v>59651.058389999998</v>
      </c>
      <c r="D31" s="45">
        <v>3.0000000000000001E-5</v>
      </c>
      <c r="E31">
        <f t="shared" si="0"/>
        <v>22182.845128752917</v>
      </c>
      <c r="F31">
        <f t="shared" si="1"/>
        <v>22183</v>
      </c>
      <c r="G31">
        <f t="shared" si="2"/>
        <v>-0.12027839999791468</v>
      </c>
      <c r="K31">
        <f t="shared" si="5"/>
        <v>-0.12027839999791468</v>
      </c>
      <c r="O31">
        <f t="shared" ca="1" si="3"/>
        <v>-0.13433871575481127</v>
      </c>
      <c r="Q31" s="40">
        <f t="shared" si="4"/>
        <v>44632.558389999998</v>
      </c>
    </row>
    <row r="32" spans="1:21" ht="12" customHeight="1" x14ac:dyDescent="0.25">
      <c r="A32" s="41" t="s">
        <v>56</v>
      </c>
      <c r="B32" s="39" t="s">
        <v>53</v>
      </c>
      <c r="C32" s="44">
        <v>59917.074760000003</v>
      </c>
      <c r="D32" s="45">
        <v>4.0000000000000003E-5</v>
      </c>
      <c r="E32">
        <f t="shared" si="0"/>
        <v>22525.3695301833</v>
      </c>
      <c r="F32">
        <f t="shared" si="1"/>
        <v>22525.5</v>
      </c>
      <c r="G32">
        <f t="shared" si="2"/>
        <v>-0.10132739999971818</v>
      </c>
      <c r="K32">
        <f t="shared" si="5"/>
        <v>-0.10132739999971818</v>
      </c>
      <c r="O32">
        <f t="shared" ca="1" si="3"/>
        <v>-0.13631139527995217</v>
      </c>
      <c r="Q32" s="40">
        <f t="shared" si="4"/>
        <v>44898.574760000003</v>
      </c>
    </row>
    <row r="33" spans="1:17" ht="12" customHeight="1" x14ac:dyDescent="0.25">
      <c r="A33" s="41" t="s">
        <v>49</v>
      </c>
      <c r="B33" s="39" t="s">
        <v>47</v>
      </c>
      <c r="C33" s="46">
        <v>59964.05242</v>
      </c>
      <c r="D33" s="47">
        <v>1.8000000000000001E-4</v>
      </c>
      <c r="E33">
        <f t="shared" si="0"/>
        <v>22585.858269549597</v>
      </c>
      <c r="F33">
        <f t="shared" si="1"/>
        <v>22586</v>
      </c>
      <c r="G33">
        <f t="shared" si="2"/>
        <v>-0.11007280000194442</v>
      </c>
      <c r="K33">
        <f t="shared" si="5"/>
        <v>-0.11007280000194442</v>
      </c>
      <c r="O33">
        <f t="shared" ca="1" si="3"/>
        <v>-0.13665985399899161</v>
      </c>
      <c r="Q33" s="40">
        <f t="shared" si="4"/>
        <v>44945.55242</v>
      </c>
    </row>
    <row r="34" spans="1:17" x14ac:dyDescent="0.2">
      <c r="C34" s="7"/>
      <c r="D34" s="7"/>
    </row>
    <row r="35" spans="1:17" x14ac:dyDescent="0.2">
      <c r="C35" s="7"/>
      <c r="D35" s="7"/>
    </row>
    <row r="36" spans="1:17" x14ac:dyDescent="0.2">
      <c r="C36" s="7"/>
      <c r="D36" s="7"/>
    </row>
    <row r="37" spans="1:17" x14ac:dyDescent="0.2">
      <c r="C37" s="7"/>
      <c r="D37" s="7"/>
    </row>
    <row r="38" spans="1:17" x14ac:dyDescent="0.2">
      <c r="C38" s="7"/>
      <c r="D38" s="7"/>
    </row>
    <row r="39" spans="1:17" x14ac:dyDescent="0.2">
      <c r="C39" s="7"/>
      <c r="D39" s="7"/>
    </row>
    <row r="40" spans="1:17" x14ac:dyDescent="0.2">
      <c r="C40" s="7"/>
      <c r="D40" s="7"/>
    </row>
    <row r="41" spans="1:17" x14ac:dyDescent="0.2">
      <c r="C41" s="7"/>
      <c r="D41" s="7"/>
    </row>
    <row r="42" spans="1:17" x14ac:dyDescent="0.2">
      <c r="C42" s="7"/>
      <c r="D42" s="7"/>
    </row>
    <row r="43" spans="1:17" x14ac:dyDescent="0.2">
      <c r="C43" s="7"/>
      <c r="D43" s="7"/>
    </row>
    <row r="44" spans="1:17" x14ac:dyDescent="0.2">
      <c r="C44" s="7"/>
      <c r="D44" s="7"/>
    </row>
    <row r="45" spans="1:17" x14ac:dyDescent="0.2">
      <c r="C45" s="7"/>
      <c r="D45" s="7"/>
    </row>
    <row r="46" spans="1:17" x14ac:dyDescent="0.2">
      <c r="C46" s="7"/>
      <c r="D46" s="7"/>
    </row>
    <row r="47" spans="1:17" x14ac:dyDescent="0.2">
      <c r="C47" s="7"/>
      <c r="D47" s="7"/>
    </row>
    <row r="48" spans="1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</sheetData>
  <sortState xmlns:xlrd2="http://schemas.microsoft.com/office/spreadsheetml/2017/richdata2" ref="A21:U33">
    <sortCondition ref="C21:C33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2023-01-20T00:51:07Z</dcterms:modified>
</cp:coreProperties>
</file>