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438C3B8A-75CA-411D-9FB4-E8C70FD74E1E}" xr6:coauthVersionLast="47" xr6:coauthVersionMax="47" xr10:uidLastSave="{00000000-0000-0000-0000-000000000000}"/>
  <bookViews>
    <workbookView xWindow="13185" yWindow="765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/>
  <c r="G30" i="1"/>
  <c r="I30" i="1" s="1"/>
  <c r="Q30" i="1"/>
  <c r="E21" i="1"/>
  <c r="F21" i="1"/>
  <c r="G21" i="1"/>
  <c r="N21" i="1" s="1"/>
  <c r="E23" i="1"/>
  <c r="F23" i="1" s="1"/>
  <c r="G23" i="1" s="1"/>
  <c r="I23" i="1" s="1"/>
  <c r="G11" i="1"/>
  <c r="F11" i="1"/>
  <c r="E22" i="1"/>
  <c r="F22" i="1" s="1"/>
  <c r="G22" i="1" s="1"/>
  <c r="H22" i="1" s="1"/>
  <c r="Q21" i="1"/>
  <c r="Q23" i="1"/>
  <c r="E14" i="1"/>
  <c r="E15" i="1" s="1"/>
  <c r="C17" i="1"/>
  <c r="Q22" i="1"/>
  <c r="C11" i="1"/>
  <c r="C12" i="1" l="1"/>
  <c r="C16" i="1" l="1"/>
  <c r="D18" i="1" s="1"/>
  <c r="O23" i="1"/>
  <c r="O29" i="1"/>
  <c r="O25" i="1"/>
  <c r="O22" i="1"/>
  <c r="C15" i="1"/>
  <c r="O30" i="1"/>
  <c r="O27" i="1"/>
  <c r="O21" i="1"/>
  <c r="O24" i="1"/>
  <c r="O26" i="1"/>
  <c r="O28" i="1"/>
  <c r="C18" i="1" l="1"/>
  <c r="E16" i="1"/>
  <c r="E17" i="1" s="1"/>
</calcChain>
</file>

<file path=xl/sharedStrings.xml><?xml version="1.0" encoding="utf-8"?>
<sst xmlns="http://schemas.openxmlformats.org/spreadsheetml/2006/main" count="67" uniqueCount="50">
  <si>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</si>
  <si>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</si>
  <si>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</si>
  <si>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</si>
  <si>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</si>
  <si>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</si>
  <si>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</si>
  <si>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</si>
  <si>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</si>
  <si>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</si>
  <si>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</si>
  <si>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</si>
  <si>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</si>
  <si>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</si>
  <si>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</si>
  <si>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</si>
  <si>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</si>
  <si>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</si>
  <si>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</si>
  <si>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</si>
  <si>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</si>
  <si>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</si>
  <si>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</si>
  <si>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</si>
  <si>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</si>
  <si>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</si>
  <si>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</si>
  <si>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</si>
  <si>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</si>
  <si>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</si>
  <si>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</si>
  <si>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</si>
  <si>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</si>
  <si>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</si>
  <si>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</si>
  <si>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</si>
  <si>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</si>
  <si>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</si>
  <si>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</si>
  <si>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</si>
  <si>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</si>
  <si>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</si>
  <si>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</si>
  <si>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AH Mic / GSC 7969-0794</t>
  </si>
  <si>
    <t>EW/KW</t>
  </si>
  <si>
    <t>Malkov</t>
  </si>
  <si>
    <t>IBVS 6093</t>
  </si>
  <si>
    <t>I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</si>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</sst>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Mic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3-4FA7-9F34-0B4ECCB55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-9.3000000197207555E-4</c:v>
                </c:pt>
                <c:pt idx="3">
                  <c:v>-1.2057500003720634E-2</c:v>
                </c:pt>
                <c:pt idx="4">
                  <c:v>-1.1995000000752043E-2</c:v>
                </c:pt>
                <c:pt idx="5">
                  <c:v>-1.186250000318978E-2</c:v>
                </c:pt>
                <c:pt idx="6">
                  <c:v>-1.3559999999415595E-2</c:v>
                </c:pt>
                <c:pt idx="7">
                  <c:v>-1.0277499997755513E-2</c:v>
                </c:pt>
                <c:pt idx="8">
                  <c:v>-1.3605000007373746E-2</c:v>
                </c:pt>
                <c:pt idx="9">
                  <c:v>-1.1182500005816109E-2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3-4FA7-9F34-0B4ECCB55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F3-4FA7-9F34-0B4ECCB55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F3-4FA7-9F34-0B4ECCB55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3-4FA7-9F34-0B4ECCB55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F3-4FA7-9F34-0B4ECCB55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0">
                  <c:v>1.7342499995720573E-2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F3-4FA7-9F34-0B4ECCB55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3.0585896590423808E-2</c:v>
                </c:pt>
                <c:pt idx="1">
                  <c:v>2.0570172282840735E-3</c:v>
                </c:pt>
                <c:pt idx="2">
                  <c:v>-6.7009892654770354E-3</c:v>
                </c:pt>
                <c:pt idx="3">
                  <c:v>-1.1535362427345658E-2</c:v>
                </c:pt>
                <c:pt idx="4">
                  <c:v>-1.1535667839763491E-2</c:v>
                </c:pt>
                <c:pt idx="5">
                  <c:v>-1.1537194901852652E-2</c:v>
                </c:pt>
                <c:pt idx="6">
                  <c:v>-1.1537500314270486E-2</c:v>
                </c:pt>
                <c:pt idx="7">
                  <c:v>-1.1537805726688317E-2</c:v>
                </c:pt>
                <c:pt idx="8">
                  <c:v>-1.1571095680232046E-2</c:v>
                </c:pt>
                <c:pt idx="9">
                  <c:v>-1.1571401092649878E-2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F3-4FA7-9F34-0B4ECCB55E5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F3-4FA7-9F34-0B4ECCB55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72272"/>
        <c:axId val="1"/>
      </c:scatterChart>
      <c:valAx>
        <c:axId val="74747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7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F4ECDF5-8264-470D-F4FA-40DD6CA89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3"/>
  <sheetViews>
    <sheetView tabSelected="1" workbookViewId="0">
      <selection activeCell="J35" sqref="J35"/>
    </sheetView>
  </sheetViews>
  <sheetFormatPr defaultColWidth="10.28515625" defaultRowHeight="12.75" x14ac:dyDescent="0.2"/>
  <cols>
    <col min="1" max="1" width="15.71093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51872.69</v>
      </c>
      <c r="D7" s="30" t="s">
        <v>42</v>
      </c>
    </row>
    <row r="8" spans="1:7" x14ac:dyDescent="0.2">
      <c r="A8" t="s">
        <v>3</v>
      </c>
      <c r="C8" s="8">
        <v>0.32433499999999998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INTERCEPT(INDIRECT($G$11):G985,INDIRECT($F$11):F985)</f>
        <v>2.0570172282840735E-3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SLOPE(INDIRECT($G$11):G985,INDIRECT($F$11):F985)</f>
        <v>-6.1082483566474471E-7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59963.75145787037</v>
      </c>
    </row>
    <row r="15" spans="1:7" x14ac:dyDescent="0.2">
      <c r="A15" s="12" t="s">
        <v>17</v>
      </c>
      <c r="B15" s="10"/>
      <c r="C15" s="13">
        <f ca="1">(C7+C11)+(C8+C12)*INT(MAX(F21:F3526))</f>
        <v>59108.916613904323</v>
      </c>
      <c r="D15" s="14" t="s">
        <v>39</v>
      </c>
      <c r="E15" s="15">
        <f ca="1">ROUND(2*(E14-$C$7)/$C$8,0)/2+E13</f>
        <v>24947.5</v>
      </c>
    </row>
    <row r="16" spans="1:7" x14ac:dyDescent="0.2">
      <c r="A16" s="16" t="s">
        <v>4</v>
      </c>
      <c r="B16" s="10"/>
      <c r="C16" s="17">
        <f ca="1">+C8+C12</f>
        <v>0.32433438917516433</v>
      </c>
      <c r="D16" s="14" t="s">
        <v>40</v>
      </c>
      <c r="E16" s="24">
        <f ca="1">ROUND(2*(E14-$C$15)/$C$16,0)/2+E13</f>
        <v>2636.5</v>
      </c>
    </row>
    <row r="17" spans="1:18" ht="13.5" thickBot="1" x14ac:dyDescent="0.25">
      <c r="A17" s="14" t="s">
        <v>30</v>
      </c>
      <c r="B17" s="10"/>
      <c r="C17" s="10">
        <f>COUNT(C21:C2184)</f>
        <v>10</v>
      </c>
      <c r="D17" s="14" t="s">
        <v>34</v>
      </c>
      <c r="E17" s="18">
        <f ca="1">+$C$15+$C$16*E16-15018.5-$C$9/24</f>
        <v>44945.920064297978</v>
      </c>
    </row>
    <row r="18" spans="1:18" ht="14.25" thickTop="1" thickBot="1" x14ac:dyDescent="0.25">
      <c r="A18" s="16" t="s">
        <v>5</v>
      </c>
      <c r="B18" s="10"/>
      <c r="C18" s="19">
        <f ca="1">+C15</f>
        <v>59108.916613904323</v>
      </c>
      <c r="D18" s="20">
        <f ca="1">+C16</f>
        <v>0.32433438917516433</v>
      </c>
      <c r="E18" s="21" t="s">
        <v>35</v>
      </c>
    </row>
    <row r="19" spans="1:18" ht="13.5" thickTop="1" x14ac:dyDescent="0.2">
      <c r="A19" s="25" t="s">
        <v>36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45</v>
      </c>
      <c r="C21" s="8">
        <v>36724.478999999999</v>
      </c>
      <c r="D21" s="8"/>
      <c r="E21">
        <f>+(C21-C$7)/C$8</f>
        <v>-46705.446529051762</v>
      </c>
      <c r="F21">
        <f>ROUND(2*E21,0)/2</f>
        <v>-46705.5</v>
      </c>
      <c r="G21">
        <f>+C21-(C$7+F21*C$8)</f>
        <v>1.7342499995720573E-2</v>
      </c>
      <c r="N21">
        <f>+G21</f>
        <v>1.7342499995720573E-2</v>
      </c>
      <c r="O21">
        <f ca="1">+C$11+C$12*$F21</f>
        <v>3.0585896590423808E-2</v>
      </c>
      <c r="Q21" s="2">
        <f>+C21-15018.5</f>
        <v>21705.978999999999</v>
      </c>
    </row>
    <row r="22" spans="1:18" x14ac:dyDescent="0.2">
      <c r="A22" t="s">
        <v>42</v>
      </c>
      <c r="C22" s="8">
        <v>51872.69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2.0570172282840735E-3</v>
      </c>
      <c r="Q22" s="2">
        <f>+C22-15018.5</f>
        <v>36854.19</v>
      </c>
    </row>
    <row r="23" spans="1:18" x14ac:dyDescent="0.2">
      <c r="A23" s="31" t="s">
        <v>46</v>
      </c>
      <c r="B23" s="32" t="s">
        <v>47</v>
      </c>
      <c r="C23" s="31">
        <v>56523.004300000001</v>
      </c>
      <c r="D23" s="31">
        <v>4.0000000000000002E-4</v>
      </c>
      <c r="E23">
        <f>+(C23-C$7)/C$8</f>
        <v>14337.997132594381</v>
      </c>
      <c r="F23">
        <f>ROUND(2*E23,0)/2</f>
        <v>14338</v>
      </c>
      <c r="G23">
        <f>+C23-(C$7+F23*C$8)</f>
        <v>-9.3000000197207555E-4</v>
      </c>
      <c r="I23">
        <f>+G23</f>
        <v>-9.3000000197207555E-4</v>
      </c>
      <c r="O23">
        <f ca="1">+C$11+C$12*$F23</f>
        <v>-6.7009892654770354E-3</v>
      </c>
      <c r="Q23" s="2">
        <f>+C23-15018.5</f>
        <v>41504.504300000001</v>
      </c>
    </row>
    <row r="24" spans="1:18" x14ac:dyDescent="0.2">
      <c r="A24" s="33" t="s">
        <v>48</v>
      </c>
      <c r="B24" s="34" t="s">
        <v>47</v>
      </c>
      <c r="C24" s="35">
        <v>59089.94253</v>
      </c>
      <c r="D24" s="35">
        <v>8.4999999999999995E-4</v>
      </c>
      <c r="E24">
        <f>+(C24-C$7)/C$8</f>
        <v>22252.462823932041</v>
      </c>
      <c r="F24">
        <f>ROUND(2*E24,0)/2</f>
        <v>22252.5</v>
      </c>
      <c r="G24">
        <f>+C24-(C$7+F24*C$8)</f>
        <v>-1.2057500003720634E-2</v>
      </c>
      <c r="I24">
        <f>+G24</f>
        <v>-1.2057500003720634E-2</v>
      </c>
      <c r="O24">
        <f ca="1">+C$11+C$12*$F24</f>
        <v>-1.1535362427345658E-2</v>
      </c>
      <c r="Q24" s="2">
        <f>+C24-15018.5</f>
        <v>44071.44253</v>
      </c>
    </row>
    <row r="25" spans="1:18" x14ac:dyDescent="0.2">
      <c r="A25" s="33" t="s">
        <v>48</v>
      </c>
      <c r="B25" s="34" t="s">
        <v>49</v>
      </c>
      <c r="C25" s="35">
        <v>59090.104760000002</v>
      </c>
      <c r="D25" s="35">
        <v>9.3999999999999997E-4</v>
      </c>
      <c r="E25">
        <f>+(C25-C$7)/C$8</f>
        <v>22252.963016634036</v>
      </c>
      <c r="F25">
        <f>ROUND(2*E25,0)/2</f>
        <v>22253</v>
      </c>
      <c r="G25">
        <f>+C25-(C$7+F25*C$8)</f>
        <v>-1.1995000000752043E-2</v>
      </c>
      <c r="I25">
        <f>+G25</f>
        <v>-1.1995000000752043E-2</v>
      </c>
      <c r="O25">
        <f ca="1">+C$11+C$12*$F25</f>
        <v>-1.1535667839763491E-2</v>
      </c>
      <c r="Q25" s="2">
        <f>+C25-15018.5</f>
        <v>44071.604760000002</v>
      </c>
    </row>
    <row r="26" spans="1:18" x14ac:dyDescent="0.2">
      <c r="A26" s="33" t="s">
        <v>48</v>
      </c>
      <c r="B26" s="34" t="s">
        <v>47</v>
      </c>
      <c r="C26" s="35">
        <v>59090.915730000001</v>
      </c>
      <c r="D26" s="35">
        <v>8.8000000000000003E-4</v>
      </c>
      <c r="E26">
        <f>+(C26-C$7)/C$8</f>
        <v>22255.463425162252</v>
      </c>
      <c r="F26">
        <f>ROUND(2*E26,0)/2</f>
        <v>22255.5</v>
      </c>
      <c r="G26">
        <f>+C26-(C$7+F26*C$8)</f>
        <v>-1.186250000318978E-2</v>
      </c>
      <c r="I26">
        <f>+G26</f>
        <v>-1.186250000318978E-2</v>
      </c>
      <c r="O26">
        <f ca="1">+C$11+C$12*$F26</f>
        <v>-1.1537194901852652E-2</v>
      </c>
      <c r="Q26" s="2">
        <f>+C26-15018.5</f>
        <v>44072.415730000001</v>
      </c>
    </row>
    <row r="27" spans="1:18" ht="12" customHeight="1" x14ac:dyDescent="0.2">
      <c r="A27" s="33" t="s">
        <v>48</v>
      </c>
      <c r="B27" s="34" t="s">
        <v>49</v>
      </c>
      <c r="C27" s="35">
        <v>59091.076200000003</v>
      </c>
      <c r="D27" s="35">
        <v>1.15E-3</v>
      </c>
      <c r="E27">
        <f>+(C27-C$7)/C$8</f>
        <v>22255.958191376205</v>
      </c>
      <c r="F27">
        <f>ROUND(2*E27,0)/2</f>
        <v>22256</v>
      </c>
      <c r="G27">
        <f>+C27-(C$7+F27*C$8)</f>
        <v>-1.3559999999415595E-2</v>
      </c>
      <c r="I27">
        <f>+G27</f>
        <v>-1.3559999999415595E-2</v>
      </c>
      <c r="O27">
        <f ca="1">+C$11+C$12*$F27</f>
        <v>-1.1537500314270486E-2</v>
      </c>
      <c r="Q27" s="2">
        <f>+C27-15018.5</f>
        <v>44072.576200000003</v>
      </c>
    </row>
    <row r="28" spans="1:18" ht="12" customHeight="1" x14ac:dyDescent="0.2">
      <c r="A28" s="33" t="s">
        <v>48</v>
      </c>
      <c r="B28" s="34" t="s">
        <v>47</v>
      </c>
      <c r="C28" s="35">
        <v>59091.241650000004</v>
      </c>
      <c r="D28" s="35">
        <v>1.0300000000000001E-3</v>
      </c>
      <c r="E28">
        <f>+(C28-C$7)/C$8</f>
        <v>22256.468312084733</v>
      </c>
      <c r="F28">
        <f>ROUND(2*E28,0)/2</f>
        <v>22256.5</v>
      </c>
      <c r="G28">
        <f>+C28-(C$7+F28*C$8)</f>
        <v>-1.0277499997755513E-2</v>
      </c>
      <c r="I28">
        <f>+G28</f>
        <v>-1.0277499997755513E-2</v>
      </c>
      <c r="O28">
        <f ca="1">+C$11+C$12*$F28</f>
        <v>-1.1537805726688317E-2</v>
      </c>
      <c r="Q28" s="2">
        <f>+C28-15018.5</f>
        <v>44072.741650000004</v>
      </c>
    </row>
    <row r="29" spans="1:18" ht="12" customHeight="1" x14ac:dyDescent="0.2">
      <c r="A29" s="33" t="s">
        <v>48</v>
      </c>
      <c r="B29" s="34" t="s">
        <v>49</v>
      </c>
      <c r="C29" s="35">
        <v>59108.914579999997</v>
      </c>
      <c r="D29" s="35">
        <v>1.1199999999999999E-3</v>
      </c>
      <c r="E29">
        <f>+(C29-C$7)/C$8</f>
        <v>22310.958052630751</v>
      </c>
      <c r="F29">
        <f>ROUND(2*E29,0)/2</f>
        <v>22311</v>
      </c>
      <c r="G29">
        <f>+C29-(C$7+F29*C$8)</f>
        <v>-1.3605000007373746E-2</v>
      </c>
      <c r="I29">
        <f>+G29</f>
        <v>-1.3605000007373746E-2</v>
      </c>
      <c r="O29">
        <f ca="1">+C$11+C$12*$F29</f>
        <v>-1.1571095680232046E-2</v>
      </c>
      <c r="Q29" s="2">
        <f>+C29-15018.5</f>
        <v>44090.414579999997</v>
      </c>
    </row>
    <row r="30" spans="1:18" ht="12" customHeight="1" x14ac:dyDescent="0.2">
      <c r="A30" s="33" t="s">
        <v>48</v>
      </c>
      <c r="B30" s="34" t="s">
        <v>47</v>
      </c>
      <c r="C30" s="35">
        <v>59109.079169999997</v>
      </c>
      <c r="D30" s="35">
        <v>1.2199999999999999E-3</v>
      </c>
      <c r="E30">
        <f>+(C30-C$7)/C$8</f>
        <v>22311.465521759896</v>
      </c>
      <c r="F30">
        <f>ROUND(2*E30,0)/2</f>
        <v>22311.5</v>
      </c>
      <c r="G30">
        <f>+C30-(C$7+F30*C$8)</f>
        <v>-1.1182500005816109E-2</v>
      </c>
      <c r="I30">
        <f>+G30</f>
        <v>-1.1182500005816109E-2</v>
      </c>
      <c r="O30">
        <f ca="1">+C$11+C$12*$F30</f>
        <v>-1.1571401092649878E-2</v>
      </c>
      <c r="Q30" s="2">
        <f>+C30-15018.5</f>
        <v>44090.579169999997</v>
      </c>
    </row>
    <row r="31" spans="1:18" ht="12" customHeight="1" x14ac:dyDescent="0.2">
      <c r="C31" s="8"/>
      <c r="D31" s="8"/>
    </row>
    <row r="32" spans="1:18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</sheetData>
  <sortState xmlns:xlrd2="http://schemas.microsoft.com/office/spreadsheetml/2017/richdata2" ref="A21:R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2023-01-19T05:02:06Z</dcterms:modified>
</cp:coreProperties>
</file>