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3B491DDB-2176-4002-A2ED-E88BD4FCB636}" xr6:coauthVersionLast="47" xr6:coauthVersionMax="47" xr10:uidLastSave="{00000000-0000-0000-0000-000000000000}"/>
  <bookViews>
    <workbookView xWindow="13500" yWindow="525" windowWidth="12630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J26" i="1" s="1"/>
  <c r="Q26" i="1"/>
  <c r="E27" i="1"/>
  <c r="F27" i="1"/>
  <c r="G27" i="1" s="1"/>
  <c r="J27" i="1" s="1"/>
  <c r="Q27" i="1"/>
  <c r="E28" i="1"/>
  <c r="F28" i="1"/>
  <c r="G28" i="1" s="1"/>
  <c r="J28" i="1" s="1"/>
  <c r="Q28" i="1"/>
  <c r="E29" i="1"/>
  <c r="F29" i="1"/>
  <c r="G29" i="1" s="1"/>
  <c r="J29" i="1" s="1"/>
  <c r="Q29" i="1"/>
  <c r="E14" i="1"/>
  <c r="E15" i="1" s="1"/>
  <c r="E24" i="1"/>
  <c r="F24" i="1"/>
  <c r="G11" i="1"/>
  <c r="F11" i="1"/>
  <c r="Q22" i="1"/>
  <c r="Q23" i="1"/>
  <c r="Q24" i="1"/>
  <c r="Q25" i="1"/>
  <c r="C21" i="1"/>
  <c r="A21" i="1"/>
  <c r="C7" i="1"/>
  <c r="E22" i="1"/>
  <c r="F22" i="1"/>
  <c r="C8" i="1"/>
  <c r="E21" i="1"/>
  <c r="F21" i="1"/>
  <c r="C17" i="1"/>
  <c r="Q21" i="1"/>
  <c r="E25" i="1"/>
  <c r="F25" i="1"/>
  <c r="G25" i="1"/>
  <c r="I25" i="1"/>
  <c r="G22" i="1"/>
  <c r="I22" i="1"/>
  <c r="E23" i="1"/>
  <c r="F23" i="1"/>
  <c r="G23" i="1"/>
  <c r="I23" i="1"/>
  <c r="G24" i="1"/>
  <c r="I24" i="1"/>
  <c r="G21" i="1"/>
  <c r="H21" i="1"/>
  <c r="C11" i="1"/>
  <c r="C12" i="1" l="1"/>
  <c r="O28" i="1" l="1"/>
  <c r="O29" i="1"/>
  <c r="O27" i="1"/>
  <c r="O26" i="1"/>
  <c r="C16" i="1"/>
  <c r="D18" i="1" s="1"/>
  <c r="O22" i="1"/>
  <c r="C15" i="1"/>
  <c r="O25" i="1"/>
  <c r="O21" i="1"/>
  <c r="O24" i="1"/>
  <c r="O23" i="1"/>
  <c r="C18" i="1" l="1"/>
  <c r="E16" i="1"/>
  <c r="E17" i="1" s="1"/>
</calcChain>
</file>

<file path=xl/sharedStrings.xml><?xml version="1.0" encoding="utf-8"?>
<sst xmlns="http://schemas.openxmlformats.org/spreadsheetml/2006/main" count="71" uniqueCount="53">
  <si>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</si>
  <si>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</si>
  <si>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</si>
  <si>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</si>
  <si>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</si>
  <si>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</si>
  <si>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</si>
  <si>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</si>
  <si>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</si>
  <si>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</si>
  <si>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</si>
  <si>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</si>
  <si>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</si>
  <si>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</si>
  <si>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</si>
  <si>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</si>
  <si>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</si>
  <si>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</si>
  <si>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</si>
  <si>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</si>
  <si>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</si>
  <si>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</si>
  <si>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</si>
  <si>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</si>
  <si>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</si>
  <si>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</si>
  <si>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</si>
  <si>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</si>
  <si>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</si>
  <si>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</si>
  <si>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</si>
  <si>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</si>
  <si>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</si>
  <si>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</si>
  <si>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</si>
  <si>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</si>
  <si>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G5384-2490 _Mon.xls</t>
  </si>
  <si>
    <t>EW</t>
  </si>
  <si>
    <t>IBVS 5557 Eph.</t>
  </si>
  <si>
    <t>IBVS 5557</t>
  </si>
  <si>
    <t>Mon</t>
  </si>
  <si>
    <t xml:space="preserve">V0880 Mon / GSC 5384-2490 / NSV 17236 </t>
  </si>
  <si>
    <t>OEJV 0160</t>
  </si>
  <si>
    <t>II</t>
  </si>
  <si>
    <t>I</t>
  </si>
  <si>
    <t>OEJV</t>
  </si>
  <si>
    <t>Add cycle</t>
  </si>
  <si>
    <t>Old Cycle</t>
  </si>
  <si>
    <t>VSB, 91</t>
  </si>
  <si>
    <t>Ha</t>
  </si>
  <si>
    <t>Ic</t>
  </si>
  <si>
    <t>V</t>
  </si>
  <si>
    <t>VSB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</si>
</sst>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72" fontId="15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V0880 Mon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10964.5</c:v>
                </c:pt>
                <c:pt idx="2">
                  <c:v>10965</c:v>
                </c:pt>
                <c:pt idx="3">
                  <c:v>10970</c:v>
                </c:pt>
                <c:pt idx="4">
                  <c:v>10970.5</c:v>
                </c:pt>
                <c:pt idx="5">
                  <c:v>18845.5</c:v>
                </c:pt>
                <c:pt idx="6">
                  <c:v>18845.5</c:v>
                </c:pt>
                <c:pt idx="7">
                  <c:v>19718.5</c:v>
                </c:pt>
                <c:pt idx="8">
                  <c:v>19718.5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FF-4625-9E67-8864024BAF8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10964.5</c:v>
                </c:pt>
                <c:pt idx="2">
                  <c:v>10965</c:v>
                </c:pt>
                <c:pt idx="3">
                  <c:v>10970</c:v>
                </c:pt>
                <c:pt idx="4">
                  <c:v>10970.5</c:v>
                </c:pt>
                <c:pt idx="5">
                  <c:v>18845.5</c:v>
                </c:pt>
                <c:pt idx="6">
                  <c:v>18845.5</c:v>
                </c:pt>
                <c:pt idx="7">
                  <c:v>19718.5</c:v>
                </c:pt>
                <c:pt idx="8">
                  <c:v>19718.5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1.2633499994990416E-2</c:v>
                </c:pt>
                <c:pt idx="2">
                  <c:v>1.0575000000244472E-2</c:v>
                </c:pt>
                <c:pt idx="3">
                  <c:v>1.3400000003457535E-2</c:v>
                </c:pt>
                <c:pt idx="4">
                  <c:v>8.7014999953680672E-3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FF-4625-9E67-8864024BAF8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VSB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10964.5</c:v>
                </c:pt>
                <c:pt idx="2">
                  <c:v>10965</c:v>
                </c:pt>
                <c:pt idx="3">
                  <c:v>10970</c:v>
                </c:pt>
                <c:pt idx="4">
                  <c:v>10970.5</c:v>
                </c:pt>
                <c:pt idx="5">
                  <c:v>18845.5</c:v>
                </c:pt>
                <c:pt idx="6">
                  <c:v>18845.5</c:v>
                </c:pt>
                <c:pt idx="7">
                  <c:v>19718.5</c:v>
                </c:pt>
                <c:pt idx="8">
                  <c:v>19718.5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">
                  <c:v>2.2606500177062117E-2</c:v>
                </c:pt>
                <c:pt idx="6">
                  <c:v>2.5606500203139149E-2</c:v>
                </c:pt>
                <c:pt idx="7">
                  <c:v>2.4645499834150542E-2</c:v>
                </c:pt>
                <c:pt idx="8">
                  <c:v>2.4845499960065354E-2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FF-4625-9E67-8864024BAF8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10964.5</c:v>
                </c:pt>
                <c:pt idx="2">
                  <c:v>10965</c:v>
                </c:pt>
                <c:pt idx="3">
                  <c:v>10970</c:v>
                </c:pt>
                <c:pt idx="4">
                  <c:v>10970.5</c:v>
                </c:pt>
                <c:pt idx="5">
                  <c:v>18845.5</c:v>
                </c:pt>
                <c:pt idx="6">
                  <c:v>18845.5</c:v>
                </c:pt>
                <c:pt idx="7">
                  <c:v>19718.5</c:v>
                </c:pt>
                <c:pt idx="8">
                  <c:v>19718.5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FF-4625-9E67-8864024BAF8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10964.5</c:v>
                </c:pt>
                <c:pt idx="2">
                  <c:v>10965</c:v>
                </c:pt>
                <c:pt idx="3">
                  <c:v>10970</c:v>
                </c:pt>
                <c:pt idx="4">
                  <c:v>10970.5</c:v>
                </c:pt>
                <c:pt idx="5">
                  <c:v>18845.5</c:v>
                </c:pt>
                <c:pt idx="6">
                  <c:v>18845.5</c:v>
                </c:pt>
                <c:pt idx="7">
                  <c:v>19718.5</c:v>
                </c:pt>
                <c:pt idx="8">
                  <c:v>19718.5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FF-4625-9E67-8864024BAF8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10964.5</c:v>
                </c:pt>
                <c:pt idx="2">
                  <c:v>10965</c:v>
                </c:pt>
                <c:pt idx="3">
                  <c:v>10970</c:v>
                </c:pt>
                <c:pt idx="4">
                  <c:v>10970.5</c:v>
                </c:pt>
                <c:pt idx="5">
                  <c:v>18845.5</c:v>
                </c:pt>
                <c:pt idx="6">
                  <c:v>18845.5</c:v>
                </c:pt>
                <c:pt idx="7">
                  <c:v>19718.5</c:v>
                </c:pt>
                <c:pt idx="8">
                  <c:v>19718.5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FF-4625-9E67-8864024BAF8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10964.5</c:v>
                </c:pt>
                <c:pt idx="2">
                  <c:v>10965</c:v>
                </c:pt>
                <c:pt idx="3">
                  <c:v>10970</c:v>
                </c:pt>
                <c:pt idx="4">
                  <c:v>10970.5</c:v>
                </c:pt>
                <c:pt idx="5">
                  <c:v>18845.5</c:v>
                </c:pt>
                <c:pt idx="6">
                  <c:v>18845.5</c:v>
                </c:pt>
                <c:pt idx="7">
                  <c:v>19718.5</c:v>
                </c:pt>
                <c:pt idx="8">
                  <c:v>19718.5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FF-4625-9E67-8864024BAF8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10964.5</c:v>
                </c:pt>
                <c:pt idx="2">
                  <c:v>10965</c:v>
                </c:pt>
                <c:pt idx="3">
                  <c:v>10970</c:v>
                </c:pt>
                <c:pt idx="4">
                  <c:v>10970.5</c:v>
                </c:pt>
                <c:pt idx="5">
                  <c:v>18845.5</c:v>
                </c:pt>
                <c:pt idx="6">
                  <c:v>18845.5</c:v>
                </c:pt>
                <c:pt idx="7">
                  <c:v>19718.5</c:v>
                </c:pt>
                <c:pt idx="8">
                  <c:v>19718.5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-2.1224048493682958E-3</c:v>
                </c:pt>
                <c:pt idx="1">
                  <c:v>1.2568060915234104E-2</c:v>
                </c:pt>
                <c:pt idx="2">
                  <c:v>1.2568730825661604E-2</c:v>
                </c:pt>
                <c:pt idx="3">
                  <c:v>1.2575429929936583E-2</c:v>
                </c:pt>
                <c:pt idx="4">
                  <c:v>1.2576099840364081E-2</c:v>
                </c:pt>
                <c:pt idx="5">
                  <c:v>2.3127189073456688E-2</c:v>
                </c:pt>
                <c:pt idx="6">
                  <c:v>2.3127189073456688E-2</c:v>
                </c:pt>
                <c:pt idx="7">
                  <c:v>2.42968526798681E-2</c:v>
                </c:pt>
                <c:pt idx="8">
                  <c:v>2.42968526798681E-2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FF-4625-9E67-8864024BA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280440"/>
        <c:axId val="1"/>
      </c:scatterChart>
      <c:valAx>
        <c:axId val="601280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1280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09774436090225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3C06E50-E198-997D-8E12-5947EE7E05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41</v>
      </c>
      <c r="E1" s="30"/>
      <c r="F1" s="30" t="s">
        <v>36</v>
      </c>
      <c r="G1" s="31" t="s">
        <v>37</v>
      </c>
      <c r="H1" s="30" t="s">
        <v>38</v>
      </c>
      <c r="I1" s="31">
        <v>52232.752</v>
      </c>
      <c r="J1" s="31">
        <v>0.37245699999999998</v>
      </c>
      <c r="K1" s="31" t="s">
        <v>39</v>
      </c>
      <c r="L1" s="31" t="s">
        <v>40</v>
      </c>
    </row>
    <row r="2" spans="1:12" x14ac:dyDescent="0.2">
      <c r="A2" t="s">
        <v>22</v>
      </c>
      <c r="B2" t="s">
        <v>37</v>
      </c>
      <c r="C2" s="9" t="s">
        <v>40</v>
      </c>
      <c r="D2" t="s">
        <v>36</v>
      </c>
    </row>
    <row r="3" spans="1:12" ht="13.5" thickBot="1" x14ac:dyDescent="0.25"/>
    <row r="4" spans="1:12" ht="14.25" thickTop="1" thickBot="1" x14ac:dyDescent="0.25">
      <c r="A4" s="29" t="s">
        <v>38</v>
      </c>
      <c r="C4" s="7">
        <v>52232.752</v>
      </c>
      <c r="D4" s="8">
        <v>0.37245699999999998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52232.752</v>
      </c>
    </row>
    <row r="8" spans="1:12" x14ac:dyDescent="0.2">
      <c r="A8" t="s">
        <v>2</v>
      </c>
      <c r="C8">
        <f>+D4</f>
        <v>0.37245699999999998</v>
      </c>
    </row>
    <row r="9" spans="1:12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-2.1224048493682958E-3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1.3398208549958868E-6</v>
      </c>
      <c r="D12" s="13"/>
      <c r="E12" s="11"/>
    </row>
    <row r="13" spans="1:12" x14ac:dyDescent="0.2">
      <c r="A13" s="11" t="s">
        <v>17</v>
      </c>
      <c r="B13" s="11"/>
      <c r="C13" s="13" t="s">
        <v>12</v>
      </c>
      <c r="D13" s="16" t="s">
        <v>46</v>
      </c>
      <c r="E13" s="12">
        <v>1</v>
      </c>
    </row>
    <row r="14" spans="1:12" x14ac:dyDescent="0.2">
      <c r="A14" s="11"/>
      <c r="B14" s="11"/>
      <c r="C14" s="11"/>
      <c r="D14" s="16" t="s">
        <v>31</v>
      </c>
      <c r="E14" s="17">
        <f ca="1">NOW()+15018.5+$C$9/24</f>
        <v>59963.779795601848</v>
      </c>
    </row>
    <row r="15" spans="1:12" x14ac:dyDescent="0.2">
      <c r="A15" s="14" t="s">
        <v>16</v>
      </c>
      <c r="B15" s="11"/>
      <c r="C15" s="15">
        <f ca="1">(C7+C11)+(C8+C12)*INT(MAX(F21:F3533))</f>
        <v>59576.883422182771</v>
      </c>
      <c r="D15" s="16" t="s">
        <v>47</v>
      </c>
      <c r="E15" s="17">
        <f ca="1">ROUND(2*(E14-$C$7)/$C$8,0)/2+E13</f>
        <v>20758</v>
      </c>
    </row>
    <row r="16" spans="1:12" x14ac:dyDescent="0.2">
      <c r="A16" s="18" t="s">
        <v>3</v>
      </c>
      <c r="B16" s="11"/>
      <c r="C16" s="19">
        <f ca="1">+C8+C12</f>
        <v>0.37245833982085497</v>
      </c>
      <c r="D16" s="16" t="s">
        <v>32</v>
      </c>
      <c r="E16" s="26">
        <f ca="1">ROUND(2*(E14-$C$15)/$C$16,0)/2+E13</f>
        <v>1040</v>
      </c>
    </row>
    <row r="17" spans="1:17" ht="13.5" thickBot="1" x14ac:dyDescent="0.25">
      <c r="A17" s="16" t="s">
        <v>28</v>
      </c>
      <c r="B17" s="11"/>
      <c r="C17" s="11">
        <f>COUNT(C21:C2191)</f>
        <v>9</v>
      </c>
      <c r="D17" s="16" t="s">
        <v>33</v>
      </c>
      <c r="E17" s="20">
        <f ca="1">+$C$15+$C$16*E16-15018.5-$C$9/24</f>
        <v>44946.135928929798</v>
      </c>
    </row>
    <row r="18" spans="1:17" ht="14.25" thickTop="1" thickBot="1" x14ac:dyDescent="0.25">
      <c r="A18" s="18" t="s">
        <v>4</v>
      </c>
      <c r="B18" s="11"/>
      <c r="C18" s="21">
        <f ca="1">+C15</f>
        <v>59576.883422182771</v>
      </c>
      <c r="D18" s="22">
        <f ca="1">+C16</f>
        <v>0.37245833982085497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45</v>
      </c>
      <c r="J20" s="6" t="s">
        <v>52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7" x14ac:dyDescent="0.2">
      <c r="A21" t="str">
        <f>$K$1</f>
        <v>IBVS 5557</v>
      </c>
      <c r="C21" s="9">
        <f>+$C$4</f>
        <v>52232.752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-2.1224048493682958E-3</v>
      </c>
      <c r="Q21" s="2">
        <f>+C21-15018.5</f>
        <v>37214.252</v>
      </c>
    </row>
    <row r="22" spans="1:17" x14ac:dyDescent="0.2">
      <c r="A22" s="32" t="s">
        <v>42</v>
      </c>
      <c r="B22" s="33" t="s">
        <v>43</v>
      </c>
      <c r="C22" s="34">
        <v>56316.569409999996</v>
      </c>
      <c r="D22" s="34">
        <v>5.9999999999999995E-4</v>
      </c>
      <c r="E22">
        <f>+(C22-C$7)/C$8</f>
        <v>10964.533919351754</v>
      </c>
      <c r="F22">
        <f>ROUND(2*E22,0)/2</f>
        <v>10964.5</v>
      </c>
      <c r="G22">
        <f>+C22-(C$7+F22*C$8)</f>
        <v>1.2633499994990416E-2</v>
      </c>
      <c r="I22">
        <f>+G22</f>
        <v>1.2633499994990416E-2</v>
      </c>
      <c r="O22">
        <f ca="1">+C$11+C$12*$F22</f>
        <v>1.2568060915234104E-2</v>
      </c>
      <c r="Q22" s="2">
        <f>+C22-15018.5</f>
        <v>41298.069409999996</v>
      </c>
    </row>
    <row r="23" spans="1:17" x14ac:dyDescent="0.2">
      <c r="A23" s="32" t="s">
        <v>42</v>
      </c>
      <c r="B23" s="33" t="s">
        <v>44</v>
      </c>
      <c r="C23" s="34">
        <v>56316.753579999997</v>
      </c>
      <c r="D23" s="34">
        <v>4.0000000000000002E-4</v>
      </c>
      <c r="E23">
        <f>+(C23-C$7)/C$8</f>
        <v>10965.028392539263</v>
      </c>
      <c r="F23">
        <f>ROUND(2*E23,0)/2</f>
        <v>10965</v>
      </c>
      <c r="G23">
        <f>+C23-(C$7+F23*C$8)</f>
        <v>1.0575000000244472E-2</v>
      </c>
      <c r="I23">
        <f>+G23</f>
        <v>1.0575000000244472E-2</v>
      </c>
      <c r="O23">
        <f ca="1">+C$11+C$12*$F23</f>
        <v>1.2568730825661604E-2</v>
      </c>
      <c r="Q23" s="2">
        <f>+C23-15018.5</f>
        <v>41298.253579999997</v>
      </c>
    </row>
    <row r="24" spans="1:17" x14ac:dyDescent="0.2">
      <c r="A24" s="32" t="s">
        <v>42</v>
      </c>
      <c r="B24" s="33" t="s">
        <v>44</v>
      </c>
      <c r="C24" s="34">
        <v>56318.618690000003</v>
      </c>
      <c r="D24" s="34">
        <v>4.0000000000000002E-4</v>
      </c>
      <c r="E24">
        <f>+(C24-C$7)/C$8</f>
        <v>10970.035977307454</v>
      </c>
      <c r="F24">
        <f>ROUND(2*E24,0)/2</f>
        <v>10970</v>
      </c>
      <c r="G24">
        <f>+C24-(C$7+F24*C$8)</f>
        <v>1.3400000003457535E-2</v>
      </c>
      <c r="I24">
        <f>+G24</f>
        <v>1.3400000003457535E-2</v>
      </c>
      <c r="O24">
        <f ca="1">+C$11+C$12*$F24</f>
        <v>1.2575429929936583E-2</v>
      </c>
      <c r="Q24" s="2">
        <f>+C24-15018.5</f>
        <v>41300.118690000003</v>
      </c>
    </row>
    <row r="25" spans="1:17" x14ac:dyDescent="0.2">
      <c r="A25" s="32" t="s">
        <v>42</v>
      </c>
      <c r="B25" s="33" t="s">
        <v>43</v>
      </c>
      <c r="C25" s="34">
        <v>56318.800219999997</v>
      </c>
      <c r="D25" s="34">
        <v>5.0000000000000001E-4</v>
      </c>
      <c r="E25">
        <f>+(C25-C$7)/C$8</f>
        <v>10970.523362428406</v>
      </c>
      <c r="F25">
        <f>ROUND(2*E25,0)/2</f>
        <v>10970.5</v>
      </c>
      <c r="G25">
        <f>+C25-(C$7+F25*C$8)</f>
        <v>8.7014999953680672E-3</v>
      </c>
      <c r="I25">
        <f>+G25</f>
        <v>8.7014999953680672E-3</v>
      </c>
      <c r="O25">
        <f ca="1">+C$11+C$12*$F25</f>
        <v>1.2576099840364081E-2</v>
      </c>
      <c r="Q25" s="2">
        <f>+C25-15018.5</f>
        <v>41300.300219999997</v>
      </c>
    </row>
    <row r="26" spans="1:17" x14ac:dyDescent="0.2">
      <c r="A26" s="35" t="s">
        <v>48</v>
      </c>
      <c r="B26" s="36" t="s">
        <v>44</v>
      </c>
      <c r="C26" s="37">
        <v>59251.913000000175</v>
      </c>
      <c r="D26" s="35" t="s">
        <v>49</v>
      </c>
      <c r="E26">
        <f t="shared" ref="E26:E29" si="0">+(C26-C$7)/C$8</f>
        <v>18845.560695597545</v>
      </c>
      <c r="F26">
        <f t="shared" ref="F26:F29" si="1">ROUND(2*E26,0)/2</f>
        <v>18845.5</v>
      </c>
      <c r="G26">
        <f t="shared" ref="G26:G29" si="2">+C26-(C$7+F26*C$8)</f>
        <v>2.2606500177062117E-2</v>
      </c>
      <c r="J26">
        <f>+G26</f>
        <v>2.2606500177062117E-2</v>
      </c>
      <c r="O26">
        <f t="shared" ref="O26:O29" ca="1" si="3">+C$11+C$12*$F26</f>
        <v>2.3127189073456688E-2</v>
      </c>
      <c r="Q26" s="2">
        <f t="shared" ref="Q26:Q29" si="4">+C26-15018.5</f>
        <v>44233.413000000175</v>
      </c>
    </row>
    <row r="27" spans="1:17" x14ac:dyDescent="0.2">
      <c r="A27" s="35" t="s">
        <v>48</v>
      </c>
      <c r="B27" s="36" t="s">
        <v>44</v>
      </c>
      <c r="C27" s="37">
        <v>59251.916000000201</v>
      </c>
      <c r="D27" s="35" t="s">
        <v>50</v>
      </c>
      <c r="E27">
        <f t="shared" si="0"/>
        <v>18845.568750218685</v>
      </c>
      <c r="F27">
        <f t="shared" si="1"/>
        <v>18845.5</v>
      </c>
      <c r="G27">
        <f t="shared" si="2"/>
        <v>2.5606500203139149E-2</v>
      </c>
      <c r="J27">
        <f>+G27</f>
        <v>2.5606500203139149E-2</v>
      </c>
      <c r="O27">
        <f t="shared" ca="1" si="3"/>
        <v>2.3127189073456688E-2</v>
      </c>
      <c r="Q27" s="2">
        <f t="shared" si="4"/>
        <v>44233.416000000201</v>
      </c>
    </row>
    <row r="28" spans="1:17" x14ac:dyDescent="0.2">
      <c r="A28" s="35" t="s">
        <v>48</v>
      </c>
      <c r="B28" s="36" t="s">
        <v>44</v>
      </c>
      <c r="C28" s="37">
        <v>59577.069999999832</v>
      </c>
      <c r="D28" s="35" t="s">
        <v>51</v>
      </c>
      <c r="E28">
        <f t="shared" si="0"/>
        <v>19718.56617005408</v>
      </c>
      <c r="F28">
        <f t="shared" si="1"/>
        <v>19718.5</v>
      </c>
      <c r="G28">
        <f t="shared" si="2"/>
        <v>2.4645499834150542E-2</v>
      </c>
      <c r="J28">
        <f>+G28</f>
        <v>2.4645499834150542E-2</v>
      </c>
      <c r="O28">
        <f t="shared" ca="1" si="3"/>
        <v>2.42968526798681E-2</v>
      </c>
      <c r="Q28" s="2">
        <f t="shared" si="4"/>
        <v>44558.569999999832</v>
      </c>
    </row>
    <row r="29" spans="1:17" x14ac:dyDescent="0.2">
      <c r="A29" s="35" t="s">
        <v>48</v>
      </c>
      <c r="B29" s="36" t="s">
        <v>44</v>
      </c>
      <c r="C29" s="37">
        <v>59577.070199999958</v>
      </c>
      <c r="D29" s="35" t="s">
        <v>50</v>
      </c>
      <c r="E29">
        <f t="shared" si="0"/>
        <v>19718.566707029157</v>
      </c>
      <c r="F29">
        <f t="shared" si="1"/>
        <v>19718.5</v>
      </c>
      <c r="G29">
        <f t="shared" si="2"/>
        <v>2.4845499960065354E-2</v>
      </c>
      <c r="J29">
        <f>+G29</f>
        <v>2.4845499960065354E-2</v>
      </c>
      <c r="O29">
        <f t="shared" ca="1" si="3"/>
        <v>2.42968526798681E-2</v>
      </c>
      <c r="Q29" s="2">
        <f t="shared" si="4"/>
        <v>44558.570199999958</v>
      </c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2023-01-19T05:42:54Z</dcterms:modified>
</cp:coreProperties>
</file>