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68ED89B-681E-431E-BA13-54E5C2A407DE}" xr6:coauthVersionLast="47" xr6:coauthVersionMax="47" xr10:uidLastSave="{00000000-0000-0000-0000-000000000000}"/>
  <bookViews>
    <workbookView xWindow="13320" yWindow="64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H21" i="1" s="1"/>
  <c r="C22" i="1"/>
  <c r="C17" i="1" s="1"/>
  <c r="Q24" i="1"/>
  <c r="Q25" i="1"/>
  <c r="Q26" i="1"/>
  <c r="Q27" i="1"/>
  <c r="Q23" i="1"/>
  <c r="Q21" i="1"/>
  <c r="B2" i="1"/>
  <c r="D8" i="1"/>
  <c r="F16" i="1"/>
  <c r="C12" i="1"/>
  <c r="C11" i="1"/>
  <c r="E22" i="1" l="1"/>
  <c r="F22" i="1" s="1"/>
  <c r="G22" i="1" s="1"/>
  <c r="I22" i="1" s="1"/>
  <c r="Q22" i="1"/>
  <c r="O29" i="1"/>
  <c r="O28" i="1"/>
  <c r="O30" i="1"/>
  <c r="O26" i="1"/>
  <c r="O23" i="1"/>
  <c r="O27" i="1"/>
  <c r="O21" i="1"/>
  <c r="O25" i="1"/>
  <c r="C15" i="1"/>
  <c r="O24" i="1"/>
  <c r="C16" i="1"/>
  <c r="D18" i="1" s="1"/>
  <c r="F17" i="1"/>
  <c r="O22" i="1" l="1"/>
  <c r="C18" i="1"/>
  <c r="F18" i="1"/>
  <c r="F19" i="1" s="1"/>
</calcChain>
</file>

<file path=xl/sharedStrings.xml><?xml version="1.0" encoding="utf-8"?>
<sst xmlns="http://schemas.openxmlformats.org/spreadsheetml/2006/main" count="66" uniqueCount="54">
  <si>
    <t>OEJV 0189</t>
  </si>
  <si>
    <t>OEJV 0198</t>
  </si>
  <si>
    <t>I</t>
  </si>
  <si>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</si>
  <si>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</si>
  <si>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</si>
  <si>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</si>
  <si>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</si>
  <si>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</si>
  <si>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</si>
  <si>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</si>
  <si>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</si>
  <si>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</si>
  <si>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</si>
  <si>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</si>
  <si>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</si>
  <si>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</si>
  <si>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</si>
  <si>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</si>
  <si>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</si>
  <si>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</si>
  <si>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</si>
  <si>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</si>
  <si>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</si>
  <si>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</si>
  <si>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</si>
  <si>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</si>
  <si>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</si>
  <si>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</si>
  <si>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</si>
  <si>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</si>
  <si>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</si>
  <si>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</si>
  <si>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</si>
  <si>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</si>
  <si>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</si>
  <si>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</si>
  <si>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</si>
  <si>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</si>
  <si>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</si>
  <si>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</si>
  <si>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</si>
  <si>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</si>
  <si>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</si>
  <si>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</si>
  <si>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TW Mus</t>
  </si>
  <si>
    <t>G8984-1064</t>
  </si>
  <si>
    <t>EW/KW</t>
  </si>
  <si>
    <t>TW Mus / GSC 8984-1064</t>
  </si>
  <si>
    <t>Kreiner</t>
  </si>
  <si>
    <t>GCVS 4</t>
  </si>
  <si>
    <t>II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</si>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</sst>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Mus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8.2375500023772474E-3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C-4994-AC75-9A8EA2209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C-4994-AC75-9A8EA2209F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C-4994-AC75-9A8EA2209F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-9.2106500014779158E-3</c:v>
                </c:pt>
                <c:pt idx="3">
                  <c:v>-1.3711299958231393E-2</c:v>
                </c:pt>
                <c:pt idx="4">
                  <c:v>-1.5176299995800946E-2</c:v>
                </c:pt>
                <c:pt idx="5">
                  <c:v>-1.5285699999367353E-2</c:v>
                </c:pt>
                <c:pt idx="6">
                  <c:v>-1.6923049995966721E-2</c:v>
                </c:pt>
                <c:pt idx="7">
                  <c:v>-1.8790899855957832E-2</c:v>
                </c:pt>
                <c:pt idx="8">
                  <c:v>-1.9159349831170402E-2</c:v>
                </c:pt>
                <c:pt idx="9">
                  <c:v>-1.8576699963887222E-2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3C-4994-AC75-9A8EA2209F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3C-4994-AC75-9A8EA2209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3C-4994-AC75-9A8EA2209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3C-4994-AC75-9A8EA2209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0.16969470405676293</c:v>
                </c:pt>
                <c:pt idx="1">
                  <c:v>1.5562960633252416E-2</c:v>
                </c:pt>
                <c:pt idx="2">
                  <c:v>-9.6201905070884969E-3</c:v>
                </c:pt>
                <c:pt idx="3">
                  <c:v>-1.3588313285169299E-2</c:v>
                </c:pt>
                <c:pt idx="4">
                  <c:v>-1.5755439838303395E-2</c:v>
                </c:pt>
                <c:pt idx="5">
                  <c:v>-1.5760002209994205E-2</c:v>
                </c:pt>
                <c:pt idx="6">
                  <c:v>-1.5761142802916905E-2</c:v>
                </c:pt>
                <c:pt idx="7">
                  <c:v>-1.7393331275303694E-2</c:v>
                </c:pt>
                <c:pt idx="8">
                  <c:v>-1.9477194545080533E-2</c:v>
                </c:pt>
                <c:pt idx="9">
                  <c:v>-1.9478335138003233E-2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3C-4994-AC75-9A8EA2209F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3C-4994-AC75-9A8EA220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3400"/>
        <c:axId val="1"/>
      </c:scatterChart>
      <c:valAx>
        <c:axId val="77733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A56050-C1ED-2778-96A3-17CAB612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6"/>
  <sheetViews>
    <sheetView tabSelected="1" workbookViewId="0">
      <selection activeCell="F12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48</v>
      </c>
      <c r="F1" s="31" t="s">
        <v>45</v>
      </c>
      <c r="G1" s="32">
        <v>0</v>
      </c>
      <c r="H1" s="33"/>
      <c r="I1" s="34" t="s">
        <v>46</v>
      </c>
      <c r="J1" s="35" t="s">
        <v>45</v>
      </c>
      <c r="K1" s="36">
        <v>11.42414</v>
      </c>
      <c r="L1" s="37">
        <v>-66.281400000000005</v>
      </c>
      <c r="M1" s="38">
        <v>52500.072</v>
      </c>
      <c r="N1" s="38">
        <v>0.41795470000000001</v>
      </c>
      <c r="O1" s="34" t="s">
        <v>47</v>
      </c>
    </row>
    <row r="2" spans="1:15" x14ac:dyDescent="0.2">
      <c r="A2" t="s">
        <v>27</v>
      </c>
      <c r="B2" t="str">
        <f>O1</f>
        <v>EW/KW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7">
        <v>24260.344000000001</v>
      </c>
      <c r="D4" s="28">
        <v>0.4179484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52500.072</v>
      </c>
      <c r="D7" s="34" t="s">
        <v>49</v>
      </c>
    </row>
    <row r="8" spans="1:15" x14ac:dyDescent="0.2">
      <c r="A8" t="s">
        <v>7</v>
      </c>
      <c r="C8" s="8">
        <v>0.41795470000000001</v>
      </c>
      <c r="D8" s="29" t="str">
        <f>D7</f>
        <v>Kreiner</v>
      </c>
    </row>
    <row r="9" spans="1:15" x14ac:dyDescent="0.2">
      <c r="A9" s="24" t="s">
        <v>36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INTERCEPT(INDIRECT($D$9):G988,INDIRECT($C$9):F988)</f>
        <v>1.5562960633252416E-2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SLOPE(INDIRECT($D$9):G988,INDIRECT($C$9):F988)</f>
        <v>-2.281185845404313E-6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(C7+C11)+(C8+C12)*INT(MAX(F21:F3529))</f>
        <v>58920.254668364862</v>
      </c>
      <c r="E15" s="14" t="s">
        <v>38</v>
      </c>
      <c r="F15" s="39">
        <v>1</v>
      </c>
    </row>
    <row r="16" spans="1:15" x14ac:dyDescent="0.2">
      <c r="A16" s="16" t="s">
        <v>8</v>
      </c>
      <c r="B16" s="10"/>
      <c r="C16" s="17">
        <f ca="1">+C8+C12</f>
        <v>0.41795241881415462</v>
      </c>
      <c r="E16" s="14" t="s">
        <v>34</v>
      </c>
      <c r="F16" s="40">
        <f ca="1">NOW()+15018.5+$C$5/24</f>
        <v>59964.781576504625</v>
      </c>
    </row>
    <row r="17" spans="1:18" ht="13.5" thickBot="1" x14ac:dyDescent="0.25">
      <c r="A17" s="14" t="s">
        <v>31</v>
      </c>
      <c r="B17" s="10"/>
      <c r="C17" s="10">
        <f>COUNT(C21:C2187)</f>
        <v>10</v>
      </c>
      <c r="E17" s="14" t="s">
        <v>39</v>
      </c>
      <c r="F17" s="15">
        <f ca="1">ROUND(2*(F16-$C$7)/$C$8,0)/2+F15</f>
        <v>17861</v>
      </c>
    </row>
    <row r="18" spans="1:18" ht="14.25" thickTop="1" thickBot="1" x14ac:dyDescent="0.25">
      <c r="A18" s="16" t="s">
        <v>9</v>
      </c>
      <c r="B18" s="10"/>
      <c r="C18" s="19">
        <f ca="1">+C15</f>
        <v>58920.254668364862</v>
      </c>
      <c r="D18" s="20">
        <f ca="1">+C16</f>
        <v>0.41795241881415462</v>
      </c>
      <c r="E18" s="14" t="s">
        <v>40</v>
      </c>
      <c r="F18" s="23">
        <f ca="1">ROUND(2*(F16-$C$15)/$C$16,0)/2+F15</f>
        <v>2500</v>
      </c>
    </row>
    <row r="19" spans="1:18" ht="13.5" thickTop="1" x14ac:dyDescent="0.2">
      <c r="E19" s="14" t="s">
        <v>35</v>
      </c>
      <c r="F19" s="18">
        <f ca="1">+$C$15+$C$16*F18-15018.5-$C$5/24</f>
        <v>44947.031548733583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26" t="s">
        <v>37</v>
      </c>
    </row>
    <row r="21" spans="1:18" x14ac:dyDescent="0.2">
      <c r="A21" t="s">
        <v>50</v>
      </c>
      <c r="C21" s="8">
        <v>24260.344000000001</v>
      </c>
      <c r="D21" s="8"/>
      <c r="E21">
        <f>+(C21-C$7)/C$8</f>
        <v>-67566.480290806634</v>
      </c>
      <c r="F21">
        <f>ROUND(2*E21,0)/2</f>
        <v>-67566.5</v>
      </c>
      <c r="G21">
        <f>+C21-(C$7+F21*C$8)</f>
        <v>8.2375500023772474E-3</v>
      </c>
      <c r="H21">
        <f>+G21</f>
        <v>8.2375500023772474E-3</v>
      </c>
      <c r="O21">
        <f ca="1">+C$11+C$12*$F21</f>
        <v>0.16969470405676293</v>
      </c>
      <c r="Q21" s="2">
        <f>+C21-15018.5</f>
        <v>9241.844000000001</v>
      </c>
    </row>
    <row r="22" spans="1:18" x14ac:dyDescent="0.2">
      <c r="A22" t="s">
        <v>49</v>
      </c>
      <c r="C22" s="8">
        <f>C$7</f>
        <v>52500.072</v>
      </c>
      <c r="D22" s="8" t="s">
        <v>17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1.5562960633252416E-2</v>
      </c>
      <c r="Q22" s="2">
        <f>+C22-15018.5</f>
        <v>37481.572</v>
      </c>
    </row>
    <row r="23" spans="1:18" x14ac:dyDescent="0.2">
      <c r="A23" s="43" t="s">
        <v>3</v>
      </c>
      <c r="B23" s="44" t="s">
        <v>51</v>
      </c>
      <c r="C23" s="45">
        <v>57114.073700000001</v>
      </c>
      <c r="D23" s="45">
        <v>4.0000000000000002E-4</v>
      </c>
      <c r="E23">
        <f>+(C23-C$7)/C$8</f>
        <v>11039.477962563888</v>
      </c>
      <c r="F23">
        <f>ROUND(2*E23,0)/2</f>
        <v>11039.5</v>
      </c>
      <c r="G23">
        <f>+C23-(C$7+F23*C$8)</f>
        <v>-9.2106500014779158E-3</v>
      </c>
      <c r="K23">
        <f>+G23</f>
        <v>-9.2106500014779158E-3</v>
      </c>
      <c r="O23">
        <f ca="1">+C$11+C$12*$F23</f>
        <v>-9.6201905070884969E-3</v>
      </c>
      <c r="Q23" s="2">
        <f>+C23-15018.5</f>
        <v>42095.573700000001</v>
      </c>
    </row>
    <row r="24" spans="1:18" x14ac:dyDescent="0.2">
      <c r="A24" s="41" t="s">
        <v>0</v>
      </c>
      <c r="B24" s="42" t="s">
        <v>51</v>
      </c>
      <c r="C24" s="41">
        <v>57841.101400000043</v>
      </c>
      <c r="D24" s="41">
        <v>2.0000000000000001E-4</v>
      </c>
      <c r="E24">
        <f>+(C24-C$7)/C$8</f>
        <v>12778.967194291732</v>
      </c>
      <c r="F24">
        <f>ROUND(2*E24,0)/2</f>
        <v>12779</v>
      </c>
      <c r="G24">
        <f>+C24-(C$7+F24*C$8)</f>
        <v>-1.3711299958231393E-2</v>
      </c>
      <c r="K24">
        <f>+G24</f>
        <v>-1.3711299958231393E-2</v>
      </c>
      <c r="O24">
        <f ca="1">+C$11+C$12*$F24</f>
        <v>-1.3588313285169299E-2</v>
      </c>
      <c r="Q24" s="2">
        <f>+C24-15018.5</f>
        <v>42822.601400000043</v>
      </c>
    </row>
    <row r="25" spans="1:18" x14ac:dyDescent="0.2">
      <c r="A25" s="41" t="s">
        <v>1</v>
      </c>
      <c r="B25" s="42" t="s">
        <v>51</v>
      </c>
      <c r="C25" s="41">
        <v>58238.156900000002</v>
      </c>
      <c r="D25" s="41">
        <v>2.0000000000000001E-4</v>
      </c>
      <c r="E25">
        <f>+(C25-C$7)/C$8</f>
        <v>13728.963689127078</v>
      </c>
      <c r="F25">
        <f>ROUND(2*E25,0)/2</f>
        <v>13729</v>
      </c>
      <c r="G25">
        <f>+C25-(C$7+F25*C$8)</f>
        <v>-1.5176299995800946E-2</v>
      </c>
      <c r="K25">
        <f>+G25</f>
        <v>-1.5176299995800946E-2</v>
      </c>
      <c r="O25">
        <f ca="1">+C$11+C$12*$F25</f>
        <v>-1.5755439838303395E-2</v>
      </c>
      <c r="Q25" s="2">
        <f>+C25-15018.5</f>
        <v>43219.656900000002</v>
      </c>
    </row>
    <row r="26" spans="1:18" x14ac:dyDescent="0.2">
      <c r="A26" s="41" t="s">
        <v>1</v>
      </c>
      <c r="B26" s="42" t="s">
        <v>51</v>
      </c>
      <c r="C26" s="41">
        <v>58238.992700000003</v>
      </c>
      <c r="D26" s="41">
        <v>4.0000000000000002E-4</v>
      </c>
      <c r="E26">
        <f>+(C26-C$7)/C$8</f>
        <v>13730.963427376226</v>
      </c>
      <c r="F26">
        <f>ROUND(2*E26,0)/2</f>
        <v>13731</v>
      </c>
      <c r="G26">
        <f>+C26-(C$7+F26*C$8)</f>
        <v>-1.5285699999367353E-2</v>
      </c>
      <c r="K26">
        <f>+G26</f>
        <v>-1.5285699999367353E-2</v>
      </c>
      <c r="O26">
        <f ca="1">+C$11+C$12*$F26</f>
        <v>-1.5760002209994205E-2</v>
      </c>
      <c r="Q26" s="2">
        <f>+C26-15018.5</f>
        <v>43220.492700000003</v>
      </c>
    </row>
    <row r="27" spans="1:18" x14ac:dyDescent="0.2">
      <c r="A27" s="41" t="s">
        <v>1</v>
      </c>
      <c r="B27" s="42" t="s">
        <v>2</v>
      </c>
      <c r="C27" s="41">
        <v>58239.200040000003</v>
      </c>
      <c r="D27" s="41">
        <v>1.3999999999999999E-4</v>
      </c>
      <c r="E27">
        <f>+(C27-C$7)/C$8</f>
        <v>13731.459509846409</v>
      </c>
      <c r="F27">
        <f>ROUND(2*E27,0)/2</f>
        <v>13731.5</v>
      </c>
      <c r="G27">
        <f>+C27-(C$7+F27*C$8)</f>
        <v>-1.6923049995966721E-2</v>
      </c>
      <c r="K27">
        <f>+G27</f>
        <v>-1.6923049995966721E-2</v>
      </c>
      <c r="O27">
        <f ca="1">+C$11+C$12*$F27</f>
        <v>-1.5761142802916905E-2</v>
      </c>
      <c r="Q27" s="2">
        <f>+C27-15018.5</f>
        <v>43220.700040000003</v>
      </c>
    </row>
    <row r="28" spans="1:18" ht="12" customHeight="1" x14ac:dyDescent="0.2">
      <c r="A28" s="46" t="s">
        <v>52</v>
      </c>
      <c r="B28" s="47" t="s">
        <v>51</v>
      </c>
      <c r="C28" s="48">
        <v>58538.244760000147</v>
      </c>
      <c r="D28" s="46">
        <v>1.2099999999999999E-3</v>
      </c>
      <c r="E28">
        <f>+(C28-C$7)/C$8</f>
        <v>14446.95504082176</v>
      </c>
      <c r="F28">
        <f>ROUND(2*E28,0)/2</f>
        <v>14447</v>
      </c>
      <c r="G28">
        <f>+C28-(C$7+F28*C$8)</f>
        <v>-1.8790899855957832E-2</v>
      </c>
      <c r="K28">
        <f>+G28</f>
        <v>-1.8790899855957832E-2</v>
      </c>
      <c r="O28">
        <f ca="1">+C$11+C$12*$F28</f>
        <v>-1.7393331275303694E-2</v>
      </c>
      <c r="Q28" s="2">
        <f>+C28-15018.5</f>
        <v>43519.744760000147</v>
      </c>
    </row>
    <row r="29" spans="1:18" ht="12" customHeight="1" x14ac:dyDescent="0.2">
      <c r="A29" s="46" t="s">
        <v>53</v>
      </c>
      <c r="B29" s="47" t="s">
        <v>2</v>
      </c>
      <c r="C29" s="48">
        <v>58920.046010000166</v>
      </c>
      <c r="D29" s="46">
        <v>1.5499999999999999E-3</v>
      </c>
      <c r="E29">
        <f>+(C29-C$7)/C$8</f>
        <v>15360.454159266937</v>
      </c>
      <c r="F29">
        <f>ROUND(2*E29,0)/2</f>
        <v>15360.5</v>
      </c>
      <c r="G29">
        <f>+C29-(C$7+F29*C$8)</f>
        <v>-1.9159349831170402E-2</v>
      </c>
      <c r="K29">
        <f>+G29</f>
        <v>-1.9159349831170402E-2</v>
      </c>
      <c r="O29">
        <f ca="1">+C$11+C$12*$F29</f>
        <v>-1.9477194545080533E-2</v>
      </c>
      <c r="Q29" s="2">
        <f>+C29-15018.5</f>
        <v>43901.546010000166</v>
      </c>
    </row>
    <row r="30" spans="1:18" ht="12" customHeight="1" x14ac:dyDescent="0.2">
      <c r="A30" s="46" t="s">
        <v>53</v>
      </c>
      <c r="B30" s="47" t="s">
        <v>51</v>
      </c>
      <c r="C30" s="48">
        <v>58920.255570000038</v>
      </c>
      <c r="D30" s="46">
        <v>1.32E-3</v>
      </c>
      <c r="E30">
        <f>+(C30-C$7)/C$8</f>
        <v>15360.955553317232</v>
      </c>
      <c r="F30">
        <f>ROUND(2*E30,0)/2</f>
        <v>15361</v>
      </c>
      <c r="G30">
        <f>+C30-(C$7+F30*C$8)</f>
        <v>-1.8576699963887222E-2</v>
      </c>
      <c r="K30">
        <f>+G30</f>
        <v>-1.8576699963887222E-2</v>
      </c>
      <c r="O30">
        <f ca="1">+C$11+C$12*$F30</f>
        <v>-1.9478335138003233E-2</v>
      </c>
      <c r="Q30" s="2">
        <f>+C30-15018.5</f>
        <v>43901.755570000038</v>
      </c>
    </row>
    <row r="31" spans="1:18" x14ac:dyDescent="0.2">
      <c r="C31" s="8"/>
      <c r="D31" s="8"/>
    </row>
    <row r="32" spans="1:18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sortState xmlns:xlrd2="http://schemas.microsoft.com/office/spreadsheetml/2017/richdata2" ref="A21:S30">
    <sortCondition ref="C21:C30"/>
  </sortState>
  <phoneticPr fontId="8" type="noConversion"/>
  <hyperlinks>
    <hyperlink ref="H62957" r:id="rId1" display="http://vsolj.cetus-net.org/bulletin.html"/>
    <hyperlink ref="H62950" r:id="rId2" display="http://vsolj.cetus-net.org/bulletin.html"/>
    <hyperlink ref="AP447" r:id="rId3" display="http://cdsbib.u-strasbg.fr/cgi-bin/cdsbib?1990RMxAA..21..381G"/>
    <hyperlink ref="AP450" r:id="rId4" display="http://cdsbib.u-strasbg.fr/cgi-bin/cdsbib?1990RMxAA..21..381G"/>
    <hyperlink ref="AP448" r:id="rId5" display="http://cdsbib.u-strasbg.fr/cgi-bin/cdsbib?1990RMxAA..21..381G"/>
    <hyperlink ref="AP426" r:id="rId6" display="http://cdsbib.u-strasbg.fr/cgi-bin/cdsbib?1990RMxAA..21..381G"/>
    <hyperlink ref="I62957" r:id="rId7" display="http://vsolj.cetus-net.org/bulletin.html"/>
    <hyperlink ref="AQ560" r:id="rId8" display="http://cdsbib.u-strasbg.fr/cgi-bin/cdsbib?1990RMxAA..21..381G"/>
    <hyperlink ref="AQ64365" r:id="rId9" display="http://cdsbib.u-strasbg.fr/cgi-bin/cdsbib?1990RMxAA..21..381G"/>
    <hyperlink ref="AQ561" r:id="rId10" display="http://cdsbib.u-strasbg.fr/cgi-bin/cdsbib?1990RMxAA..21..381G"/>
    <hyperlink ref="H62954" r:id="rId11" display="https://www.aavso.org/ejaavso"/>
    <hyperlink ref="H63621" r:id="rId12" display="http://vsolj.cetus-net.org/bulletin.html"/>
    <hyperlink ref="H63614" r:id="rId13" display="https://www.aavso.org/ejaavso"/>
    <hyperlink ref="I63621" r:id="rId14" display="http://vsolj.cetus-net.org/bulletin.html"/>
    <hyperlink ref="AQ57272" r:id="rId15" display="http://cdsbib.u-strasbg.fr/cgi-bin/cdsbib?1990RMxAA..21..381G"/>
    <hyperlink ref="H63618" r:id="rId16" display="https://www.aavso.org/ejaavso"/>
    <hyperlink ref="AP4636" r:id="rId17" display="http://cdsbib.u-strasbg.fr/cgi-bin/cdsbib?1990RMxAA..21..381G"/>
    <hyperlink ref="AP4639" r:id="rId18" display="http://cdsbib.u-strasbg.fr/cgi-bin/cdsbib?1990RMxAA..21..381G"/>
    <hyperlink ref="AP4637" r:id="rId19" display="http://cdsbib.u-strasbg.fr/cgi-bin/cdsbib?1990RMxAA..21..381G"/>
    <hyperlink ref="AP4621" r:id="rId20" display="http://cdsbib.u-strasbg.fr/cgi-bin/cdsbib?1990RMxAA..21..381G"/>
    <hyperlink ref="AQ4850" r:id="rId21" display="http://cdsbib.u-strasbg.fr/cgi-bin/cdsbib?1990RMxAA..21..381G"/>
    <hyperlink ref="AQ4854" r:id="rId22" display="http://cdsbib.u-strasbg.fr/cgi-bin/cdsbib?1990RMxAA..21..381G"/>
    <hyperlink ref="AQ64534" r:id="rId23" display="http://cdsbib.u-strasbg.fr/cgi-bin/cdsbib?1990RMxAA..21..381G"/>
    <hyperlink ref="I1742" r:id="rId24" display="http://vsolj.cetus-net.org/bulletin.html"/>
    <hyperlink ref="H1742" r:id="rId25" display="http://vsolj.cetus-net.org/bulletin.html"/>
    <hyperlink ref="AQ65195" r:id="rId26" display="http://cdsbib.u-strasbg.fr/cgi-bin/cdsbib?1990RMxAA..21..381G"/>
    <hyperlink ref="AQ65194" r:id="rId27" display="http://cdsbib.u-strasbg.fr/cgi-bin/cdsbib?1990RMxAA..21..381G"/>
    <hyperlink ref="AP2912" r:id="rId28" display="http://cdsbib.u-strasbg.fr/cgi-bin/cdsbib?1990RMxAA..21..381G"/>
    <hyperlink ref="AP2930" r:id="rId29" display="http://cdsbib.u-strasbg.fr/cgi-bin/cdsbib?1990RMxAA..21..381G"/>
    <hyperlink ref="AP2931" r:id="rId30" display="http://cdsbib.u-strasbg.fr/cgi-bin/cdsbib?1990RMxAA..21..381G"/>
    <hyperlink ref="AP2927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2023-01-20T05:45:28Z</dcterms:modified>
</cp:coreProperties>
</file>