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DB4D2DE7-DEFA-4E7A-82E2-8CFEF6CF1FD0}" xr6:coauthVersionLast="47" xr6:coauthVersionMax="47" xr10:uidLastSave="{00000000-0000-0000-0000-000000000000}"/>
  <bookViews>
    <workbookView xWindow="13290" yWindow="615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C21" i="1"/>
  <c r="A21" i="1"/>
  <c r="R22" i="1"/>
  <c r="G11" i="1"/>
  <c r="F11" i="1"/>
  <c r="C7" i="1"/>
  <c r="C8" i="1"/>
  <c r="E21" i="1"/>
  <c r="F21" i="1"/>
  <c r="G21" i="1"/>
  <c r="H21" i="1"/>
  <c r="E15" i="1"/>
  <c r="C17" i="1"/>
  <c r="Q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<sst xmlns="http://schemas.openxmlformats.org/spreadsheetml/2006/main" count="51" uniqueCount="46">
  <si>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</si>
  <si>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</si>
  <si>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</si>
  <si>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</si>
  <si>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</si>
  <si>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</si>
  <si>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</si>
  <si>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</si>
  <si>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</si>
  <si>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</si>
  <si>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</si>
  <si>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</si>
  <si>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</si>
  <si>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</si>
  <si>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</si>
  <si>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</si>
  <si>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</si>
  <si>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</si>
  <si>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</si>
  <si>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</si>
  <si>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</si>
  <si>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</si>
  <si>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</si>
  <si>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</si>
  <si>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</si>
  <si>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</si>
  <si>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</si>
  <si>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</si>
  <si>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</si>
  <si>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</si>
  <si>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</si>
  <si>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</si>
  <si>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</si>
  <si>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</si>
  <si>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</si>
  <si>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</si>
  <si>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</si>
  <si>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</si>
  <si>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V0400 Pav  / GSC 9107-0619</t>
  </si>
  <si>
    <t>Pav_V0400.xls</t>
  </si>
  <si>
    <t>EB</t>
  </si>
  <si>
    <t>IBVS 5480 Eph.</t>
  </si>
  <si>
    <t>IBVS 5480</t>
  </si>
  <si>
    <t>Pav</t>
  </si>
  <si>
    <t>JAVSO 49, 251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</si>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</sst>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2.65E-3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1.1520000043674372E-3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5-46D2-9F91-4B1FD71FE6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5-46D2-9F91-4B1FD71FE6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5-46D2-9F91-4B1FD71FE6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A5-46D2-9F91-4B1FD71FE6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A5-46D2-9F91-4B1FD71FE6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A5-46D2-9F91-4B1FD71FE6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2.65E-3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A5-46D2-9F91-4B1FD71FE6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1.1520000043674372E-3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A5-46D2-9F91-4B1FD71F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099168"/>
        <c:axId val="1"/>
      </c:scatterChart>
      <c:valAx>
        <c:axId val="75009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09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BA5ADB1-A6EC-C0D5-5B06-C4AD5829E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0"/>
      <c r="F1" s="30" t="s">
        <v>39</v>
      </c>
      <c r="G1" s="31" t="s">
        <v>40</v>
      </c>
      <c r="H1" s="30" t="s">
        <v>41</v>
      </c>
      <c r="I1" s="32">
        <v>51905.531999999999</v>
      </c>
      <c r="J1" s="32">
        <v>1.1554660000000001</v>
      </c>
      <c r="K1" s="30" t="s">
        <v>42</v>
      </c>
      <c r="L1" s="30" t="s">
        <v>43</v>
      </c>
    </row>
    <row r="2" spans="1:12" x14ac:dyDescent="0.2">
      <c r="A2" t="s">
        <v>23</v>
      </c>
      <c r="B2" t="s">
        <v>40</v>
      </c>
      <c r="D2" s="9" t="s">
        <v>43</v>
      </c>
      <c r="E2" t="s">
        <v>39</v>
      </c>
    </row>
    <row r="3" spans="1:12" ht="13.5" thickBot="1" x14ac:dyDescent="0.25"/>
    <row r="4" spans="1:12" ht="14.25" thickTop="1" thickBot="1" x14ac:dyDescent="0.25">
      <c r="A4" s="29" t="s">
        <v>41</v>
      </c>
      <c r="C4" s="7">
        <v>51905.531999999999</v>
      </c>
      <c r="D4" s="8">
        <v>1.1554660000000001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51905.531999999999</v>
      </c>
    </row>
    <row r="8" spans="1:12" x14ac:dyDescent="0.2">
      <c r="A8" t="s">
        <v>2</v>
      </c>
      <c r="C8">
        <f>+D4</f>
        <v>1.1554660000000001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1.8586640922352972E-7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59067.111420000001</v>
      </c>
      <c r="D15" s="16" t="s">
        <v>32</v>
      </c>
      <c r="E15" s="17">
        <f ca="1">TODAY()+15018.5-B9/24</f>
        <v>59965.5</v>
      </c>
    </row>
    <row r="16" spans="1:12" x14ac:dyDescent="0.2">
      <c r="A16" s="18" t="s">
        <v>3</v>
      </c>
      <c r="B16" s="11"/>
      <c r="C16" s="19">
        <f ca="1">+C8+C12</f>
        <v>1.1554661858664093</v>
      </c>
      <c r="D16" s="16" t="s">
        <v>33</v>
      </c>
      <c r="E16" s="17">
        <f ca="1">ROUND(2*(E15-C15)/C16,0)/2+1</f>
        <v>778.5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44948.537679030334</v>
      </c>
    </row>
    <row r="18" spans="1:18" ht="14.25" thickTop="1" thickBot="1" x14ac:dyDescent="0.25">
      <c r="A18" s="18" t="s">
        <v>4</v>
      </c>
      <c r="B18" s="11"/>
      <c r="C18" s="21">
        <f ca="1">+C15</f>
        <v>59067.111420000001</v>
      </c>
      <c r="D18" s="22">
        <f ca="1">+C16</f>
        <v>1.1554661858664093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51905.531999999999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36887.031999999999</v>
      </c>
    </row>
    <row r="22" spans="1:18" x14ac:dyDescent="0.2">
      <c r="A22" s="33" t="s">
        <v>44</v>
      </c>
      <c r="B22" s="34" t="s">
        <v>45</v>
      </c>
      <c r="C22" s="35">
        <v>59067.111420000001</v>
      </c>
      <c r="D22" s="35">
        <v>2.65E-3</v>
      </c>
      <c r="E22">
        <f>+(C22-C$7)/C$8</f>
        <v>6198.0009970003457</v>
      </c>
      <c r="F22">
        <f>ROUND(2*E22,0)/2</f>
        <v>6198</v>
      </c>
      <c r="G22">
        <f>+C22-(C$7+F22*C$8)</f>
        <v>1.1520000043674372E-3</v>
      </c>
      <c r="H22">
        <f>+G22</f>
        <v>1.1520000043674372E-3</v>
      </c>
      <c r="O22">
        <f ca="1">+C$11+C$12*$F22</f>
        <v>1.1520000043674372E-3</v>
      </c>
      <c r="Q22" s="2">
        <f>+C22-15018.5</f>
        <v>44048.611420000001</v>
      </c>
      <c r="R22" t="e">
        <f>IF(ABS(#REF!-C21)&lt;0.00001,1,"")</f>
        <v>#REF!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2023-01-21T04:16:24Z</dcterms:modified>
</cp:coreProperties>
</file>