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B4094FF-8C31-43F5-AC1D-4C5FBC69F7C2}" xr6:coauthVersionLast="47" xr6:coauthVersionMax="47" xr10:uidLastSave="{00000000-0000-0000-0000-000000000000}"/>
  <bookViews>
    <workbookView xWindow="13890" yWindow="375" windowWidth="12735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89" i="1" l="1"/>
  <c r="Q690" i="1"/>
  <c r="Q691" i="1"/>
  <c r="Q684" i="1"/>
  <c r="Q685" i="1"/>
  <c r="Q688" i="1"/>
  <c r="Q687" i="1"/>
  <c r="C7" i="1"/>
  <c r="C8" i="1"/>
  <c r="C9" i="1"/>
  <c r="D9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E86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E132" i="1"/>
  <c r="F132" i="1" s="1"/>
  <c r="H132" i="1" s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E146" i="1"/>
  <c r="F146" i="1" s="1"/>
  <c r="G146" i="1" s="1"/>
  <c r="Q146" i="1"/>
  <c r="Q147" i="1"/>
  <c r="Q148" i="1"/>
  <c r="Q149" i="1"/>
  <c r="Q150" i="1"/>
  <c r="Q151" i="1"/>
  <c r="Q152" i="1"/>
  <c r="Q153" i="1"/>
  <c r="E154" i="1"/>
  <c r="F154" i="1" s="1"/>
  <c r="G154" i="1" s="1"/>
  <c r="J154" i="1" s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E178" i="1"/>
  <c r="F178" i="1" s="1"/>
  <c r="Q178" i="1"/>
  <c r="Q179" i="1"/>
  <c r="Q180" i="1"/>
  <c r="Q181" i="1"/>
  <c r="Q182" i="1"/>
  <c r="Q183" i="1"/>
  <c r="Q184" i="1"/>
  <c r="Q185" i="1"/>
  <c r="Q186" i="1"/>
  <c r="E187" i="1"/>
  <c r="Q187" i="1"/>
  <c r="Q188" i="1"/>
  <c r="Q189" i="1"/>
  <c r="Q190" i="1"/>
  <c r="Q191" i="1"/>
  <c r="Q192" i="1"/>
  <c r="Q193" i="1"/>
  <c r="Q194" i="1"/>
  <c r="Q195" i="1"/>
  <c r="E196" i="1"/>
  <c r="F196" i="1" s="1"/>
  <c r="G196" i="1" s="1"/>
  <c r="J196" i="1" s="1"/>
  <c r="Q196" i="1"/>
  <c r="Q197" i="1"/>
  <c r="Q198" i="1"/>
  <c r="Q199" i="1"/>
  <c r="Q200" i="1"/>
  <c r="Q201" i="1"/>
  <c r="Q202" i="1"/>
  <c r="Q203" i="1"/>
  <c r="Q204" i="1"/>
  <c r="Q205" i="1"/>
  <c r="Q206" i="1"/>
  <c r="Q207" i="1"/>
  <c r="E208" i="1"/>
  <c r="F208" i="1" s="1"/>
  <c r="G208" i="1" s="1"/>
  <c r="I208" i="1" s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E221" i="1"/>
  <c r="F221" i="1" s="1"/>
  <c r="G221" i="1" s="1"/>
  <c r="I221" i="1" s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E235" i="1"/>
  <c r="F235" i="1" s="1"/>
  <c r="Q235" i="1"/>
  <c r="Q236" i="1"/>
  <c r="Q237" i="1"/>
  <c r="Q238" i="1"/>
  <c r="Q239" i="1"/>
  <c r="E240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E263" i="1"/>
  <c r="F263" i="1" s="1"/>
  <c r="G263" i="1" s="1"/>
  <c r="I263" i="1" s="1"/>
  <c r="Q263" i="1"/>
  <c r="Q264" i="1"/>
  <c r="Q265" i="1"/>
  <c r="Q266" i="1"/>
  <c r="E267" i="1"/>
  <c r="F267" i="1" s="1"/>
  <c r="G267" i="1" s="1"/>
  <c r="I267" i="1" s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E310" i="1"/>
  <c r="F310" i="1" s="1"/>
  <c r="G310" i="1" s="1"/>
  <c r="I310" i="1" s="1"/>
  <c r="Q310" i="1"/>
  <c r="Q311" i="1"/>
  <c r="Q312" i="1"/>
  <c r="Q313" i="1"/>
  <c r="Q314" i="1"/>
  <c r="E315" i="1"/>
  <c r="Q315" i="1"/>
  <c r="Q316" i="1"/>
  <c r="Q317" i="1"/>
  <c r="Q318" i="1"/>
  <c r="E319" i="1"/>
  <c r="Q319" i="1"/>
  <c r="Q320" i="1"/>
  <c r="Q321" i="1"/>
  <c r="Q322" i="1"/>
  <c r="E323" i="1"/>
  <c r="F323" i="1" s="1"/>
  <c r="G323" i="1" s="1"/>
  <c r="I323" i="1" s="1"/>
  <c r="Q323" i="1"/>
  <c r="Q324" i="1"/>
  <c r="Q325" i="1"/>
  <c r="Q326" i="1"/>
  <c r="E327" i="1"/>
  <c r="F327" i="1" s="1"/>
  <c r="G327" i="1" s="1"/>
  <c r="I327" i="1" s="1"/>
  <c r="Q327" i="1"/>
  <c r="Q328" i="1"/>
  <c r="Q329" i="1"/>
  <c r="Q330" i="1"/>
  <c r="E331" i="1"/>
  <c r="F331" i="1" s="1"/>
  <c r="G331" i="1" s="1"/>
  <c r="I331" i="1" s="1"/>
  <c r="Q331" i="1"/>
  <c r="Q332" i="1"/>
  <c r="Q333" i="1"/>
  <c r="Q334" i="1"/>
  <c r="E335" i="1"/>
  <c r="F335" i="1" s="1"/>
  <c r="G335" i="1" s="1"/>
  <c r="I335" i="1" s="1"/>
  <c r="Q335" i="1"/>
  <c r="Q336" i="1"/>
  <c r="Q337" i="1"/>
  <c r="Q338" i="1"/>
  <c r="E339" i="1"/>
  <c r="F339" i="1" s="1"/>
  <c r="G339" i="1" s="1"/>
  <c r="I339" i="1" s="1"/>
  <c r="Q339" i="1"/>
  <c r="Q340" i="1"/>
  <c r="Q341" i="1"/>
  <c r="Q342" i="1"/>
  <c r="E343" i="1"/>
  <c r="F343" i="1" s="1"/>
  <c r="G343" i="1" s="1"/>
  <c r="I343" i="1" s="1"/>
  <c r="Q343" i="1"/>
  <c r="Q344" i="1"/>
  <c r="Q345" i="1"/>
  <c r="Q346" i="1"/>
  <c r="E347" i="1"/>
  <c r="F347" i="1" s="1"/>
  <c r="G347" i="1" s="1"/>
  <c r="I347" i="1" s="1"/>
  <c r="Q347" i="1"/>
  <c r="Q348" i="1"/>
  <c r="Q349" i="1"/>
  <c r="Q350" i="1"/>
  <c r="E351" i="1"/>
  <c r="F351" i="1" s="1"/>
  <c r="G351" i="1" s="1"/>
  <c r="H351" i="1" s="1"/>
  <c r="Q351" i="1"/>
  <c r="Q352" i="1"/>
  <c r="Q353" i="1"/>
  <c r="Q354" i="1"/>
  <c r="E355" i="1"/>
  <c r="F355" i="1" s="1"/>
  <c r="Q355" i="1"/>
  <c r="Q356" i="1"/>
  <c r="Q357" i="1"/>
  <c r="Q358" i="1"/>
  <c r="E359" i="1"/>
  <c r="F359" i="1" s="1"/>
  <c r="G359" i="1" s="1"/>
  <c r="I359" i="1" s="1"/>
  <c r="Q359" i="1"/>
  <c r="Q360" i="1"/>
  <c r="Q361" i="1"/>
  <c r="Q362" i="1"/>
  <c r="E363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E378" i="1"/>
  <c r="F378" i="1" s="1"/>
  <c r="G378" i="1" s="1"/>
  <c r="I378" i="1" s="1"/>
  <c r="Q378" i="1"/>
  <c r="Q379" i="1"/>
  <c r="Q380" i="1"/>
  <c r="Q381" i="1"/>
  <c r="E382" i="1"/>
  <c r="F382" i="1" s="1"/>
  <c r="G382" i="1" s="1"/>
  <c r="I382" i="1" s="1"/>
  <c r="Q382" i="1"/>
  <c r="Q383" i="1"/>
  <c r="Q384" i="1"/>
  <c r="Q385" i="1"/>
  <c r="E386" i="1"/>
  <c r="F386" i="1" s="1"/>
  <c r="G386" i="1" s="1"/>
  <c r="I386" i="1" s="1"/>
  <c r="Q386" i="1"/>
  <c r="Q387" i="1"/>
  <c r="Q388" i="1"/>
  <c r="Q389" i="1"/>
  <c r="E390" i="1"/>
  <c r="F390" i="1" s="1"/>
  <c r="Q390" i="1"/>
  <c r="Q391" i="1"/>
  <c r="Q392" i="1"/>
  <c r="Q393" i="1"/>
  <c r="E394" i="1"/>
  <c r="F394" i="1" s="1"/>
  <c r="G394" i="1" s="1"/>
  <c r="I394" i="1" s="1"/>
  <c r="Q394" i="1"/>
  <c r="Q395" i="1"/>
  <c r="Q396" i="1"/>
  <c r="Q397" i="1"/>
  <c r="E398" i="1"/>
  <c r="F398" i="1" s="1"/>
  <c r="G398" i="1" s="1"/>
  <c r="I398" i="1" s="1"/>
  <c r="Q398" i="1"/>
  <c r="Q399" i="1"/>
  <c r="Q400" i="1"/>
  <c r="Q401" i="1"/>
  <c r="E402" i="1"/>
  <c r="F402" i="1" s="1"/>
  <c r="I402" i="1" s="1"/>
  <c r="Q402" i="1"/>
  <c r="Q403" i="1"/>
  <c r="Q404" i="1"/>
  <c r="Q405" i="1"/>
  <c r="Q406" i="1"/>
  <c r="Q407" i="1"/>
  <c r="Q408" i="1"/>
  <c r="E409" i="1"/>
  <c r="F409" i="1" s="1"/>
  <c r="G409" i="1" s="1"/>
  <c r="I409" i="1" s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E424" i="1"/>
  <c r="F424" i="1" s="1"/>
  <c r="G424" i="1" s="1"/>
  <c r="Q424" i="1"/>
  <c r="Q425" i="1"/>
  <c r="Q426" i="1"/>
  <c r="Q427" i="1"/>
  <c r="E428" i="1"/>
  <c r="F428" i="1" s="1"/>
  <c r="G428" i="1" s="1"/>
  <c r="Q428" i="1"/>
  <c r="Q429" i="1"/>
  <c r="Q430" i="1"/>
  <c r="Q431" i="1"/>
  <c r="Q432" i="1"/>
  <c r="Q433" i="1"/>
  <c r="Q434" i="1"/>
  <c r="Q435" i="1"/>
  <c r="Q436" i="1"/>
  <c r="Q437" i="1"/>
  <c r="Q438" i="1"/>
  <c r="E439" i="1"/>
  <c r="F439" i="1" s="1"/>
  <c r="Q439" i="1"/>
  <c r="Q440" i="1"/>
  <c r="Q441" i="1"/>
  <c r="Q442" i="1"/>
  <c r="E443" i="1"/>
  <c r="F443" i="1" s="1"/>
  <c r="G443" i="1" s="1"/>
  <c r="Q443" i="1"/>
  <c r="Q444" i="1"/>
  <c r="Q445" i="1"/>
  <c r="Q446" i="1"/>
  <c r="E447" i="1"/>
  <c r="F447" i="1" s="1"/>
  <c r="Q447" i="1"/>
  <c r="Q448" i="1"/>
  <c r="Q449" i="1"/>
  <c r="Q450" i="1"/>
  <c r="E451" i="1"/>
  <c r="F451" i="1" s="1"/>
  <c r="I451" i="1" s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E470" i="1"/>
  <c r="F470" i="1" s="1"/>
  <c r="G470" i="1" s="1"/>
  <c r="I470" i="1" s="1"/>
  <c r="Q470" i="1"/>
  <c r="Q471" i="1"/>
  <c r="Q472" i="1"/>
  <c r="Q473" i="1"/>
  <c r="E474" i="1"/>
  <c r="F474" i="1" s="1"/>
  <c r="G474" i="1" s="1"/>
  <c r="I474" i="1" s="1"/>
  <c r="Q474" i="1"/>
  <c r="Q475" i="1"/>
  <c r="Q476" i="1"/>
  <c r="Q477" i="1"/>
  <c r="E478" i="1"/>
  <c r="F478" i="1" s="1"/>
  <c r="G478" i="1" s="1"/>
  <c r="J478" i="1" s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E497" i="1"/>
  <c r="F497" i="1" s="1"/>
  <c r="G497" i="1" s="1"/>
  <c r="Q497" i="1"/>
  <c r="Q498" i="1"/>
  <c r="Q499" i="1"/>
  <c r="Q500" i="1"/>
  <c r="E501" i="1"/>
  <c r="F501" i="1" s="1"/>
  <c r="Q501" i="1"/>
  <c r="Q502" i="1"/>
  <c r="Q503" i="1"/>
  <c r="Q504" i="1"/>
  <c r="Q505" i="1"/>
  <c r="Q506" i="1"/>
  <c r="E507" i="1"/>
  <c r="F507" i="1" s="1"/>
  <c r="G507" i="1" s="1"/>
  <c r="J507" i="1" s="1"/>
  <c r="Q507" i="1"/>
  <c r="Q508" i="1"/>
  <c r="Q509" i="1"/>
  <c r="Q510" i="1"/>
  <c r="Q511" i="1"/>
  <c r="E512" i="1"/>
  <c r="F512" i="1" s="1"/>
  <c r="G512" i="1" s="1"/>
  <c r="J512" i="1" s="1"/>
  <c r="Q512" i="1"/>
  <c r="Q513" i="1"/>
  <c r="Q514" i="1"/>
  <c r="Q515" i="1"/>
  <c r="Q516" i="1"/>
  <c r="Q517" i="1"/>
  <c r="E518" i="1"/>
  <c r="F518" i="1" s="1"/>
  <c r="G518" i="1" s="1"/>
  <c r="J518" i="1" s="1"/>
  <c r="Q518" i="1"/>
  <c r="Q519" i="1"/>
  <c r="Q520" i="1"/>
  <c r="Q521" i="1"/>
  <c r="E522" i="1"/>
  <c r="F522" i="1" s="1"/>
  <c r="U522" i="1" s="1"/>
  <c r="Q522" i="1"/>
  <c r="Q523" i="1"/>
  <c r="Q524" i="1"/>
  <c r="Q525" i="1"/>
  <c r="Q526" i="1"/>
  <c r="E527" i="1"/>
  <c r="F527" i="1" s="1"/>
  <c r="Q527" i="1"/>
  <c r="Q528" i="1"/>
  <c r="Q529" i="1"/>
  <c r="Q530" i="1"/>
  <c r="E531" i="1"/>
  <c r="F531" i="1" s="1"/>
  <c r="Q531" i="1"/>
  <c r="Q532" i="1"/>
  <c r="Q533" i="1"/>
  <c r="Q534" i="1"/>
  <c r="Q535" i="1"/>
  <c r="Q536" i="1"/>
  <c r="E537" i="1"/>
  <c r="F537" i="1" s="1"/>
  <c r="I537" i="1" s="1"/>
  <c r="Q537" i="1"/>
  <c r="Q538" i="1"/>
  <c r="Q539" i="1"/>
  <c r="Q540" i="1"/>
  <c r="E541" i="1"/>
  <c r="F541" i="1" s="1"/>
  <c r="G541" i="1" s="1"/>
  <c r="J541" i="1" s="1"/>
  <c r="Q541" i="1"/>
  <c r="Q542" i="1"/>
  <c r="Q543" i="1"/>
  <c r="Q544" i="1"/>
  <c r="E545" i="1"/>
  <c r="Q545" i="1"/>
  <c r="Q546" i="1"/>
  <c r="Q547" i="1"/>
  <c r="Q548" i="1"/>
  <c r="E549" i="1"/>
  <c r="F549" i="1" s="1"/>
  <c r="G549" i="1" s="1"/>
  <c r="Q549" i="1"/>
  <c r="E550" i="1"/>
  <c r="F550" i="1" s="1"/>
  <c r="G550" i="1" s="1"/>
  <c r="Q550" i="1"/>
  <c r="Q551" i="1"/>
  <c r="Q552" i="1"/>
  <c r="Q553" i="1"/>
  <c r="E554" i="1"/>
  <c r="F554" i="1" s="1"/>
  <c r="G554" i="1" s="1"/>
  <c r="Q554" i="1"/>
  <c r="Q555" i="1"/>
  <c r="Q556" i="1"/>
  <c r="Q557" i="1"/>
  <c r="Q558" i="1"/>
  <c r="Q559" i="1"/>
  <c r="E560" i="1"/>
  <c r="F560" i="1" s="1"/>
  <c r="G560" i="1" s="1"/>
  <c r="J560" i="1" s="1"/>
  <c r="Q560" i="1"/>
  <c r="Q561" i="1"/>
  <c r="Q562" i="1"/>
  <c r="Q563" i="1"/>
  <c r="Q564" i="1"/>
  <c r="E565" i="1"/>
  <c r="F565" i="1" s="1"/>
  <c r="Q565" i="1"/>
  <c r="Q566" i="1"/>
  <c r="Q567" i="1"/>
  <c r="Q568" i="1"/>
  <c r="Q569" i="1"/>
  <c r="Q570" i="1"/>
  <c r="E571" i="1"/>
  <c r="F571" i="1" s="1"/>
  <c r="G571" i="1" s="1"/>
  <c r="Q571" i="1"/>
  <c r="Q572" i="1"/>
  <c r="Q573" i="1"/>
  <c r="Q574" i="1"/>
  <c r="E575" i="1"/>
  <c r="F575" i="1" s="1"/>
  <c r="Q575" i="1"/>
  <c r="Q576" i="1"/>
  <c r="Q577" i="1"/>
  <c r="Q578" i="1"/>
  <c r="E579" i="1"/>
  <c r="F579" i="1" s="1"/>
  <c r="G579" i="1" s="1"/>
  <c r="J579" i="1" s="1"/>
  <c r="Q579" i="1"/>
  <c r="Q580" i="1"/>
  <c r="Q581" i="1"/>
  <c r="Q582" i="1"/>
  <c r="E583" i="1"/>
  <c r="F583" i="1" s="1"/>
  <c r="G583" i="1" s="1"/>
  <c r="Q583" i="1"/>
  <c r="Q584" i="1"/>
  <c r="Q585" i="1"/>
  <c r="Q586" i="1"/>
  <c r="E587" i="1"/>
  <c r="F587" i="1" s="1"/>
  <c r="Q587" i="1"/>
  <c r="E588" i="1"/>
  <c r="F588" i="1" s="1"/>
  <c r="U588" i="1" s="1"/>
  <c r="Q588" i="1"/>
  <c r="Q589" i="1"/>
  <c r="Q590" i="1"/>
  <c r="E591" i="1"/>
  <c r="F591" i="1" s="1"/>
  <c r="I591" i="1" s="1"/>
  <c r="Q591" i="1"/>
  <c r="E592" i="1"/>
  <c r="F592" i="1" s="1"/>
  <c r="G592" i="1" s="1"/>
  <c r="Q592" i="1"/>
  <c r="Q593" i="1"/>
  <c r="E594" i="1"/>
  <c r="F594" i="1" s="1"/>
  <c r="Q594" i="1"/>
  <c r="Q595" i="1"/>
  <c r="Q596" i="1"/>
  <c r="E597" i="1"/>
  <c r="Q597" i="1"/>
  <c r="E598" i="1"/>
  <c r="F598" i="1" s="1"/>
  <c r="G598" i="1" s="1"/>
  <c r="Q598" i="1"/>
  <c r="Q599" i="1"/>
  <c r="E600" i="1"/>
  <c r="F600" i="1" s="1"/>
  <c r="G600" i="1" s="1"/>
  <c r="J600" i="1" s="1"/>
  <c r="Q600" i="1"/>
  <c r="E601" i="1"/>
  <c r="F601" i="1" s="1"/>
  <c r="Q601" i="1"/>
  <c r="E602" i="1"/>
  <c r="F602" i="1" s="1"/>
  <c r="G602" i="1"/>
  <c r="J602" i="1" s="1"/>
  <c r="Q602" i="1"/>
  <c r="E603" i="1"/>
  <c r="F603" i="1" s="1"/>
  <c r="K603" i="1" s="1"/>
  <c r="Q603" i="1"/>
  <c r="Q604" i="1"/>
  <c r="E605" i="1"/>
  <c r="F605" i="1" s="1"/>
  <c r="G605" i="1" s="1"/>
  <c r="J605" i="1" s="1"/>
  <c r="Q605" i="1"/>
  <c r="E606" i="1"/>
  <c r="F606" i="1" s="1"/>
  <c r="G606" i="1" s="1"/>
  <c r="J606" i="1" s="1"/>
  <c r="Q606" i="1"/>
  <c r="E607" i="1"/>
  <c r="F607" i="1" s="1"/>
  <c r="G607" i="1" s="1"/>
  <c r="Q607" i="1"/>
  <c r="E608" i="1"/>
  <c r="F608" i="1" s="1"/>
  <c r="G608" i="1" s="1"/>
  <c r="Q608" i="1"/>
  <c r="E609" i="1"/>
  <c r="F609" i="1" s="1"/>
  <c r="Q609" i="1"/>
  <c r="Q610" i="1"/>
  <c r="E611" i="1"/>
  <c r="F611" i="1" s="1"/>
  <c r="G611" i="1" s="1"/>
  <c r="Q611" i="1"/>
  <c r="E612" i="1"/>
  <c r="F612" i="1" s="1"/>
  <c r="G612" i="1" s="1"/>
  <c r="Q612" i="1"/>
  <c r="E613" i="1"/>
  <c r="F613" i="1" s="1"/>
  <c r="Q613" i="1"/>
  <c r="E614" i="1"/>
  <c r="F614" i="1" s="1"/>
  <c r="G614" i="1" s="1"/>
  <c r="J614" i="1"/>
  <c r="Q614" i="1"/>
  <c r="E615" i="1"/>
  <c r="F615" i="1" s="1"/>
  <c r="G615" i="1" s="1"/>
  <c r="Q615" i="1"/>
  <c r="E616" i="1"/>
  <c r="F616" i="1" s="1"/>
  <c r="Q616" i="1"/>
  <c r="E617" i="1"/>
  <c r="F617" i="1" s="1"/>
  <c r="G617" i="1" s="1"/>
  <c r="Q617" i="1"/>
  <c r="E618" i="1"/>
  <c r="F618" i="1" s="1"/>
  <c r="Q618" i="1"/>
  <c r="E619" i="1"/>
  <c r="F619" i="1" s="1"/>
  <c r="Q619" i="1"/>
  <c r="E620" i="1"/>
  <c r="F620" i="1" s="1"/>
  <c r="Q620" i="1"/>
  <c r="E621" i="1"/>
  <c r="F621" i="1" s="1"/>
  <c r="G621" i="1" s="1"/>
  <c r="Q621" i="1"/>
  <c r="E622" i="1"/>
  <c r="F622" i="1" s="1"/>
  <c r="G622" i="1" s="1"/>
  <c r="Q622" i="1"/>
  <c r="E623" i="1"/>
  <c r="F623" i="1" s="1"/>
  <c r="G623" i="1" s="1"/>
  <c r="Q623" i="1"/>
  <c r="E624" i="1"/>
  <c r="F624" i="1" s="1"/>
  <c r="G624" i="1" s="1"/>
  <c r="Q624" i="1"/>
  <c r="E625" i="1"/>
  <c r="F625" i="1" s="1"/>
  <c r="Q625" i="1"/>
  <c r="E626" i="1"/>
  <c r="F626" i="1" s="1"/>
  <c r="Q626" i="1"/>
  <c r="E627" i="1"/>
  <c r="F627" i="1" s="1"/>
  <c r="K627" i="1" s="1"/>
  <c r="Q627" i="1"/>
  <c r="E628" i="1"/>
  <c r="F628" i="1" s="1"/>
  <c r="G628" i="1" s="1"/>
  <c r="Q628" i="1"/>
  <c r="E629" i="1"/>
  <c r="E318" i="2" s="1"/>
  <c r="Q629" i="1"/>
  <c r="E630" i="1"/>
  <c r="F630" i="1" s="1"/>
  <c r="Q630" i="1"/>
  <c r="E631" i="1"/>
  <c r="F631" i="1" s="1"/>
  <c r="K631" i="1" s="1"/>
  <c r="Q631" i="1"/>
  <c r="E632" i="1"/>
  <c r="F632" i="1" s="1"/>
  <c r="K632" i="1" s="1"/>
  <c r="Q632" i="1"/>
  <c r="E633" i="1"/>
  <c r="F633" i="1" s="1"/>
  <c r="G633" i="1" s="1"/>
  <c r="Q633" i="1"/>
  <c r="E634" i="1"/>
  <c r="F634" i="1" s="1"/>
  <c r="Q634" i="1"/>
  <c r="E635" i="1"/>
  <c r="E321" i="2" s="1"/>
  <c r="Q635" i="1"/>
  <c r="E636" i="1"/>
  <c r="E322" i="2" s="1"/>
  <c r="Q636" i="1"/>
  <c r="E637" i="1"/>
  <c r="F637" i="1" s="1"/>
  <c r="G637" i="1" s="1"/>
  <c r="Q637" i="1"/>
  <c r="E638" i="1"/>
  <c r="F638" i="1" s="1"/>
  <c r="G638" i="1" s="1"/>
  <c r="Q638" i="1"/>
  <c r="E639" i="1"/>
  <c r="F639" i="1" s="1"/>
  <c r="J639" i="1" s="1"/>
  <c r="Q639" i="1"/>
  <c r="E640" i="1"/>
  <c r="F640" i="1" s="1"/>
  <c r="Q640" i="1"/>
  <c r="E641" i="1"/>
  <c r="F641" i="1" s="1"/>
  <c r="G641" i="1" s="1"/>
  <c r="Q641" i="1"/>
  <c r="E642" i="1"/>
  <c r="F642" i="1" s="1"/>
  <c r="G642" i="1" s="1"/>
  <c r="J642" i="1" s="1"/>
  <c r="Q642" i="1"/>
  <c r="E643" i="1"/>
  <c r="F643" i="1" s="1"/>
  <c r="Q643" i="1"/>
  <c r="E644" i="1"/>
  <c r="F644" i="1" s="1"/>
  <c r="Q644" i="1"/>
  <c r="E645" i="1"/>
  <c r="F645" i="1" s="1"/>
  <c r="G645" i="1" s="1"/>
  <c r="Q645" i="1"/>
  <c r="E646" i="1"/>
  <c r="F646" i="1" s="1"/>
  <c r="Q646" i="1"/>
  <c r="E647" i="1"/>
  <c r="F647" i="1" s="1"/>
  <c r="G647" i="1" s="1"/>
  <c r="Q647" i="1"/>
  <c r="E648" i="1"/>
  <c r="F648" i="1" s="1"/>
  <c r="Q648" i="1"/>
  <c r="E649" i="1"/>
  <c r="F649" i="1" s="1"/>
  <c r="Q649" i="1"/>
  <c r="E650" i="1"/>
  <c r="E330" i="2" s="1"/>
  <c r="Q650" i="1"/>
  <c r="E651" i="1"/>
  <c r="F651" i="1" s="1"/>
  <c r="G651" i="1" s="1"/>
  <c r="J651" i="1" s="1"/>
  <c r="Q651" i="1"/>
  <c r="E652" i="1"/>
  <c r="F652" i="1" s="1"/>
  <c r="J652" i="1" s="1"/>
  <c r="Q652" i="1"/>
  <c r="E653" i="1"/>
  <c r="F653" i="1" s="1"/>
  <c r="G653" i="1" s="1"/>
  <c r="Q653" i="1"/>
  <c r="E654" i="1"/>
  <c r="F654" i="1" s="1"/>
  <c r="G654" i="1" s="1"/>
  <c r="K654" i="1" s="1"/>
  <c r="Q654" i="1"/>
  <c r="E655" i="1"/>
  <c r="F655" i="1" s="1"/>
  <c r="G655" i="1" s="1"/>
  <c r="J655" i="1" s="1"/>
  <c r="Q655" i="1"/>
  <c r="E656" i="1"/>
  <c r="E334" i="2" s="1"/>
  <c r="Q656" i="1"/>
  <c r="E657" i="1"/>
  <c r="F657" i="1" s="1"/>
  <c r="Q657" i="1"/>
  <c r="E658" i="1"/>
  <c r="F658" i="1" s="1"/>
  <c r="G658" i="1" s="1"/>
  <c r="K658" i="1" s="1"/>
  <c r="Q658" i="1"/>
  <c r="E659" i="1"/>
  <c r="F659" i="1" s="1"/>
  <c r="G659" i="1" s="1"/>
  <c r="K659" i="1" s="1"/>
  <c r="Q659" i="1"/>
  <c r="E660" i="1"/>
  <c r="F660" i="1" s="1"/>
  <c r="G660" i="1" s="1"/>
  <c r="K660" i="1" s="1"/>
  <c r="Q660" i="1"/>
  <c r="E661" i="1"/>
  <c r="F661" i="1" s="1"/>
  <c r="G661" i="1" s="1"/>
  <c r="K661" i="1" s="1"/>
  <c r="Q661" i="1"/>
  <c r="E662" i="1"/>
  <c r="F662" i="1" s="1"/>
  <c r="G662" i="1" s="1"/>
  <c r="K662" i="1" s="1"/>
  <c r="Q662" i="1"/>
  <c r="E663" i="1"/>
  <c r="F663" i="1" s="1"/>
  <c r="G663" i="1" s="1"/>
  <c r="K663" i="1" s="1"/>
  <c r="Q663" i="1"/>
  <c r="E664" i="1"/>
  <c r="F664" i="1" s="1"/>
  <c r="G664" i="1" s="1"/>
  <c r="K664" i="1" s="1"/>
  <c r="Q664" i="1"/>
  <c r="E665" i="1"/>
  <c r="F665" i="1" s="1"/>
  <c r="G665" i="1" s="1"/>
  <c r="K665" i="1" s="1"/>
  <c r="Q665" i="1"/>
  <c r="E666" i="1"/>
  <c r="F666" i="1" s="1"/>
  <c r="G666" i="1" s="1"/>
  <c r="K666" i="1" s="1"/>
  <c r="Q666" i="1"/>
  <c r="E667" i="1"/>
  <c r="F667" i="1" s="1"/>
  <c r="G667" i="1" s="1"/>
  <c r="K667" i="1" s="1"/>
  <c r="Q667" i="1"/>
  <c r="E668" i="1"/>
  <c r="F668" i="1" s="1"/>
  <c r="G668" i="1" s="1"/>
  <c r="K668" i="1" s="1"/>
  <c r="Q668" i="1"/>
  <c r="E669" i="1"/>
  <c r="F669" i="1" s="1"/>
  <c r="G669" i="1" s="1"/>
  <c r="K669" i="1" s="1"/>
  <c r="Q669" i="1"/>
  <c r="E670" i="1"/>
  <c r="F670" i="1" s="1"/>
  <c r="G670" i="1" s="1"/>
  <c r="K670" i="1" s="1"/>
  <c r="Q670" i="1"/>
  <c r="E672" i="1"/>
  <c r="F672" i="1" s="1"/>
  <c r="G672" i="1" s="1"/>
  <c r="K672" i="1" s="1"/>
  <c r="Q672" i="1"/>
  <c r="E674" i="1"/>
  <c r="F674" i="1" s="1"/>
  <c r="G674" i="1" s="1"/>
  <c r="K674" i="1" s="1"/>
  <c r="Q674" i="1"/>
  <c r="E677" i="1"/>
  <c r="F677" i="1"/>
  <c r="G677" i="1" s="1"/>
  <c r="K677" i="1" s="1"/>
  <c r="Q677" i="1"/>
  <c r="E676" i="1"/>
  <c r="F676" i="1" s="1"/>
  <c r="G676" i="1" s="1"/>
  <c r="K676" i="1" s="1"/>
  <c r="Q676" i="1"/>
  <c r="E678" i="1"/>
  <c r="F678" i="1" s="1"/>
  <c r="G678" i="1" s="1"/>
  <c r="K678" i="1" s="1"/>
  <c r="Q678" i="1"/>
  <c r="E679" i="1"/>
  <c r="F679" i="1" s="1"/>
  <c r="G679" i="1" s="1"/>
  <c r="K679" i="1" s="1"/>
  <c r="Q679" i="1"/>
  <c r="E673" i="1"/>
  <c r="F673" i="1" s="1"/>
  <c r="G673" i="1" s="1"/>
  <c r="K673" i="1" s="1"/>
  <c r="Q673" i="1"/>
  <c r="E671" i="1"/>
  <c r="F671" i="1" s="1"/>
  <c r="G671" i="1" s="1"/>
  <c r="K671" i="1" s="1"/>
  <c r="Q671" i="1"/>
  <c r="E675" i="1"/>
  <c r="F675" i="1" s="1"/>
  <c r="G675" i="1" s="1"/>
  <c r="K675" i="1" s="1"/>
  <c r="Q675" i="1"/>
  <c r="E680" i="1"/>
  <c r="F680" i="1" s="1"/>
  <c r="G680" i="1" s="1"/>
  <c r="K680" i="1" s="1"/>
  <c r="Q680" i="1"/>
  <c r="E682" i="1"/>
  <c r="F682" i="1" s="1"/>
  <c r="G682" i="1" s="1"/>
  <c r="K682" i="1" s="1"/>
  <c r="Q682" i="1"/>
  <c r="E681" i="1"/>
  <c r="F681" i="1" s="1"/>
  <c r="G681" i="1" s="1"/>
  <c r="K681" i="1" s="1"/>
  <c r="Q681" i="1"/>
  <c r="E683" i="1"/>
  <c r="F683" i="1"/>
  <c r="G683" i="1" s="1"/>
  <c r="K683" i="1" s="1"/>
  <c r="Q683" i="1"/>
  <c r="E686" i="1"/>
  <c r="F686" i="1" s="1"/>
  <c r="G686" i="1" s="1"/>
  <c r="K686" i="1" s="1"/>
  <c r="Q686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C13" i="2"/>
  <c r="D13" i="2"/>
  <c r="G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B16" i="2"/>
  <c r="C16" i="2"/>
  <c r="D16" i="2"/>
  <c r="G16" i="2"/>
  <c r="H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B21" i="2"/>
  <c r="C21" i="2"/>
  <c r="D21" i="2"/>
  <c r="G21" i="2"/>
  <c r="H21" i="2"/>
  <c r="A22" i="2"/>
  <c r="D22" i="2"/>
  <c r="G22" i="2"/>
  <c r="C22" i="2"/>
  <c r="H22" i="2"/>
  <c r="B22" i="2"/>
  <c r="A23" i="2"/>
  <c r="B23" i="2"/>
  <c r="D23" i="2"/>
  <c r="G23" i="2"/>
  <c r="C23" i="2"/>
  <c r="H23" i="2"/>
  <c r="A24" i="2"/>
  <c r="B24" i="2"/>
  <c r="C24" i="2"/>
  <c r="D24" i="2"/>
  <c r="G24" i="2"/>
  <c r="H24" i="2"/>
  <c r="A25" i="2"/>
  <c r="D25" i="2"/>
  <c r="G25" i="2"/>
  <c r="C25" i="2"/>
  <c r="H25" i="2"/>
  <c r="B25" i="2"/>
  <c r="A26" i="2"/>
  <c r="B26" i="2"/>
  <c r="C26" i="2"/>
  <c r="D26" i="2"/>
  <c r="E26" i="2"/>
  <c r="G26" i="2"/>
  <c r="H26" i="2"/>
  <c r="A27" i="2"/>
  <c r="B27" i="2"/>
  <c r="C27" i="2"/>
  <c r="D27" i="2"/>
  <c r="G27" i="2"/>
  <c r="H27" i="2"/>
  <c r="A28" i="2"/>
  <c r="D28" i="2"/>
  <c r="G28" i="2"/>
  <c r="C28" i="2"/>
  <c r="H28" i="2"/>
  <c r="B28" i="2"/>
  <c r="A29" i="2"/>
  <c r="B29" i="2"/>
  <c r="C29" i="2"/>
  <c r="D29" i="2"/>
  <c r="G29" i="2"/>
  <c r="H29" i="2"/>
  <c r="A30" i="2"/>
  <c r="C30" i="2"/>
  <c r="D30" i="2"/>
  <c r="G30" i="2"/>
  <c r="H30" i="2"/>
  <c r="B30" i="2"/>
  <c r="A31" i="2"/>
  <c r="D31" i="2"/>
  <c r="G31" i="2"/>
  <c r="C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C34" i="2"/>
  <c r="D34" i="2"/>
  <c r="G34" i="2"/>
  <c r="H34" i="2"/>
  <c r="A35" i="2"/>
  <c r="B35" i="2"/>
  <c r="D35" i="2"/>
  <c r="G35" i="2"/>
  <c r="C35" i="2"/>
  <c r="H35" i="2"/>
  <c r="A36" i="2"/>
  <c r="B36" i="2"/>
  <c r="D36" i="2"/>
  <c r="G36" i="2"/>
  <c r="C36" i="2"/>
  <c r="H36" i="2"/>
  <c r="A37" i="2"/>
  <c r="B37" i="2"/>
  <c r="C37" i="2"/>
  <c r="D37" i="2"/>
  <c r="G37" i="2"/>
  <c r="H37" i="2"/>
  <c r="A38" i="2"/>
  <c r="C38" i="2"/>
  <c r="D38" i="2"/>
  <c r="G38" i="2"/>
  <c r="H38" i="2"/>
  <c r="B38" i="2"/>
  <c r="A39" i="2"/>
  <c r="B39" i="2"/>
  <c r="D39" i="2"/>
  <c r="G39" i="2"/>
  <c r="C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B42" i="2"/>
  <c r="C42" i="2"/>
  <c r="D42" i="2"/>
  <c r="G42" i="2"/>
  <c r="H42" i="2"/>
  <c r="A43" i="2"/>
  <c r="B43" i="2"/>
  <c r="C43" i="2"/>
  <c r="D43" i="2"/>
  <c r="G43" i="2"/>
  <c r="H43" i="2"/>
  <c r="A44" i="2"/>
  <c r="B44" i="2"/>
  <c r="D44" i="2"/>
  <c r="G44" i="2"/>
  <c r="C44" i="2"/>
  <c r="H44" i="2"/>
  <c r="A45" i="2"/>
  <c r="D45" i="2"/>
  <c r="G45" i="2"/>
  <c r="C45" i="2"/>
  <c r="H45" i="2"/>
  <c r="B45" i="2"/>
  <c r="A46" i="2"/>
  <c r="D46" i="2"/>
  <c r="G46" i="2"/>
  <c r="C46" i="2"/>
  <c r="H46" i="2"/>
  <c r="B46" i="2"/>
  <c r="A47" i="2"/>
  <c r="D47" i="2"/>
  <c r="G47" i="2"/>
  <c r="C47" i="2"/>
  <c r="H47" i="2"/>
  <c r="B47" i="2"/>
  <c r="A48" i="2"/>
  <c r="B48" i="2"/>
  <c r="C48" i="2"/>
  <c r="D48" i="2"/>
  <c r="G48" i="2"/>
  <c r="H48" i="2"/>
  <c r="A49" i="2"/>
  <c r="B49" i="2"/>
  <c r="C49" i="2"/>
  <c r="D49" i="2"/>
  <c r="G49" i="2"/>
  <c r="H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D56" i="2"/>
  <c r="G56" i="2"/>
  <c r="C56" i="2"/>
  <c r="H56" i="2"/>
  <c r="B56" i="2"/>
  <c r="A57" i="2"/>
  <c r="D57" i="2"/>
  <c r="G57" i="2"/>
  <c r="C57" i="2"/>
  <c r="H57" i="2"/>
  <c r="B57" i="2"/>
  <c r="A58" i="2"/>
  <c r="D58" i="2"/>
  <c r="G58" i="2"/>
  <c r="C58" i="2"/>
  <c r="H58" i="2"/>
  <c r="B58" i="2"/>
  <c r="A59" i="2"/>
  <c r="B59" i="2"/>
  <c r="D59" i="2"/>
  <c r="G59" i="2"/>
  <c r="C59" i="2"/>
  <c r="H59" i="2"/>
  <c r="A60" i="2"/>
  <c r="B60" i="2"/>
  <c r="C60" i="2"/>
  <c r="D60" i="2"/>
  <c r="G60" i="2"/>
  <c r="H60" i="2"/>
  <c r="A61" i="2"/>
  <c r="B61" i="2"/>
  <c r="C61" i="2"/>
  <c r="D61" i="2"/>
  <c r="G61" i="2"/>
  <c r="H61" i="2"/>
  <c r="A62" i="2"/>
  <c r="B62" i="2"/>
  <c r="C62" i="2"/>
  <c r="D62" i="2"/>
  <c r="G62" i="2"/>
  <c r="H62" i="2"/>
  <c r="A63" i="2"/>
  <c r="B63" i="2"/>
  <c r="D63" i="2"/>
  <c r="G63" i="2"/>
  <c r="C63" i="2"/>
  <c r="H63" i="2"/>
  <c r="A64" i="2"/>
  <c r="D64" i="2"/>
  <c r="G64" i="2"/>
  <c r="C64" i="2"/>
  <c r="E64" i="2"/>
  <c r="H64" i="2"/>
  <c r="B64" i="2"/>
  <c r="A65" i="2"/>
  <c r="D65" i="2"/>
  <c r="G65" i="2"/>
  <c r="C65" i="2"/>
  <c r="H65" i="2"/>
  <c r="B65" i="2"/>
  <c r="A66" i="2"/>
  <c r="D66" i="2"/>
  <c r="G66" i="2"/>
  <c r="C66" i="2"/>
  <c r="H66" i="2"/>
  <c r="B66" i="2"/>
  <c r="A67" i="2"/>
  <c r="B67" i="2"/>
  <c r="D67" i="2"/>
  <c r="G67" i="2"/>
  <c r="C67" i="2"/>
  <c r="H67" i="2"/>
  <c r="A68" i="2"/>
  <c r="B68" i="2"/>
  <c r="C68" i="2"/>
  <c r="D68" i="2"/>
  <c r="G68" i="2"/>
  <c r="H68" i="2"/>
  <c r="A69" i="2"/>
  <c r="B69" i="2"/>
  <c r="C69" i="2"/>
  <c r="D69" i="2"/>
  <c r="G69" i="2"/>
  <c r="H69" i="2"/>
  <c r="A70" i="2"/>
  <c r="B70" i="2"/>
  <c r="C70" i="2"/>
  <c r="D70" i="2"/>
  <c r="G70" i="2"/>
  <c r="H70" i="2"/>
  <c r="A71" i="2"/>
  <c r="B71" i="2"/>
  <c r="D71" i="2"/>
  <c r="G71" i="2"/>
  <c r="C71" i="2"/>
  <c r="H71" i="2"/>
  <c r="A72" i="2"/>
  <c r="D72" i="2"/>
  <c r="G72" i="2"/>
  <c r="C72" i="2"/>
  <c r="H72" i="2"/>
  <c r="B72" i="2"/>
  <c r="A73" i="2"/>
  <c r="D73" i="2"/>
  <c r="G73" i="2"/>
  <c r="C73" i="2"/>
  <c r="H73" i="2"/>
  <c r="B73" i="2"/>
  <c r="A74" i="2"/>
  <c r="D74" i="2"/>
  <c r="G74" i="2"/>
  <c r="C74" i="2"/>
  <c r="H74" i="2"/>
  <c r="B74" i="2"/>
  <c r="A75" i="2"/>
  <c r="B75" i="2"/>
  <c r="D75" i="2"/>
  <c r="G75" i="2"/>
  <c r="C75" i="2"/>
  <c r="H75" i="2"/>
  <c r="A76" i="2"/>
  <c r="B76" i="2"/>
  <c r="C76" i="2"/>
  <c r="D76" i="2"/>
  <c r="G76" i="2"/>
  <c r="H76" i="2"/>
  <c r="A77" i="2"/>
  <c r="B77" i="2"/>
  <c r="C77" i="2"/>
  <c r="D77" i="2"/>
  <c r="G77" i="2"/>
  <c r="H77" i="2"/>
  <c r="A78" i="2"/>
  <c r="B78" i="2"/>
  <c r="C78" i="2"/>
  <c r="D78" i="2"/>
  <c r="G78" i="2"/>
  <c r="H78" i="2"/>
  <c r="A79" i="2"/>
  <c r="B79" i="2"/>
  <c r="D79" i="2"/>
  <c r="G79" i="2"/>
  <c r="C79" i="2"/>
  <c r="H79" i="2"/>
  <c r="A80" i="2"/>
  <c r="D80" i="2"/>
  <c r="G80" i="2"/>
  <c r="C80" i="2"/>
  <c r="H80" i="2"/>
  <c r="B80" i="2"/>
  <c r="A81" i="2"/>
  <c r="D81" i="2"/>
  <c r="G81" i="2"/>
  <c r="C81" i="2"/>
  <c r="H81" i="2"/>
  <c r="B81" i="2"/>
  <c r="A82" i="2"/>
  <c r="D82" i="2"/>
  <c r="G82" i="2"/>
  <c r="C82" i="2"/>
  <c r="H82" i="2"/>
  <c r="B82" i="2"/>
  <c r="A83" i="2"/>
  <c r="B83" i="2"/>
  <c r="D83" i="2"/>
  <c r="G83" i="2"/>
  <c r="C83" i="2"/>
  <c r="H83" i="2"/>
  <c r="A84" i="2"/>
  <c r="B84" i="2"/>
  <c r="C84" i="2"/>
  <c r="E84" i="2"/>
  <c r="D84" i="2"/>
  <c r="G84" i="2"/>
  <c r="H84" i="2"/>
  <c r="A85" i="2"/>
  <c r="B85" i="2"/>
  <c r="C85" i="2"/>
  <c r="D85" i="2"/>
  <c r="G85" i="2"/>
  <c r="H85" i="2"/>
  <c r="A86" i="2"/>
  <c r="B86" i="2"/>
  <c r="C86" i="2"/>
  <c r="D86" i="2"/>
  <c r="G86" i="2"/>
  <c r="H86" i="2"/>
  <c r="A87" i="2"/>
  <c r="B87" i="2"/>
  <c r="D87" i="2"/>
  <c r="G87" i="2"/>
  <c r="C87" i="2"/>
  <c r="H87" i="2"/>
  <c r="A88" i="2"/>
  <c r="D88" i="2"/>
  <c r="G88" i="2"/>
  <c r="C88" i="2"/>
  <c r="E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B91" i="2"/>
  <c r="D91" i="2"/>
  <c r="G91" i="2"/>
  <c r="C91" i="2"/>
  <c r="H91" i="2"/>
  <c r="A92" i="2"/>
  <c r="B92" i="2"/>
  <c r="C92" i="2"/>
  <c r="D92" i="2"/>
  <c r="G92" i="2"/>
  <c r="H92" i="2"/>
  <c r="A93" i="2"/>
  <c r="B93" i="2"/>
  <c r="C93" i="2"/>
  <c r="D93" i="2"/>
  <c r="G93" i="2"/>
  <c r="H93" i="2"/>
  <c r="A94" i="2"/>
  <c r="B94" i="2"/>
  <c r="C94" i="2"/>
  <c r="D94" i="2"/>
  <c r="G94" i="2"/>
  <c r="H94" i="2"/>
  <c r="A95" i="2"/>
  <c r="B95" i="2"/>
  <c r="D95" i="2"/>
  <c r="G95" i="2"/>
  <c r="C95" i="2"/>
  <c r="H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D98" i="2"/>
  <c r="G98" i="2"/>
  <c r="C98" i="2"/>
  <c r="H98" i="2"/>
  <c r="B98" i="2"/>
  <c r="A99" i="2"/>
  <c r="B99" i="2"/>
  <c r="D99" i="2"/>
  <c r="G99" i="2"/>
  <c r="C99" i="2"/>
  <c r="H99" i="2"/>
  <c r="A100" i="2"/>
  <c r="B100" i="2"/>
  <c r="C100" i="2"/>
  <c r="D100" i="2"/>
  <c r="G100" i="2"/>
  <c r="H100" i="2"/>
  <c r="A101" i="2"/>
  <c r="B101" i="2"/>
  <c r="C101" i="2"/>
  <c r="D101" i="2"/>
  <c r="G101" i="2"/>
  <c r="H101" i="2"/>
  <c r="A102" i="2"/>
  <c r="B102" i="2"/>
  <c r="C102" i="2"/>
  <c r="D102" i="2"/>
  <c r="G102" i="2"/>
  <c r="H102" i="2"/>
  <c r="A103" i="2"/>
  <c r="B103" i="2"/>
  <c r="D103" i="2"/>
  <c r="G103" i="2"/>
  <c r="C103" i="2"/>
  <c r="H103" i="2"/>
  <c r="A104" i="2"/>
  <c r="D104" i="2"/>
  <c r="G104" i="2"/>
  <c r="C104" i="2"/>
  <c r="H104" i="2"/>
  <c r="B104" i="2"/>
  <c r="A105" i="2"/>
  <c r="D105" i="2"/>
  <c r="G105" i="2"/>
  <c r="C105" i="2"/>
  <c r="H105" i="2"/>
  <c r="B105" i="2"/>
  <c r="A106" i="2"/>
  <c r="D106" i="2"/>
  <c r="G106" i="2"/>
  <c r="C106" i="2"/>
  <c r="H106" i="2"/>
  <c r="B106" i="2"/>
  <c r="A107" i="2"/>
  <c r="B107" i="2"/>
  <c r="D107" i="2"/>
  <c r="G107" i="2"/>
  <c r="C107" i="2"/>
  <c r="H107" i="2"/>
  <c r="A108" i="2"/>
  <c r="B108" i="2"/>
  <c r="C108" i="2"/>
  <c r="D108" i="2"/>
  <c r="G108" i="2"/>
  <c r="H108" i="2"/>
  <c r="A109" i="2"/>
  <c r="B109" i="2"/>
  <c r="C109" i="2"/>
  <c r="D109" i="2"/>
  <c r="G109" i="2"/>
  <c r="H109" i="2"/>
  <c r="A110" i="2"/>
  <c r="B110" i="2"/>
  <c r="C110" i="2"/>
  <c r="D110" i="2"/>
  <c r="G110" i="2"/>
  <c r="H110" i="2"/>
  <c r="A111" i="2"/>
  <c r="B111" i="2"/>
  <c r="D111" i="2"/>
  <c r="G111" i="2"/>
  <c r="C111" i="2"/>
  <c r="H111" i="2"/>
  <c r="A112" i="2"/>
  <c r="D112" i="2"/>
  <c r="G112" i="2"/>
  <c r="C112" i="2"/>
  <c r="E112" i="2"/>
  <c r="H112" i="2"/>
  <c r="B112" i="2"/>
  <c r="A113" i="2"/>
  <c r="D113" i="2"/>
  <c r="G113" i="2"/>
  <c r="C113" i="2"/>
  <c r="H113" i="2"/>
  <c r="B113" i="2"/>
  <c r="A114" i="2"/>
  <c r="D114" i="2"/>
  <c r="G114" i="2"/>
  <c r="C114" i="2"/>
  <c r="H114" i="2"/>
  <c r="B114" i="2"/>
  <c r="A115" i="2"/>
  <c r="B115" i="2"/>
  <c r="D115" i="2"/>
  <c r="G115" i="2"/>
  <c r="C115" i="2"/>
  <c r="H115" i="2"/>
  <c r="A116" i="2"/>
  <c r="B116" i="2"/>
  <c r="C116" i="2"/>
  <c r="D116" i="2"/>
  <c r="G116" i="2"/>
  <c r="H116" i="2"/>
  <c r="A117" i="2"/>
  <c r="B117" i="2"/>
  <c r="C117" i="2"/>
  <c r="D117" i="2"/>
  <c r="G117" i="2"/>
  <c r="H117" i="2"/>
  <c r="A118" i="2"/>
  <c r="B118" i="2"/>
  <c r="C118" i="2"/>
  <c r="D118" i="2"/>
  <c r="G118" i="2"/>
  <c r="H118" i="2"/>
  <c r="A119" i="2"/>
  <c r="B119" i="2"/>
  <c r="D119" i="2"/>
  <c r="G119" i="2"/>
  <c r="C119" i="2"/>
  <c r="H119" i="2"/>
  <c r="A120" i="2"/>
  <c r="D120" i="2"/>
  <c r="G120" i="2"/>
  <c r="C120" i="2"/>
  <c r="H120" i="2"/>
  <c r="B120" i="2"/>
  <c r="A121" i="2"/>
  <c r="D121" i="2"/>
  <c r="G121" i="2"/>
  <c r="C121" i="2"/>
  <c r="H121" i="2"/>
  <c r="B121" i="2"/>
  <c r="A122" i="2"/>
  <c r="D122" i="2"/>
  <c r="G122" i="2"/>
  <c r="C122" i="2"/>
  <c r="H122" i="2"/>
  <c r="B122" i="2"/>
  <c r="A123" i="2"/>
  <c r="B123" i="2"/>
  <c r="D123" i="2"/>
  <c r="G123" i="2"/>
  <c r="C123" i="2"/>
  <c r="H123" i="2"/>
  <c r="A124" i="2"/>
  <c r="B124" i="2"/>
  <c r="C124" i="2"/>
  <c r="D124" i="2"/>
  <c r="G124" i="2"/>
  <c r="H124" i="2"/>
  <c r="A125" i="2"/>
  <c r="B125" i="2"/>
  <c r="C125" i="2"/>
  <c r="D125" i="2"/>
  <c r="G125" i="2"/>
  <c r="H125" i="2"/>
  <c r="A126" i="2"/>
  <c r="B126" i="2"/>
  <c r="C126" i="2"/>
  <c r="D126" i="2"/>
  <c r="G126" i="2"/>
  <c r="H126" i="2"/>
  <c r="A127" i="2"/>
  <c r="B127" i="2"/>
  <c r="D127" i="2"/>
  <c r="G127" i="2"/>
  <c r="C127" i="2"/>
  <c r="H127" i="2"/>
  <c r="A128" i="2"/>
  <c r="D128" i="2"/>
  <c r="G128" i="2"/>
  <c r="C128" i="2"/>
  <c r="H128" i="2"/>
  <c r="B128" i="2"/>
  <c r="A129" i="2"/>
  <c r="D129" i="2"/>
  <c r="G129" i="2"/>
  <c r="C129" i="2"/>
  <c r="H129" i="2"/>
  <c r="B129" i="2"/>
  <c r="A130" i="2"/>
  <c r="D130" i="2"/>
  <c r="G130" i="2"/>
  <c r="C130" i="2"/>
  <c r="H130" i="2"/>
  <c r="B130" i="2"/>
  <c r="A131" i="2"/>
  <c r="B131" i="2"/>
  <c r="D131" i="2"/>
  <c r="G131" i="2"/>
  <c r="C131" i="2"/>
  <c r="H131" i="2"/>
  <c r="A132" i="2"/>
  <c r="B132" i="2"/>
  <c r="C132" i="2"/>
  <c r="D132" i="2"/>
  <c r="G132" i="2"/>
  <c r="H132" i="2"/>
  <c r="A133" i="2"/>
  <c r="B133" i="2"/>
  <c r="C133" i="2"/>
  <c r="D133" i="2"/>
  <c r="G133" i="2"/>
  <c r="H133" i="2"/>
  <c r="A134" i="2"/>
  <c r="B134" i="2"/>
  <c r="C134" i="2"/>
  <c r="D134" i="2"/>
  <c r="G134" i="2"/>
  <c r="H134" i="2"/>
  <c r="A135" i="2"/>
  <c r="B135" i="2"/>
  <c r="D135" i="2"/>
  <c r="G135" i="2"/>
  <c r="C135" i="2"/>
  <c r="H135" i="2"/>
  <c r="A136" i="2"/>
  <c r="D136" i="2"/>
  <c r="G136" i="2"/>
  <c r="C136" i="2"/>
  <c r="H136" i="2"/>
  <c r="B136" i="2"/>
  <c r="A137" i="2"/>
  <c r="D137" i="2"/>
  <c r="G137" i="2"/>
  <c r="C137" i="2"/>
  <c r="H137" i="2"/>
  <c r="B137" i="2"/>
  <c r="A138" i="2"/>
  <c r="D138" i="2"/>
  <c r="G138" i="2"/>
  <c r="C138" i="2"/>
  <c r="H138" i="2"/>
  <c r="B138" i="2"/>
  <c r="A139" i="2"/>
  <c r="B139" i="2"/>
  <c r="D139" i="2"/>
  <c r="G139" i="2"/>
  <c r="C139" i="2"/>
  <c r="H139" i="2"/>
  <c r="A140" i="2"/>
  <c r="B140" i="2"/>
  <c r="C140" i="2"/>
  <c r="D140" i="2"/>
  <c r="G140" i="2"/>
  <c r="H140" i="2"/>
  <c r="A141" i="2"/>
  <c r="B141" i="2"/>
  <c r="C141" i="2"/>
  <c r="D141" i="2"/>
  <c r="G141" i="2"/>
  <c r="H141" i="2"/>
  <c r="A142" i="2"/>
  <c r="B142" i="2"/>
  <c r="C142" i="2"/>
  <c r="D142" i="2"/>
  <c r="G142" i="2"/>
  <c r="H142" i="2"/>
  <c r="A143" i="2"/>
  <c r="B143" i="2"/>
  <c r="D143" i="2"/>
  <c r="G143" i="2"/>
  <c r="C143" i="2"/>
  <c r="H143" i="2"/>
  <c r="A144" i="2"/>
  <c r="D144" i="2"/>
  <c r="G144" i="2"/>
  <c r="C144" i="2"/>
  <c r="H144" i="2"/>
  <c r="B144" i="2"/>
  <c r="A145" i="2"/>
  <c r="D145" i="2"/>
  <c r="G145" i="2"/>
  <c r="C145" i="2"/>
  <c r="E145" i="2"/>
  <c r="H145" i="2"/>
  <c r="B145" i="2"/>
  <c r="A146" i="2"/>
  <c r="D146" i="2"/>
  <c r="G146" i="2"/>
  <c r="C146" i="2"/>
  <c r="H146" i="2"/>
  <c r="B146" i="2"/>
  <c r="A147" i="2"/>
  <c r="B147" i="2"/>
  <c r="D147" i="2"/>
  <c r="G147" i="2"/>
  <c r="C147" i="2"/>
  <c r="H147" i="2"/>
  <c r="A148" i="2"/>
  <c r="B148" i="2"/>
  <c r="C148" i="2"/>
  <c r="D148" i="2"/>
  <c r="G148" i="2"/>
  <c r="H148" i="2"/>
  <c r="A149" i="2"/>
  <c r="B149" i="2"/>
  <c r="C149" i="2"/>
  <c r="E149" i="2"/>
  <c r="D149" i="2"/>
  <c r="G149" i="2"/>
  <c r="H149" i="2"/>
  <c r="A150" i="2"/>
  <c r="B150" i="2"/>
  <c r="C150" i="2"/>
  <c r="D150" i="2"/>
  <c r="G150" i="2"/>
  <c r="H150" i="2"/>
  <c r="A151" i="2"/>
  <c r="B151" i="2"/>
  <c r="D151" i="2"/>
  <c r="G151" i="2"/>
  <c r="C151" i="2"/>
  <c r="H151" i="2"/>
  <c r="A152" i="2"/>
  <c r="D152" i="2"/>
  <c r="G152" i="2"/>
  <c r="C152" i="2"/>
  <c r="H152" i="2"/>
  <c r="B152" i="2"/>
  <c r="A153" i="2"/>
  <c r="D153" i="2"/>
  <c r="G153" i="2"/>
  <c r="C153" i="2"/>
  <c r="H153" i="2"/>
  <c r="B153" i="2"/>
  <c r="A154" i="2"/>
  <c r="D154" i="2"/>
  <c r="G154" i="2"/>
  <c r="C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B157" i="2"/>
  <c r="C157" i="2"/>
  <c r="D157" i="2"/>
  <c r="G157" i="2"/>
  <c r="H157" i="2"/>
  <c r="A158" i="2"/>
  <c r="B158" i="2"/>
  <c r="C158" i="2"/>
  <c r="D158" i="2"/>
  <c r="G158" i="2"/>
  <c r="H158" i="2"/>
  <c r="A159" i="2"/>
  <c r="B159" i="2"/>
  <c r="D159" i="2"/>
  <c r="G159" i="2"/>
  <c r="C159" i="2"/>
  <c r="E159" i="2"/>
  <c r="H159" i="2"/>
  <c r="A160" i="2"/>
  <c r="D160" i="2"/>
  <c r="G160" i="2"/>
  <c r="C160" i="2"/>
  <c r="H160" i="2"/>
  <c r="B160" i="2"/>
  <c r="A161" i="2"/>
  <c r="D161" i="2"/>
  <c r="G161" i="2"/>
  <c r="C161" i="2"/>
  <c r="H161" i="2"/>
  <c r="B161" i="2"/>
  <c r="A162" i="2"/>
  <c r="D162" i="2"/>
  <c r="G162" i="2"/>
  <c r="C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B165" i="2"/>
  <c r="C165" i="2"/>
  <c r="D165" i="2"/>
  <c r="G165" i="2"/>
  <c r="H165" i="2"/>
  <c r="A166" i="2"/>
  <c r="B166" i="2"/>
  <c r="C166" i="2"/>
  <c r="D166" i="2"/>
  <c r="G166" i="2"/>
  <c r="H166" i="2"/>
  <c r="A167" i="2"/>
  <c r="B167" i="2"/>
  <c r="D167" i="2"/>
  <c r="G167" i="2"/>
  <c r="C167" i="2"/>
  <c r="H167" i="2"/>
  <c r="A168" i="2"/>
  <c r="D168" i="2"/>
  <c r="G168" i="2"/>
  <c r="C168" i="2"/>
  <c r="H168" i="2"/>
  <c r="B168" i="2"/>
  <c r="A169" i="2"/>
  <c r="D169" i="2"/>
  <c r="G169" i="2"/>
  <c r="C169" i="2"/>
  <c r="H169" i="2"/>
  <c r="B169" i="2"/>
  <c r="A170" i="2"/>
  <c r="D170" i="2"/>
  <c r="G170" i="2"/>
  <c r="C170" i="2"/>
  <c r="H170" i="2"/>
  <c r="B170" i="2"/>
  <c r="A171" i="2"/>
  <c r="B171" i="2"/>
  <c r="D171" i="2"/>
  <c r="G171" i="2"/>
  <c r="C171" i="2"/>
  <c r="H171" i="2"/>
  <c r="A172" i="2"/>
  <c r="B172" i="2"/>
  <c r="C172" i="2"/>
  <c r="D172" i="2"/>
  <c r="G172" i="2"/>
  <c r="H172" i="2"/>
  <c r="A173" i="2"/>
  <c r="B173" i="2"/>
  <c r="C173" i="2"/>
  <c r="D173" i="2"/>
  <c r="G173" i="2"/>
  <c r="H173" i="2"/>
  <c r="A174" i="2"/>
  <c r="B174" i="2"/>
  <c r="C174" i="2"/>
  <c r="D174" i="2"/>
  <c r="G174" i="2"/>
  <c r="H174" i="2"/>
  <c r="A175" i="2"/>
  <c r="B175" i="2"/>
  <c r="D175" i="2"/>
  <c r="G175" i="2"/>
  <c r="C175" i="2"/>
  <c r="H175" i="2"/>
  <c r="A176" i="2"/>
  <c r="D176" i="2"/>
  <c r="G176" i="2"/>
  <c r="C176" i="2"/>
  <c r="E176" i="2"/>
  <c r="H176" i="2"/>
  <c r="B176" i="2"/>
  <c r="A177" i="2"/>
  <c r="D177" i="2"/>
  <c r="G177" i="2"/>
  <c r="C177" i="2"/>
  <c r="H177" i="2"/>
  <c r="B177" i="2"/>
  <c r="A178" i="2"/>
  <c r="D178" i="2"/>
  <c r="G178" i="2"/>
  <c r="C178" i="2"/>
  <c r="H178" i="2"/>
  <c r="B178" i="2"/>
  <c r="A179" i="2"/>
  <c r="B179" i="2"/>
  <c r="D179" i="2"/>
  <c r="G179" i="2"/>
  <c r="C179" i="2"/>
  <c r="H179" i="2"/>
  <c r="A180" i="2"/>
  <c r="B180" i="2"/>
  <c r="C180" i="2"/>
  <c r="D180" i="2"/>
  <c r="G180" i="2"/>
  <c r="H180" i="2"/>
  <c r="A181" i="2"/>
  <c r="B181" i="2"/>
  <c r="C181" i="2"/>
  <c r="D181" i="2"/>
  <c r="G181" i="2"/>
  <c r="H181" i="2"/>
  <c r="A182" i="2"/>
  <c r="B182" i="2"/>
  <c r="C182" i="2"/>
  <c r="D182" i="2"/>
  <c r="G182" i="2"/>
  <c r="H182" i="2"/>
  <c r="A183" i="2"/>
  <c r="B183" i="2"/>
  <c r="D183" i="2"/>
  <c r="G183" i="2"/>
  <c r="C183" i="2"/>
  <c r="H183" i="2"/>
  <c r="A184" i="2"/>
  <c r="C184" i="2"/>
  <c r="E184" i="2"/>
  <c r="D184" i="2"/>
  <c r="G184" i="2"/>
  <c r="H184" i="2"/>
  <c r="B184" i="2"/>
  <c r="A185" i="2"/>
  <c r="D185" i="2"/>
  <c r="G185" i="2"/>
  <c r="C185" i="2"/>
  <c r="H185" i="2"/>
  <c r="B185" i="2"/>
  <c r="A186" i="2"/>
  <c r="D186" i="2"/>
  <c r="G186" i="2"/>
  <c r="C186" i="2"/>
  <c r="H186" i="2"/>
  <c r="B186" i="2"/>
  <c r="A187" i="2"/>
  <c r="B187" i="2"/>
  <c r="D187" i="2"/>
  <c r="G187" i="2"/>
  <c r="C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B190" i="2"/>
  <c r="C190" i="2"/>
  <c r="D190" i="2"/>
  <c r="G190" i="2"/>
  <c r="H190" i="2"/>
  <c r="A191" i="2"/>
  <c r="B191" i="2"/>
  <c r="D191" i="2"/>
  <c r="E191" i="2"/>
  <c r="G191" i="2"/>
  <c r="C191" i="2"/>
  <c r="H191" i="2"/>
  <c r="A192" i="2"/>
  <c r="D192" i="2"/>
  <c r="G192" i="2"/>
  <c r="C192" i="2"/>
  <c r="H192" i="2"/>
  <c r="B192" i="2"/>
  <c r="A193" i="2"/>
  <c r="D193" i="2"/>
  <c r="G193" i="2"/>
  <c r="C193" i="2"/>
  <c r="H193" i="2"/>
  <c r="B193" i="2"/>
  <c r="A194" i="2"/>
  <c r="D194" i="2"/>
  <c r="G194" i="2"/>
  <c r="C194" i="2"/>
  <c r="H194" i="2"/>
  <c r="B194" i="2"/>
  <c r="A195" i="2"/>
  <c r="B195" i="2"/>
  <c r="D195" i="2"/>
  <c r="G195" i="2"/>
  <c r="C195" i="2"/>
  <c r="H195" i="2"/>
  <c r="A196" i="2"/>
  <c r="B196" i="2"/>
  <c r="C196" i="2"/>
  <c r="D196" i="2"/>
  <c r="G196" i="2"/>
  <c r="H196" i="2"/>
  <c r="A197" i="2"/>
  <c r="B197" i="2"/>
  <c r="C197" i="2"/>
  <c r="D197" i="2"/>
  <c r="G197" i="2"/>
  <c r="H197" i="2"/>
  <c r="A198" i="2"/>
  <c r="B198" i="2"/>
  <c r="C198" i="2"/>
  <c r="D198" i="2"/>
  <c r="G198" i="2"/>
  <c r="H198" i="2"/>
  <c r="A199" i="2"/>
  <c r="B199" i="2"/>
  <c r="D199" i="2"/>
  <c r="G199" i="2"/>
  <c r="C199" i="2"/>
  <c r="E199" i="2"/>
  <c r="H199" i="2"/>
  <c r="A200" i="2"/>
  <c r="D200" i="2"/>
  <c r="G200" i="2"/>
  <c r="C200" i="2"/>
  <c r="H200" i="2"/>
  <c r="B200" i="2"/>
  <c r="A201" i="2"/>
  <c r="D201" i="2"/>
  <c r="G201" i="2"/>
  <c r="C201" i="2"/>
  <c r="H201" i="2"/>
  <c r="B201" i="2"/>
  <c r="A202" i="2"/>
  <c r="D202" i="2"/>
  <c r="E202" i="2"/>
  <c r="G202" i="2"/>
  <c r="C202" i="2"/>
  <c r="H202" i="2"/>
  <c r="B202" i="2"/>
  <c r="A203" i="2"/>
  <c r="B203" i="2"/>
  <c r="D203" i="2"/>
  <c r="G203" i="2"/>
  <c r="C203" i="2"/>
  <c r="H203" i="2"/>
  <c r="A204" i="2"/>
  <c r="B204" i="2"/>
  <c r="C204" i="2"/>
  <c r="D204" i="2"/>
  <c r="G204" i="2"/>
  <c r="H204" i="2"/>
  <c r="A205" i="2"/>
  <c r="B205" i="2"/>
  <c r="C205" i="2"/>
  <c r="D205" i="2"/>
  <c r="G205" i="2"/>
  <c r="H205" i="2"/>
  <c r="A206" i="2"/>
  <c r="B206" i="2"/>
  <c r="C206" i="2"/>
  <c r="D206" i="2"/>
  <c r="G206" i="2"/>
  <c r="H206" i="2"/>
  <c r="A207" i="2"/>
  <c r="B207" i="2"/>
  <c r="D207" i="2"/>
  <c r="G207" i="2"/>
  <c r="C207" i="2"/>
  <c r="H207" i="2"/>
  <c r="A208" i="2"/>
  <c r="C208" i="2"/>
  <c r="D208" i="2"/>
  <c r="G208" i="2"/>
  <c r="H208" i="2"/>
  <c r="B208" i="2"/>
  <c r="A209" i="2"/>
  <c r="D209" i="2"/>
  <c r="G209" i="2"/>
  <c r="C209" i="2"/>
  <c r="H209" i="2"/>
  <c r="B209" i="2"/>
  <c r="A210" i="2"/>
  <c r="D210" i="2"/>
  <c r="G210" i="2"/>
  <c r="C210" i="2"/>
  <c r="H210" i="2"/>
  <c r="B210" i="2"/>
  <c r="A211" i="2"/>
  <c r="B211" i="2"/>
  <c r="D211" i="2"/>
  <c r="G211" i="2"/>
  <c r="C211" i="2"/>
  <c r="H211" i="2"/>
  <c r="A212" i="2"/>
  <c r="C212" i="2"/>
  <c r="D212" i="2"/>
  <c r="G212" i="2"/>
  <c r="H212" i="2"/>
  <c r="B212" i="2"/>
  <c r="A213" i="2"/>
  <c r="B213" i="2"/>
  <c r="C213" i="2"/>
  <c r="D213" i="2"/>
  <c r="G213" i="2"/>
  <c r="H213" i="2"/>
  <c r="A214" i="2"/>
  <c r="B214" i="2"/>
  <c r="C214" i="2"/>
  <c r="D214" i="2"/>
  <c r="G214" i="2"/>
  <c r="H214" i="2"/>
  <c r="A215" i="2"/>
  <c r="B215" i="2"/>
  <c r="D215" i="2"/>
  <c r="G215" i="2"/>
  <c r="C215" i="2"/>
  <c r="H215" i="2"/>
  <c r="A216" i="2"/>
  <c r="D216" i="2"/>
  <c r="G216" i="2"/>
  <c r="C216" i="2"/>
  <c r="H216" i="2"/>
  <c r="B216" i="2"/>
  <c r="A217" i="2"/>
  <c r="D217" i="2"/>
  <c r="G217" i="2"/>
  <c r="C217" i="2"/>
  <c r="H217" i="2"/>
  <c r="B217" i="2"/>
  <c r="A218" i="2"/>
  <c r="D218" i="2"/>
  <c r="G218" i="2"/>
  <c r="C218" i="2"/>
  <c r="H218" i="2"/>
  <c r="B218" i="2"/>
  <c r="A219" i="2"/>
  <c r="D219" i="2"/>
  <c r="G219" i="2"/>
  <c r="C219" i="2"/>
  <c r="H219" i="2"/>
  <c r="B219" i="2"/>
  <c r="A220" i="2"/>
  <c r="C220" i="2"/>
  <c r="D220" i="2"/>
  <c r="G220" i="2"/>
  <c r="H220" i="2"/>
  <c r="B220" i="2"/>
  <c r="A221" i="2"/>
  <c r="B221" i="2"/>
  <c r="C221" i="2"/>
  <c r="D221" i="2"/>
  <c r="G221" i="2"/>
  <c r="H221" i="2"/>
  <c r="A222" i="2"/>
  <c r="B222" i="2"/>
  <c r="C222" i="2"/>
  <c r="D222" i="2"/>
  <c r="G222" i="2"/>
  <c r="H222" i="2"/>
  <c r="A223" i="2"/>
  <c r="B223" i="2"/>
  <c r="D223" i="2"/>
  <c r="G223" i="2"/>
  <c r="C223" i="2"/>
  <c r="H223" i="2"/>
  <c r="A224" i="2"/>
  <c r="C224" i="2"/>
  <c r="D224" i="2"/>
  <c r="G224" i="2"/>
  <c r="H224" i="2"/>
  <c r="B224" i="2"/>
  <c r="A225" i="2"/>
  <c r="B225" i="2"/>
  <c r="D225" i="2"/>
  <c r="G225" i="2"/>
  <c r="C225" i="2"/>
  <c r="H225" i="2"/>
  <c r="A226" i="2"/>
  <c r="D226" i="2"/>
  <c r="G226" i="2"/>
  <c r="C226" i="2"/>
  <c r="H226" i="2"/>
  <c r="B226" i="2"/>
  <c r="A227" i="2"/>
  <c r="B227" i="2"/>
  <c r="D227" i="2"/>
  <c r="G227" i="2"/>
  <c r="C227" i="2"/>
  <c r="H227" i="2"/>
  <c r="A228" i="2"/>
  <c r="B228" i="2"/>
  <c r="C228" i="2"/>
  <c r="D228" i="2"/>
  <c r="G228" i="2"/>
  <c r="H228" i="2"/>
  <c r="A229" i="2"/>
  <c r="C229" i="2"/>
  <c r="D229" i="2"/>
  <c r="G229" i="2"/>
  <c r="H229" i="2"/>
  <c r="B229" i="2"/>
  <c r="A230" i="2"/>
  <c r="B230" i="2"/>
  <c r="D230" i="2"/>
  <c r="G230" i="2"/>
  <c r="C230" i="2"/>
  <c r="H230" i="2"/>
  <c r="A231" i="2"/>
  <c r="D231" i="2"/>
  <c r="G231" i="2"/>
  <c r="C231" i="2"/>
  <c r="H231" i="2"/>
  <c r="B231" i="2"/>
  <c r="A232" i="2"/>
  <c r="D232" i="2"/>
  <c r="G232" i="2"/>
  <c r="C232" i="2"/>
  <c r="H232" i="2"/>
  <c r="B232" i="2"/>
  <c r="A233" i="2"/>
  <c r="C233" i="2"/>
  <c r="D233" i="2"/>
  <c r="G233" i="2"/>
  <c r="H233" i="2"/>
  <c r="B233" i="2"/>
  <c r="A234" i="2"/>
  <c r="B234" i="2"/>
  <c r="D234" i="2"/>
  <c r="G234" i="2"/>
  <c r="C234" i="2"/>
  <c r="H234" i="2"/>
  <c r="A235" i="2"/>
  <c r="B235" i="2"/>
  <c r="C235" i="2"/>
  <c r="D235" i="2"/>
  <c r="E235" i="2"/>
  <c r="G235" i="2"/>
  <c r="H235" i="2"/>
  <c r="A236" i="2"/>
  <c r="B236" i="2"/>
  <c r="D236" i="2"/>
  <c r="G236" i="2"/>
  <c r="C236" i="2"/>
  <c r="H236" i="2"/>
  <c r="A237" i="2"/>
  <c r="C237" i="2"/>
  <c r="D237" i="2"/>
  <c r="G237" i="2"/>
  <c r="H237" i="2"/>
  <c r="B237" i="2"/>
  <c r="A238" i="2"/>
  <c r="B238" i="2"/>
  <c r="D238" i="2"/>
  <c r="E238" i="2"/>
  <c r="G238" i="2"/>
  <c r="C238" i="2"/>
  <c r="H238" i="2"/>
  <c r="A239" i="2"/>
  <c r="D239" i="2"/>
  <c r="G239" i="2"/>
  <c r="C239" i="2"/>
  <c r="H239" i="2"/>
  <c r="B239" i="2"/>
  <c r="A240" i="2"/>
  <c r="B240" i="2"/>
  <c r="D240" i="2"/>
  <c r="G240" i="2"/>
  <c r="C240" i="2"/>
  <c r="H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B243" i="2"/>
  <c r="C243" i="2"/>
  <c r="D243" i="2"/>
  <c r="G243" i="2"/>
  <c r="H243" i="2"/>
  <c r="A244" i="2"/>
  <c r="B244" i="2"/>
  <c r="D244" i="2"/>
  <c r="G244" i="2"/>
  <c r="C244" i="2"/>
  <c r="H244" i="2"/>
  <c r="A245" i="2"/>
  <c r="C245" i="2"/>
  <c r="D245" i="2"/>
  <c r="G245" i="2"/>
  <c r="H245" i="2"/>
  <c r="B245" i="2"/>
  <c r="A246" i="2"/>
  <c r="B246" i="2"/>
  <c r="D246" i="2"/>
  <c r="G246" i="2"/>
  <c r="C246" i="2"/>
  <c r="H246" i="2"/>
  <c r="A247" i="2"/>
  <c r="D247" i="2"/>
  <c r="G247" i="2"/>
  <c r="C247" i="2"/>
  <c r="H247" i="2"/>
  <c r="B247" i="2"/>
  <c r="A248" i="2"/>
  <c r="D248" i="2"/>
  <c r="G248" i="2"/>
  <c r="C248" i="2"/>
  <c r="H248" i="2"/>
  <c r="B248" i="2"/>
  <c r="A249" i="2"/>
  <c r="C249" i="2"/>
  <c r="D249" i="2"/>
  <c r="G249" i="2"/>
  <c r="H249" i="2"/>
  <c r="B249" i="2"/>
  <c r="A250" i="2"/>
  <c r="B250" i="2"/>
  <c r="D250" i="2"/>
  <c r="G250" i="2"/>
  <c r="C250" i="2"/>
  <c r="H250" i="2"/>
  <c r="A251" i="2"/>
  <c r="B251" i="2"/>
  <c r="C251" i="2"/>
  <c r="D251" i="2"/>
  <c r="G251" i="2"/>
  <c r="H251" i="2"/>
  <c r="A252" i="2"/>
  <c r="B252" i="2"/>
  <c r="D252" i="2"/>
  <c r="G252" i="2"/>
  <c r="C252" i="2"/>
  <c r="H252" i="2"/>
  <c r="A253" i="2"/>
  <c r="C253" i="2"/>
  <c r="D253" i="2"/>
  <c r="G253" i="2"/>
  <c r="H253" i="2"/>
  <c r="B253" i="2"/>
  <c r="A254" i="2"/>
  <c r="B254" i="2"/>
  <c r="D254" i="2"/>
  <c r="G254" i="2"/>
  <c r="C254" i="2"/>
  <c r="H254" i="2"/>
  <c r="A255" i="2"/>
  <c r="D255" i="2"/>
  <c r="G255" i="2"/>
  <c r="C255" i="2"/>
  <c r="H255" i="2"/>
  <c r="B255" i="2"/>
  <c r="A256" i="2"/>
  <c r="B256" i="2"/>
  <c r="D256" i="2"/>
  <c r="G256" i="2"/>
  <c r="C256" i="2"/>
  <c r="H256" i="2"/>
  <c r="A257" i="2"/>
  <c r="C257" i="2"/>
  <c r="E257" i="2"/>
  <c r="D257" i="2"/>
  <c r="G257" i="2"/>
  <c r="H257" i="2"/>
  <c r="B257" i="2"/>
  <c r="A258" i="2"/>
  <c r="B258" i="2"/>
  <c r="D258" i="2"/>
  <c r="G258" i="2"/>
  <c r="C258" i="2"/>
  <c r="H258" i="2"/>
  <c r="A259" i="2"/>
  <c r="B259" i="2"/>
  <c r="C259" i="2"/>
  <c r="D259" i="2"/>
  <c r="G259" i="2"/>
  <c r="H259" i="2"/>
  <c r="A260" i="2"/>
  <c r="B260" i="2"/>
  <c r="D260" i="2"/>
  <c r="G260" i="2"/>
  <c r="C260" i="2"/>
  <c r="H260" i="2"/>
  <c r="A261" i="2"/>
  <c r="C261" i="2"/>
  <c r="D261" i="2"/>
  <c r="G261" i="2"/>
  <c r="H261" i="2"/>
  <c r="B261" i="2"/>
  <c r="A262" i="2"/>
  <c r="B262" i="2"/>
  <c r="D262" i="2"/>
  <c r="G262" i="2"/>
  <c r="C262" i="2"/>
  <c r="H262" i="2"/>
  <c r="A263" i="2"/>
  <c r="D263" i="2"/>
  <c r="G263" i="2"/>
  <c r="C263" i="2"/>
  <c r="H263" i="2"/>
  <c r="B263" i="2"/>
  <c r="A264" i="2"/>
  <c r="B264" i="2"/>
  <c r="D264" i="2"/>
  <c r="G264" i="2"/>
  <c r="C264" i="2"/>
  <c r="H264" i="2"/>
  <c r="A265" i="2"/>
  <c r="C265" i="2"/>
  <c r="D265" i="2"/>
  <c r="G265" i="2"/>
  <c r="H265" i="2"/>
  <c r="B265" i="2"/>
  <c r="A266" i="2"/>
  <c r="B266" i="2"/>
  <c r="D266" i="2"/>
  <c r="G266" i="2"/>
  <c r="C266" i="2"/>
  <c r="H266" i="2"/>
  <c r="A267" i="2"/>
  <c r="B267" i="2"/>
  <c r="C267" i="2"/>
  <c r="D267" i="2"/>
  <c r="E267" i="2"/>
  <c r="G267" i="2"/>
  <c r="H267" i="2"/>
  <c r="A268" i="2"/>
  <c r="B268" i="2"/>
  <c r="D268" i="2"/>
  <c r="G268" i="2"/>
  <c r="C268" i="2"/>
  <c r="H268" i="2"/>
  <c r="A269" i="2"/>
  <c r="C269" i="2"/>
  <c r="D269" i="2"/>
  <c r="G269" i="2"/>
  <c r="H269" i="2"/>
  <c r="B269" i="2"/>
  <c r="A270" i="2"/>
  <c r="B270" i="2"/>
  <c r="D270" i="2"/>
  <c r="G270" i="2"/>
  <c r="C270" i="2"/>
  <c r="H270" i="2"/>
  <c r="A271" i="2"/>
  <c r="D271" i="2"/>
  <c r="G271" i="2"/>
  <c r="C271" i="2"/>
  <c r="H271" i="2"/>
  <c r="B271" i="2"/>
  <c r="A272" i="2"/>
  <c r="B272" i="2"/>
  <c r="D272" i="2"/>
  <c r="G272" i="2"/>
  <c r="C272" i="2"/>
  <c r="H272" i="2"/>
  <c r="A273" i="2"/>
  <c r="C273" i="2"/>
  <c r="D273" i="2"/>
  <c r="G273" i="2"/>
  <c r="H273" i="2"/>
  <c r="B273" i="2"/>
  <c r="A274" i="2"/>
  <c r="B274" i="2"/>
  <c r="D274" i="2"/>
  <c r="G274" i="2"/>
  <c r="C274" i="2"/>
  <c r="H274" i="2"/>
  <c r="A275" i="2"/>
  <c r="B275" i="2"/>
  <c r="C275" i="2"/>
  <c r="D275" i="2"/>
  <c r="G275" i="2"/>
  <c r="H275" i="2"/>
  <c r="A276" i="2"/>
  <c r="B276" i="2"/>
  <c r="D276" i="2"/>
  <c r="G276" i="2"/>
  <c r="C276" i="2"/>
  <c r="H276" i="2"/>
  <c r="A277" i="2"/>
  <c r="C277" i="2"/>
  <c r="D277" i="2"/>
  <c r="G277" i="2"/>
  <c r="H277" i="2"/>
  <c r="B277" i="2"/>
  <c r="A278" i="2"/>
  <c r="B278" i="2"/>
  <c r="D278" i="2"/>
  <c r="G278" i="2"/>
  <c r="C278" i="2"/>
  <c r="H278" i="2"/>
  <c r="A279" i="2"/>
  <c r="D279" i="2"/>
  <c r="G279" i="2"/>
  <c r="C279" i="2"/>
  <c r="H279" i="2"/>
  <c r="B279" i="2"/>
  <c r="A280" i="2"/>
  <c r="B280" i="2"/>
  <c r="D280" i="2"/>
  <c r="G280" i="2"/>
  <c r="C280" i="2"/>
  <c r="H280" i="2"/>
  <c r="A281" i="2"/>
  <c r="C281" i="2"/>
  <c r="D281" i="2"/>
  <c r="G281" i="2"/>
  <c r="H281" i="2"/>
  <c r="B281" i="2"/>
  <c r="A282" i="2"/>
  <c r="B282" i="2"/>
  <c r="D282" i="2"/>
  <c r="G282" i="2"/>
  <c r="C282" i="2"/>
  <c r="E282" i="2"/>
  <c r="H282" i="2"/>
  <c r="A283" i="2"/>
  <c r="B283" i="2"/>
  <c r="C283" i="2"/>
  <c r="D283" i="2"/>
  <c r="G283" i="2"/>
  <c r="H283" i="2"/>
  <c r="A284" i="2"/>
  <c r="B284" i="2"/>
  <c r="D284" i="2"/>
  <c r="G284" i="2"/>
  <c r="C284" i="2"/>
  <c r="H284" i="2"/>
  <c r="A285" i="2"/>
  <c r="C285" i="2"/>
  <c r="D285" i="2"/>
  <c r="G285" i="2"/>
  <c r="H285" i="2"/>
  <c r="B285" i="2"/>
  <c r="A286" i="2"/>
  <c r="B286" i="2"/>
  <c r="D286" i="2"/>
  <c r="G286" i="2"/>
  <c r="C286" i="2"/>
  <c r="H286" i="2"/>
  <c r="A287" i="2"/>
  <c r="D287" i="2"/>
  <c r="G287" i="2"/>
  <c r="C287" i="2"/>
  <c r="H287" i="2"/>
  <c r="B287" i="2"/>
  <c r="A288" i="2"/>
  <c r="B288" i="2"/>
  <c r="D288" i="2"/>
  <c r="G288" i="2"/>
  <c r="C288" i="2"/>
  <c r="H288" i="2"/>
  <c r="A289" i="2"/>
  <c r="C289" i="2"/>
  <c r="D289" i="2"/>
  <c r="G289" i="2"/>
  <c r="H289" i="2"/>
  <c r="B289" i="2"/>
  <c r="A290" i="2"/>
  <c r="B290" i="2"/>
  <c r="D290" i="2"/>
  <c r="G290" i="2"/>
  <c r="C290" i="2"/>
  <c r="E290" i="2"/>
  <c r="H290" i="2"/>
  <c r="A291" i="2"/>
  <c r="B291" i="2"/>
  <c r="C291" i="2"/>
  <c r="D291" i="2"/>
  <c r="G291" i="2"/>
  <c r="H291" i="2"/>
  <c r="A292" i="2"/>
  <c r="B292" i="2"/>
  <c r="D292" i="2"/>
  <c r="G292" i="2"/>
  <c r="C292" i="2"/>
  <c r="H292" i="2"/>
  <c r="A293" i="2"/>
  <c r="C293" i="2"/>
  <c r="D293" i="2"/>
  <c r="G293" i="2"/>
  <c r="H293" i="2"/>
  <c r="B293" i="2"/>
  <c r="A294" i="2"/>
  <c r="B294" i="2"/>
  <c r="D294" i="2"/>
  <c r="G294" i="2"/>
  <c r="C294" i="2"/>
  <c r="H294" i="2"/>
  <c r="A295" i="2"/>
  <c r="D295" i="2"/>
  <c r="G295" i="2"/>
  <c r="C295" i="2"/>
  <c r="H295" i="2"/>
  <c r="B295" i="2"/>
  <c r="A296" i="2"/>
  <c r="B296" i="2"/>
  <c r="D296" i="2"/>
  <c r="G296" i="2"/>
  <c r="C296" i="2"/>
  <c r="E296" i="2"/>
  <c r="H296" i="2"/>
  <c r="A297" i="2"/>
  <c r="C297" i="2"/>
  <c r="D297" i="2"/>
  <c r="G297" i="2"/>
  <c r="H297" i="2"/>
  <c r="B297" i="2"/>
  <c r="A298" i="2"/>
  <c r="B298" i="2"/>
  <c r="D298" i="2"/>
  <c r="G298" i="2"/>
  <c r="C298" i="2"/>
  <c r="H298" i="2"/>
  <c r="A299" i="2"/>
  <c r="B299" i="2"/>
  <c r="C299" i="2"/>
  <c r="D299" i="2"/>
  <c r="G299" i="2"/>
  <c r="H299" i="2"/>
  <c r="A300" i="2"/>
  <c r="B300" i="2"/>
  <c r="D300" i="2"/>
  <c r="G300" i="2"/>
  <c r="C300" i="2"/>
  <c r="E300" i="2"/>
  <c r="H300" i="2"/>
  <c r="A301" i="2"/>
  <c r="C301" i="2"/>
  <c r="D301" i="2"/>
  <c r="G301" i="2"/>
  <c r="H301" i="2"/>
  <c r="B301" i="2"/>
  <c r="A302" i="2"/>
  <c r="B302" i="2"/>
  <c r="D302" i="2"/>
  <c r="E302" i="2"/>
  <c r="G302" i="2"/>
  <c r="C302" i="2"/>
  <c r="H302" i="2"/>
  <c r="A303" i="2"/>
  <c r="D303" i="2"/>
  <c r="G303" i="2"/>
  <c r="C303" i="2"/>
  <c r="E303" i="2"/>
  <c r="H303" i="2"/>
  <c r="B303" i="2"/>
  <c r="A304" i="2"/>
  <c r="B304" i="2"/>
  <c r="D304" i="2"/>
  <c r="G304" i="2"/>
  <c r="C304" i="2"/>
  <c r="E304" i="2"/>
  <c r="H304" i="2"/>
  <c r="A305" i="2"/>
  <c r="C305" i="2"/>
  <c r="D305" i="2"/>
  <c r="G305" i="2"/>
  <c r="H305" i="2"/>
  <c r="B305" i="2"/>
  <c r="A306" i="2"/>
  <c r="B306" i="2"/>
  <c r="D306" i="2"/>
  <c r="G306" i="2"/>
  <c r="C306" i="2"/>
  <c r="E306" i="2"/>
  <c r="H306" i="2"/>
  <c r="A307" i="2"/>
  <c r="B307" i="2"/>
  <c r="C307" i="2"/>
  <c r="E307" i="2"/>
  <c r="D307" i="2"/>
  <c r="G307" i="2"/>
  <c r="H307" i="2"/>
  <c r="A308" i="2"/>
  <c r="B308" i="2"/>
  <c r="C308" i="2"/>
  <c r="E308" i="2"/>
  <c r="D308" i="2"/>
  <c r="G308" i="2"/>
  <c r="H308" i="2"/>
  <c r="A309" i="2"/>
  <c r="C309" i="2"/>
  <c r="D309" i="2"/>
  <c r="E309" i="2"/>
  <c r="G309" i="2"/>
  <c r="H309" i="2"/>
  <c r="B309" i="2"/>
  <c r="A310" i="2"/>
  <c r="B310" i="2"/>
  <c r="D310" i="2"/>
  <c r="E310" i="2"/>
  <c r="G310" i="2"/>
  <c r="C310" i="2"/>
  <c r="H310" i="2"/>
  <c r="A311" i="2"/>
  <c r="C311" i="2"/>
  <c r="E311" i="2"/>
  <c r="D311" i="2"/>
  <c r="G311" i="2"/>
  <c r="H311" i="2"/>
  <c r="B311" i="2"/>
  <c r="A312" i="2"/>
  <c r="D312" i="2"/>
  <c r="G312" i="2"/>
  <c r="C312" i="2"/>
  <c r="H312" i="2"/>
  <c r="B312" i="2"/>
  <c r="A313" i="2"/>
  <c r="C313" i="2"/>
  <c r="D313" i="2"/>
  <c r="G313" i="2"/>
  <c r="H313" i="2"/>
  <c r="B313" i="2"/>
  <c r="A314" i="2"/>
  <c r="B314" i="2"/>
  <c r="D314" i="2"/>
  <c r="G314" i="2"/>
  <c r="C314" i="2"/>
  <c r="H314" i="2"/>
  <c r="A315" i="2"/>
  <c r="C315" i="2"/>
  <c r="D315" i="2"/>
  <c r="G315" i="2"/>
  <c r="H315" i="2"/>
  <c r="B315" i="2"/>
  <c r="A316" i="2"/>
  <c r="B316" i="2"/>
  <c r="D316" i="2"/>
  <c r="G316" i="2"/>
  <c r="C316" i="2"/>
  <c r="E316" i="2"/>
  <c r="H316" i="2"/>
  <c r="A317" i="2"/>
  <c r="C317" i="2"/>
  <c r="D317" i="2"/>
  <c r="G317" i="2"/>
  <c r="H317" i="2"/>
  <c r="B317" i="2"/>
  <c r="A318" i="2"/>
  <c r="B318" i="2"/>
  <c r="D318" i="2"/>
  <c r="G318" i="2"/>
  <c r="C318" i="2"/>
  <c r="H318" i="2"/>
  <c r="A319" i="2"/>
  <c r="C319" i="2"/>
  <c r="E319" i="2"/>
  <c r="D319" i="2"/>
  <c r="G319" i="2"/>
  <c r="H319" i="2"/>
  <c r="B319" i="2"/>
  <c r="A320" i="2"/>
  <c r="B320" i="2"/>
  <c r="D320" i="2"/>
  <c r="G320" i="2"/>
  <c r="C320" i="2"/>
  <c r="E320" i="2"/>
  <c r="H320" i="2"/>
  <c r="A321" i="2"/>
  <c r="C321" i="2"/>
  <c r="D321" i="2"/>
  <c r="G321" i="2"/>
  <c r="H321" i="2"/>
  <c r="B321" i="2"/>
  <c r="A322" i="2"/>
  <c r="B322" i="2"/>
  <c r="D322" i="2"/>
  <c r="G322" i="2"/>
  <c r="C322" i="2"/>
  <c r="H322" i="2"/>
  <c r="A323" i="2"/>
  <c r="B323" i="2"/>
  <c r="C323" i="2"/>
  <c r="D323" i="2"/>
  <c r="G323" i="2"/>
  <c r="H323" i="2"/>
  <c r="A324" i="2"/>
  <c r="B324" i="2"/>
  <c r="C324" i="2"/>
  <c r="E324" i="2"/>
  <c r="D324" i="2"/>
  <c r="G324" i="2"/>
  <c r="H324" i="2"/>
  <c r="A325" i="2"/>
  <c r="C325" i="2"/>
  <c r="D325" i="2"/>
  <c r="E325" i="2"/>
  <c r="G325" i="2"/>
  <c r="H325" i="2"/>
  <c r="B325" i="2"/>
  <c r="A326" i="2"/>
  <c r="B326" i="2"/>
  <c r="D326" i="2"/>
  <c r="E326" i="2"/>
  <c r="G326" i="2"/>
  <c r="C326" i="2"/>
  <c r="H326" i="2"/>
  <c r="A327" i="2"/>
  <c r="D327" i="2"/>
  <c r="G327" i="2"/>
  <c r="C327" i="2"/>
  <c r="E327" i="2"/>
  <c r="H327" i="2"/>
  <c r="B327" i="2"/>
  <c r="A328" i="2"/>
  <c r="B328" i="2"/>
  <c r="D328" i="2"/>
  <c r="G328" i="2"/>
  <c r="C328" i="2"/>
  <c r="E328" i="2"/>
  <c r="H328" i="2"/>
  <c r="A329" i="2"/>
  <c r="C329" i="2"/>
  <c r="E329" i="2"/>
  <c r="D329" i="2"/>
  <c r="G329" i="2"/>
  <c r="H329" i="2"/>
  <c r="B329" i="2"/>
  <c r="A330" i="2"/>
  <c r="B330" i="2"/>
  <c r="D330" i="2"/>
  <c r="G330" i="2"/>
  <c r="C330" i="2"/>
  <c r="H330" i="2"/>
  <c r="A331" i="2"/>
  <c r="C331" i="2"/>
  <c r="E331" i="2"/>
  <c r="D331" i="2"/>
  <c r="G331" i="2"/>
  <c r="H331" i="2"/>
  <c r="B331" i="2"/>
  <c r="A332" i="2"/>
  <c r="B332" i="2"/>
  <c r="D332" i="2"/>
  <c r="G332" i="2"/>
  <c r="C332" i="2"/>
  <c r="E332" i="2"/>
  <c r="H332" i="2"/>
  <c r="A333" i="2"/>
  <c r="C333" i="2"/>
  <c r="E333" i="2"/>
  <c r="D333" i="2"/>
  <c r="G333" i="2"/>
  <c r="H333" i="2"/>
  <c r="B333" i="2"/>
  <c r="A334" i="2"/>
  <c r="B334" i="2"/>
  <c r="D334" i="2"/>
  <c r="G334" i="2"/>
  <c r="C334" i="2"/>
  <c r="H334" i="2"/>
  <c r="A335" i="2"/>
  <c r="C335" i="2"/>
  <c r="D335" i="2"/>
  <c r="G335" i="2"/>
  <c r="H335" i="2"/>
  <c r="B335" i="2"/>
  <c r="A336" i="2"/>
  <c r="D336" i="2"/>
  <c r="G336" i="2"/>
  <c r="C336" i="2"/>
  <c r="H336" i="2"/>
  <c r="B336" i="2"/>
  <c r="A337" i="2"/>
  <c r="C337" i="2"/>
  <c r="D337" i="2"/>
  <c r="G337" i="2"/>
  <c r="H337" i="2"/>
  <c r="B337" i="2"/>
  <c r="A338" i="2"/>
  <c r="B338" i="2"/>
  <c r="D338" i="2"/>
  <c r="G338" i="2"/>
  <c r="C338" i="2"/>
  <c r="H338" i="2"/>
  <c r="A339" i="2"/>
  <c r="C339" i="2"/>
  <c r="D339" i="2"/>
  <c r="G339" i="2"/>
  <c r="H339" i="2"/>
  <c r="B339" i="2"/>
  <c r="A340" i="2"/>
  <c r="B340" i="2"/>
  <c r="D340" i="2"/>
  <c r="G340" i="2"/>
  <c r="C340" i="2"/>
  <c r="H340" i="2"/>
  <c r="A341" i="2"/>
  <c r="C341" i="2"/>
  <c r="D341" i="2"/>
  <c r="G341" i="2"/>
  <c r="H341" i="2"/>
  <c r="B341" i="2"/>
  <c r="A342" i="2"/>
  <c r="B342" i="2"/>
  <c r="D342" i="2"/>
  <c r="G342" i="2"/>
  <c r="C342" i="2"/>
  <c r="H342" i="2"/>
  <c r="A343" i="2"/>
  <c r="C343" i="2"/>
  <c r="D343" i="2"/>
  <c r="G343" i="2"/>
  <c r="H343" i="2"/>
  <c r="B343" i="2"/>
  <c r="A344" i="2"/>
  <c r="D344" i="2"/>
  <c r="G344" i="2"/>
  <c r="C344" i="2"/>
  <c r="H344" i="2"/>
  <c r="B344" i="2"/>
  <c r="A345" i="2"/>
  <c r="C345" i="2"/>
  <c r="D345" i="2"/>
  <c r="G345" i="2"/>
  <c r="H345" i="2"/>
  <c r="B345" i="2"/>
  <c r="A346" i="2"/>
  <c r="B346" i="2"/>
  <c r="D346" i="2"/>
  <c r="G346" i="2"/>
  <c r="C346" i="2"/>
  <c r="H346" i="2"/>
  <c r="A347" i="2"/>
  <c r="B347" i="2"/>
  <c r="C347" i="2"/>
  <c r="D347" i="2"/>
  <c r="G347" i="2"/>
  <c r="H347" i="2"/>
  <c r="A348" i="2"/>
  <c r="B348" i="2"/>
  <c r="D348" i="2"/>
  <c r="G348" i="2"/>
  <c r="C348" i="2"/>
  <c r="H348" i="2"/>
  <c r="A349" i="2"/>
  <c r="C349" i="2"/>
  <c r="D349" i="2"/>
  <c r="G349" i="2"/>
  <c r="H349" i="2"/>
  <c r="B349" i="2"/>
  <c r="A350" i="2"/>
  <c r="B350" i="2"/>
  <c r="D350" i="2"/>
  <c r="G350" i="2"/>
  <c r="C350" i="2"/>
  <c r="H350" i="2"/>
  <c r="A351" i="2"/>
  <c r="D351" i="2"/>
  <c r="G351" i="2"/>
  <c r="C351" i="2"/>
  <c r="H351" i="2"/>
  <c r="B351" i="2"/>
  <c r="A352" i="2"/>
  <c r="B352" i="2"/>
  <c r="D352" i="2"/>
  <c r="G352" i="2"/>
  <c r="C352" i="2"/>
  <c r="H352" i="2"/>
  <c r="A353" i="2"/>
  <c r="C353" i="2"/>
  <c r="D353" i="2"/>
  <c r="G353" i="2"/>
  <c r="H353" i="2"/>
  <c r="B353" i="2"/>
  <c r="A354" i="2"/>
  <c r="B354" i="2"/>
  <c r="D354" i="2"/>
  <c r="G354" i="2"/>
  <c r="C354" i="2"/>
  <c r="H354" i="2"/>
  <c r="A355" i="2"/>
  <c r="B355" i="2"/>
  <c r="C355" i="2"/>
  <c r="D355" i="2"/>
  <c r="G355" i="2"/>
  <c r="H355" i="2"/>
  <c r="A356" i="2"/>
  <c r="B356" i="2"/>
  <c r="C356" i="2"/>
  <c r="D356" i="2"/>
  <c r="G356" i="2"/>
  <c r="H356" i="2"/>
  <c r="A357" i="2"/>
  <c r="C357" i="2"/>
  <c r="D357" i="2"/>
  <c r="G357" i="2"/>
  <c r="H357" i="2"/>
  <c r="B357" i="2"/>
  <c r="A358" i="2"/>
  <c r="B358" i="2"/>
  <c r="D358" i="2"/>
  <c r="G358" i="2"/>
  <c r="C358" i="2"/>
  <c r="H358" i="2"/>
  <c r="A359" i="2"/>
  <c r="D359" i="2"/>
  <c r="G359" i="2"/>
  <c r="C359" i="2"/>
  <c r="H359" i="2"/>
  <c r="B359" i="2"/>
  <c r="A360" i="2"/>
  <c r="B360" i="2"/>
  <c r="D360" i="2"/>
  <c r="G360" i="2"/>
  <c r="C360" i="2"/>
  <c r="H360" i="2"/>
  <c r="A361" i="2"/>
  <c r="C361" i="2"/>
  <c r="D361" i="2"/>
  <c r="G361" i="2"/>
  <c r="H361" i="2"/>
  <c r="B361" i="2"/>
  <c r="A362" i="2"/>
  <c r="B362" i="2"/>
  <c r="D362" i="2"/>
  <c r="G362" i="2"/>
  <c r="C362" i="2"/>
  <c r="H362" i="2"/>
  <c r="A363" i="2"/>
  <c r="C363" i="2"/>
  <c r="D363" i="2"/>
  <c r="G363" i="2"/>
  <c r="H363" i="2"/>
  <c r="B363" i="2"/>
  <c r="A364" i="2"/>
  <c r="B364" i="2"/>
  <c r="C364" i="2"/>
  <c r="D364" i="2"/>
  <c r="G364" i="2"/>
  <c r="H364" i="2"/>
  <c r="A365" i="2"/>
  <c r="C365" i="2"/>
  <c r="D365" i="2"/>
  <c r="G365" i="2"/>
  <c r="H365" i="2"/>
  <c r="B365" i="2"/>
  <c r="A366" i="2"/>
  <c r="B366" i="2"/>
  <c r="D366" i="2"/>
  <c r="G366" i="2"/>
  <c r="C366" i="2"/>
  <c r="H366" i="2"/>
  <c r="A367" i="2"/>
  <c r="C367" i="2"/>
  <c r="D367" i="2"/>
  <c r="G367" i="2"/>
  <c r="H367" i="2"/>
  <c r="B367" i="2"/>
  <c r="A368" i="2"/>
  <c r="D368" i="2"/>
  <c r="G368" i="2"/>
  <c r="C368" i="2"/>
  <c r="H368" i="2"/>
  <c r="B368" i="2"/>
  <c r="A369" i="2"/>
  <c r="C369" i="2"/>
  <c r="D369" i="2"/>
  <c r="G369" i="2"/>
  <c r="H369" i="2"/>
  <c r="B369" i="2"/>
  <c r="A370" i="2"/>
  <c r="B370" i="2"/>
  <c r="D370" i="2"/>
  <c r="G370" i="2"/>
  <c r="C370" i="2"/>
  <c r="H370" i="2"/>
  <c r="A371" i="2"/>
  <c r="C371" i="2"/>
  <c r="D371" i="2"/>
  <c r="G371" i="2"/>
  <c r="H371" i="2"/>
  <c r="B371" i="2"/>
  <c r="A372" i="2"/>
  <c r="B372" i="2"/>
  <c r="D372" i="2"/>
  <c r="G372" i="2"/>
  <c r="C372" i="2"/>
  <c r="H372" i="2"/>
  <c r="A373" i="2"/>
  <c r="C373" i="2"/>
  <c r="D373" i="2"/>
  <c r="G373" i="2"/>
  <c r="H373" i="2"/>
  <c r="B373" i="2"/>
  <c r="A374" i="2"/>
  <c r="B374" i="2"/>
  <c r="D374" i="2"/>
  <c r="G374" i="2"/>
  <c r="C374" i="2"/>
  <c r="H374" i="2"/>
  <c r="A375" i="2"/>
  <c r="C375" i="2"/>
  <c r="D375" i="2"/>
  <c r="G375" i="2"/>
  <c r="H375" i="2"/>
  <c r="B375" i="2"/>
  <c r="A376" i="2"/>
  <c r="D376" i="2"/>
  <c r="G376" i="2"/>
  <c r="C376" i="2"/>
  <c r="H376" i="2"/>
  <c r="B376" i="2"/>
  <c r="A377" i="2"/>
  <c r="C377" i="2"/>
  <c r="D377" i="2"/>
  <c r="G377" i="2"/>
  <c r="H377" i="2"/>
  <c r="B377" i="2"/>
  <c r="A378" i="2"/>
  <c r="B378" i="2"/>
  <c r="D378" i="2"/>
  <c r="G378" i="2"/>
  <c r="C378" i="2"/>
  <c r="H378" i="2"/>
  <c r="A379" i="2"/>
  <c r="B379" i="2"/>
  <c r="C379" i="2"/>
  <c r="D379" i="2"/>
  <c r="G379" i="2"/>
  <c r="H379" i="2"/>
  <c r="A380" i="2"/>
  <c r="B380" i="2"/>
  <c r="C380" i="2"/>
  <c r="D380" i="2"/>
  <c r="G380" i="2"/>
  <c r="H380" i="2"/>
  <c r="A381" i="2"/>
  <c r="C381" i="2"/>
  <c r="D381" i="2"/>
  <c r="G381" i="2"/>
  <c r="H381" i="2"/>
  <c r="B381" i="2"/>
  <c r="A382" i="2"/>
  <c r="B382" i="2"/>
  <c r="D382" i="2"/>
  <c r="G382" i="2"/>
  <c r="C382" i="2"/>
  <c r="H382" i="2"/>
  <c r="A383" i="2"/>
  <c r="D383" i="2"/>
  <c r="G383" i="2"/>
  <c r="C383" i="2"/>
  <c r="H383" i="2"/>
  <c r="B383" i="2"/>
  <c r="A384" i="2"/>
  <c r="B384" i="2"/>
  <c r="D384" i="2"/>
  <c r="G384" i="2"/>
  <c r="C384" i="2"/>
  <c r="H384" i="2"/>
  <c r="A385" i="2"/>
  <c r="C385" i="2"/>
  <c r="D385" i="2"/>
  <c r="G385" i="2"/>
  <c r="H385" i="2"/>
  <c r="B385" i="2"/>
  <c r="A386" i="2"/>
  <c r="B386" i="2"/>
  <c r="D386" i="2"/>
  <c r="G386" i="2"/>
  <c r="C386" i="2"/>
  <c r="H386" i="2"/>
  <c r="A387" i="2"/>
  <c r="B387" i="2"/>
  <c r="C387" i="2"/>
  <c r="D387" i="2"/>
  <c r="G387" i="2"/>
  <c r="H387" i="2"/>
  <c r="A388" i="2"/>
  <c r="B388" i="2"/>
  <c r="C388" i="2"/>
  <c r="D388" i="2"/>
  <c r="G388" i="2"/>
  <c r="H388" i="2"/>
  <c r="A389" i="2"/>
  <c r="C389" i="2"/>
  <c r="D389" i="2"/>
  <c r="G389" i="2"/>
  <c r="H389" i="2"/>
  <c r="B389" i="2"/>
  <c r="A390" i="2"/>
  <c r="B390" i="2"/>
  <c r="D390" i="2"/>
  <c r="G390" i="2"/>
  <c r="C390" i="2"/>
  <c r="H390" i="2"/>
  <c r="A391" i="2"/>
  <c r="D391" i="2"/>
  <c r="G391" i="2"/>
  <c r="C391" i="2"/>
  <c r="H391" i="2"/>
  <c r="B391" i="2"/>
  <c r="A392" i="2"/>
  <c r="B392" i="2"/>
  <c r="D392" i="2"/>
  <c r="G392" i="2"/>
  <c r="C392" i="2"/>
  <c r="H392" i="2"/>
  <c r="A393" i="2"/>
  <c r="C393" i="2"/>
  <c r="D393" i="2"/>
  <c r="G393" i="2"/>
  <c r="H393" i="2"/>
  <c r="B393" i="2"/>
  <c r="A394" i="2"/>
  <c r="B394" i="2"/>
  <c r="D394" i="2"/>
  <c r="G394" i="2"/>
  <c r="C394" i="2"/>
  <c r="H394" i="2"/>
  <c r="A395" i="2"/>
  <c r="C395" i="2"/>
  <c r="D395" i="2"/>
  <c r="G395" i="2"/>
  <c r="H395" i="2"/>
  <c r="B395" i="2"/>
  <c r="A396" i="2"/>
  <c r="B396" i="2"/>
  <c r="D396" i="2"/>
  <c r="G396" i="2"/>
  <c r="C396" i="2"/>
  <c r="H396" i="2"/>
  <c r="A397" i="2"/>
  <c r="C397" i="2"/>
  <c r="D397" i="2"/>
  <c r="G397" i="2"/>
  <c r="H397" i="2"/>
  <c r="B397" i="2"/>
  <c r="A398" i="2"/>
  <c r="B398" i="2"/>
  <c r="D398" i="2"/>
  <c r="G398" i="2"/>
  <c r="C398" i="2"/>
  <c r="H398" i="2"/>
  <c r="A399" i="2"/>
  <c r="C399" i="2"/>
  <c r="D399" i="2"/>
  <c r="G399" i="2"/>
  <c r="H399" i="2"/>
  <c r="B399" i="2"/>
  <c r="A400" i="2"/>
  <c r="D400" i="2"/>
  <c r="G400" i="2"/>
  <c r="C400" i="2"/>
  <c r="H400" i="2"/>
  <c r="B400" i="2"/>
  <c r="A401" i="2"/>
  <c r="C401" i="2"/>
  <c r="D401" i="2"/>
  <c r="G401" i="2"/>
  <c r="H401" i="2"/>
  <c r="B401" i="2"/>
  <c r="A402" i="2"/>
  <c r="B402" i="2"/>
  <c r="F402" i="2"/>
  <c r="D402" i="2"/>
  <c r="G402" i="2"/>
  <c r="C402" i="2"/>
  <c r="H402" i="2"/>
  <c r="A403" i="2"/>
  <c r="D403" i="2"/>
  <c r="F403" i="2"/>
  <c r="G403" i="2"/>
  <c r="C403" i="2"/>
  <c r="H403" i="2"/>
  <c r="B403" i="2"/>
  <c r="A404" i="2"/>
  <c r="F404" i="2"/>
  <c r="D404" i="2"/>
  <c r="G404" i="2"/>
  <c r="C404" i="2"/>
  <c r="H404" i="2"/>
  <c r="B404" i="2"/>
  <c r="A405" i="2"/>
  <c r="B405" i="2"/>
  <c r="D405" i="2"/>
  <c r="F405" i="2"/>
  <c r="G405" i="2"/>
  <c r="C405" i="2"/>
  <c r="H405" i="2"/>
  <c r="A406" i="2"/>
  <c r="B406" i="2"/>
  <c r="F406" i="2"/>
  <c r="D406" i="2"/>
  <c r="G406" i="2"/>
  <c r="C406" i="2"/>
  <c r="H406" i="2"/>
  <c r="A407" i="2"/>
  <c r="B407" i="2"/>
  <c r="D407" i="2"/>
  <c r="G407" i="2"/>
  <c r="C407" i="2"/>
  <c r="H407" i="2"/>
  <c r="A408" i="2"/>
  <c r="B408" i="2"/>
  <c r="C408" i="2"/>
  <c r="D408" i="2"/>
  <c r="G408" i="2"/>
  <c r="H408" i="2"/>
  <c r="A409" i="2"/>
  <c r="B409" i="2"/>
  <c r="C409" i="2"/>
  <c r="D409" i="2"/>
  <c r="G409" i="2"/>
  <c r="H409" i="2"/>
  <c r="A410" i="2"/>
  <c r="C410" i="2"/>
  <c r="D410" i="2"/>
  <c r="G410" i="2"/>
  <c r="H410" i="2"/>
  <c r="B410" i="2"/>
  <c r="A411" i="2"/>
  <c r="B411" i="2"/>
  <c r="D411" i="2"/>
  <c r="G411" i="2"/>
  <c r="C411" i="2"/>
  <c r="H411" i="2"/>
  <c r="A412" i="2"/>
  <c r="D412" i="2"/>
  <c r="G412" i="2"/>
  <c r="C412" i="2"/>
  <c r="H412" i="2"/>
  <c r="B412" i="2"/>
  <c r="A413" i="2"/>
  <c r="B413" i="2"/>
  <c r="D413" i="2"/>
  <c r="G413" i="2"/>
  <c r="C413" i="2"/>
  <c r="H413" i="2"/>
  <c r="A414" i="2"/>
  <c r="C414" i="2"/>
  <c r="D414" i="2"/>
  <c r="G414" i="2"/>
  <c r="H414" i="2"/>
  <c r="B414" i="2"/>
  <c r="A415" i="2"/>
  <c r="B415" i="2"/>
  <c r="D415" i="2"/>
  <c r="G415" i="2"/>
  <c r="C415" i="2"/>
  <c r="H415" i="2"/>
  <c r="A416" i="2"/>
  <c r="C416" i="2"/>
  <c r="D416" i="2"/>
  <c r="G416" i="2"/>
  <c r="H416" i="2"/>
  <c r="B416" i="2"/>
  <c r="A417" i="2"/>
  <c r="B417" i="2"/>
  <c r="C417" i="2"/>
  <c r="D417" i="2"/>
  <c r="G417" i="2"/>
  <c r="H417" i="2"/>
  <c r="A418" i="2"/>
  <c r="C418" i="2"/>
  <c r="D418" i="2"/>
  <c r="G418" i="2"/>
  <c r="H418" i="2"/>
  <c r="B418" i="2"/>
  <c r="A419" i="2"/>
  <c r="B419" i="2"/>
  <c r="D419" i="2"/>
  <c r="G419" i="2"/>
  <c r="C419" i="2"/>
  <c r="H419" i="2"/>
  <c r="A420" i="2"/>
  <c r="C420" i="2"/>
  <c r="D420" i="2"/>
  <c r="G420" i="2"/>
  <c r="H420" i="2"/>
  <c r="B420" i="2"/>
  <c r="A421" i="2"/>
  <c r="D421" i="2"/>
  <c r="G421" i="2"/>
  <c r="C421" i="2"/>
  <c r="H421" i="2"/>
  <c r="B421" i="2"/>
  <c r="A422" i="2"/>
  <c r="C422" i="2"/>
  <c r="D422" i="2"/>
  <c r="G422" i="2"/>
  <c r="H422" i="2"/>
  <c r="B422" i="2"/>
  <c r="A423" i="2"/>
  <c r="B423" i="2"/>
  <c r="D423" i="2"/>
  <c r="G423" i="2"/>
  <c r="C423" i="2"/>
  <c r="H423" i="2"/>
  <c r="A424" i="2"/>
  <c r="C424" i="2"/>
  <c r="D424" i="2"/>
  <c r="G424" i="2"/>
  <c r="H424" i="2"/>
  <c r="B424" i="2"/>
  <c r="A425" i="2"/>
  <c r="B425" i="2"/>
  <c r="D425" i="2"/>
  <c r="G425" i="2"/>
  <c r="C425" i="2"/>
  <c r="H425" i="2"/>
  <c r="A426" i="2"/>
  <c r="C426" i="2"/>
  <c r="D426" i="2"/>
  <c r="G426" i="2"/>
  <c r="H426" i="2"/>
  <c r="B426" i="2"/>
  <c r="A427" i="2"/>
  <c r="B427" i="2"/>
  <c r="D427" i="2"/>
  <c r="G427" i="2"/>
  <c r="C427" i="2"/>
  <c r="H427" i="2"/>
  <c r="A428" i="2"/>
  <c r="C428" i="2"/>
  <c r="D428" i="2"/>
  <c r="G428" i="2"/>
  <c r="H428" i="2"/>
  <c r="B428" i="2"/>
  <c r="A429" i="2"/>
  <c r="D429" i="2"/>
  <c r="G429" i="2"/>
  <c r="C429" i="2"/>
  <c r="H429" i="2"/>
  <c r="B429" i="2"/>
  <c r="A430" i="2"/>
  <c r="C430" i="2"/>
  <c r="D430" i="2"/>
  <c r="G430" i="2"/>
  <c r="H430" i="2"/>
  <c r="B430" i="2"/>
  <c r="A431" i="2"/>
  <c r="B431" i="2"/>
  <c r="D431" i="2"/>
  <c r="G431" i="2"/>
  <c r="C431" i="2"/>
  <c r="H431" i="2"/>
  <c r="A432" i="2"/>
  <c r="B432" i="2"/>
  <c r="C432" i="2"/>
  <c r="D432" i="2"/>
  <c r="G432" i="2"/>
  <c r="H432" i="2"/>
  <c r="A433" i="2"/>
  <c r="B433" i="2"/>
  <c r="C433" i="2"/>
  <c r="D433" i="2"/>
  <c r="G433" i="2"/>
  <c r="H433" i="2"/>
  <c r="A434" i="2"/>
  <c r="C434" i="2"/>
  <c r="D434" i="2"/>
  <c r="G434" i="2"/>
  <c r="H434" i="2"/>
  <c r="B434" i="2"/>
  <c r="A435" i="2"/>
  <c r="B435" i="2"/>
  <c r="D435" i="2"/>
  <c r="G435" i="2"/>
  <c r="C435" i="2"/>
  <c r="H435" i="2"/>
  <c r="A436" i="2"/>
  <c r="C436" i="2"/>
  <c r="D436" i="2"/>
  <c r="G436" i="2"/>
  <c r="H436" i="2"/>
  <c r="B436" i="2"/>
  <c r="A437" i="2"/>
  <c r="B437" i="2"/>
  <c r="D437" i="2"/>
  <c r="G437" i="2"/>
  <c r="C437" i="2"/>
  <c r="E437" i="2"/>
  <c r="H437" i="2"/>
  <c r="A438" i="2"/>
  <c r="C438" i="2"/>
  <c r="D438" i="2"/>
  <c r="G438" i="2"/>
  <c r="H438" i="2"/>
  <c r="B438" i="2"/>
  <c r="A439" i="2"/>
  <c r="D439" i="2"/>
  <c r="G439" i="2"/>
  <c r="C439" i="2"/>
  <c r="H439" i="2"/>
  <c r="B439" i="2"/>
  <c r="A440" i="2"/>
  <c r="C440" i="2"/>
  <c r="D440" i="2"/>
  <c r="G440" i="2"/>
  <c r="H440" i="2"/>
  <c r="B440" i="2"/>
  <c r="A441" i="2"/>
  <c r="B441" i="2"/>
  <c r="D441" i="2"/>
  <c r="G441" i="2"/>
  <c r="C441" i="2"/>
  <c r="H441" i="2"/>
  <c r="A442" i="2"/>
  <c r="C442" i="2"/>
  <c r="D442" i="2"/>
  <c r="G442" i="2"/>
  <c r="H442" i="2"/>
  <c r="B442" i="2"/>
  <c r="A443" i="2"/>
  <c r="B443" i="2"/>
  <c r="C443" i="2"/>
  <c r="D443" i="2"/>
  <c r="G443" i="2"/>
  <c r="H443" i="2"/>
  <c r="A444" i="2"/>
  <c r="B444" i="2"/>
  <c r="D444" i="2"/>
  <c r="G444" i="2"/>
  <c r="C444" i="2"/>
  <c r="H444" i="2"/>
  <c r="A445" i="2"/>
  <c r="B445" i="2"/>
  <c r="D445" i="2"/>
  <c r="G445" i="2"/>
  <c r="C445" i="2"/>
  <c r="H445" i="2"/>
  <c r="A446" i="2"/>
  <c r="C446" i="2"/>
  <c r="D446" i="2"/>
  <c r="G446" i="2"/>
  <c r="H446" i="2"/>
  <c r="B446" i="2"/>
  <c r="A447" i="2"/>
  <c r="B447" i="2"/>
  <c r="D447" i="2"/>
  <c r="G447" i="2"/>
  <c r="C447" i="2"/>
  <c r="H447" i="2"/>
  <c r="A448" i="2"/>
  <c r="C448" i="2"/>
  <c r="D448" i="2"/>
  <c r="G448" i="2"/>
  <c r="H448" i="2"/>
  <c r="B448" i="2"/>
  <c r="A449" i="2"/>
  <c r="C449" i="2"/>
  <c r="D449" i="2"/>
  <c r="G449" i="2"/>
  <c r="H449" i="2"/>
  <c r="B449" i="2"/>
  <c r="A450" i="2"/>
  <c r="B450" i="2"/>
  <c r="D450" i="2"/>
  <c r="G450" i="2"/>
  <c r="C450" i="2"/>
  <c r="H450" i="2"/>
  <c r="A451" i="2"/>
  <c r="B451" i="2"/>
  <c r="D451" i="2"/>
  <c r="G451" i="2"/>
  <c r="C451" i="2"/>
  <c r="H451" i="2"/>
  <c r="A452" i="2"/>
  <c r="C452" i="2"/>
  <c r="D452" i="2"/>
  <c r="G452" i="2"/>
  <c r="H452" i="2"/>
  <c r="B452" i="2"/>
  <c r="A453" i="2"/>
  <c r="C453" i="2"/>
  <c r="D453" i="2"/>
  <c r="G453" i="2"/>
  <c r="H453" i="2"/>
  <c r="B453" i="2"/>
  <c r="A454" i="2"/>
  <c r="B454" i="2"/>
  <c r="D454" i="2"/>
  <c r="G454" i="2"/>
  <c r="C454" i="2"/>
  <c r="H454" i="2"/>
  <c r="A455" i="2"/>
  <c r="B455" i="2"/>
  <c r="D455" i="2"/>
  <c r="G455" i="2"/>
  <c r="C455" i="2"/>
  <c r="H455" i="2"/>
  <c r="A456" i="2"/>
  <c r="C456" i="2"/>
  <c r="E456" i="2"/>
  <c r="D456" i="2"/>
  <c r="G456" i="2"/>
  <c r="H456" i="2"/>
  <c r="B456" i="2"/>
  <c r="A457" i="2"/>
  <c r="C457" i="2"/>
  <c r="D457" i="2"/>
  <c r="G457" i="2"/>
  <c r="H457" i="2"/>
  <c r="B457" i="2"/>
  <c r="A458" i="2"/>
  <c r="B458" i="2"/>
  <c r="D458" i="2"/>
  <c r="G458" i="2"/>
  <c r="C458" i="2"/>
  <c r="H458" i="2"/>
  <c r="A459" i="2"/>
  <c r="B459" i="2"/>
  <c r="D459" i="2"/>
  <c r="G459" i="2"/>
  <c r="C459" i="2"/>
  <c r="H459" i="2"/>
  <c r="A460" i="2"/>
  <c r="C460" i="2"/>
  <c r="D460" i="2"/>
  <c r="G460" i="2"/>
  <c r="H460" i="2"/>
  <c r="B460" i="2"/>
  <c r="A461" i="2"/>
  <c r="C461" i="2"/>
  <c r="D461" i="2"/>
  <c r="G461" i="2"/>
  <c r="H461" i="2"/>
  <c r="B461" i="2"/>
  <c r="A462" i="2"/>
  <c r="B462" i="2"/>
  <c r="D462" i="2"/>
  <c r="G462" i="2"/>
  <c r="C462" i="2"/>
  <c r="H462" i="2"/>
  <c r="A463" i="2"/>
  <c r="B463" i="2"/>
  <c r="D463" i="2"/>
  <c r="G463" i="2"/>
  <c r="C463" i="2"/>
  <c r="H463" i="2"/>
  <c r="A464" i="2"/>
  <c r="C464" i="2"/>
  <c r="D464" i="2"/>
  <c r="G464" i="2"/>
  <c r="H464" i="2"/>
  <c r="B464" i="2"/>
  <c r="A465" i="2"/>
  <c r="C465" i="2"/>
  <c r="D465" i="2"/>
  <c r="G465" i="2"/>
  <c r="H465" i="2"/>
  <c r="B465" i="2"/>
  <c r="A466" i="2"/>
  <c r="B466" i="2"/>
  <c r="D466" i="2"/>
  <c r="G466" i="2"/>
  <c r="C466" i="2"/>
  <c r="H466" i="2"/>
  <c r="A467" i="2"/>
  <c r="B467" i="2"/>
  <c r="D467" i="2"/>
  <c r="G467" i="2"/>
  <c r="C467" i="2"/>
  <c r="E467" i="2"/>
  <c r="H467" i="2"/>
  <c r="A468" i="2"/>
  <c r="C468" i="2"/>
  <c r="D468" i="2"/>
  <c r="G468" i="2"/>
  <c r="H468" i="2"/>
  <c r="B468" i="2"/>
  <c r="A469" i="2"/>
  <c r="C469" i="2"/>
  <c r="D469" i="2"/>
  <c r="G469" i="2"/>
  <c r="H469" i="2"/>
  <c r="B469" i="2"/>
  <c r="A470" i="2"/>
  <c r="B470" i="2"/>
  <c r="D470" i="2"/>
  <c r="G470" i="2"/>
  <c r="C470" i="2"/>
  <c r="H470" i="2"/>
  <c r="A471" i="2"/>
  <c r="B471" i="2"/>
  <c r="D471" i="2"/>
  <c r="G471" i="2"/>
  <c r="C471" i="2"/>
  <c r="H471" i="2"/>
  <c r="A472" i="2"/>
  <c r="C472" i="2"/>
  <c r="D472" i="2"/>
  <c r="G472" i="2"/>
  <c r="H472" i="2"/>
  <c r="B472" i="2"/>
  <c r="A473" i="2"/>
  <c r="C473" i="2"/>
  <c r="D473" i="2"/>
  <c r="G473" i="2"/>
  <c r="H473" i="2"/>
  <c r="B473" i="2"/>
  <c r="A474" i="2"/>
  <c r="B474" i="2"/>
  <c r="D474" i="2"/>
  <c r="G474" i="2"/>
  <c r="C474" i="2"/>
  <c r="H474" i="2"/>
  <c r="A475" i="2"/>
  <c r="B475" i="2"/>
  <c r="D475" i="2"/>
  <c r="G475" i="2"/>
  <c r="C475" i="2"/>
  <c r="H475" i="2"/>
  <c r="A476" i="2"/>
  <c r="C476" i="2"/>
  <c r="D476" i="2"/>
  <c r="G476" i="2"/>
  <c r="H476" i="2"/>
  <c r="B476" i="2"/>
  <c r="A477" i="2"/>
  <c r="C477" i="2"/>
  <c r="D477" i="2"/>
  <c r="G477" i="2"/>
  <c r="H477" i="2"/>
  <c r="B477" i="2"/>
  <c r="A478" i="2"/>
  <c r="B478" i="2"/>
  <c r="D478" i="2"/>
  <c r="G478" i="2"/>
  <c r="C478" i="2"/>
  <c r="H478" i="2"/>
  <c r="A479" i="2"/>
  <c r="B479" i="2"/>
  <c r="D479" i="2"/>
  <c r="G479" i="2"/>
  <c r="C479" i="2"/>
  <c r="H479" i="2"/>
  <c r="A480" i="2"/>
  <c r="C480" i="2"/>
  <c r="D480" i="2"/>
  <c r="G480" i="2"/>
  <c r="H480" i="2"/>
  <c r="B480" i="2"/>
  <c r="A481" i="2"/>
  <c r="C481" i="2"/>
  <c r="D481" i="2"/>
  <c r="G481" i="2"/>
  <c r="H481" i="2"/>
  <c r="B481" i="2"/>
  <c r="A482" i="2"/>
  <c r="B482" i="2"/>
  <c r="D482" i="2"/>
  <c r="G482" i="2"/>
  <c r="C482" i="2"/>
  <c r="H482" i="2"/>
  <c r="A483" i="2"/>
  <c r="B483" i="2"/>
  <c r="D483" i="2"/>
  <c r="G483" i="2"/>
  <c r="C483" i="2"/>
  <c r="H483" i="2"/>
  <c r="A484" i="2"/>
  <c r="C484" i="2"/>
  <c r="D484" i="2"/>
  <c r="G484" i="2"/>
  <c r="H484" i="2"/>
  <c r="B484" i="2"/>
  <c r="A485" i="2"/>
  <c r="C485" i="2"/>
  <c r="D485" i="2"/>
  <c r="G485" i="2"/>
  <c r="H485" i="2"/>
  <c r="B485" i="2"/>
  <c r="A486" i="2"/>
  <c r="B486" i="2"/>
  <c r="D486" i="2"/>
  <c r="G486" i="2"/>
  <c r="C486" i="2"/>
  <c r="H486" i="2"/>
  <c r="A487" i="2"/>
  <c r="B487" i="2"/>
  <c r="D487" i="2"/>
  <c r="G487" i="2"/>
  <c r="C487" i="2"/>
  <c r="H487" i="2"/>
  <c r="A488" i="2"/>
  <c r="C488" i="2"/>
  <c r="D488" i="2"/>
  <c r="G488" i="2"/>
  <c r="H488" i="2"/>
  <c r="B488" i="2"/>
  <c r="A489" i="2"/>
  <c r="C489" i="2"/>
  <c r="D489" i="2"/>
  <c r="G489" i="2"/>
  <c r="H489" i="2"/>
  <c r="B489" i="2"/>
  <c r="A490" i="2"/>
  <c r="B490" i="2"/>
  <c r="D490" i="2"/>
  <c r="G490" i="2"/>
  <c r="C490" i="2"/>
  <c r="H490" i="2"/>
  <c r="A491" i="2"/>
  <c r="B491" i="2"/>
  <c r="D491" i="2"/>
  <c r="G491" i="2"/>
  <c r="C491" i="2"/>
  <c r="H491" i="2"/>
  <c r="A492" i="2"/>
  <c r="C492" i="2"/>
  <c r="D492" i="2"/>
  <c r="G492" i="2"/>
  <c r="H492" i="2"/>
  <c r="B492" i="2"/>
  <c r="A493" i="2"/>
  <c r="C493" i="2"/>
  <c r="D493" i="2"/>
  <c r="G493" i="2"/>
  <c r="H493" i="2"/>
  <c r="B493" i="2"/>
  <c r="A494" i="2"/>
  <c r="B494" i="2"/>
  <c r="D494" i="2"/>
  <c r="G494" i="2"/>
  <c r="C494" i="2"/>
  <c r="H494" i="2"/>
  <c r="A495" i="2"/>
  <c r="B495" i="2"/>
  <c r="D495" i="2"/>
  <c r="G495" i="2"/>
  <c r="C495" i="2"/>
  <c r="H495" i="2"/>
  <c r="A496" i="2"/>
  <c r="C496" i="2"/>
  <c r="D496" i="2"/>
  <c r="G496" i="2"/>
  <c r="H496" i="2"/>
  <c r="B496" i="2"/>
  <c r="A497" i="2"/>
  <c r="C497" i="2"/>
  <c r="D497" i="2"/>
  <c r="G497" i="2"/>
  <c r="H497" i="2"/>
  <c r="B497" i="2"/>
  <c r="A498" i="2"/>
  <c r="B498" i="2"/>
  <c r="D498" i="2"/>
  <c r="G498" i="2"/>
  <c r="C498" i="2"/>
  <c r="H498" i="2"/>
  <c r="A499" i="2"/>
  <c r="B499" i="2"/>
  <c r="D499" i="2"/>
  <c r="G499" i="2"/>
  <c r="C499" i="2"/>
  <c r="H499" i="2"/>
  <c r="A500" i="2"/>
  <c r="C500" i="2"/>
  <c r="D500" i="2"/>
  <c r="G500" i="2"/>
  <c r="H500" i="2"/>
  <c r="B500" i="2"/>
  <c r="A501" i="2"/>
  <c r="C501" i="2"/>
  <c r="D501" i="2"/>
  <c r="G501" i="2"/>
  <c r="H501" i="2"/>
  <c r="B501" i="2"/>
  <c r="A502" i="2"/>
  <c r="B502" i="2"/>
  <c r="D502" i="2"/>
  <c r="G502" i="2"/>
  <c r="C502" i="2"/>
  <c r="H502" i="2"/>
  <c r="A503" i="2"/>
  <c r="B503" i="2"/>
  <c r="D503" i="2"/>
  <c r="G503" i="2"/>
  <c r="C503" i="2"/>
  <c r="H503" i="2"/>
  <c r="A504" i="2"/>
  <c r="C504" i="2"/>
  <c r="D504" i="2"/>
  <c r="G504" i="2"/>
  <c r="H504" i="2"/>
  <c r="B504" i="2"/>
  <c r="A505" i="2"/>
  <c r="C505" i="2"/>
  <c r="D505" i="2"/>
  <c r="G505" i="2"/>
  <c r="H505" i="2"/>
  <c r="B505" i="2"/>
  <c r="A506" i="2"/>
  <c r="B506" i="2"/>
  <c r="D506" i="2"/>
  <c r="G506" i="2"/>
  <c r="C506" i="2"/>
  <c r="H506" i="2"/>
  <c r="A507" i="2"/>
  <c r="B507" i="2"/>
  <c r="D507" i="2"/>
  <c r="G507" i="2"/>
  <c r="C507" i="2"/>
  <c r="H507" i="2"/>
  <c r="A508" i="2"/>
  <c r="C508" i="2"/>
  <c r="D508" i="2"/>
  <c r="G508" i="2"/>
  <c r="H508" i="2"/>
  <c r="B508" i="2"/>
  <c r="A509" i="2"/>
  <c r="C509" i="2"/>
  <c r="D509" i="2"/>
  <c r="G509" i="2"/>
  <c r="H509" i="2"/>
  <c r="B509" i="2"/>
  <c r="A510" i="2"/>
  <c r="B510" i="2"/>
  <c r="D510" i="2"/>
  <c r="G510" i="2"/>
  <c r="C510" i="2"/>
  <c r="H510" i="2"/>
  <c r="A511" i="2"/>
  <c r="B511" i="2"/>
  <c r="D511" i="2"/>
  <c r="G511" i="2"/>
  <c r="C511" i="2"/>
  <c r="H511" i="2"/>
  <c r="A512" i="2"/>
  <c r="C512" i="2"/>
  <c r="D512" i="2"/>
  <c r="G512" i="2"/>
  <c r="H512" i="2"/>
  <c r="B512" i="2"/>
  <c r="A513" i="2"/>
  <c r="C513" i="2"/>
  <c r="D513" i="2"/>
  <c r="G513" i="2"/>
  <c r="H513" i="2"/>
  <c r="B513" i="2"/>
  <c r="A514" i="2"/>
  <c r="B514" i="2"/>
  <c r="D514" i="2"/>
  <c r="G514" i="2"/>
  <c r="C514" i="2"/>
  <c r="H514" i="2"/>
  <c r="A515" i="2"/>
  <c r="B515" i="2"/>
  <c r="D515" i="2"/>
  <c r="G515" i="2"/>
  <c r="C515" i="2"/>
  <c r="E515" i="2"/>
  <c r="H515" i="2"/>
  <c r="A516" i="2"/>
  <c r="C516" i="2"/>
  <c r="D516" i="2"/>
  <c r="G516" i="2"/>
  <c r="H516" i="2"/>
  <c r="B516" i="2"/>
  <c r="A517" i="2"/>
  <c r="C517" i="2"/>
  <c r="D517" i="2"/>
  <c r="G517" i="2"/>
  <c r="H517" i="2"/>
  <c r="B517" i="2"/>
  <c r="A518" i="2"/>
  <c r="B518" i="2"/>
  <c r="D518" i="2"/>
  <c r="G518" i="2"/>
  <c r="C518" i="2"/>
  <c r="E518" i="2"/>
  <c r="H518" i="2"/>
  <c r="A519" i="2"/>
  <c r="B519" i="2"/>
  <c r="D519" i="2"/>
  <c r="G519" i="2"/>
  <c r="C519" i="2"/>
  <c r="H519" i="2"/>
  <c r="A520" i="2"/>
  <c r="C520" i="2"/>
  <c r="D520" i="2"/>
  <c r="G520" i="2"/>
  <c r="H520" i="2"/>
  <c r="B520" i="2"/>
  <c r="A521" i="2"/>
  <c r="C521" i="2"/>
  <c r="D521" i="2"/>
  <c r="G521" i="2"/>
  <c r="H521" i="2"/>
  <c r="B521" i="2"/>
  <c r="A522" i="2"/>
  <c r="B522" i="2"/>
  <c r="D522" i="2"/>
  <c r="G522" i="2"/>
  <c r="C522" i="2"/>
  <c r="H522" i="2"/>
  <c r="A523" i="2"/>
  <c r="B523" i="2"/>
  <c r="D523" i="2"/>
  <c r="G523" i="2"/>
  <c r="C523" i="2"/>
  <c r="H523" i="2"/>
  <c r="A524" i="2"/>
  <c r="C524" i="2"/>
  <c r="D524" i="2"/>
  <c r="G524" i="2"/>
  <c r="H524" i="2"/>
  <c r="B524" i="2"/>
  <c r="A525" i="2"/>
  <c r="C525" i="2"/>
  <c r="D525" i="2"/>
  <c r="G525" i="2"/>
  <c r="H525" i="2"/>
  <c r="B525" i="2"/>
  <c r="A526" i="2"/>
  <c r="B526" i="2"/>
  <c r="D526" i="2"/>
  <c r="G526" i="2"/>
  <c r="C526" i="2"/>
  <c r="H526" i="2"/>
  <c r="A527" i="2"/>
  <c r="B527" i="2"/>
  <c r="D527" i="2"/>
  <c r="G527" i="2"/>
  <c r="C527" i="2"/>
  <c r="H527" i="2"/>
  <c r="A528" i="2"/>
  <c r="C528" i="2"/>
  <c r="D528" i="2"/>
  <c r="G528" i="2"/>
  <c r="H528" i="2"/>
  <c r="B528" i="2"/>
  <c r="A529" i="2"/>
  <c r="C529" i="2"/>
  <c r="D529" i="2"/>
  <c r="G529" i="2"/>
  <c r="H529" i="2"/>
  <c r="B529" i="2"/>
  <c r="A530" i="2"/>
  <c r="B530" i="2"/>
  <c r="D530" i="2"/>
  <c r="G530" i="2"/>
  <c r="C530" i="2"/>
  <c r="H530" i="2"/>
  <c r="A531" i="2"/>
  <c r="B531" i="2"/>
  <c r="D531" i="2"/>
  <c r="G531" i="2"/>
  <c r="C531" i="2"/>
  <c r="H531" i="2"/>
  <c r="A532" i="2"/>
  <c r="C532" i="2"/>
  <c r="E532" i="2"/>
  <c r="D532" i="2"/>
  <c r="G532" i="2"/>
  <c r="H532" i="2"/>
  <c r="B532" i="2"/>
  <c r="A533" i="2"/>
  <c r="C533" i="2"/>
  <c r="D533" i="2"/>
  <c r="G533" i="2"/>
  <c r="H533" i="2"/>
  <c r="B533" i="2"/>
  <c r="A534" i="2"/>
  <c r="B534" i="2"/>
  <c r="D534" i="2"/>
  <c r="G534" i="2"/>
  <c r="C534" i="2"/>
  <c r="H534" i="2"/>
  <c r="A535" i="2"/>
  <c r="B535" i="2"/>
  <c r="D535" i="2"/>
  <c r="G535" i="2"/>
  <c r="C535" i="2"/>
  <c r="H535" i="2"/>
  <c r="A536" i="2"/>
  <c r="C536" i="2"/>
  <c r="E536" i="2"/>
  <c r="D536" i="2"/>
  <c r="G536" i="2"/>
  <c r="H536" i="2"/>
  <c r="B536" i="2"/>
  <c r="A537" i="2"/>
  <c r="C537" i="2"/>
  <c r="D537" i="2"/>
  <c r="G537" i="2"/>
  <c r="H537" i="2"/>
  <c r="B537" i="2"/>
  <c r="A538" i="2"/>
  <c r="B538" i="2"/>
  <c r="D538" i="2"/>
  <c r="G538" i="2"/>
  <c r="C538" i="2"/>
  <c r="H538" i="2"/>
  <c r="A539" i="2"/>
  <c r="B539" i="2"/>
  <c r="D539" i="2"/>
  <c r="G539" i="2"/>
  <c r="C539" i="2"/>
  <c r="H539" i="2"/>
  <c r="A540" i="2"/>
  <c r="C540" i="2"/>
  <c r="D540" i="2"/>
  <c r="G540" i="2"/>
  <c r="H540" i="2"/>
  <c r="B540" i="2"/>
  <c r="A541" i="2"/>
  <c r="C541" i="2"/>
  <c r="D541" i="2"/>
  <c r="G541" i="2"/>
  <c r="H541" i="2"/>
  <c r="B541" i="2"/>
  <c r="A542" i="2"/>
  <c r="B542" i="2"/>
  <c r="D542" i="2"/>
  <c r="G542" i="2"/>
  <c r="C542" i="2"/>
  <c r="H542" i="2"/>
  <c r="A543" i="2"/>
  <c r="B543" i="2"/>
  <c r="D543" i="2"/>
  <c r="G543" i="2"/>
  <c r="C543" i="2"/>
  <c r="H543" i="2"/>
  <c r="A544" i="2"/>
  <c r="C544" i="2"/>
  <c r="D544" i="2"/>
  <c r="G544" i="2"/>
  <c r="H544" i="2"/>
  <c r="B544" i="2"/>
  <c r="A545" i="2"/>
  <c r="C545" i="2"/>
  <c r="D545" i="2"/>
  <c r="G545" i="2"/>
  <c r="H545" i="2"/>
  <c r="B545" i="2"/>
  <c r="A546" i="2"/>
  <c r="B546" i="2"/>
  <c r="D546" i="2"/>
  <c r="G546" i="2"/>
  <c r="C546" i="2"/>
  <c r="E546" i="2"/>
  <c r="H546" i="2"/>
  <c r="A547" i="2"/>
  <c r="B547" i="2"/>
  <c r="D547" i="2"/>
  <c r="G547" i="2"/>
  <c r="C547" i="2"/>
  <c r="H547" i="2"/>
  <c r="A548" i="2"/>
  <c r="C548" i="2"/>
  <c r="D548" i="2"/>
  <c r="G548" i="2"/>
  <c r="H548" i="2"/>
  <c r="B548" i="2"/>
  <c r="A549" i="2"/>
  <c r="C549" i="2"/>
  <c r="D549" i="2"/>
  <c r="G549" i="2"/>
  <c r="H549" i="2"/>
  <c r="B549" i="2"/>
  <c r="A550" i="2"/>
  <c r="B550" i="2"/>
  <c r="D550" i="2"/>
  <c r="G550" i="2"/>
  <c r="C550" i="2"/>
  <c r="E550" i="2"/>
  <c r="H550" i="2"/>
  <c r="A551" i="2"/>
  <c r="B551" i="2"/>
  <c r="D551" i="2"/>
  <c r="G551" i="2"/>
  <c r="C551" i="2"/>
  <c r="H551" i="2"/>
  <c r="A552" i="2"/>
  <c r="C552" i="2"/>
  <c r="D552" i="2"/>
  <c r="G552" i="2"/>
  <c r="H552" i="2"/>
  <c r="B552" i="2"/>
  <c r="A553" i="2"/>
  <c r="C553" i="2"/>
  <c r="D553" i="2"/>
  <c r="G553" i="2"/>
  <c r="H553" i="2"/>
  <c r="B553" i="2"/>
  <c r="A554" i="2"/>
  <c r="B554" i="2"/>
  <c r="D554" i="2"/>
  <c r="G554" i="2"/>
  <c r="C554" i="2"/>
  <c r="E554" i="2"/>
  <c r="H554" i="2"/>
  <c r="A555" i="2"/>
  <c r="B555" i="2"/>
  <c r="D555" i="2"/>
  <c r="G555" i="2"/>
  <c r="C555" i="2"/>
  <c r="H555" i="2"/>
  <c r="A556" i="2"/>
  <c r="C556" i="2"/>
  <c r="D556" i="2"/>
  <c r="G556" i="2"/>
  <c r="H556" i="2"/>
  <c r="B556" i="2"/>
  <c r="A557" i="2"/>
  <c r="C557" i="2"/>
  <c r="D557" i="2"/>
  <c r="G557" i="2"/>
  <c r="H557" i="2"/>
  <c r="B557" i="2"/>
  <c r="A558" i="2"/>
  <c r="B558" i="2"/>
  <c r="D558" i="2"/>
  <c r="G558" i="2"/>
  <c r="C558" i="2"/>
  <c r="H558" i="2"/>
  <c r="A559" i="2"/>
  <c r="B559" i="2"/>
  <c r="D559" i="2"/>
  <c r="G559" i="2"/>
  <c r="C559" i="2"/>
  <c r="H559" i="2"/>
  <c r="A560" i="2"/>
  <c r="C560" i="2"/>
  <c r="D560" i="2"/>
  <c r="G560" i="2"/>
  <c r="H560" i="2"/>
  <c r="B560" i="2"/>
  <c r="A561" i="2"/>
  <c r="C561" i="2"/>
  <c r="D561" i="2"/>
  <c r="G561" i="2"/>
  <c r="H561" i="2"/>
  <c r="B561" i="2"/>
  <c r="A562" i="2"/>
  <c r="B562" i="2"/>
  <c r="D562" i="2"/>
  <c r="G562" i="2"/>
  <c r="C562" i="2"/>
  <c r="H562" i="2"/>
  <c r="A563" i="2"/>
  <c r="B563" i="2"/>
  <c r="D563" i="2"/>
  <c r="G563" i="2"/>
  <c r="C563" i="2"/>
  <c r="H563" i="2"/>
  <c r="A564" i="2"/>
  <c r="C564" i="2"/>
  <c r="D564" i="2"/>
  <c r="G564" i="2"/>
  <c r="H564" i="2"/>
  <c r="B564" i="2"/>
  <c r="A565" i="2"/>
  <c r="C565" i="2"/>
  <c r="D565" i="2"/>
  <c r="G565" i="2"/>
  <c r="H565" i="2"/>
  <c r="B565" i="2"/>
  <c r="A566" i="2"/>
  <c r="B566" i="2"/>
  <c r="D566" i="2"/>
  <c r="G566" i="2"/>
  <c r="C566" i="2"/>
  <c r="H566" i="2"/>
  <c r="A567" i="2"/>
  <c r="B567" i="2"/>
  <c r="D567" i="2"/>
  <c r="G567" i="2"/>
  <c r="C567" i="2"/>
  <c r="H567" i="2"/>
  <c r="A568" i="2"/>
  <c r="C568" i="2"/>
  <c r="D568" i="2"/>
  <c r="G568" i="2"/>
  <c r="H568" i="2"/>
  <c r="B568" i="2"/>
  <c r="A569" i="2"/>
  <c r="C569" i="2"/>
  <c r="D569" i="2"/>
  <c r="G569" i="2"/>
  <c r="H569" i="2"/>
  <c r="B569" i="2"/>
  <c r="A570" i="2"/>
  <c r="B570" i="2"/>
  <c r="D570" i="2"/>
  <c r="G570" i="2"/>
  <c r="C570" i="2"/>
  <c r="H570" i="2"/>
  <c r="A571" i="2"/>
  <c r="B571" i="2"/>
  <c r="D571" i="2"/>
  <c r="G571" i="2"/>
  <c r="C571" i="2"/>
  <c r="H571" i="2"/>
  <c r="A572" i="2"/>
  <c r="C572" i="2"/>
  <c r="D572" i="2"/>
  <c r="G572" i="2"/>
  <c r="H572" i="2"/>
  <c r="B572" i="2"/>
  <c r="A573" i="2"/>
  <c r="C573" i="2"/>
  <c r="E573" i="2"/>
  <c r="D573" i="2"/>
  <c r="G573" i="2"/>
  <c r="H573" i="2"/>
  <c r="B573" i="2"/>
  <c r="A574" i="2"/>
  <c r="B574" i="2"/>
  <c r="D574" i="2"/>
  <c r="G574" i="2"/>
  <c r="C574" i="2"/>
  <c r="H574" i="2"/>
  <c r="A575" i="2"/>
  <c r="B575" i="2"/>
  <c r="D575" i="2"/>
  <c r="G575" i="2"/>
  <c r="C575" i="2"/>
  <c r="H575" i="2"/>
  <c r="A576" i="2"/>
  <c r="C576" i="2"/>
  <c r="D576" i="2"/>
  <c r="G576" i="2"/>
  <c r="H576" i="2"/>
  <c r="B576" i="2"/>
  <c r="A577" i="2"/>
  <c r="C577" i="2"/>
  <c r="D577" i="2"/>
  <c r="E577" i="2"/>
  <c r="G577" i="2"/>
  <c r="H577" i="2"/>
  <c r="B577" i="2"/>
  <c r="A578" i="2"/>
  <c r="B578" i="2"/>
  <c r="D578" i="2"/>
  <c r="G578" i="2"/>
  <c r="C578" i="2"/>
  <c r="H578" i="2"/>
  <c r="A579" i="2"/>
  <c r="B579" i="2"/>
  <c r="D579" i="2"/>
  <c r="G579" i="2"/>
  <c r="C579" i="2"/>
  <c r="H579" i="2"/>
  <c r="A580" i="2"/>
  <c r="C580" i="2"/>
  <c r="D580" i="2"/>
  <c r="G580" i="2"/>
  <c r="H580" i="2"/>
  <c r="B580" i="2"/>
  <c r="A581" i="2"/>
  <c r="C581" i="2"/>
  <c r="E581" i="2"/>
  <c r="D581" i="2"/>
  <c r="G581" i="2"/>
  <c r="H581" i="2"/>
  <c r="B581" i="2"/>
  <c r="A582" i="2"/>
  <c r="B582" i="2"/>
  <c r="D582" i="2"/>
  <c r="G582" i="2"/>
  <c r="C582" i="2"/>
  <c r="H582" i="2"/>
  <c r="A583" i="2"/>
  <c r="B583" i="2"/>
  <c r="D583" i="2"/>
  <c r="G583" i="2"/>
  <c r="C583" i="2"/>
  <c r="H583" i="2"/>
  <c r="A584" i="2"/>
  <c r="C584" i="2"/>
  <c r="E584" i="2"/>
  <c r="D584" i="2"/>
  <c r="G584" i="2"/>
  <c r="H584" i="2"/>
  <c r="B584" i="2"/>
  <c r="A585" i="2"/>
  <c r="C585" i="2"/>
  <c r="D585" i="2"/>
  <c r="E585" i="2"/>
  <c r="G585" i="2"/>
  <c r="H585" i="2"/>
  <c r="B585" i="2"/>
  <c r="A586" i="2"/>
  <c r="B586" i="2"/>
  <c r="D586" i="2"/>
  <c r="G586" i="2"/>
  <c r="C586" i="2"/>
  <c r="E586" i="2"/>
  <c r="H586" i="2"/>
  <c r="A587" i="2"/>
  <c r="D587" i="2"/>
  <c r="G587" i="2"/>
  <c r="C587" i="2"/>
  <c r="H587" i="2"/>
  <c r="B587" i="2"/>
  <c r="A588" i="2"/>
  <c r="C588" i="2"/>
  <c r="D588" i="2"/>
  <c r="G588" i="2"/>
  <c r="H588" i="2"/>
  <c r="B588" i="2"/>
  <c r="A589" i="2"/>
  <c r="C589" i="2"/>
  <c r="D589" i="2"/>
  <c r="G589" i="2"/>
  <c r="H589" i="2"/>
  <c r="B589" i="2"/>
  <c r="A590" i="2"/>
  <c r="B590" i="2"/>
  <c r="D590" i="2"/>
  <c r="G590" i="2"/>
  <c r="C590" i="2"/>
  <c r="E590" i="2"/>
  <c r="H590" i="2"/>
  <c r="A591" i="2"/>
  <c r="B591" i="2"/>
  <c r="C591" i="2"/>
  <c r="E591" i="2"/>
  <c r="D591" i="2"/>
  <c r="G591" i="2"/>
  <c r="H591" i="2"/>
  <c r="A592" i="2"/>
  <c r="C592" i="2"/>
  <c r="D592" i="2"/>
  <c r="G592" i="2"/>
  <c r="H592" i="2"/>
  <c r="B592" i="2"/>
  <c r="A593" i="2"/>
  <c r="C593" i="2"/>
  <c r="D593" i="2"/>
  <c r="G593" i="2"/>
  <c r="H593" i="2"/>
  <c r="B593" i="2"/>
  <c r="A594" i="2"/>
  <c r="B594" i="2"/>
  <c r="D594" i="2"/>
  <c r="G594" i="2"/>
  <c r="C594" i="2"/>
  <c r="E594" i="2"/>
  <c r="H594" i="2"/>
  <c r="A595" i="2"/>
  <c r="D595" i="2"/>
  <c r="G595" i="2"/>
  <c r="C595" i="2"/>
  <c r="H595" i="2"/>
  <c r="B595" i="2"/>
  <c r="A596" i="2"/>
  <c r="C596" i="2"/>
  <c r="D596" i="2"/>
  <c r="G596" i="2"/>
  <c r="H596" i="2"/>
  <c r="B596" i="2"/>
  <c r="A597" i="2"/>
  <c r="C597" i="2"/>
  <c r="E597" i="2"/>
  <c r="D597" i="2"/>
  <c r="G597" i="2"/>
  <c r="H597" i="2"/>
  <c r="B597" i="2"/>
  <c r="A598" i="2"/>
  <c r="B598" i="2"/>
  <c r="D598" i="2"/>
  <c r="G598" i="2"/>
  <c r="C598" i="2"/>
  <c r="E598" i="2"/>
  <c r="H598" i="2"/>
  <c r="A599" i="2"/>
  <c r="B599" i="2"/>
  <c r="C599" i="2"/>
  <c r="D599" i="2"/>
  <c r="G599" i="2"/>
  <c r="H599" i="2"/>
  <c r="A600" i="2"/>
  <c r="C600" i="2"/>
  <c r="D600" i="2"/>
  <c r="G600" i="2"/>
  <c r="H600" i="2"/>
  <c r="B600" i="2"/>
  <c r="A601" i="2"/>
  <c r="C601" i="2"/>
  <c r="D601" i="2"/>
  <c r="E601" i="2"/>
  <c r="G601" i="2"/>
  <c r="H601" i="2"/>
  <c r="B601" i="2"/>
  <c r="A602" i="2"/>
  <c r="B602" i="2"/>
  <c r="D602" i="2"/>
  <c r="G602" i="2"/>
  <c r="C602" i="2"/>
  <c r="E602" i="2"/>
  <c r="H602" i="2"/>
  <c r="A603" i="2"/>
  <c r="D603" i="2"/>
  <c r="G603" i="2"/>
  <c r="C603" i="2"/>
  <c r="E603" i="2"/>
  <c r="H603" i="2"/>
  <c r="B603" i="2"/>
  <c r="A604" i="2"/>
  <c r="C604" i="2"/>
  <c r="E604" i="2"/>
  <c r="D604" i="2"/>
  <c r="G604" i="2"/>
  <c r="H604" i="2"/>
  <c r="B604" i="2"/>
  <c r="A605" i="2"/>
  <c r="C605" i="2"/>
  <c r="D605" i="2"/>
  <c r="G605" i="2"/>
  <c r="H605" i="2"/>
  <c r="B605" i="2"/>
  <c r="A606" i="2"/>
  <c r="B606" i="2"/>
  <c r="D606" i="2"/>
  <c r="G606" i="2"/>
  <c r="C606" i="2"/>
  <c r="H606" i="2"/>
  <c r="A607" i="2"/>
  <c r="B607" i="2"/>
  <c r="C607" i="2"/>
  <c r="D607" i="2"/>
  <c r="G607" i="2"/>
  <c r="H607" i="2"/>
  <c r="A608" i="2"/>
  <c r="C608" i="2"/>
  <c r="D608" i="2"/>
  <c r="G608" i="2"/>
  <c r="H608" i="2"/>
  <c r="B608" i="2"/>
  <c r="A609" i="2"/>
  <c r="C609" i="2"/>
  <c r="D609" i="2"/>
  <c r="E609" i="2"/>
  <c r="G609" i="2"/>
  <c r="H609" i="2"/>
  <c r="B609" i="2"/>
  <c r="A610" i="2"/>
  <c r="B610" i="2"/>
  <c r="D610" i="2"/>
  <c r="G610" i="2"/>
  <c r="C610" i="2"/>
  <c r="E610" i="2"/>
  <c r="H610" i="2"/>
  <c r="A611" i="2"/>
  <c r="D611" i="2"/>
  <c r="G611" i="2"/>
  <c r="C611" i="2"/>
  <c r="E611" i="2"/>
  <c r="H611" i="2"/>
  <c r="B611" i="2"/>
  <c r="A612" i="2"/>
  <c r="C612" i="2"/>
  <c r="E612" i="2"/>
  <c r="D612" i="2"/>
  <c r="G612" i="2"/>
  <c r="H612" i="2"/>
  <c r="B612" i="2"/>
  <c r="A613" i="2"/>
  <c r="C613" i="2"/>
  <c r="E613" i="2"/>
  <c r="D613" i="2"/>
  <c r="G613" i="2"/>
  <c r="H613" i="2"/>
  <c r="B613" i="2"/>
  <c r="A614" i="2"/>
  <c r="B614" i="2"/>
  <c r="D614" i="2"/>
  <c r="G614" i="2"/>
  <c r="C614" i="2"/>
  <c r="E614" i="2"/>
  <c r="H614" i="2"/>
  <c r="A615" i="2"/>
  <c r="B615" i="2"/>
  <c r="C615" i="2"/>
  <c r="E615" i="2"/>
  <c r="D615" i="2"/>
  <c r="G615" i="2"/>
  <c r="H615" i="2"/>
  <c r="A616" i="2"/>
  <c r="C616" i="2"/>
  <c r="E616" i="2"/>
  <c r="D616" i="2"/>
  <c r="G616" i="2"/>
  <c r="H616" i="2"/>
  <c r="B616" i="2"/>
  <c r="A617" i="2"/>
  <c r="C617" i="2"/>
  <c r="D617" i="2"/>
  <c r="E617" i="2"/>
  <c r="G617" i="2"/>
  <c r="H617" i="2"/>
  <c r="B617" i="2"/>
  <c r="A618" i="2"/>
  <c r="B618" i="2"/>
  <c r="D618" i="2"/>
  <c r="G618" i="2"/>
  <c r="C618" i="2"/>
  <c r="E618" i="2"/>
  <c r="H618" i="2"/>
  <c r="A619" i="2"/>
  <c r="D619" i="2"/>
  <c r="G619" i="2"/>
  <c r="C619" i="2"/>
  <c r="E619" i="2"/>
  <c r="H619" i="2"/>
  <c r="B619" i="2"/>
  <c r="A620" i="2"/>
  <c r="C620" i="2"/>
  <c r="E620" i="2"/>
  <c r="D620" i="2"/>
  <c r="G620" i="2"/>
  <c r="H620" i="2"/>
  <c r="B620" i="2"/>
  <c r="A621" i="2"/>
  <c r="C621" i="2"/>
  <c r="E621" i="2"/>
  <c r="D621" i="2"/>
  <c r="G621" i="2"/>
  <c r="H621" i="2"/>
  <c r="B621" i="2"/>
  <c r="A622" i="2"/>
  <c r="B622" i="2"/>
  <c r="D622" i="2"/>
  <c r="G622" i="2"/>
  <c r="C622" i="2"/>
  <c r="E622" i="2"/>
  <c r="H622" i="2"/>
  <c r="A623" i="2"/>
  <c r="B623" i="2"/>
  <c r="C623" i="2"/>
  <c r="E623" i="2"/>
  <c r="D623" i="2"/>
  <c r="G623" i="2"/>
  <c r="H623" i="2"/>
  <c r="A624" i="2"/>
  <c r="C624" i="2"/>
  <c r="E624" i="2"/>
  <c r="D624" i="2"/>
  <c r="G624" i="2"/>
  <c r="H624" i="2"/>
  <c r="B624" i="2"/>
  <c r="A625" i="2"/>
  <c r="C625" i="2"/>
  <c r="D625" i="2"/>
  <c r="E625" i="2"/>
  <c r="G625" i="2"/>
  <c r="H625" i="2"/>
  <c r="B625" i="2"/>
  <c r="A626" i="2"/>
  <c r="B626" i="2"/>
  <c r="D626" i="2"/>
  <c r="G626" i="2"/>
  <c r="C626" i="2"/>
  <c r="E626" i="2"/>
  <c r="H626" i="2"/>
  <c r="A627" i="2"/>
  <c r="D627" i="2"/>
  <c r="G627" i="2"/>
  <c r="C627" i="2"/>
  <c r="E627" i="2"/>
  <c r="H627" i="2"/>
  <c r="B627" i="2"/>
  <c r="A628" i="2"/>
  <c r="C628" i="2"/>
  <c r="E628" i="2"/>
  <c r="D628" i="2"/>
  <c r="G628" i="2"/>
  <c r="H628" i="2"/>
  <c r="B628" i="2"/>
  <c r="G587" i="1"/>
  <c r="K587" i="1"/>
  <c r="K575" i="1"/>
  <c r="G575" i="1"/>
  <c r="J653" i="1"/>
  <c r="G609" i="1"/>
  <c r="K609" i="1"/>
  <c r="I565" i="1"/>
  <c r="G565" i="1"/>
  <c r="G652" i="1"/>
  <c r="G594" i="1"/>
  <c r="J594" i="1"/>
  <c r="G634" i="1"/>
  <c r="K634" i="1"/>
  <c r="G616" i="1"/>
  <c r="J616" i="1"/>
  <c r="G601" i="1"/>
  <c r="K601" i="1"/>
  <c r="K554" i="1"/>
  <c r="G537" i="1"/>
  <c r="G447" i="1"/>
  <c r="I447" i="1"/>
  <c r="K608" i="1"/>
  <c r="K583" i="1"/>
  <c r="G451" i="1"/>
  <c r="G402" i="1"/>
  <c r="I424" i="1"/>
  <c r="G618" i="1" l="1"/>
  <c r="I618" i="1"/>
  <c r="G625" i="1"/>
  <c r="K625" i="1"/>
  <c r="E29" i="1"/>
  <c r="F29" i="1" s="1"/>
  <c r="U29" i="1" s="1"/>
  <c r="E40" i="1"/>
  <c r="E63" i="1"/>
  <c r="E377" i="2" s="1"/>
  <c r="E75" i="1"/>
  <c r="E97" i="1"/>
  <c r="E103" i="1"/>
  <c r="E108" i="1"/>
  <c r="E128" i="1"/>
  <c r="F128" i="1" s="1"/>
  <c r="E137" i="1"/>
  <c r="F137" i="1" s="1"/>
  <c r="G137" i="1" s="1"/>
  <c r="E183" i="1"/>
  <c r="E226" i="1"/>
  <c r="E250" i="1"/>
  <c r="E273" i="1"/>
  <c r="F273" i="1" s="1"/>
  <c r="E278" i="1"/>
  <c r="F278" i="1" s="1"/>
  <c r="G278" i="1" s="1"/>
  <c r="E288" i="1"/>
  <c r="F288" i="1" s="1"/>
  <c r="G288" i="1" s="1"/>
  <c r="J288" i="1" s="1"/>
  <c r="E293" i="1"/>
  <c r="E297" i="1"/>
  <c r="E301" i="1"/>
  <c r="F301" i="1" s="1"/>
  <c r="G301" i="1" s="1"/>
  <c r="I301" i="1" s="1"/>
  <c r="E367" i="1"/>
  <c r="E517" i="2" s="1"/>
  <c r="E371" i="1"/>
  <c r="F371" i="1" s="1"/>
  <c r="G371" i="1" s="1"/>
  <c r="I371" i="1" s="1"/>
  <c r="E375" i="1"/>
  <c r="E406" i="1"/>
  <c r="E413" i="1"/>
  <c r="E417" i="1"/>
  <c r="E421" i="1"/>
  <c r="E432" i="1"/>
  <c r="F432" i="1" s="1"/>
  <c r="G432" i="1" s="1"/>
  <c r="I432" i="1" s="1"/>
  <c r="E436" i="1"/>
  <c r="E455" i="1"/>
  <c r="F455" i="1" s="1"/>
  <c r="G455" i="1" s="1"/>
  <c r="I455" i="1" s="1"/>
  <c r="E459" i="1"/>
  <c r="F459" i="1" s="1"/>
  <c r="G459" i="1" s="1"/>
  <c r="I459" i="1" s="1"/>
  <c r="E463" i="1"/>
  <c r="F463" i="1" s="1"/>
  <c r="G463" i="1" s="1"/>
  <c r="K463" i="1" s="1"/>
  <c r="E467" i="1"/>
  <c r="E482" i="1"/>
  <c r="E486" i="1"/>
  <c r="F486" i="1" s="1"/>
  <c r="G486" i="1" s="1"/>
  <c r="I486" i="1" s="1"/>
  <c r="E490" i="1"/>
  <c r="F490" i="1" s="1"/>
  <c r="G490" i="1" s="1"/>
  <c r="I490" i="1" s="1"/>
  <c r="E494" i="1"/>
  <c r="F494" i="1" s="1"/>
  <c r="G494" i="1" s="1"/>
  <c r="J494" i="1" s="1"/>
  <c r="E505" i="1"/>
  <c r="E509" i="1"/>
  <c r="E516" i="1"/>
  <c r="E520" i="1"/>
  <c r="E524" i="1"/>
  <c r="E535" i="1"/>
  <c r="F535" i="1" s="1"/>
  <c r="G535" i="1" s="1"/>
  <c r="J535" i="1" s="1"/>
  <c r="E539" i="1"/>
  <c r="F539" i="1" s="1"/>
  <c r="I539" i="1" s="1"/>
  <c r="E543" i="1"/>
  <c r="E547" i="1"/>
  <c r="E558" i="1"/>
  <c r="E562" i="1"/>
  <c r="F562" i="1" s="1"/>
  <c r="G562" i="1" s="1"/>
  <c r="E569" i="1"/>
  <c r="F569" i="1" s="1"/>
  <c r="G569" i="1" s="1"/>
  <c r="E573" i="1"/>
  <c r="F573" i="1" s="1"/>
  <c r="G573" i="1" s="1"/>
  <c r="E577" i="1"/>
  <c r="E581" i="1"/>
  <c r="F581" i="1" s="1"/>
  <c r="G581" i="1" s="1"/>
  <c r="K592" i="1"/>
  <c r="E595" i="1"/>
  <c r="E599" i="1"/>
  <c r="E610" i="1"/>
  <c r="E24" i="1"/>
  <c r="E35" i="1"/>
  <c r="E46" i="1"/>
  <c r="E51" i="1"/>
  <c r="E93" i="1"/>
  <c r="E114" i="1"/>
  <c r="E119" i="1"/>
  <c r="E124" i="1"/>
  <c r="E143" i="1"/>
  <c r="E147" i="1"/>
  <c r="E151" i="1"/>
  <c r="E155" i="1"/>
  <c r="E159" i="1"/>
  <c r="F159" i="1" s="1"/>
  <c r="G159" i="1" s="1"/>
  <c r="E163" i="1"/>
  <c r="F163" i="1" s="1"/>
  <c r="E168" i="1"/>
  <c r="E179" i="1"/>
  <c r="F179" i="1" s="1"/>
  <c r="E188" i="1"/>
  <c r="E193" i="1"/>
  <c r="E197" i="1"/>
  <c r="F197" i="1" s="1"/>
  <c r="G197" i="1" s="1"/>
  <c r="J197" i="1" s="1"/>
  <c r="E201" i="1"/>
  <c r="E205" i="1"/>
  <c r="E214" i="1"/>
  <c r="E218" i="1"/>
  <c r="F218" i="1" s="1"/>
  <c r="E222" i="1"/>
  <c r="F222" i="1" s="1"/>
  <c r="G222" i="1" s="1"/>
  <c r="I222" i="1" s="1"/>
  <c r="E232" i="1"/>
  <c r="E241" i="1"/>
  <c r="E256" i="1"/>
  <c r="E260" i="1"/>
  <c r="E264" i="1"/>
  <c r="E306" i="1"/>
  <c r="E316" i="1"/>
  <c r="E320" i="1"/>
  <c r="F320" i="1" s="1"/>
  <c r="G320" i="1" s="1"/>
  <c r="I320" i="1" s="1"/>
  <c r="E324" i="1"/>
  <c r="E328" i="1"/>
  <c r="F328" i="1" s="1"/>
  <c r="G328" i="1" s="1"/>
  <c r="I328" i="1" s="1"/>
  <c r="E332" i="1"/>
  <c r="E336" i="1"/>
  <c r="F336" i="1" s="1"/>
  <c r="G336" i="1" s="1"/>
  <c r="J336" i="1" s="1"/>
  <c r="E340" i="1"/>
  <c r="F340" i="1" s="1"/>
  <c r="G340" i="1" s="1"/>
  <c r="I340" i="1" s="1"/>
  <c r="E344" i="1"/>
  <c r="E348" i="1"/>
  <c r="F348" i="1" s="1"/>
  <c r="G348" i="1" s="1"/>
  <c r="I348" i="1" s="1"/>
  <c r="E352" i="1"/>
  <c r="F352" i="1" s="1"/>
  <c r="G352" i="1" s="1"/>
  <c r="I352" i="1" s="1"/>
  <c r="E356" i="1"/>
  <c r="E360" i="1"/>
  <c r="E364" i="1"/>
  <c r="E379" i="1"/>
  <c r="E383" i="1"/>
  <c r="E387" i="1"/>
  <c r="E391" i="1"/>
  <c r="F391" i="1" s="1"/>
  <c r="G391" i="1" s="1"/>
  <c r="I391" i="1" s="1"/>
  <c r="E395" i="1"/>
  <c r="F395" i="1" s="1"/>
  <c r="I395" i="1" s="1"/>
  <c r="E399" i="1"/>
  <c r="E410" i="1"/>
  <c r="E425" i="1"/>
  <c r="E429" i="1"/>
  <c r="E440" i="1"/>
  <c r="E444" i="1"/>
  <c r="F444" i="1" s="1"/>
  <c r="E448" i="1"/>
  <c r="F448" i="1" s="1"/>
  <c r="G448" i="1" s="1"/>
  <c r="E452" i="1"/>
  <c r="F452" i="1" s="1"/>
  <c r="G452" i="1" s="1"/>
  <c r="E471" i="1"/>
  <c r="E475" i="1"/>
  <c r="E479" i="1"/>
  <c r="E498" i="1"/>
  <c r="E502" i="1"/>
  <c r="E513" i="1"/>
  <c r="E528" i="1"/>
  <c r="E532" i="1"/>
  <c r="E551" i="1"/>
  <c r="E555" i="1"/>
  <c r="F555" i="1" s="1"/>
  <c r="G555" i="1" s="1"/>
  <c r="J555" i="1" s="1"/>
  <c r="E566" i="1"/>
  <c r="F566" i="1" s="1"/>
  <c r="E585" i="1"/>
  <c r="E589" i="1"/>
  <c r="E71" i="1"/>
  <c r="E82" i="1"/>
  <c r="E104" i="1"/>
  <c r="F104" i="1" s="1"/>
  <c r="E129" i="1"/>
  <c r="E210" i="1"/>
  <c r="E237" i="1"/>
  <c r="E246" i="1"/>
  <c r="E269" i="1"/>
  <c r="E284" i="1"/>
  <c r="F284" i="1" s="1"/>
  <c r="G284" i="1" s="1"/>
  <c r="I284" i="1" s="1"/>
  <c r="E294" i="1"/>
  <c r="E298" i="1"/>
  <c r="E302" i="1"/>
  <c r="E106" i="2" s="1"/>
  <c r="E312" i="1"/>
  <c r="E368" i="1"/>
  <c r="E372" i="1"/>
  <c r="E403" i="1"/>
  <c r="E407" i="1"/>
  <c r="E414" i="1"/>
  <c r="F414" i="1" s="1"/>
  <c r="E418" i="1"/>
  <c r="E422" i="1"/>
  <c r="E433" i="1"/>
  <c r="E437" i="1"/>
  <c r="E456" i="1"/>
  <c r="F456" i="1" s="1"/>
  <c r="G456" i="1" s="1"/>
  <c r="I456" i="1" s="1"/>
  <c r="E460" i="1"/>
  <c r="F460" i="1" s="1"/>
  <c r="G460" i="1" s="1"/>
  <c r="I460" i="1" s="1"/>
  <c r="E464" i="1"/>
  <c r="E483" i="1"/>
  <c r="F483" i="1" s="1"/>
  <c r="G483" i="1" s="1"/>
  <c r="J483" i="1" s="1"/>
  <c r="E487" i="1"/>
  <c r="E491" i="1"/>
  <c r="E495" i="1"/>
  <c r="E506" i="1"/>
  <c r="E517" i="1"/>
  <c r="E521" i="1"/>
  <c r="E525" i="1"/>
  <c r="F525" i="1" s="1"/>
  <c r="U525" i="1" s="1"/>
  <c r="E536" i="1"/>
  <c r="E540" i="1"/>
  <c r="E544" i="1"/>
  <c r="E548" i="1"/>
  <c r="E559" i="1"/>
  <c r="F559" i="1" s="1"/>
  <c r="K559" i="1" s="1"/>
  <c r="E570" i="1"/>
  <c r="F570" i="1" s="1"/>
  <c r="G570" i="1" s="1"/>
  <c r="E574" i="1"/>
  <c r="E578" i="1"/>
  <c r="F578" i="1" s="1"/>
  <c r="E582" i="1"/>
  <c r="F582" i="1" s="1"/>
  <c r="G582" i="1" s="1"/>
  <c r="J582" i="1" s="1"/>
  <c r="E596" i="1"/>
  <c r="F596" i="1" s="1"/>
  <c r="G596" i="1" s="1"/>
  <c r="J596" i="1" s="1"/>
  <c r="E31" i="1"/>
  <c r="E42" i="1"/>
  <c r="E59" i="1"/>
  <c r="E77" i="1"/>
  <c r="E89" i="1"/>
  <c r="E94" i="1"/>
  <c r="E110" i="1"/>
  <c r="E115" i="1"/>
  <c r="E125" i="1"/>
  <c r="E134" i="1"/>
  <c r="F134" i="1" s="1"/>
  <c r="G134" i="1" s="1"/>
  <c r="J134" i="1" s="1"/>
  <c r="E139" i="1"/>
  <c r="E144" i="1"/>
  <c r="E148" i="1"/>
  <c r="F148" i="1" s="1"/>
  <c r="E152" i="1"/>
  <c r="E156" i="1"/>
  <c r="F156" i="1" s="1"/>
  <c r="I156" i="1" s="1"/>
  <c r="E160" i="1"/>
  <c r="E164" i="1"/>
  <c r="E180" i="1"/>
  <c r="E185" i="1"/>
  <c r="E189" i="1"/>
  <c r="E194" i="1"/>
  <c r="F194" i="1" s="1"/>
  <c r="G194" i="1" s="1"/>
  <c r="I194" i="1" s="1"/>
  <c r="E198" i="1"/>
  <c r="E202" i="1"/>
  <c r="F202" i="1" s="1"/>
  <c r="G202" i="1" s="1"/>
  <c r="I202" i="1" s="1"/>
  <c r="E206" i="1"/>
  <c r="E215" i="1"/>
  <c r="E219" i="1"/>
  <c r="F219" i="1" s="1"/>
  <c r="G219" i="1" s="1"/>
  <c r="E223" i="1"/>
  <c r="E228" i="1"/>
  <c r="F228" i="1" s="1"/>
  <c r="G228" i="1" s="1"/>
  <c r="I228" i="1" s="1"/>
  <c r="E233" i="1"/>
  <c r="E252" i="1"/>
  <c r="E257" i="1"/>
  <c r="F257" i="1" s="1"/>
  <c r="G257" i="1" s="1"/>
  <c r="E261" i="1"/>
  <c r="F261" i="1" s="1"/>
  <c r="G261" i="1" s="1"/>
  <c r="J261" i="1" s="1"/>
  <c r="E265" i="1"/>
  <c r="E275" i="1"/>
  <c r="F275" i="1" s="1"/>
  <c r="G275" i="1" s="1"/>
  <c r="E280" i="1"/>
  <c r="E290" i="1"/>
  <c r="E317" i="1"/>
  <c r="F317" i="1" s="1"/>
  <c r="G317" i="1" s="1"/>
  <c r="J317" i="1" s="1"/>
  <c r="E321" i="1"/>
  <c r="E325" i="1"/>
  <c r="F325" i="1" s="1"/>
  <c r="G325" i="1" s="1"/>
  <c r="I325" i="1" s="1"/>
  <c r="E329" i="1"/>
  <c r="E333" i="1"/>
  <c r="F333" i="1" s="1"/>
  <c r="G333" i="1" s="1"/>
  <c r="I333" i="1" s="1"/>
  <c r="E337" i="1"/>
  <c r="E341" i="1"/>
  <c r="E345" i="1"/>
  <c r="F345" i="1" s="1"/>
  <c r="G345" i="1" s="1"/>
  <c r="I345" i="1" s="1"/>
  <c r="E349" i="1"/>
  <c r="E353" i="1"/>
  <c r="E357" i="1"/>
  <c r="E361" i="1"/>
  <c r="E365" i="1"/>
  <c r="F365" i="1" s="1"/>
  <c r="G365" i="1" s="1"/>
  <c r="I365" i="1" s="1"/>
  <c r="E376" i="1"/>
  <c r="E380" i="1"/>
  <c r="E384" i="1"/>
  <c r="E388" i="1"/>
  <c r="F388" i="1" s="1"/>
  <c r="G388" i="1" s="1"/>
  <c r="I388" i="1" s="1"/>
  <c r="E392" i="1"/>
  <c r="E396" i="1"/>
  <c r="E400" i="1"/>
  <c r="E411" i="1"/>
  <c r="E426" i="1"/>
  <c r="E430" i="1"/>
  <c r="E441" i="1"/>
  <c r="E445" i="1"/>
  <c r="E449" i="1"/>
  <c r="E453" i="1"/>
  <c r="E468" i="1"/>
  <c r="E472" i="1"/>
  <c r="E476" i="1"/>
  <c r="F476" i="1" s="1"/>
  <c r="I476" i="1" s="1"/>
  <c r="E480" i="1"/>
  <c r="F480" i="1" s="1"/>
  <c r="G480" i="1" s="1"/>
  <c r="I480" i="1" s="1"/>
  <c r="E499" i="1"/>
  <c r="E503" i="1"/>
  <c r="F503" i="1" s="1"/>
  <c r="G503" i="1" s="1"/>
  <c r="J503" i="1" s="1"/>
  <c r="E510" i="1"/>
  <c r="E514" i="1"/>
  <c r="E529" i="1"/>
  <c r="F529" i="1" s="1"/>
  <c r="E533" i="1"/>
  <c r="E552" i="1"/>
  <c r="E556" i="1"/>
  <c r="E563" i="1"/>
  <c r="E567" i="1"/>
  <c r="E586" i="1"/>
  <c r="E590" i="1"/>
  <c r="E593" i="1"/>
  <c r="E604" i="1"/>
  <c r="F604" i="1" s="1"/>
  <c r="J611" i="1"/>
  <c r="E26" i="1"/>
  <c r="F26" i="1" s="1"/>
  <c r="E37" i="1"/>
  <c r="E48" i="1"/>
  <c r="E121" i="1"/>
  <c r="E130" i="1"/>
  <c r="F130" i="1" s="1"/>
  <c r="U130" i="1" s="1"/>
  <c r="E170" i="1"/>
  <c r="F170" i="1" s="1"/>
  <c r="G170" i="1" s="1"/>
  <c r="I170" i="1" s="1"/>
  <c r="E176" i="1"/>
  <c r="F176" i="1" s="1"/>
  <c r="G176" i="1" s="1"/>
  <c r="I176" i="1" s="1"/>
  <c r="E242" i="1"/>
  <c r="F242" i="1" s="1"/>
  <c r="G242" i="1" s="1"/>
  <c r="E295" i="1"/>
  <c r="E299" i="1"/>
  <c r="E303" i="1"/>
  <c r="E308" i="1"/>
  <c r="E369" i="1"/>
  <c r="E373" i="1"/>
  <c r="E404" i="1"/>
  <c r="F404" i="1" s="1"/>
  <c r="I404" i="1" s="1"/>
  <c r="E408" i="1"/>
  <c r="E415" i="1"/>
  <c r="E419" i="1"/>
  <c r="F419" i="1" s="1"/>
  <c r="E423" i="1"/>
  <c r="E434" i="1"/>
  <c r="E438" i="1"/>
  <c r="E457" i="1"/>
  <c r="E461" i="1"/>
  <c r="E465" i="1"/>
  <c r="E484" i="1"/>
  <c r="E488" i="1"/>
  <c r="E492" i="1"/>
  <c r="E67" i="1"/>
  <c r="E73" i="1"/>
  <c r="E90" i="1"/>
  <c r="E101" i="1"/>
  <c r="F101" i="1" s="1"/>
  <c r="G101" i="1" s="1"/>
  <c r="E126" i="1"/>
  <c r="E145" i="1"/>
  <c r="E149" i="1"/>
  <c r="F149" i="1" s="1"/>
  <c r="G149" i="1" s="1"/>
  <c r="J149" i="1" s="1"/>
  <c r="E153" i="1"/>
  <c r="E157" i="1"/>
  <c r="E161" i="1"/>
  <c r="E181" i="1"/>
  <c r="E186" i="1"/>
  <c r="F186" i="1" s="1"/>
  <c r="E195" i="1"/>
  <c r="F195" i="1" s="1"/>
  <c r="G195" i="1" s="1"/>
  <c r="J195" i="1" s="1"/>
  <c r="E199" i="1"/>
  <c r="E203" i="1"/>
  <c r="E207" i="1"/>
  <c r="E212" i="1"/>
  <c r="E216" i="1"/>
  <c r="E220" i="1"/>
  <c r="E224" i="1"/>
  <c r="E234" i="1"/>
  <c r="E239" i="1"/>
  <c r="E248" i="1"/>
  <c r="E258" i="1"/>
  <c r="F258" i="1" s="1"/>
  <c r="E262" i="1"/>
  <c r="E266" i="1"/>
  <c r="E271" i="1"/>
  <c r="E276" i="1"/>
  <c r="E281" i="1"/>
  <c r="E286" i="1"/>
  <c r="E314" i="1"/>
  <c r="E318" i="1"/>
  <c r="E322" i="1"/>
  <c r="E326" i="1"/>
  <c r="E330" i="1"/>
  <c r="E334" i="1"/>
  <c r="E136" i="2" s="1"/>
  <c r="E338" i="1"/>
  <c r="E342" i="1"/>
  <c r="E346" i="1"/>
  <c r="E350" i="1"/>
  <c r="E354" i="1"/>
  <c r="E358" i="1"/>
  <c r="E362" i="1"/>
  <c r="E366" i="1"/>
  <c r="E377" i="1"/>
  <c r="E381" i="1"/>
  <c r="F381" i="1" s="1"/>
  <c r="G381" i="1" s="1"/>
  <c r="I381" i="1" s="1"/>
  <c r="E385" i="1"/>
  <c r="E389" i="1"/>
  <c r="E393" i="1"/>
  <c r="E397" i="1"/>
  <c r="E401" i="1"/>
  <c r="F401" i="1" s="1"/>
  <c r="I401" i="1" s="1"/>
  <c r="E427" i="1"/>
  <c r="F427" i="1" s="1"/>
  <c r="G427" i="1" s="1"/>
  <c r="E442" i="1"/>
  <c r="E446" i="1"/>
  <c r="E450" i="1"/>
  <c r="E469" i="1"/>
  <c r="F469" i="1" s="1"/>
  <c r="G469" i="1" s="1"/>
  <c r="I469" i="1" s="1"/>
  <c r="E473" i="1"/>
  <c r="F473" i="1" s="1"/>
  <c r="G473" i="1" s="1"/>
  <c r="I473" i="1" s="1"/>
  <c r="E477" i="1"/>
  <c r="E481" i="1"/>
  <c r="E496" i="1"/>
  <c r="E500" i="1"/>
  <c r="E504" i="1"/>
  <c r="E511" i="1"/>
  <c r="F511" i="1" s="1"/>
  <c r="G511" i="1" s="1"/>
  <c r="J511" i="1" s="1"/>
  <c r="E526" i="1"/>
  <c r="E530" i="1"/>
  <c r="E553" i="1"/>
  <c r="E564" i="1"/>
  <c r="E568" i="1"/>
  <c r="E22" i="1"/>
  <c r="E33" i="1"/>
  <c r="E44" i="1"/>
  <c r="E55" i="1"/>
  <c r="E79" i="1"/>
  <c r="E96" i="1"/>
  <c r="F96" i="1" s="1"/>
  <c r="E107" i="1"/>
  <c r="E112" i="1"/>
  <c r="E117" i="1"/>
  <c r="E136" i="1"/>
  <c r="E141" i="1"/>
  <c r="E166" i="1"/>
  <c r="E191" i="1"/>
  <c r="E230" i="1"/>
  <c r="E254" i="1"/>
  <c r="F254" i="1" s="1"/>
  <c r="E292" i="1"/>
  <c r="E296" i="1"/>
  <c r="E300" i="1"/>
  <c r="F300" i="1" s="1"/>
  <c r="G300" i="1" s="1"/>
  <c r="I300" i="1" s="1"/>
  <c r="E304" i="1"/>
  <c r="E370" i="1"/>
  <c r="E374" i="1"/>
  <c r="E405" i="1"/>
  <c r="E412" i="1"/>
  <c r="E416" i="1"/>
  <c r="E420" i="1"/>
  <c r="E431" i="1"/>
  <c r="E435" i="1"/>
  <c r="E211" i="2" s="1"/>
  <c r="E454" i="1"/>
  <c r="E458" i="1"/>
  <c r="F458" i="1" s="1"/>
  <c r="G458" i="1" s="1"/>
  <c r="I458" i="1" s="1"/>
  <c r="E462" i="1"/>
  <c r="F462" i="1" s="1"/>
  <c r="E466" i="1"/>
  <c r="E485" i="1"/>
  <c r="E489" i="1"/>
  <c r="E493" i="1"/>
  <c r="E508" i="1"/>
  <c r="F508" i="1" s="1"/>
  <c r="G508" i="1" s="1"/>
  <c r="J508" i="1" s="1"/>
  <c r="E515" i="1"/>
  <c r="F515" i="1" s="1"/>
  <c r="G515" i="1" s="1"/>
  <c r="E519" i="1"/>
  <c r="F519" i="1" s="1"/>
  <c r="G519" i="1" s="1"/>
  <c r="J519" i="1" s="1"/>
  <c r="E523" i="1"/>
  <c r="E534" i="1"/>
  <c r="E538" i="1"/>
  <c r="E542" i="1"/>
  <c r="E268" i="2" s="1"/>
  <c r="E546" i="1"/>
  <c r="F546" i="1" s="1"/>
  <c r="G546" i="1" s="1"/>
  <c r="E557" i="1"/>
  <c r="E561" i="1"/>
  <c r="F561" i="1" s="1"/>
  <c r="G561" i="1" s="1"/>
  <c r="J561" i="1" s="1"/>
  <c r="E572" i="1"/>
  <c r="F572" i="1" s="1"/>
  <c r="G572" i="1" s="1"/>
  <c r="E576" i="1"/>
  <c r="E580" i="1"/>
  <c r="F580" i="1" s="1"/>
  <c r="G580" i="1" s="1"/>
  <c r="E584" i="1"/>
  <c r="E479" i="2"/>
  <c r="E213" i="1"/>
  <c r="E200" i="1"/>
  <c r="E172" i="1"/>
  <c r="F172" i="1" s="1"/>
  <c r="G172" i="1" s="1"/>
  <c r="I172" i="1" s="1"/>
  <c r="E158" i="1"/>
  <c r="E123" i="1"/>
  <c r="E150" i="1"/>
  <c r="F150" i="1" s="1"/>
  <c r="U150" i="1" s="1"/>
  <c r="E446" i="2"/>
  <c r="E287" i="2"/>
  <c r="E217" i="1"/>
  <c r="F217" i="1" s="1"/>
  <c r="E204" i="1"/>
  <c r="E162" i="1"/>
  <c r="E50" i="1"/>
  <c r="E607" i="2"/>
  <c r="E259" i="1"/>
  <c r="E244" i="1"/>
  <c r="E564" i="2"/>
  <c r="E180" i="2"/>
  <c r="K607" i="1"/>
  <c r="F17" i="1"/>
  <c r="F551" i="1"/>
  <c r="G551" i="1" s="1"/>
  <c r="E275" i="2"/>
  <c r="F471" i="1"/>
  <c r="G471" i="1" s="1"/>
  <c r="I471" i="1" s="1"/>
  <c r="E232" i="2"/>
  <c r="F356" i="1"/>
  <c r="G356" i="1" s="1"/>
  <c r="I356" i="1" s="1"/>
  <c r="E156" i="2"/>
  <c r="F265" i="1"/>
  <c r="G265" i="1" s="1"/>
  <c r="I265" i="1" s="1"/>
  <c r="E86" i="2"/>
  <c r="F206" i="1"/>
  <c r="G206" i="1" s="1"/>
  <c r="I206" i="1" s="1"/>
  <c r="E55" i="2"/>
  <c r="E483" i="2"/>
  <c r="F482" i="1"/>
  <c r="G482" i="1" s="1"/>
  <c r="J482" i="1" s="1"/>
  <c r="E242" i="2"/>
  <c r="F406" i="1"/>
  <c r="G406" i="1" s="1"/>
  <c r="I406" i="1" s="1"/>
  <c r="E200" i="2"/>
  <c r="F297" i="1"/>
  <c r="G297" i="1" s="1"/>
  <c r="I297" i="1" s="1"/>
  <c r="E101" i="2"/>
  <c r="F363" i="1"/>
  <c r="G363" i="1" s="1"/>
  <c r="I363" i="1" s="1"/>
  <c r="E162" i="2"/>
  <c r="F319" i="1"/>
  <c r="G319" i="1" s="1"/>
  <c r="I319" i="1" s="1"/>
  <c r="E121" i="2"/>
  <c r="F315" i="1"/>
  <c r="G315" i="1" s="1"/>
  <c r="E117" i="2"/>
  <c r="F160" i="1"/>
  <c r="G160" i="1" s="1"/>
  <c r="I160" i="1" s="1"/>
  <c r="E29" i="2"/>
  <c r="E25" i="2"/>
  <c r="F536" i="1"/>
  <c r="G536" i="1" s="1"/>
  <c r="J536" i="1" s="1"/>
  <c r="E265" i="2"/>
  <c r="F370" i="1"/>
  <c r="G370" i="1" s="1"/>
  <c r="I370" i="1" s="1"/>
  <c r="E168" i="2"/>
  <c r="F55" i="1"/>
  <c r="G55" i="1" s="1"/>
  <c r="H55" i="1" s="1"/>
  <c r="E369" i="2"/>
  <c r="F377" i="1"/>
  <c r="G377" i="1" s="1"/>
  <c r="I377" i="1" s="1"/>
  <c r="E175" i="2"/>
  <c r="F338" i="1"/>
  <c r="G338" i="1" s="1"/>
  <c r="I338" i="1" s="1"/>
  <c r="E141" i="2"/>
  <c r="E140" i="2"/>
  <c r="F334" i="1"/>
  <c r="G334" i="1" s="1"/>
  <c r="I334" i="1" s="1"/>
  <c r="E137" i="2"/>
  <c r="F240" i="1"/>
  <c r="G240" i="1" s="1"/>
  <c r="J240" i="1" s="1"/>
  <c r="E77" i="2"/>
  <c r="F213" i="1"/>
  <c r="G213" i="1" s="1"/>
  <c r="I213" i="1" s="1"/>
  <c r="E62" i="2"/>
  <c r="F187" i="1"/>
  <c r="E45" i="2"/>
  <c r="F51" i="1"/>
  <c r="E365" i="2"/>
  <c r="F597" i="1"/>
  <c r="E298" i="2"/>
  <c r="F434" i="1"/>
  <c r="G434" i="1" s="1"/>
  <c r="I434" i="1" s="1"/>
  <c r="E210" i="2"/>
  <c r="F97" i="1"/>
  <c r="G97" i="1" s="1"/>
  <c r="H97" i="1" s="1"/>
  <c r="E411" i="2"/>
  <c r="E412" i="2"/>
  <c r="F63" i="1"/>
  <c r="G63" i="1" s="1"/>
  <c r="H63" i="1" s="1"/>
  <c r="F40" i="1"/>
  <c r="E354" i="2"/>
  <c r="F384" i="1"/>
  <c r="G384" i="1" s="1"/>
  <c r="I384" i="1" s="1"/>
  <c r="E182" i="2"/>
  <c r="F86" i="1"/>
  <c r="E400" i="2"/>
  <c r="E311" i="1"/>
  <c r="E307" i="1"/>
  <c r="F307" i="1" s="1"/>
  <c r="G307" i="1" s="1"/>
  <c r="I307" i="1" s="1"/>
  <c r="E289" i="1"/>
  <c r="E285" i="1"/>
  <c r="F285" i="1" s="1"/>
  <c r="G285" i="1" s="1"/>
  <c r="J285" i="1" s="1"/>
  <c r="E282" i="1"/>
  <c r="E279" i="1"/>
  <c r="E272" i="1"/>
  <c r="E268" i="1"/>
  <c r="E253" i="1"/>
  <c r="E249" i="1"/>
  <c r="E245" i="1"/>
  <c r="E236" i="1"/>
  <c r="E229" i="1"/>
  <c r="E225" i="1"/>
  <c r="F225" i="1" s="1"/>
  <c r="G225" i="1" s="1"/>
  <c r="J225" i="1" s="1"/>
  <c r="E209" i="1"/>
  <c r="E190" i="1"/>
  <c r="E184" i="1"/>
  <c r="E44" i="2" s="1"/>
  <c r="E177" i="1"/>
  <c r="E174" i="1"/>
  <c r="E171" i="1"/>
  <c r="E167" i="1"/>
  <c r="E140" i="1"/>
  <c r="E133" i="1"/>
  <c r="E122" i="1"/>
  <c r="F122" i="1" s="1"/>
  <c r="E118" i="1"/>
  <c r="F118" i="1" s="1"/>
  <c r="E111" i="1"/>
  <c r="F111" i="1" s="1"/>
  <c r="I111" i="1" s="1"/>
  <c r="E100" i="1"/>
  <c r="E78" i="1"/>
  <c r="F78" i="1" s="1"/>
  <c r="G78" i="1" s="1"/>
  <c r="H78" i="1" s="1"/>
  <c r="E74" i="1"/>
  <c r="E47" i="1"/>
  <c r="E43" i="1"/>
  <c r="F43" i="1" s="1"/>
  <c r="E36" i="1"/>
  <c r="F36" i="1" s="1"/>
  <c r="G36" i="1" s="1"/>
  <c r="E32" i="1"/>
  <c r="E25" i="1"/>
  <c r="E21" i="1"/>
  <c r="E687" i="1"/>
  <c r="F687" i="1" s="1"/>
  <c r="G687" i="1" s="1"/>
  <c r="K687" i="1" s="1"/>
  <c r="E691" i="1"/>
  <c r="F691" i="1" s="1"/>
  <c r="G691" i="1" s="1"/>
  <c r="K691" i="1" s="1"/>
  <c r="E85" i="1"/>
  <c r="E81" i="1"/>
  <c r="F81" i="1" s="1"/>
  <c r="G81" i="1" s="1"/>
  <c r="H81" i="1" s="1"/>
  <c r="E70" i="1"/>
  <c r="E66" i="1"/>
  <c r="E62" i="1"/>
  <c r="E58" i="1"/>
  <c r="E54" i="1"/>
  <c r="E39" i="1"/>
  <c r="E28" i="1"/>
  <c r="E688" i="1"/>
  <c r="F688" i="1" s="1"/>
  <c r="G688" i="1" s="1"/>
  <c r="K688" i="1" s="1"/>
  <c r="E690" i="1"/>
  <c r="F690" i="1" s="1"/>
  <c r="G690" i="1" s="1"/>
  <c r="K690" i="1" s="1"/>
  <c r="J647" i="1"/>
  <c r="E113" i="1"/>
  <c r="E106" i="1"/>
  <c r="E99" i="1"/>
  <c r="E95" i="1"/>
  <c r="E92" i="1"/>
  <c r="F92" i="1" s="1"/>
  <c r="G92" i="1" s="1"/>
  <c r="E88" i="1"/>
  <c r="E84" i="1"/>
  <c r="E80" i="1"/>
  <c r="E69" i="1"/>
  <c r="E65" i="1"/>
  <c r="E61" i="1"/>
  <c r="E57" i="1"/>
  <c r="E53" i="1"/>
  <c r="E38" i="1"/>
  <c r="F656" i="1"/>
  <c r="G656" i="1" s="1"/>
  <c r="J656" i="1" s="1"/>
  <c r="F650" i="1"/>
  <c r="J650" i="1" s="1"/>
  <c r="F636" i="1"/>
  <c r="G636" i="1" s="1"/>
  <c r="E313" i="1"/>
  <c r="E309" i="1"/>
  <c r="E305" i="1"/>
  <c r="E291" i="1"/>
  <c r="E287" i="1"/>
  <c r="F287" i="1" s="1"/>
  <c r="U287" i="1" s="1"/>
  <c r="E283" i="1"/>
  <c r="E277" i="1"/>
  <c r="E274" i="1"/>
  <c r="F274" i="1" s="1"/>
  <c r="G274" i="1" s="1"/>
  <c r="E270" i="1"/>
  <c r="E255" i="1"/>
  <c r="E251" i="1"/>
  <c r="E247" i="1"/>
  <c r="E243" i="1"/>
  <c r="E238" i="1"/>
  <c r="E231" i="1"/>
  <c r="E227" i="1"/>
  <c r="E211" i="1"/>
  <c r="E192" i="1"/>
  <c r="E182" i="1"/>
  <c r="F182" i="1" s="1"/>
  <c r="E175" i="1"/>
  <c r="E173" i="1"/>
  <c r="E169" i="1"/>
  <c r="E165" i="1"/>
  <c r="E142" i="1"/>
  <c r="F142" i="1" s="1"/>
  <c r="E135" i="1"/>
  <c r="E120" i="1"/>
  <c r="E109" i="1"/>
  <c r="E102" i="1"/>
  <c r="E76" i="1"/>
  <c r="E72" i="1"/>
  <c r="F72" i="1" s="1"/>
  <c r="E49" i="1"/>
  <c r="F49" i="1" s="1"/>
  <c r="E45" i="1"/>
  <c r="E34" i="1"/>
  <c r="E27" i="1"/>
  <c r="E23" i="1"/>
  <c r="E685" i="1"/>
  <c r="F685" i="1" s="1"/>
  <c r="G685" i="1" s="1"/>
  <c r="K685" i="1" s="1"/>
  <c r="E689" i="1"/>
  <c r="F689" i="1" s="1"/>
  <c r="G689" i="1" s="1"/>
  <c r="K689" i="1" s="1"/>
  <c r="E138" i="1"/>
  <c r="E131" i="1"/>
  <c r="F131" i="1" s="1"/>
  <c r="U131" i="1" s="1"/>
  <c r="E127" i="1"/>
  <c r="E116" i="1"/>
  <c r="E105" i="1"/>
  <c r="E98" i="1"/>
  <c r="F98" i="1" s="1"/>
  <c r="G98" i="1" s="1"/>
  <c r="H98" i="1" s="1"/>
  <c r="E91" i="1"/>
  <c r="E87" i="1"/>
  <c r="E83" i="1"/>
  <c r="E68" i="1"/>
  <c r="E64" i="1"/>
  <c r="E60" i="1"/>
  <c r="E56" i="1"/>
  <c r="E52" i="1"/>
  <c r="E41" i="1"/>
  <c r="E30" i="1"/>
  <c r="E684" i="1"/>
  <c r="F684" i="1" s="1"/>
  <c r="G684" i="1" s="1"/>
  <c r="K684" i="1" s="1"/>
  <c r="G439" i="1"/>
  <c r="I439" i="1"/>
  <c r="G217" i="1"/>
  <c r="I217" i="1"/>
  <c r="G128" i="1"/>
  <c r="H128" i="1"/>
  <c r="I92" i="1"/>
  <c r="I178" i="1"/>
  <c r="G178" i="1"/>
  <c r="G26" i="1"/>
  <c r="H26" i="1"/>
  <c r="I315" i="1"/>
  <c r="I104" i="1"/>
  <c r="G104" i="1"/>
  <c r="I218" i="1"/>
  <c r="G218" i="1"/>
  <c r="K657" i="1"/>
  <c r="G657" i="1"/>
  <c r="G462" i="1"/>
  <c r="I462" i="1"/>
  <c r="I257" i="1"/>
  <c r="I278" i="1"/>
  <c r="G156" i="1"/>
  <c r="E418" i="2"/>
  <c r="E392" i="2"/>
  <c r="E357" i="2"/>
  <c r="E315" i="2"/>
  <c r="E283" i="2"/>
  <c r="E234" i="2"/>
  <c r="E198" i="2"/>
  <c r="E129" i="2"/>
  <c r="E122" i="2"/>
  <c r="E68" i="2"/>
  <c r="E38" i="2"/>
  <c r="I219" i="1"/>
  <c r="G559" i="1"/>
  <c r="E520" i="2"/>
  <c r="E343" i="2"/>
  <c r="E289" i="2"/>
  <c r="E250" i="2"/>
  <c r="E225" i="2"/>
  <c r="E169" i="2"/>
  <c r="E153" i="2"/>
  <c r="E147" i="2"/>
  <c r="E138" i="2"/>
  <c r="E130" i="2"/>
  <c r="E93" i="2"/>
  <c r="E71" i="2"/>
  <c r="E18" i="2"/>
  <c r="K549" i="1"/>
  <c r="J573" i="1"/>
  <c r="E569" i="2"/>
  <c r="E561" i="2"/>
  <c r="E555" i="2"/>
  <c r="E547" i="2"/>
  <c r="E495" i="2"/>
  <c r="E460" i="2"/>
  <c r="E436" i="2"/>
  <c r="E415" i="2"/>
  <c r="E386" i="2"/>
  <c r="E323" i="2"/>
  <c r="E297" i="2"/>
  <c r="E291" i="2"/>
  <c r="E272" i="2"/>
  <c r="E179" i="2"/>
  <c r="G639" i="1"/>
  <c r="I36" i="1"/>
  <c r="J637" i="1"/>
  <c r="E430" i="2"/>
  <c r="E243" i="2"/>
  <c r="I427" i="1"/>
  <c r="E508" i="2"/>
  <c r="E441" i="2"/>
  <c r="E425" i="2"/>
  <c r="E340" i="2"/>
  <c r="E286" i="2"/>
  <c r="E65" i="2"/>
  <c r="E42" i="2"/>
  <c r="E498" i="2"/>
  <c r="E246" i="2"/>
  <c r="E222" i="2"/>
  <c r="E164" i="2"/>
  <c r="E105" i="2"/>
  <c r="E23" i="2"/>
  <c r="G631" i="1"/>
  <c r="I448" i="1"/>
  <c r="J515" i="1"/>
  <c r="E575" i="2"/>
  <c r="E556" i="2"/>
  <c r="E551" i="2"/>
  <c r="E535" i="2"/>
  <c r="E496" i="2"/>
  <c r="E475" i="2"/>
  <c r="E457" i="2"/>
  <c r="E451" i="2"/>
  <c r="E433" i="2"/>
  <c r="E395" i="2"/>
  <c r="E363" i="2"/>
  <c r="E350" i="2"/>
  <c r="E301" i="2"/>
  <c r="E261" i="2"/>
  <c r="E231" i="2"/>
  <c r="E188" i="2"/>
  <c r="E52" i="2"/>
  <c r="K624" i="1"/>
  <c r="I275" i="1"/>
  <c r="I101" i="1"/>
  <c r="G566" i="1"/>
  <c r="I566" i="1"/>
  <c r="G626" i="1"/>
  <c r="K626" i="1"/>
  <c r="J643" i="1"/>
  <c r="G643" i="1"/>
  <c r="G649" i="1"/>
  <c r="J649" i="1"/>
  <c r="J613" i="1"/>
  <c r="G613" i="1"/>
  <c r="G539" i="1"/>
  <c r="E582" i="2"/>
  <c r="E20" i="2"/>
  <c r="F635" i="1"/>
  <c r="G635" i="1" s="1"/>
  <c r="F629" i="1"/>
  <c r="G629" i="1" s="1"/>
  <c r="F542" i="1"/>
  <c r="G542" i="1" s="1"/>
  <c r="J542" i="1" s="1"/>
  <c r="F302" i="1"/>
  <c r="G302" i="1" s="1"/>
  <c r="I302" i="1" s="1"/>
  <c r="F184" i="1"/>
  <c r="I137" i="1"/>
  <c r="I146" i="1"/>
  <c r="I274" i="1"/>
  <c r="K570" i="1"/>
  <c r="E278" i="2"/>
  <c r="E240" i="2"/>
  <c r="E271" i="2"/>
  <c r="F545" i="1"/>
  <c r="G545" i="1" s="1"/>
  <c r="J638" i="1"/>
  <c r="E125" i="2"/>
  <c r="E109" i="2"/>
  <c r="E32" i="2"/>
  <c r="K628" i="1"/>
  <c r="E150" i="2"/>
  <c r="E40" i="2"/>
  <c r="K550" i="1"/>
  <c r="G179" i="1"/>
  <c r="I179" i="1"/>
  <c r="E523" i="2"/>
  <c r="E505" i="2"/>
  <c r="E504" i="2"/>
  <c r="E57" i="2"/>
  <c r="G132" i="1"/>
  <c r="I414" i="1"/>
  <c r="G414" i="1"/>
  <c r="I186" i="1"/>
  <c r="G186" i="1"/>
  <c r="E592" i="2"/>
  <c r="E219" i="2"/>
  <c r="K581" i="1"/>
  <c r="K562" i="1"/>
  <c r="J646" i="1"/>
  <c r="G646" i="1"/>
  <c r="J640" i="1"/>
  <c r="G640" i="1"/>
  <c r="G527" i="1"/>
  <c r="I527" i="1"/>
  <c r="G578" i="1"/>
  <c r="J578" i="1"/>
  <c r="G619" i="1"/>
  <c r="K619" i="1"/>
  <c r="G648" i="1"/>
  <c r="J648" i="1"/>
  <c r="J620" i="1"/>
  <c r="G620" i="1"/>
  <c r="J644" i="1"/>
  <c r="G644" i="1"/>
  <c r="G630" i="1"/>
  <c r="K630" i="1"/>
  <c r="E317" i="2"/>
  <c r="E221" i="2"/>
  <c r="G395" i="1"/>
  <c r="G591" i="1"/>
  <c r="J636" i="1"/>
  <c r="K629" i="1"/>
  <c r="J641" i="1"/>
  <c r="E288" i="2"/>
  <c r="E279" i="2"/>
  <c r="E264" i="2"/>
  <c r="G355" i="1"/>
  <c r="I355" i="1"/>
  <c r="K633" i="1"/>
  <c r="J645" i="1"/>
  <c r="E312" i="2"/>
  <c r="E192" i="2"/>
  <c r="G632" i="1"/>
  <c r="I531" i="1"/>
  <c r="G531" i="1"/>
  <c r="G444" i="1"/>
  <c r="I444" i="1"/>
  <c r="I254" i="1"/>
  <c r="G254" i="1"/>
  <c r="E314" i="2"/>
  <c r="J501" i="1"/>
  <c r="G501" i="1"/>
  <c r="G529" i="1"/>
  <c r="I529" i="1"/>
  <c r="E313" i="2"/>
  <c r="E218" i="2"/>
  <c r="E208" i="2"/>
  <c r="E195" i="2"/>
  <c r="G603" i="1"/>
  <c r="I497" i="1"/>
  <c r="G476" i="1"/>
  <c r="I443" i="1"/>
  <c r="G627" i="1"/>
  <c r="E299" i="2"/>
  <c r="E292" i="2"/>
  <c r="K598" i="1"/>
  <c r="G235" i="1"/>
  <c r="I235" i="1"/>
  <c r="G404" i="1"/>
  <c r="G390" i="1"/>
  <c r="K390" i="1"/>
  <c r="I428" i="1"/>
  <c r="I452" i="1"/>
  <c r="G401" i="1"/>
  <c r="I242" i="1"/>
  <c r="G118" i="1"/>
  <c r="I118" i="1"/>
  <c r="G111" i="1"/>
  <c r="I182" i="1"/>
  <c r="G182" i="1"/>
  <c r="I86" i="1"/>
  <c r="G86" i="1"/>
  <c r="G49" i="1"/>
  <c r="H49" i="1"/>
  <c r="G122" i="1"/>
  <c r="H122" i="1"/>
  <c r="G148" i="1" l="1"/>
  <c r="I148" i="1"/>
  <c r="E142" i="2"/>
  <c r="F162" i="1"/>
  <c r="E31" i="2"/>
  <c r="F454" i="1"/>
  <c r="G454" i="1" s="1"/>
  <c r="I454" i="1" s="1"/>
  <c r="E217" i="2"/>
  <c r="F166" i="1"/>
  <c r="E453" i="2"/>
  <c r="F526" i="1"/>
  <c r="E572" i="2"/>
  <c r="F389" i="1"/>
  <c r="G389" i="1" s="1"/>
  <c r="I389" i="1" s="1"/>
  <c r="E187" i="2"/>
  <c r="F350" i="1"/>
  <c r="G350" i="1" s="1"/>
  <c r="J350" i="1" s="1"/>
  <c r="E152" i="2"/>
  <c r="F318" i="1"/>
  <c r="G318" i="1" s="1"/>
  <c r="I318" i="1" s="1"/>
  <c r="E120" i="2"/>
  <c r="G258" i="1"/>
  <c r="I258" i="1"/>
  <c r="F207" i="1"/>
  <c r="G207" i="1" s="1"/>
  <c r="I207" i="1" s="1"/>
  <c r="E56" i="2"/>
  <c r="F153" i="1"/>
  <c r="E449" i="2"/>
  <c r="F492" i="1"/>
  <c r="E558" i="2"/>
  <c r="F308" i="1"/>
  <c r="G308" i="1" s="1"/>
  <c r="I308" i="1" s="1"/>
  <c r="E110" i="2"/>
  <c r="F121" i="1"/>
  <c r="E432" i="2"/>
  <c r="F586" i="1"/>
  <c r="E600" i="2"/>
  <c r="F510" i="1"/>
  <c r="E566" i="2"/>
  <c r="F449" i="1"/>
  <c r="E552" i="2"/>
  <c r="F392" i="1"/>
  <c r="G392" i="1" s="1"/>
  <c r="I392" i="1" s="1"/>
  <c r="E189" i="2"/>
  <c r="F353" i="1"/>
  <c r="G353" i="1" s="1"/>
  <c r="I353" i="1" s="1"/>
  <c r="E154" i="2"/>
  <c r="F321" i="1"/>
  <c r="G321" i="1" s="1"/>
  <c r="I321" i="1" s="1"/>
  <c r="E123" i="2"/>
  <c r="F252" i="1"/>
  <c r="E490" i="2"/>
  <c r="F198" i="1"/>
  <c r="E468" i="2"/>
  <c r="F152" i="1"/>
  <c r="E448" i="2"/>
  <c r="F94" i="1"/>
  <c r="E408" i="2"/>
  <c r="F464" i="1"/>
  <c r="G464" i="1" s="1"/>
  <c r="I464" i="1" s="1"/>
  <c r="E226" i="2"/>
  <c r="F407" i="1"/>
  <c r="E522" i="2"/>
  <c r="F71" i="1"/>
  <c r="E385" i="2"/>
  <c r="F513" i="1"/>
  <c r="E567" i="2"/>
  <c r="F387" i="1"/>
  <c r="G387" i="1" s="1"/>
  <c r="I387" i="1" s="1"/>
  <c r="E185" i="2"/>
  <c r="F344" i="1"/>
  <c r="G344" i="1" s="1"/>
  <c r="I344" i="1" s="1"/>
  <c r="E146" i="2"/>
  <c r="F306" i="1"/>
  <c r="G306" i="1" s="1"/>
  <c r="I306" i="1" s="1"/>
  <c r="E108" i="2"/>
  <c r="F214" i="1"/>
  <c r="G214" i="1" s="1"/>
  <c r="J214" i="1" s="1"/>
  <c r="E63" i="2"/>
  <c r="G163" i="1"/>
  <c r="I163" i="1"/>
  <c r="F114" i="1"/>
  <c r="E427" i="2"/>
  <c r="F595" i="1"/>
  <c r="E606" i="2"/>
  <c r="F547" i="1"/>
  <c r="G547" i="1" s="1"/>
  <c r="J547" i="1" s="1"/>
  <c r="E273" i="2"/>
  <c r="F505" i="1"/>
  <c r="G505" i="1" s="1"/>
  <c r="I505" i="1" s="1"/>
  <c r="E256" i="2"/>
  <c r="F250" i="1"/>
  <c r="E488" i="2"/>
  <c r="F75" i="1"/>
  <c r="G75" i="1" s="1"/>
  <c r="H75" i="1" s="1"/>
  <c r="E389" i="2"/>
  <c r="F304" i="1"/>
  <c r="E514" i="2"/>
  <c r="F141" i="1"/>
  <c r="E19" i="2"/>
  <c r="F44" i="1"/>
  <c r="E358" i="2"/>
  <c r="F450" i="1"/>
  <c r="E553" i="2"/>
  <c r="F385" i="1"/>
  <c r="G385" i="1" s="1"/>
  <c r="I385" i="1" s="1"/>
  <c r="E183" i="2"/>
  <c r="F346" i="1"/>
  <c r="G346" i="1" s="1"/>
  <c r="I346" i="1" s="1"/>
  <c r="E148" i="2"/>
  <c r="F314" i="1"/>
  <c r="G314" i="1" s="1"/>
  <c r="I314" i="1" s="1"/>
  <c r="E116" i="2"/>
  <c r="F248" i="1"/>
  <c r="G248" i="1" s="1"/>
  <c r="I248" i="1" s="1"/>
  <c r="E80" i="2"/>
  <c r="F203" i="1"/>
  <c r="G203" i="1" s="1"/>
  <c r="I203" i="1" s="1"/>
  <c r="E53" i="2"/>
  <c r="F488" i="1"/>
  <c r="E248" i="2"/>
  <c r="F423" i="1"/>
  <c r="E531" i="2"/>
  <c r="F303" i="1"/>
  <c r="E513" i="2"/>
  <c r="F48" i="1"/>
  <c r="G48" i="1" s="1"/>
  <c r="H48" i="1" s="1"/>
  <c r="E362" i="2"/>
  <c r="F567" i="1"/>
  <c r="G567" i="1" s="1"/>
  <c r="J567" i="1" s="1"/>
  <c r="E284" i="2"/>
  <c r="F445" i="1"/>
  <c r="E548" i="2"/>
  <c r="F349" i="1"/>
  <c r="G349" i="1" s="1"/>
  <c r="I349" i="1" s="1"/>
  <c r="E151" i="2"/>
  <c r="F233" i="1"/>
  <c r="G233" i="1" s="1"/>
  <c r="I233" i="1" s="1"/>
  <c r="E75" i="2"/>
  <c r="F89" i="1"/>
  <c r="E403" i="2"/>
  <c r="F574" i="1"/>
  <c r="E593" i="2"/>
  <c r="F521" i="1"/>
  <c r="G521" i="1" s="1"/>
  <c r="J521" i="1" s="1"/>
  <c r="E260" i="2"/>
  <c r="F403" i="1"/>
  <c r="E519" i="2"/>
  <c r="F269" i="1"/>
  <c r="E499" i="2"/>
  <c r="F589" i="1"/>
  <c r="G589" i="1" s="1"/>
  <c r="E294" i="2"/>
  <c r="F502" i="1"/>
  <c r="G502" i="1" s="1"/>
  <c r="J502" i="1" s="1"/>
  <c r="E254" i="2"/>
  <c r="F440" i="1"/>
  <c r="E544" i="2"/>
  <c r="F383" i="1"/>
  <c r="G383" i="1" s="1"/>
  <c r="I383" i="1" s="1"/>
  <c r="E181" i="2"/>
  <c r="F264" i="1"/>
  <c r="G264" i="1" s="1"/>
  <c r="I264" i="1" s="1"/>
  <c r="E85" i="2"/>
  <c r="F205" i="1"/>
  <c r="G205" i="1" s="1"/>
  <c r="I205" i="1" s="1"/>
  <c r="E54" i="2"/>
  <c r="F93" i="1"/>
  <c r="E407" i="2"/>
  <c r="F543" i="1"/>
  <c r="G543" i="1" s="1"/>
  <c r="E269" i="2"/>
  <c r="F436" i="1"/>
  <c r="E540" i="2"/>
  <c r="F226" i="1"/>
  <c r="G226" i="1" s="1"/>
  <c r="I226" i="1" s="1"/>
  <c r="E69" i="2"/>
  <c r="G650" i="1"/>
  <c r="F367" i="1"/>
  <c r="I367" i="1" s="1"/>
  <c r="E223" i="2"/>
  <c r="F493" i="1"/>
  <c r="E559" i="2"/>
  <c r="F431" i="1"/>
  <c r="E539" i="2"/>
  <c r="F136" i="1"/>
  <c r="E440" i="2"/>
  <c r="F33" i="1"/>
  <c r="E347" i="2"/>
  <c r="F504" i="1"/>
  <c r="G504" i="1" s="1"/>
  <c r="I504" i="1" s="1"/>
  <c r="E255" i="2"/>
  <c r="F446" i="1"/>
  <c r="E549" i="2"/>
  <c r="F342" i="1"/>
  <c r="G342" i="1" s="1"/>
  <c r="I342" i="1" s="1"/>
  <c r="E144" i="2"/>
  <c r="F286" i="1"/>
  <c r="G286" i="1" s="1"/>
  <c r="J286" i="1" s="1"/>
  <c r="E94" i="2"/>
  <c r="F239" i="1"/>
  <c r="G239" i="1" s="1"/>
  <c r="I239" i="1" s="1"/>
  <c r="E76" i="2"/>
  <c r="F199" i="1"/>
  <c r="G199" i="1" s="1"/>
  <c r="I199" i="1" s="1"/>
  <c r="E50" i="2"/>
  <c r="F145" i="1"/>
  <c r="G145" i="1" s="1"/>
  <c r="J145" i="1" s="1"/>
  <c r="E22" i="2"/>
  <c r="F484" i="1"/>
  <c r="G484" i="1" s="1"/>
  <c r="J484" i="1" s="1"/>
  <c r="E244" i="2"/>
  <c r="G419" i="1"/>
  <c r="I419" i="1"/>
  <c r="F299" i="1"/>
  <c r="G299" i="1" s="1"/>
  <c r="I299" i="1" s="1"/>
  <c r="E103" i="2"/>
  <c r="E104" i="2"/>
  <c r="F37" i="1"/>
  <c r="E351" i="2"/>
  <c r="F563" i="1"/>
  <c r="E280" i="2"/>
  <c r="F499" i="1"/>
  <c r="E562" i="2"/>
  <c r="F441" i="1"/>
  <c r="E212" i="2"/>
  <c r="E213" i="2"/>
  <c r="E214" i="2"/>
  <c r="E215" i="2"/>
  <c r="F290" i="1"/>
  <c r="E511" i="2"/>
  <c r="F189" i="1"/>
  <c r="E464" i="2"/>
  <c r="F144" i="1"/>
  <c r="E445" i="2"/>
  <c r="F77" i="1"/>
  <c r="G77" i="1" s="1"/>
  <c r="H77" i="1" s="1"/>
  <c r="E391" i="2"/>
  <c r="F517" i="1"/>
  <c r="G517" i="1" s="1"/>
  <c r="J517" i="1" s="1"/>
  <c r="E259" i="2"/>
  <c r="F372" i="1"/>
  <c r="G372" i="1" s="1"/>
  <c r="I372" i="1" s="1"/>
  <c r="E170" i="2"/>
  <c r="F246" i="1"/>
  <c r="E487" i="2"/>
  <c r="F585" i="1"/>
  <c r="E293" i="2"/>
  <c r="F498" i="1"/>
  <c r="G498" i="1" s="1"/>
  <c r="J498" i="1" s="1"/>
  <c r="E253" i="2"/>
  <c r="F429" i="1"/>
  <c r="E537" i="2"/>
  <c r="F379" i="1"/>
  <c r="G379" i="1" s="1"/>
  <c r="I379" i="1" s="1"/>
  <c r="E177" i="2"/>
  <c r="F260" i="1"/>
  <c r="G260" i="1" s="1"/>
  <c r="I260" i="1" s="1"/>
  <c r="E82" i="2"/>
  <c r="F201" i="1"/>
  <c r="G201" i="1" s="1"/>
  <c r="I201" i="1" s="1"/>
  <c r="E51" i="2"/>
  <c r="F155" i="1"/>
  <c r="E450" i="2"/>
  <c r="F183" i="1"/>
  <c r="E461" i="2"/>
  <c r="F557" i="1"/>
  <c r="E588" i="2"/>
  <c r="F489" i="1"/>
  <c r="G489" i="1" s="1"/>
  <c r="J489" i="1" s="1"/>
  <c r="E249" i="2"/>
  <c r="F420" i="1"/>
  <c r="E528" i="2"/>
  <c r="F296" i="1"/>
  <c r="G296" i="1" s="1"/>
  <c r="I296" i="1" s="1"/>
  <c r="E100" i="2"/>
  <c r="F117" i="1"/>
  <c r="E429" i="2"/>
  <c r="F22" i="1"/>
  <c r="E336" i="2"/>
  <c r="F500" i="1"/>
  <c r="E563" i="2"/>
  <c r="F442" i="1"/>
  <c r="E545" i="2"/>
  <c r="F281" i="1"/>
  <c r="E510" i="2"/>
  <c r="F234" i="1"/>
  <c r="E478" i="2"/>
  <c r="F126" i="1"/>
  <c r="E434" i="2"/>
  <c r="F465" i="1"/>
  <c r="G465" i="1" s="1"/>
  <c r="I465" i="1" s="1"/>
  <c r="E227" i="2"/>
  <c r="F415" i="1"/>
  <c r="E207" i="2"/>
  <c r="F295" i="1"/>
  <c r="G295" i="1" s="1"/>
  <c r="I295" i="1" s="1"/>
  <c r="E99" i="2"/>
  <c r="E587" i="2"/>
  <c r="F556" i="1"/>
  <c r="F430" i="1"/>
  <c r="E538" i="2"/>
  <c r="F380" i="1"/>
  <c r="G380" i="1" s="1"/>
  <c r="I380" i="1" s="1"/>
  <c r="E178" i="2"/>
  <c r="F341" i="1"/>
  <c r="G341" i="1" s="1"/>
  <c r="I341" i="1" s="1"/>
  <c r="E143" i="2"/>
  <c r="F280" i="1"/>
  <c r="G280" i="1" s="1"/>
  <c r="I280" i="1" s="1"/>
  <c r="E90" i="2"/>
  <c r="F223" i="1"/>
  <c r="G223" i="1" s="1"/>
  <c r="I223" i="1" s="1"/>
  <c r="E66" i="2"/>
  <c r="F185" i="1"/>
  <c r="E462" i="2"/>
  <c r="E463" i="2"/>
  <c r="F139" i="1"/>
  <c r="E443" i="2"/>
  <c r="F59" i="1"/>
  <c r="G59" i="1" s="1"/>
  <c r="H59" i="1" s="1"/>
  <c r="E373" i="2"/>
  <c r="F506" i="1"/>
  <c r="E565" i="2"/>
  <c r="F437" i="1"/>
  <c r="E541" i="2"/>
  <c r="F368" i="1"/>
  <c r="G368" i="1" s="1"/>
  <c r="I368" i="1" s="1"/>
  <c r="E166" i="2"/>
  <c r="F237" i="1"/>
  <c r="E481" i="2"/>
  <c r="F479" i="1"/>
  <c r="G479" i="1" s="1"/>
  <c r="I479" i="1" s="1"/>
  <c r="E239" i="2"/>
  <c r="F425" i="1"/>
  <c r="E533" i="2"/>
  <c r="F364" i="1"/>
  <c r="G364" i="1" s="1"/>
  <c r="I364" i="1" s="1"/>
  <c r="E163" i="2"/>
  <c r="F332" i="1"/>
  <c r="G332" i="1" s="1"/>
  <c r="I332" i="1" s="1"/>
  <c r="E135" i="2"/>
  <c r="E134" i="2"/>
  <c r="F256" i="1"/>
  <c r="G256" i="1" s="1"/>
  <c r="J256" i="1" s="1"/>
  <c r="E494" i="2"/>
  <c r="F151" i="1"/>
  <c r="E447" i="2"/>
  <c r="F46" i="1"/>
  <c r="G46" i="1" s="1"/>
  <c r="H46" i="1" s="1"/>
  <c r="E360" i="2"/>
  <c r="F577" i="1"/>
  <c r="E596" i="2"/>
  <c r="F421" i="1"/>
  <c r="E529" i="2"/>
  <c r="F200" i="1"/>
  <c r="E469" i="2"/>
  <c r="E28" i="2"/>
  <c r="E186" i="2"/>
  <c r="E49" i="2"/>
  <c r="F244" i="1"/>
  <c r="E485" i="2"/>
  <c r="E599" i="2"/>
  <c r="F584" i="1"/>
  <c r="F538" i="1"/>
  <c r="G538" i="1" s="1"/>
  <c r="J538" i="1" s="1"/>
  <c r="E266" i="2"/>
  <c r="F485" i="1"/>
  <c r="G485" i="1" s="1"/>
  <c r="J485" i="1" s="1"/>
  <c r="E245" i="2"/>
  <c r="F416" i="1"/>
  <c r="E524" i="2"/>
  <c r="F292" i="1"/>
  <c r="G292" i="1" s="1"/>
  <c r="I292" i="1" s="1"/>
  <c r="E97" i="2"/>
  <c r="F112" i="1"/>
  <c r="E426" i="2"/>
  <c r="F568" i="1"/>
  <c r="G568" i="1" s="1"/>
  <c r="E285" i="2"/>
  <c r="F496" i="1"/>
  <c r="E560" i="2"/>
  <c r="F366" i="1"/>
  <c r="G366" i="1" s="1"/>
  <c r="I366" i="1" s="1"/>
  <c r="E165" i="2"/>
  <c r="F276" i="1"/>
  <c r="E506" i="2"/>
  <c r="F224" i="1"/>
  <c r="G224" i="1" s="1"/>
  <c r="I224" i="1" s="1"/>
  <c r="E67" i="2"/>
  <c r="F461" i="1"/>
  <c r="E224" i="2"/>
  <c r="F408" i="1"/>
  <c r="G408" i="1" s="1"/>
  <c r="I408" i="1" s="1"/>
  <c r="E201" i="2"/>
  <c r="F552" i="1"/>
  <c r="G552" i="1" s="1"/>
  <c r="J552" i="1" s="1"/>
  <c r="E276" i="2"/>
  <c r="F426" i="1"/>
  <c r="E534" i="2"/>
  <c r="F376" i="1"/>
  <c r="G376" i="1" s="1"/>
  <c r="I376" i="1" s="1"/>
  <c r="E174" i="2"/>
  <c r="F337" i="1"/>
  <c r="G337" i="1" s="1"/>
  <c r="J337" i="1" s="1"/>
  <c r="E139" i="2"/>
  <c r="F180" i="1"/>
  <c r="E458" i="2"/>
  <c r="F42" i="1"/>
  <c r="E356" i="2"/>
  <c r="F548" i="1"/>
  <c r="G548" i="1" s="1"/>
  <c r="J548" i="1" s="1"/>
  <c r="E274" i="2"/>
  <c r="F495" i="1"/>
  <c r="G495" i="1" s="1"/>
  <c r="J495" i="1" s="1"/>
  <c r="E252" i="2"/>
  <c r="F433" i="1"/>
  <c r="G433" i="1" s="1"/>
  <c r="I433" i="1" s="1"/>
  <c r="E209" i="2"/>
  <c r="F312" i="1"/>
  <c r="G312" i="1" s="1"/>
  <c r="I312" i="1" s="1"/>
  <c r="E114" i="2"/>
  <c r="F210" i="1"/>
  <c r="G210" i="1" s="1"/>
  <c r="I210" i="1" s="1"/>
  <c r="E59" i="2"/>
  <c r="F475" i="1"/>
  <c r="G475" i="1" s="1"/>
  <c r="I475" i="1" s="1"/>
  <c r="E236" i="2"/>
  <c r="F410" i="1"/>
  <c r="G410" i="1" s="1"/>
  <c r="I410" i="1" s="1"/>
  <c r="E203" i="2"/>
  <c r="F360" i="1"/>
  <c r="G360" i="1" s="1"/>
  <c r="I360" i="1" s="1"/>
  <c r="E160" i="2"/>
  <c r="F241" i="1"/>
  <c r="G241" i="1" s="1"/>
  <c r="I241" i="1" s="1"/>
  <c r="E78" i="2"/>
  <c r="F193" i="1"/>
  <c r="E466" i="2"/>
  <c r="F147" i="1"/>
  <c r="E24" i="2"/>
  <c r="F35" i="1"/>
  <c r="E349" i="2"/>
  <c r="F524" i="1"/>
  <c r="U524" i="1" s="1"/>
  <c r="E263" i="2"/>
  <c r="F417" i="1"/>
  <c r="E525" i="2"/>
  <c r="F293" i="1"/>
  <c r="E512" i="2"/>
  <c r="E119" i="2"/>
  <c r="F259" i="1"/>
  <c r="G259" i="1" s="1"/>
  <c r="J259" i="1" s="1"/>
  <c r="E497" i="2"/>
  <c r="F534" i="1"/>
  <c r="E580" i="2"/>
  <c r="F466" i="1"/>
  <c r="G466" i="1" s="1"/>
  <c r="I466" i="1" s="1"/>
  <c r="E228" i="2"/>
  <c r="F412" i="1"/>
  <c r="G412" i="1" s="1"/>
  <c r="I412" i="1" s="1"/>
  <c r="E205" i="2"/>
  <c r="F107" i="1"/>
  <c r="U107" i="1" s="1"/>
  <c r="E421" i="2"/>
  <c r="F564" i="1"/>
  <c r="E281" i="2"/>
  <c r="F481" i="1"/>
  <c r="G481" i="1" s="1"/>
  <c r="I481" i="1" s="1"/>
  <c r="E241" i="2"/>
  <c r="F362" i="1"/>
  <c r="G362" i="1" s="1"/>
  <c r="I362" i="1" s="1"/>
  <c r="E161" i="2"/>
  <c r="F330" i="1"/>
  <c r="G330" i="1" s="1"/>
  <c r="I330" i="1" s="1"/>
  <c r="E133" i="2"/>
  <c r="E132" i="2"/>
  <c r="F271" i="1"/>
  <c r="E501" i="2"/>
  <c r="F220" i="1"/>
  <c r="E476" i="2"/>
  <c r="F181" i="1"/>
  <c r="E459" i="2"/>
  <c r="F90" i="1"/>
  <c r="E404" i="2"/>
  <c r="F457" i="1"/>
  <c r="G457" i="1" s="1"/>
  <c r="I457" i="1" s="1"/>
  <c r="E220" i="2"/>
  <c r="G604" i="1"/>
  <c r="K604" i="1"/>
  <c r="E579" i="2"/>
  <c r="F533" i="1"/>
  <c r="F472" i="1"/>
  <c r="G472" i="1" s="1"/>
  <c r="I472" i="1" s="1"/>
  <c r="E233" i="2"/>
  <c r="F411" i="1"/>
  <c r="G411" i="1" s="1"/>
  <c r="I411" i="1" s="1"/>
  <c r="E204" i="2"/>
  <c r="F215" i="1"/>
  <c r="E471" i="2"/>
  <c r="F164" i="1"/>
  <c r="E33" i="2"/>
  <c r="F125" i="1"/>
  <c r="E16" i="2"/>
  <c r="F31" i="1"/>
  <c r="E345" i="2"/>
  <c r="F544" i="1"/>
  <c r="G544" i="1" s="1"/>
  <c r="J544" i="1" s="1"/>
  <c r="E270" i="2"/>
  <c r="F491" i="1"/>
  <c r="E557" i="2"/>
  <c r="F422" i="1"/>
  <c r="E530" i="2"/>
  <c r="F129" i="1"/>
  <c r="G129" i="1" s="1"/>
  <c r="I129" i="1" s="1"/>
  <c r="E17" i="2"/>
  <c r="F399" i="1"/>
  <c r="G399" i="1" s="1"/>
  <c r="I399" i="1" s="1"/>
  <c r="E196" i="2"/>
  <c r="F324" i="1"/>
  <c r="G324" i="1" s="1"/>
  <c r="I324" i="1" s="1"/>
  <c r="E127" i="2"/>
  <c r="E126" i="2"/>
  <c r="F232" i="1"/>
  <c r="G232" i="1" s="1"/>
  <c r="I232" i="1" s="1"/>
  <c r="E74" i="2"/>
  <c r="F188" i="1"/>
  <c r="G188" i="1" s="1"/>
  <c r="H188" i="1" s="1"/>
  <c r="E46" i="2"/>
  <c r="F143" i="1"/>
  <c r="E21" i="2"/>
  <c r="F24" i="1"/>
  <c r="E338" i="2"/>
  <c r="F520" i="1"/>
  <c r="E571" i="2"/>
  <c r="F467" i="1"/>
  <c r="G467" i="1" s="1"/>
  <c r="I467" i="1" s="1"/>
  <c r="E229" i="2"/>
  <c r="F413" i="1"/>
  <c r="G413" i="1" s="1"/>
  <c r="I413" i="1" s="1"/>
  <c r="E206" i="2"/>
  <c r="F108" i="1"/>
  <c r="E422" i="2"/>
  <c r="F435" i="1"/>
  <c r="G435" i="1" s="1"/>
  <c r="I435" i="1" s="1"/>
  <c r="E251" i="2"/>
  <c r="I159" i="1"/>
  <c r="F123" i="1"/>
  <c r="E14" i="2"/>
  <c r="F576" i="1"/>
  <c r="E595" i="2"/>
  <c r="F523" i="1"/>
  <c r="U523" i="1" s="1"/>
  <c r="E262" i="2"/>
  <c r="F405" i="1"/>
  <c r="E521" i="2"/>
  <c r="F230" i="1"/>
  <c r="E477" i="2"/>
  <c r="I96" i="1"/>
  <c r="G96" i="1"/>
  <c r="F553" i="1"/>
  <c r="G553" i="1" s="1"/>
  <c r="J553" i="1" s="1"/>
  <c r="E277" i="2"/>
  <c r="F477" i="1"/>
  <c r="G477" i="1" s="1"/>
  <c r="J477" i="1" s="1"/>
  <c r="E237" i="2"/>
  <c r="F397" i="1"/>
  <c r="E194" i="2"/>
  <c r="F358" i="1"/>
  <c r="G358" i="1" s="1"/>
  <c r="I358" i="1" s="1"/>
  <c r="E158" i="2"/>
  <c r="F326" i="1"/>
  <c r="G326" i="1" s="1"/>
  <c r="I326" i="1" s="1"/>
  <c r="E128" i="2"/>
  <c r="F266" i="1"/>
  <c r="G266" i="1" s="1"/>
  <c r="I266" i="1" s="1"/>
  <c r="E87" i="2"/>
  <c r="F216" i="1"/>
  <c r="E472" i="2"/>
  <c r="E473" i="2"/>
  <c r="E474" i="2"/>
  <c r="F161" i="1"/>
  <c r="G161" i="1" s="1"/>
  <c r="I161" i="1" s="1"/>
  <c r="E30" i="2"/>
  <c r="F73" i="1"/>
  <c r="E387" i="2"/>
  <c r="F438" i="1"/>
  <c r="E543" i="2"/>
  <c r="E542" i="2"/>
  <c r="F373" i="1"/>
  <c r="G373" i="1" s="1"/>
  <c r="I373" i="1" s="1"/>
  <c r="E171" i="2"/>
  <c r="E605" i="2"/>
  <c r="F593" i="1"/>
  <c r="F468" i="1"/>
  <c r="G468" i="1" s="1"/>
  <c r="I468" i="1" s="1"/>
  <c r="E230" i="2"/>
  <c r="F400" i="1"/>
  <c r="G400" i="1" s="1"/>
  <c r="I400" i="1" s="1"/>
  <c r="E197" i="2"/>
  <c r="F361" i="1"/>
  <c r="E516" i="2"/>
  <c r="F329" i="1"/>
  <c r="G329" i="1" s="1"/>
  <c r="I329" i="1" s="1"/>
  <c r="E131" i="2"/>
  <c r="F115" i="1"/>
  <c r="E428" i="2"/>
  <c r="F540" i="1"/>
  <c r="E583" i="2"/>
  <c r="F487" i="1"/>
  <c r="E247" i="2"/>
  <c r="F418" i="1"/>
  <c r="E527" i="2"/>
  <c r="E526" i="2"/>
  <c r="F298" i="1"/>
  <c r="G298" i="1" s="1"/>
  <c r="I298" i="1" s="1"/>
  <c r="E102" i="2"/>
  <c r="F532" i="1"/>
  <c r="E578" i="2"/>
  <c r="F124" i="1"/>
  <c r="E15" i="2"/>
  <c r="F610" i="1"/>
  <c r="E305" i="2"/>
  <c r="F516" i="1"/>
  <c r="E570" i="2"/>
  <c r="F103" i="1"/>
  <c r="E417" i="2"/>
  <c r="F204" i="1"/>
  <c r="E470" i="2"/>
  <c r="F50" i="1"/>
  <c r="E364" i="2"/>
  <c r="F158" i="1"/>
  <c r="E27" i="2"/>
  <c r="F374" i="1"/>
  <c r="G374" i="1" s="1"/>
  <c r="I374" i="1" s="1"/>
  <c r="E172" i="2"/>
  <c r="F191" i="1"/>
  <c r="G191" i="1" s="1"/>
  <c r="I191" i="1" s="1"/>
  <c r="E47" i="2"/>
  <c r="F79" i="1"/>
  <c r="G79" i="1" s="1"/>
  <c r="H79" i="1" s="1"/>
  <c r="E393" i="2"/>
  <c r="F530" i="1"/>
  <c r="E576" i="2"/>
  <c r="F393" i="1"/>
  <c r="G393" i="1" s="1"/>
  <c r="I393" i="1" s="1"/>
  <c r="E190" i="2"/>
  <c r="F354" i="1"/>
  <c r="G354" i="1" s="1"/>
  <c r="I354" i="1" s="1"/>
  <c r="E155" i="2"/>
  <c r="F322" i="1"/>
  <c r="G322" i="1" s="1"/>
  <c r="I322" i="1" s="1"/>
  <c r="E124" i="2"/>
  <c r="F262" i="1"/>
  <c r="G262" i="1" s="1"/>
  <c r="I262" i="1" s="1"/>
  <c r="E83" i="2"/>
  <c r="F212" i="1"/>
  <c r="G212" i="1" s="1"/>
  <c r="I212" i="1" s="1"/>
  <c r="E61" i="2"/>
  <c r="F157" i="1"/>
  <c r="E452" i="2"/>
  <c r="F67" i="1"/>
  <c r="E381" i="2"/>
  <c r="F369" i="1"/>
  <c r="G369" i="1" s="1"/>
  <c r="I369" i="1" s="1"/>
  <c r="E167" i="2"/>
  <c r="F590" i="1"/>
  <c r="G590" i="1" s="1"/>
  <c r="E295" i="2"/>
  <c r="E568" i="2"/>
  <c r="F514" i="1"/>
  <c r="F453" i="1"/>
  <c r="G453" i="1" s="1"/>
  <c r="I453" i="1" s="1"/>
  <c r="E216" i="2"/>
  <c r="F396" i="1"/>
  <c r="G396" i="1" s="1"/>
  <c r="I396" i="1" s="1"/>
  <c r="E193" i="2"/>
  <c r="F357" i="1"/>
  <c r="G357" i="1" s="1"/>
  <c r="I357" i="1" s="1"/>
  <c r="E157" i="2"/>
  <c r="F110" i="1"/>
  <c r="E424" i="2"/>
  <c r="F294" i="1"/>
  <c r="G294" i="1" s="1"/>
  <c r="I294" i="1" s="1"/>
  <c r="E98" i="2"/>
  <c r="F82" i="1"/>
  <c r="G82" i="1" s="1"/>
  <c r="H82" i="1" s="1"/>
  <c r="E396" i="2"/>
  <c r="F528" i="1"/>
  <c r="E574" i="2"/>
  <c r="F316" i="1"/>
  <c r="G316" i="1" s="1"/>
  <c r="J316" i="1" s="1"/>
  <c r="E118" i="2"/>
  <c r="F168" i="1"/>
  <c r="G168" i="1" s="1"/>
  <c r="I168" i="1" s="1"/>
  <c r="E36" i="2"/>
  <c r="F119" i="1"/>
  <c r="E431" i="2"/>
  <c r="F599" i="1"/>
  <c r="E608" i="2"/>
  <c r="F558" i="1"/>
  <c r="E589" i="2"/>
  <c r="F509" i="1"/>
  <c r="G509" i="1" s="1"/>
  <c r="J509" i="1" s="1"/>
  <c r="E258" i="2"/>
  <c r="F375" i="1"/>
  <c r="G375" i="1" s="1"/>
  <c r="I375" i="1" s="1"/>
  <c r="E173" i="2"/>
  <c r="G273" i="1"/>
  <c r="I273" i="1"/>
  <c r="F56" i="1"/>
  <c r="G56" i="1" s="1"/>
  <c r="H56" i="1" s="1"/>
  <c r="E370" i="2"/>
  <c r="F105" i="1"/>
  <c r="E419" i="2"/>
  <c r="F23" i="1"/>
  <c r="E337" i="2"/>
  <c r="F102" i="1"/>
  <c r="E416" i="2"/>
  <c r="F175" i="1"/>
  <c r="G175" i="1" s="1"/>
  <c r="I175" i="1" s="1"/>
  <c r="E41" i="2"/>
  <c r="F243" i="1"/>
  <c r="E484" i="2"/>
  <c r="F84" i="1"/>
  <c r="E398" i="2"/>
  <c r="F62" i="1"/>
  <c r="E376" i="2"/>
  <c r="F25" i="1"/>
  <c r="E339" i="2"/>
  <c r="F171" i="1"/>
  <c r="G171" i="1" s="1"/>
  <c r="I171" i="1" s="1"/>
  <c r="E39" i="2"/>
  <c r="F229" i="1"/>
  <c r="G229" i="1" s="1"/>
  <c r="I229" i="1" s="1"/>
  <c r="E72" i="2"/>
  <c r="E91" i="2"/>
  <c r="F282" i="1"/>
  <c r="G282" i="1" s="1"/>
  <c r="I282" i="1" s="1"/>
  <c r="G597" i="1"/>
  <c r="K597" i="1"/>
  <c r="E406" i="2"/>
  <c r="F60" i="1"/>
  <c r="G60" i="1" s="1"/>
  <c r="H60" i="1" s="1"/>
  <c r="E374" i="2"/>
  <c r="F116" i="1"/>
  <c r="E12" i="2"/>
  <c r="E341" i="2"/>
  <c r="F27" i="1"/>
  <c r="F109" i="1"/>
  <c r="E423" i="2"/>
  <c r="F247" i="1"/>
  <c r="G247" i="1" s="1"/>
  <c r="I247" i="1" s="1"/>
  <c r="E79" i="2"/>
  <c r="E96" i="2"/>
  <c r="F291" i="1"/>
  <c r="G291" i="1" s="1"/>
  <c r="I291" i="1" s="1"/>
  <c r="F38" i="1"/>
  <c r="E352" i="2"/>
  <c r="F88" i="1"/>
  <c r="E402" i="2"/>
  <c r="F66" i="1"/>
  <c r="E380" i="2"/>
  <c r="F32" i="1"/>
  <c r="E346" i="2"/>
  <c r="F100" i="1"/>
  <c r="G100" i="1" s="1"/>
  <c r="H100" i="1" s="1"/>
  <c r="E414" i="2"/>
  <c r="F174" i="1"/>
  <c r="E455" i="2"/>
  <c r="F236" i="1"/>
  <c r="E480" i="2"/>
  <c r="F64" i="1"/>
  <c r="E378" i="2"/>
  <c r="F34" i="1"/>
  <c r="E348" i="2"/>
  <c r="F120" i="1"/>
  <c r="E13" i="2"/>
  <c r="F251" i="1"/>
  <c r="E489" i="2"/>
  <c r="F305" i="1"/>
  <c r="G305" i="1" s="1"/>
  <c r="I305" i="1" s="1"/>
  <c r="E107" i="2"/>
  <c r="F53" i="1"/>
  <c r="E367" i="2"/>
  <c r="F70" i="1"/>
  <c r="G70" i="1" s="1"/>
  <c r="H70" i="1" s="1"/>
  <c r="E384" i="2"/>
  <c r="E43" i="2"/>
  <c r="F177" i="1"/>
  <c r="G177" i="1" s="1"/>
  <c r="I177" i="1" s="1"/>
  <c r="F245" i="1"/>
  <c r="E486" i="2"/>
  <c r="F289" i="1"/>
  <c r="G289" i="1" s="1"/>
  <c r="J289" i="1" s="1"/>
  <c r="E95" i="2"/>
  <c r="F68" i="1"/>
  <c r="G68" i="1" s="1"/>
  <c r="H68" i="1" s="1"/>
  <c r="E382" i="2"/>
  <c r="F127" i="1"/>
  <c r="E435" i="2"/>
  <c r="F135" i="1"/>
  <c r="E439" i="2"/>
  <c r="F192" i="1"/>
  <c r="G192" i="1" s="1"/>
  <c r="I192" i="1" s="1"/>
  <c r="E48" i="2"/>
  <c r="F255" i="1"/>
  <c r="G255" i="1" s="1"/>
  <c r="J255" i="1" s="1"/>
  <c r="E493" i="2"/>
  <c r="F309" i="1"/>
  <c r="G309" i="1" s="1"/>
  <c r="K309" i="1" s="1"/>
  <c r="E111" i="2"/>
  <c r="F57" i="1"/>
  <c r="G57" i="1" s="1"/>
  <c r="H57" i="1" s="1"/>
  <c r="E371" i="2"/>
  <c r="F95" i="1"/>
  <c r="E410" i="2"/>
  <c r="E409" i="2"/>
  <c r="F28" i="1"/>
  <c r="E342" i="2"/>
  <c r="H43" i="1"/>
  <c r="G43" i="1"/>
  <c r="F249" i="1"/>
  <c r="G249" i="1" s="1"/>
  <c r="I249" i="1" s="1"/>
  <c r="E81" i="2"/>
  <c r="H51" i="1"/>
  <c r="G51" i="1"/>
  <c r="F30" i="1"/>
  <c r="E344" i="2"/>
  <c r="F83" i="1"/>
  <c r="G83" i="1" s="1"/>
  <c r="H83" i="1" s="1"/>
  <c r="E397" i="2"/>
  <c r="F45" i="1"/>
  <c r="E359" i="2"/>
  <c r="G142" i="1"/>
  <c r="I142" i="1"/>
  <c r="F211" i="1"/>
  <c r="G211" i="1" s="1"/>
  <c r="I211" i="1" s="1"/>
  <c r="E60" i="2"/>
  <c r="F270" i="1"/>
  <c r="E500" i="2"/>
  <c r="F313" i="1"/>
  <c r="G313" i="1" s="1"/>
  <c r="I313" i="1" s="1"/>
  <c r="E115" i="2"/>
  <c r="F61" i="1"/>
  <c r="E375" i="2"/>
  <c r="F99" i="1"/>
  <c r="G99" i="1" s="1"/>
  <c r="H99" i="1" s="1"/>
  <c r="E413" i="2"/>
  <c r="F39" i="1"/>
  <c r="E353" i="2"/>
  <c r="F85" i="1"/>
  <c r="E399" i="2"/>
  <c r="F47" i="1"/>
  <c r="G47" i="1" s="1"/>
  <c r="H47" i="1" s="1"/>
  <c r="E361" i="2"/>
  <c r="F190" i="1"/>
  <c r="E465" i="2"/>
  <c r="F253" i="1"/>
  <c r="E492" i="2"/>
  <c r="E491" i="2"/>
  <c r="F311" i="1"/>
  <c r="G311" i="1" s="1"/>
  <c r="I311" i="1" s="1"/>
  <c r="E113" i="2"/>
  <c r="F87" i="1"/>
  <c r="E401" i="2"/>
  <c r="F138" i="1"/>
  <c r="E442" i="2"/>
  <c r="F165" i="1"/>
  <c r="E34" i="2"/>
  <c r="F227" i="1"/>
  <c r="G227" i="1" s="1"/>
  <c r="I227" i="1" s="1"/>
  <c r="E70" i="2"/>
  <c r="F65" i="1"/>
  <c r="E379" i="2"/>
  <c r="F133" i="1"/>
  <c r="E438" i="2"/>
  <c r="F209" i="1"/>
  <c r="G209" i="1" s="1"/>
  <c r="I209" i="1" s="1"/>
  <c r="E58" i="2"/>
  <c r="F268" i="1"/>
  <c r="G268" i="1" s="1"/>
  <c r="I268" i="1" s="1"/>
  <c r="E89" i="2"/>
  <c r="G187" i="1"/>
  <c r="I187" i="1"/>
  <c r="F41" i="1"/>
  <c r="E355" i="2"/>
  <c r="F91" i="1"/>
  <c r="E405" i="2"/>
  <c r="H72" i="1"/>
  <c r="G72" i="1"/>
  <c r="F169" i="1"/>
  <c r="G169" i="1" s="1"/>
  <c r="I169" i="1" s="1"/>
  <c r="E37" i="2"/>
  <c r="F231" i="1"/>
  <c r="G231" i="1" s="1"/>
  <c r="I231" i="1" s="1"/>
  <c r="E73" i="2"/>
  <c r="F277" i="1"/>
  <c r="E507" i="2"/>
  <c r="F69" i="1"/>
  <c r="E383" i="2"/>
  <c r="F106" i="1"/>
  <c r="G106" i="1" s="1"/>
  <c r="H106" i="1" s="1"/>
  <c r="E420" i="2"/>
  <c r="F54" i="1"/>
  <c r="E368" i="2"/>
  <c r="F74" i="1"/>
  <c r="G74" i="1" s="1"/>
  <c r="H74" i="1" s="1"/>
  <c r="E388" i="2"/>
  <c r="F140" i="1"/>
  <c r="E444" i="2"/>
  <c r="F272" i="1"/>
  <c r="E502" i="2"/>
  <c r="E503" i="2"/>
  <c r="F52" i="1"/>
  <c r="E366" i="2"/>
  <c r="F76" i="1"/>
  <c r="G76" i="1" s="1"/>
  <c r="H76" i="1" s="1"/>
  <c r="E390" i="2"/>
  <c r="F173" i="1"/>
  <c r="E454" i="2"/>
  <c r="F238" i="1"/>
  <c r="E482" i="2"/>
  <c r="F283" i="1"/>
  <c r="G283" i="1" s="1"/>
  <c r="I283" i="1" s="1"/>
  <c r="E92" i="2"/>
  <c r="F80" i="1"/>
  <c r="G80" i="1" s="1"/>
  <c r="H80" i="1" s="1"/>
  <c r="E394" i="2"/>
  <c r="F113" i="1"/>
  <c r="E11" i="2"/>
  <c r="F58" i="1"/>
  <c r="G58" i="1" s="1"/>
  <c r="H58" i="1" s="1"/>
  <c r="E372" i="2"/>
  <c r="F21" i="1"/>
  <c r="E335" i="2"/>
  <c r="F167" i="1"/>
  <c r="G167" i="1" s="1"/>
  <c r="I167" i="1" s="1"/>
  <c r="E35" i="2"/>
  <c r="E509" i="2"/>
  <c r="F279" i="1"/>
  <c r="H40" i="1"/>
  <c r="G40" i="1"/>
  <c r="I184" i="1"/>
  <c r="G184" i="1"/>
  <c r="G367" i="1"/>
  <c r="G558" i="1" l="1"/>
  <c r="K558" i="1"/>
  <c r="I110" i="1"/>
  <c r="G110" i="1"/>
  <c r="G157" i="1"/>
  <c r="I157" i="1"/>
  <c r="I204" i="1"/>
  <c r="G204" i="1"/>
  <c r="G124" i="1"/>
  <c r="I124" i="1"/>
  <c r="I422" i="1"/>
  <c r="G422" i="1"/>
  <c r="I125" i="1"/>
  <c r="G125" i="1"/>
  <c r="G90" i="1"/>
  <c r="I90" i="1"/>
  <c r="I461" i="1"/>
  <c r="G461" i="1"/>
  <c r="G496" i="1"/>
  <c r="J496" i="1"/>
  <c r="G416" i="1"/>
  <c r="I416" i="1"/>
  <c r="G244" i="1"/>
  <c r="I244" i="1"/>
  <c r="G506" i="1"/>
  <c r="J506" i="1"/>
  <c r="G37" i="1"/>
  <c r="I37" i="1"/>
  <c r="G93" i="1"/>
  <c r="I93" i="1"/>
  <c r="I440" i="1"/>
  <c r="G440" i="1"/>
  <c r="G403" i="1"/>
  <c r="I403" i="1"/>
  <c r="I304" i="1"/>
  <c r="G304" i="1"/>
  <c r="J513" i="1"/>
  <c r="G513" i="1"/>
  <c r="G94" i="1"/>
  <c r="I94" i="1"/>
  <c r="J510" i="1"/>
  <c r="G510" i="1"/>
  <c r="J492" i="1"/>
  <c r="G492" i="1"/>
  <c r="G166" i="1"/>
  <c r="I166" i="1"/>
  <c r="G361" i="1"/>
  <c r="I361" i="1"/>
  <c r="K577" i="1"/>
  <c r="G577" i="1"/>
  <c r="G183" i="1"/>
  <c r="I183" i="1"/>
  <c r="G144" i="1"/>
  <c r="I144" i="1"/>
  <c r="G136" i="1"/>
  <c r="I136" i="1"/>
  <c r="K599" i="1"/>
  <c r="G599" i="1"/>
  <c r="G528" i="1"/>
  <c r="I528" i="1"/>
  <c r="H103" i="1"/>
  <c r="G103" i="1"/>
  <c r="G532" i="1"/>
  <c r="J532" i="1"/>
  <c r="G576" i="1"/>
  <c r="K576" i="1"/>
  <c r="I491" i="1"/>
  <c r="G491" i="1"/>
  <c r="I164" i="1"/>
  <c r="G164" i="1"/>
  <c r="I181" i="1"/>
  <c r="G181" i="1"/>
  <c r="G35" i="1"/>
  <c r="I35" i="1"/>
  <c r="H42" i="1"/>
  <c r="G42" i="1"/>
  <c r="I426" i="1"/>
  <c r="G426" i="1"/>
  <c r="G237" i="1"/>
  <c r="I237" i="1"/>
  <c r="G556" i="1"/>
  <c r="K556" i="1"/>
  <c r="I441" i="1"/>
  <c r="G441" i="1"/>
  <c r="G303" i="1"/>
  <c r="I303" i="1"/>
  <c r="G450" i="1"/>
  <c r="I450" i="1"/>
  <c r="G595" i="1"/>
  <c r="K595" i="1"/>
  <c r="G71" i="1"/>
  <c r="I71" i="1"/>
  <c r="I152" i="1"/>
  <c r="G152" i="1"/>
  <c r="G586" i="1"/>
  <c r="K586" i="1"/>
  <c r="G153" i="1"/>
  <c r="I153" i="1"/>
  <c r="G533" i="1"/>
  <c r="I533" i="1"/>
  <c r="G442" i="1"/>
  <c r="I442" i="1"/>
  <c r="G246" i="1"/>
  <c r="I246" i="1"/>
  <c r="G540" i="1"/>
  <c r="I540" i="1"/>
  <c r="I143" i="1"/>
  <c r="G143" i="1"/>
  <c r="G126" i="1"/>
  <c r="I126" i="1"/>
  <c r="G500" i="1"/>
  <c r="I500" i="1"/>
  <c r="I420" i="1"/>
  <c r="G420" i="1"/>
  <c r="I155" i="1"/>
  <c r="G155" i="1"/>
  <c r="I429" i="1"/>
  <c r="G429" i="1"/>
  <c r="G189" i="1"/>
  <c r="I189" i="1"/>
  <c r="G446" i="1"/>
  <c r="I446" i="1"/>
  <c r="G431" i="1"/>
  <c r="I431" i="1"/>
  <c r="G108" i="1"/>
  <c r="I108" i="1"/>
  <c r="G119" i="1"/>
  <c r="I119" i="1"/>
  <c r="G530" i="1"/>
  <c r="I530" i="1"/>
  <c r="I158" i="1"/>
  <c r="G158" i="1"/>
  <c r="J516" i="1"/>
  <c r="G516" i="1"/>
  <c r="G438" i="1"/>
  <c r="I438" i="1"/>
  <c r="I216" i="1"/>
  <c r="G216" i="1"/>
  <c r="G397" i="1"/>
  <c r="I397" i="1"/>
  <c r="I230" i="1"/>
  <c r="G230" i="1"/>
  <c r="I123" i="1"/>
  <c r="G123" i="1"/>
  <c r="I215" i="1"/>
  <c r="G215" i="1"/>
  <c r="G220" i="1"/>
  <c r="I220" i="1"/>
  <c r="G293" i="1"/>
  <c r="J293" i="1"/>
  <c r="G147" i="1"/>
  <c r="I147" i="1"/>
  <c r="G180" i="1"/>
  <c r="I180" i="1"/>
  <c r="I276" i="1"/>
  <c r="G276" i="1"/>
  <c r="G112" i="1"/>
  <c r="I112" i="1"/>
  <c r="G139" i="1"/>
  <c r="I139" i="1"/>
  <c r="I499" i="1"/>
  <c r="G499" i="1"/>
  <c r="I436" i="1"/>
  <c r="G436" i="1"/>
  <c r="G574" i="1"/>
  <c r="K574" i="1"/>
  <c r="I445" i="1"/>
  <c r="G445" i="1"/>
  <c r="G423" i="1"/>
  <c r="I423" i="1"/>
  <c r="G44" i="1"/>
  <c r="H44" i="1"/>
  <c r="G250" i="1"/>
  <c r="I250" i="1"/>
  <c r="G114" i="1"/>
  <c r="I114" i="1"/>
  <c r="I407" i="1"/>
  <c r="G407" i="1"/>
  <c r="I198" i="1"/>
  <c r="G198" i="1"/>
  <c r="G121" i="1"/>
  <c r="H121" i="1"/>
  <c r="G162" i="1"/>
  <c r="I162" i="1"/>
  <c r="G487" i="1"/>
  <c r="I487" i="1"/>
  <c r="G24" i="1"/>
  <c r="H24" i="1"/>
  <c r="G430" i="1"/>
  <c r="I430" i="1"/>
  <c r="I115" i="1"/>
  <c r="G115" i="1"/>
  <c r="K584" i="1"/>
  <c r="G584" i="1"/>
  <c r="I200" i="1"/>
  <c r="G200" i="1"/>
  <c r="I151" i="1"/>
  <c r="G151" i="1"/>
  <c r="I234" i="1"/>
  <c r="G234" i="1"/>
  <c r="G22" i="1"/>
  <c r="H22" i="1"/>
  <c r="J290" i="1"/>
  <c r="G290" i="1"/>
  <c r="I493" i="1"/>
  <c r="G493" i="1"/>
  <c r="G67" i="1"/>
  <c r="I67" i="1"/>
  <c r="G50" i="1"/>
  <c r="H50" i="1"/>
  <c r="J610" i="1"/>
  <c r="G610" i="1"/>
  <c r="G593" i="1"/>
  <c r="K593" i="1"/>
  <c r="H73" i="1"/>
  <c r="G73" i="1"/>
  <c r="G405" i="1"/>
  <c r="I405" i="1"/>
  <c r="G31" i="1"/>
  <c r="I31" i="1"/>
  <c r="G271" i="1"/>
  <c r="I271" i="1"/>
  <c r="I417" i="1"/>
  <c r="G417" i="1"/>
  <c r="G193" i="1"/>
  <c r="I193" i="1"/>
  <c r="I425" i="1"/>
  <c r="G425" i="1"/>
  <c r="I437" i="1"/>
  <c r="G437" i="1"/>
  <c r="K563" i="1"/>
  <c r="G563" i="1"/>
  <c r="I269" i="1"/>
  <c r="G269" i="1"/>
  <c r="G89" i="1"/>
  <c r="H89" i="1"/>
  <c r="G488" i="1"/>
  <c r="I488" i="1"/>
  <c r="I141" i="1"/>
  <c r="G141" i="1"/>
  <c r="G252" i="1"/>
  <c r="I252" i="1"/>
  <c r="G449" i="1"/>
  <c r="I449" i="1"/>
  <c r="G526" i="1"/>
  <c r="J526" i="1"/>
  <c r="I514" i="1"/>
  <c r="G514" i="1"/>
  <c r="I418" i="1"/>
  <c r="G418" i="1"/>
  <c r="G520" i="1"/>
  <c r="J520" i="1"/>
  <c r="G564" i="1"/>
  <c r="I564" i="1"/>
  <c r="G534" i="1"/>
  <c r="I534" i="1"/>
  <c r="G421" i="1"/>
  <c r="I421" i="1"/>
  <c r="G185" i="1"/>
  <c r="I185" i="1"/>
  <c r="G415" i="1"/>
  <c r="I415" i="1"/>
  <c r="G281" i="1"/>
  <c r="I281" i="1"/>
  <c r="I117" i="1"/>
  <c r="G117" i="1"/>
  <c r="K557" i="1"/>
  <c r="G557" i="1"/>
  <c r="K585" i="1"/>
  <c r="G585" i="1"/>
  <c r="G33" i="1"/>
  <c r="I33" i="1"/>
  <c r="G140" i="1"/>
  <c r="H140" i="1"/>
  <c r="G69" i="1"/>
  <c r="I69" i="1"/>
  <c r="G95" i="1"/>
  <c r="I95" i="1"/>
  <c r="G53" i="1"/>
  <c r="H53" i="1"/>
  <c r="G34" i="1"/>
  <c r="I34" i="1"/>
  <c r="H38" i="1"/>
  <c r="G38" i="1"/>
  <c r="G85" i="1"/>
  <c r="I85" i="1"/>
  <c r="G45" i="1"/>
  <c r="H45" i="1"/>
  <c r="G62" i="1"/>
  <c r="I62" i="1"/>
  <c r="G102" i="1"/>
  <c r="I102" i="1"/>
  <c r="I277" i="1"/>
  <c r="G277" i="1"/>
  <c r="G91" i="1"/>
  <c r="I91" i="1"/>
  <c r="I165" i="1"/>
  <c r="G165" i="1"/>
  <c r="I135" i="1"/>
  <c r="G135" i="1"/>
  <c r="G245" i="1"/>
  <c r="I245" i="1"/>
  <c r="I64" i="1"/>
  <c r="G64" i="1"/>
  <c r="I32" i="1"/>
  <c r="G32" i="1"/>
  <c r="G116" i="1"/>
  <c r="I116" i="1"/>
  <c r="G52" i="1"/>
  <c r="H52" i="1"/>
  <c r="I253" i="1"/>
  <c r="G253" i="1"/>
  <c r="G39" i="1"/>
  <c r="H39" i="1"/>
  <c r="G270" i="1"/>
  <c r="I270" i="1"/>
  <c r="G84" i="1"/>
  <c r="I84" i="1"/>
  <c r="H23" i="1"/>
  <c r="G23" i="1"/>
  <c r="H21" i="1"/>
  <c r="G21" i="1"/>
  <c r="G54" i="1"/>
  <c r="H54" i="1"/>
  <c r="G41" i="1"/>
  <c r="H41" i="1"/>
  <c r="I133" i="1"/>
  <c r="G133" i="1"/>
  <c r="G138" i="1"/>
  <c r="H138" i="1"/>
  <c r="H127" i="1"/>
  <c r="G127" i="1"/>
  <c r="G251" i="1"/>
  <c r="I251" i="1"/>
  <c r="I236" i="1"/>
  <c r="G236" i="1"/>
  <c r="I66" i="1"/>
  <c r="G66" i="1"/>
  <c r="I238" i="1"/>
  <c r="G238" i="1"/>
  <c r="I190" i="1"/>
  <c r="G190" i="1"/>
  <c r="G30" i="1"/>
  <c r="I30" i="1"/>
  <c r="G28" i="1"/>
  <c r="H28" i="1"/>
  <c r="G243" i="1"/>
  <c r="I243" i="1"/>
  <c r="G105" i="1"/>
  <c r="I105" i="1"/>
  <c r="G279" i="1"/>
  <c r="I279" i="1"/>
  <c r="G272" i="1"/>
  <c r="I272" i="1"/>
  <c r="G65" i="1"/>
  <c r="I65" i="1"/>
  <c r="G87" i="1"/>
  <c r="I87" i="1"/>
  <c r="I120" i="1"/>
  <c r="G120" i="1"/>
  <c r="G174" i="1"/>
  <c r="I174" i="1"/>
  <c r="H88" i="1"/>
  <c r="G88" i="1"/>
  <c r="I109" i="1"/>
  <c r="G109" i="1"/>
  <c r="G113" i="1"/>
  <c r="I113" i="1"/>
  <c r="G173" i="1"/>
  <c r="I173" i="1"/>
  <c r="G61" i="1"/>
  <c r="I61" i="1"/>
  <c r="H27" i="1"/>
  <c r="G27" i="1"/>
  <c r="G25" i="1"/>
  <c r="H25" i="1"/>
  <c r="C11" i="1"/>
  <c r="C12" i="1"/>
  <c r="C16" i="1" l="1"/>
  <c r="D18" i="1" s="1"/>
  <c r="O636" i="1"/>
  <c r="O630" i="1"/>
  <c r="O614" i="1"/>
  <c r="O683" i="1"/>
  <c r="O627" i="1"/>
  <c r="O691" i="1"/>
  <c r="O633" i="1"/>
  <c r="O610" i="1"/>
  <c r="O679" i="1"/>
  <c r="O611" i="1"/>
  <c r="O617" i="1"/>
  <c r="O606" i="1"/>
  <c r="O686" i="1"/>
  <c r="O624" i="1"/>
  <c r="O678" i="1"/>
  <c r="O639" i="1"/>
  <c r="O676" i="1"/>
  <c r="O669" i="1"/>
  <c r="O647" i="1"/>
  <c r="O609" i="1"/>
  <c r="O652" i="1"/>
  <c r="O628" i="1"/>
  <c r="O603" i="1"/>
  <c r="O653" i="1"/>
  <c r="O671" i="1"/>
  <c r="O674" i="1"/>
  <c r="O605" i="1"/>
  <c r="O658" i="1"/>
  <c r="O632" i="1"/>
  <c r="O645" i="1"/>
  <c r="O655" i="1"/>
  <c r="O644" i="1"/>
  <c r="O618" i="1"/>
  <c r="O673" i="1"/>
  <c r="O665" i="1"/>
  <c r="O613" i="1"/>
  <c r="O598" i="1"/>
  <c r="O604" i="1"/>
  <c r="O612" i="1"/>
  <c r="O682" i="1"/>
  <c r="O668" i="1"/>
  <c r="O649" i="1"/>
  <c r="O602" i="1"/>
  <c r="O681" i="1"/>
  <c r="O641" i="1"/>
  <c r="O680" i="1"/>
  <c r="O622" i="1"/>
  <c r="O646" i="1"/>
  <c r="O650" i="1"/>
  <c r="O670" i="1"/>
  <c r="O663" i="1"/>
  <c r="O619" i="1"/>
  <c r="O667" i="1"/>
  <c r="O615" i="1"/>
  <c r="O631" i="1"/>
  <c r="O656" i="1"/>
  <c r="O600" i="1"/>
  <c r="O687" i="1"/>
  <c r="O688" i="1"/>
  <c r="O642" i="1"/>
  <c r="O637" i="1"/>
  <c r="O685" i="1"/>
  <c r="O661" i="1"/>
  <c r="O623" i="1"/>
  <c r="O638" i="1"/>
  <c r="O666" i="1"/>
  <c r="O643" i="1"/>
  <c r="O629" i="1"/>
  <c r="O654" i="1"/>
  <c r="O635" i="1"/>
  <c r="O664" i="1"/>
  <c r="O608" i="1"/>
  <c r="O596" i="1"/>
  <c r="O599" i="1"/>
  <c r="O660" i="1"/>
  <c r="O672" i="1"/>
  <c r="O601" i="1"/>
  <c r="O634" i="1"/>
  <c r="O677" i="1"/>
  <c r="O659" i="1"/>
  <c r="O648" i="1"/>
  <c r="O651" i="1"/>
  <c r="O689" i="1"/>
  <c r="O662" i="1"/>
  <c r="O675" i="1"/>
  <c r="O595" i="1"/>
  <c r="O621" i="1"/>
  <c r="O657" i="1"/>
  <c r="O607" i="1"/>
  <c r="O625" i="1"/>
  <c r="O626" i="1"/>
  <c r="O690" i="1"/>
  <c r="O597" i="1"/>
  <c r="O640" i="1"/>
  <c r="O616" i="1"/>
  <c r="O620" i="1"/>
  <c r="O684" i="1"/>
  <c r="C15" i="1"/>
  <c r="C18" i="1" s="1"/>
  <c r="F18" i="1" l="1"/>
  <c r="F19" i="1" s="1"/>
</calcChain>
</file>

<file path=xl/sharedStrings.xml><?xml version="1.0" encoding="utf-8"?>
<sst xmlns="http://schemas.openxmlformats.org/spreadsheetml/2006/main" count="6296" uniqueCount="2134">
  <si>
    <t>DI Peg / GSC 01175-00013</t>
  </si>
  <si>
    <t>System Type:</t>
  </si>
  <si>
    <t>EA/SD</t>
  </si>
  <si>
    <t>Triple system - see IBVS 3757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</si>
  <si>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</si>
  <si>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</si>
  <si>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</si>
  <si>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</si>
  <si>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</si>
  <si>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</si>
  <si>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</si>
  <si>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</si>
  <si>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</si>
  <si>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</si>
  <si>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</si>
  <si>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</si>
  <si>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</si>
  <si>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</si>
  <si>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</si>
  <si>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</si>
  <si>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</si>
  <si>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</si>
  <si>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</si>
  <si>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</si>
  <si>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</si>
  <si>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</si>
  <si>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</si>
  <si>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</si>
  <si>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</si>
  <si>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</si>
  <si>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</si>
  <si>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</si>
  <si>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</si>
  <si>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</si>
  <si>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</si>
  <si>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</si>
  <si>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</si>
  <si>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</si>
  <si>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</si>
  <si>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</si>
  <si>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</si>
  <si>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</si>
  <si>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</si>
  <si>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</si>
  <si>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AN 252.395 </t>
  </si>
  <si>
    <t>I</t>
  </si>
  <si>
    <t> AAC 4.81 </t>
  </si>
  <si>
    <t> HA 113.75 </t>
  </si>
  <si>
    <t> BBG 1.47 </t>
  </si>
  <si>
    <t> IODE 4.2.290 </t>
  </si>
  <si>
    <t> AAC 4.113 </t>
  </si>
  <si>
    <t> AAC 5.5 </t>
  </si>
  <si>
    <t> AAC 5.7 </t>
  </si>
  <si>
    <t> AAC 5.11 </t>
  </si>
  <si>
    <t> AA 6.140 </t>
  </si>
  <si>
    <t> AAC 5.53 </t>
  </si>
  <si>
    <t> AAC 5.191 </t>
  </si>
  <si>
    <t> AAC 5.194 </t>
  </si>
  <si>
    <t> AA 6.143 </t>
  </si>
  <si>
    <t> AA 7.190 </t>
  </si>
  <si>
    <t> MVS 3.170 </t>
  </si>
  <si>
    <t> AA 9.49 </t>
  </si>
  <si>
    <t> SAC 30.108 </t>
  </si>
  <si>
    <t> EBC 1-32 </t>
  </si>
  <si>
    <t> AA 17.62 </t>
  </si>
  <si>
    <t> AA 18.332 </t>
  </si>
  <si>
    <t> AN 288.72 </t>
  </si>
  <si>
    <t> AA 17.275 </t>
  </si>
  <si>
    <t>II</t>
  </si>
  <si>
    <t>BAVM 15 </t>
  </si>
  <si>
    <t>BAVM 18 </t>
  </si>
  <si>
    <t>BAVM 28 </t>
  </si>
  <si>
    <t>BBSAG Bull....3</t>
  </si>
  <si>
    <t>Locher K</t>
  </si>
  <si>
    <t>B</t>
  </si>
  <si>
    <t>BAVM 23 </t>
  </si>
  <si>
    <t>BBSAG Bull....6</t>
  </si>
  <si>
    <t> AN 291.113 </t>
  </si>
  <si>
    <t>BBSAG Bull....8</t>
  </si>
  <si>
    <t>BBSAG Bull.</t>
  </si>
  <si>
    <t>BBSAG Bull...14</t>
  </si>
  <si>
    <t>Diethelm R</t>
  </si>
  <si>
    <t> BRNO 9 </t>
  </si>
  <si>
    <t> AJ 78.97 </t>
  </si>
  <si>
    <t>IBVS 0328</t>
  </si>
  <si>
    <t>IBVS 1908</t>
  </si>
  <si>
    <t>IBVS 0456</t>
  </si>
  <si>
    <t>BAVM 26 </t>
  </si>
  <si>
    <t> BRNO 12 </t>
  </si>
  <si>
    <t>BBSAG Bull...21</t>
  </si>
  <si>
    <t>BBSAG Bull...24</t>
  </si>
  <si>
    <t>BBSAG Bull...25</t>
  </si>
  <si>
    <t>BAVM 25 </t>
  </si>
  <si>
    <t>IBVS 0530</t>
  </si>
  <si>
    <t>BBSAG Bull...26</t>
  </si>
  <si>
    <t>IBVS 2159</t>
  </si>
  <si>
    <t> MVS 6.9 </t>
  </si>
  <si>
    <t>BBSAG Bull...27</t>
  </si>
  <si>
    <t>IBVS 0584</t>
  </si>
  <si>
    <t>BBSAG Bull...31</t>
  </si>
  <si>
    <t>BBSAG Bull...32</t>
  </si>
  <si>
    <t>Peter H</t>
  </si>
  <si>
    <t>BBSAG Bull...33</t>
  </si>
  <si>
    <t>BBSAG Bull.4</t>
  </si>
  <si>
    <t>BBSAG Bull.5</t>
  </si>
  <si>
    <t>BBSAG Bull.6</t>
  </si>
  <si>
    <t>BBSAG Bull.7</t>
  </si>
  <si>
    <t> BRNO 17 </t>
  </si>
  <si>
    <t>BBSAG Bull.11</t>
  </si>
  <si>
    <t>Germann R</t>
  </si>
  <si>
    <t>IBVS 0978</t>
  </si>
  <si>
    <t>BBSAG Bull.12</t>
  </si>
  <si>
    <t> BRNO 20 </t>
  </si>
  <si>
    <t>BBSAG Bull.17</t>
  </si>
  <si>
    <t>IBVS 1053</t>
  </si>
  <si>
    <t>BBSAG Bull.19</t>
  </si>
  <si>
    <t>BAVM 29 </t>
  </si>
  <si>
    <t>BBSAG Bull.24</t>
  </si>
  <si>
    <t>BBSAG Bull.25</t>
  </si>
  <si>
    <t>BBSAG Bull.26</t>
  </si>
  <si>
    <t>BBSAG Bull.29</t>
  </si>
  <si>
    <t>IBVS 1358</t>
  </si>
  <si>
    <t> BRNO 21 </t>
  </si>
  <si>
    <t>AAVSO 2</t>
  </si>
  <si>
    <t>G. Samolyk</t>
  </si>
  <si>
    <t>A</t>
  </si>
  <si>
    <t>BBSAG Bull.30</t>
  </si>
  <si>
    <t>v</t>
  </si>
  <si>
    <t>E. Halbach</t>
  </si>
  <si>
    <t>IBVS 2118</t>
  </si>
  <si>
    <t>BBSAG Bull.31</t>
  </si>
  <si>
    <t>BBSAG Bull.32</t>
  </si>
  <si>
    <t>BBSAG Bull.33</t>
  </si>
  <si>
    <t>BBSAG Bull.34</t>
  </si>
  <si>
    <t>BBSAG Bull.35</t>
  </si>
  <si>
    <t>AN 302,54</t>
  </si>
  <si>
    <t>K</t>
  </si>
  <si>
    <t>BBSAG Bull.36</t>
  </si>
  <si>
    <t>BBSAG Bull.37</t>
  </si>
  <si>
    <t> BRNO 23 </t>
  </si>
  <si>
    <t>IBVS 1495</t>
  </si>
  <si>
    <t>BBSAG Bull.39</t>
  </si>
  <si>
    <t>BBSAG Bull.41</t>
  </si>
  <si>
    <t>BBSAG Bull.44</t>
  </si>
  <si>
    <t>BBSAG Bull.45</t>
  </si>
  <si>
    <t>S</t>
  </si>
  <si>
    <t>phe</t>
  </si>
  <si>
    <t> ASS 81.283 </t>
  </si>
  <si>
    <t>BAA 59,16</t>
  </si>
  <si>
    <t>BBSAG Bull.49</t>
  </si>
  <si>
    <t>MVS 9,18</t>
  </si>
  <si>
    <t>BBSAG Bull.50</t>
  </si>
  <si>
    <t>BBSAG Bull.51</t>
  </si>
  <si>
    <t>Mavrofridis G</t>
  </si>
  <si>
    <t>BBSAG Bull.54</t>
  </si>
  <si>
    <t>Elias D</t>
  </si>
  <si>
    <t>Mourikis D</t>
  </si>
  <si>
    <t>BBSAG Bull.52</t>
  </si>
  <si>
    <t>Stefanopoulos G</t>
  </si>
  <si>
    <t>BAV-M 32</t>
  </si>
  <si>
    <t>G. Hanson</t>
  </si>
  <si>
    <t>MVS 9,89</t>
  </si>
  <si>
    <t>:</t>
  </si>
  <si>
    <t>BRNO 26</t>
  </si>
  <si>
    <t>BBSAG Bull.57</t>
  </si>
  <si>
    <t>Stoikidis N</t>
  </si>
  <si>
    <t>IBVS 2385</t>
  </si>
  <si>
    <t>GCVS 4</t>
  </si>
  <si>
    <t>BBSAG Bull.62</t>
  </si>
  <si>
    <t> BRNO 26 </t>
  </si>
  <si>
    <t>BBSAG Bull.63</t>
  </si>
  <si>
    <t>MVS 10,104</t>
  </si>
  <si>
    <t>BBSAG Bull.69</t>
  </si>
  <si>
    <t>BBSAG Bull.73</t>
  </si>
  <si>
    <t>D. Williams</t>
  </si>
  <si>
    <t>S. Cook</t>
  </si>
  <si>
    <t>BBSAG Bull.74</t>
  </si>
  <si>
    <t>Paschke A</t>
  </si>
  <si>
    <t>BRNO 27</t>
  </si>
  <si>
    <t>VSB 47 </t>
  </si>
  <si>
    <t>BBSAG Bull.81</t>
  </si>
  <si>
    <t>BAV-M 43</t>
  </si>
  <si>
    <t>MVS 11,19</t>
  </si>
  <si>
    <t>BAV-M 46</t>
  </si>
  <si>
    <t> BRNO 28 </t>
  </si>
  <si>
    <t>BRNO 31</t>
  </si>
  <si>
    <t>BBSAG Bull.86</t>
  </si>
  <si>
    <t> BRNO 30 </t>
  </si>
  <si>
    <t>BAV-M 50</t>
  </si>
  <si>
    <t>R. Hill</t>
  </si>
  <si>
    <t>BAV-M 52</t>
  </si>
  <si>
    <t>BBSAG Bull.90</t>
  </si>
  <si>
    <t>M. Smith</t>
  </si>
  <si>
    <t>BAV-M 59</t>
  </si>
  <si>
    <t>AA 42,73</t>
  </si>
  <si>
    <t>BAVM 62 </t>
  </si>
  <si>
    <t>IBVS 4380</t>
  </si>
  <si>
    <t>BBSAG Bull.108</t>
  </si>
  <si>
    <t>0  Barani C</t>
  </si>
  <si>
    <t>BBSAG Bull.107</t>
  </si>
  <si>
    <t>0  Acerbi F</t>
  </si>
  <si>
    <t> AOEB 8 </t>
  </si>
  <si>
    <t> BRNO 32 </t>
  </si>
  <si>
    <t>IBVS 4382</t>
  </si>
  <si>
    <t>BBSAG Bull.110</t>
  </si>
  <si>
    <t>1  Wolf M</t>
  </si>
  <si>
    <t>BAV-M 102</t>
  </si>
  <si>
    <t>ccd</t>
  </si>
  <si>
    <t>IBVS 4562</t>
  </si>
  <si>
    <t>BAV-M 101</t>
  </si>
  <si>
    <t>BAV-M 111</t>
  </si>
  <si>
    <t>D. Husar</t>
  </si>
  <si>
    <t>IBVS 4606</t>
  </si>
  <si>
    <t>IBVS 4534</t>
  </si>
  <si>
    <t>BAVM 111 </t>
  </si>
  <si>
    <t>BAV-M 113</t>
  </si>
  <si>
    <t>IBVS 5069</t>
  </si>
  <si>
    <t>IBVS 5296</t>
  </si>
  <si>
    <t>IBVS 5484</t>
  </si>
  <si>
    <t>IBVS 5380</t>
  </si>
  <si>
    <t>IBVS 5407</t>
  </si>
  <si>
    <t>IBVS 5791</t>
  </si>
  <si>
    <t>OEJV 0074</t>
  </si>
  <si>
    <t>IBVS 5592</t>
  </si>
  <si>
    <t>IBVS 5643</t>
  </si>
  <si>
    <t>VSB 42 </t>
  </si>
  <si>
    <t> AOEB 11 </t>
  </si>
  <si>
    <t>IBVS 5649</t>
  </si>
  <si>
    <t>OEJV 0097</t>
  </si>
  <si>
    <t>OEJV 0001</t>
  </si>
  <si>
    <t>IBVS 5657</t>
  </si>
  <si>
    <t>IBVS 5843</t>
  </si>
  <si>
    <t>JAVSO..41..328</t>
  </si>
  <si>
    <t> JAAVSO 41;328 </t>
  </si>
  <si>
    <t>IBVS 5662</t>
  </si>
  <si>
    <t>IBVS 5731</t>
  </si>
  <si>
    <t>VSB 44 </t>
  </si>
  <si>
    <t>BAVM 187 </t>
  </si>
  <si>
    <t>IBVS 5777</t>
  </si>
  <si>
    <t>IBVS 5746</t>
  </si>
  <si>
    <t>VSB 45 </t>
  </si>
  <si>
    <t> AOEB 12 </t>
  </si>
  <si>
    <t>JAVSO..41..122</t>
  </si>
  <si>
    <t>IBVS 5761</t>
  </si>
  <si>
    <t>IBVS 5754</t>
  </si>
  <si>
    <t>OEJV 0094</t>
  </si>
  <si>
    <t>IBVS 5898</t>
  </si>
  <si>
    <t>IBVS 5801</t>
  </si>
  <si>
    <t>JAVSO..36..171</t>
  </si>
  <si>
    <t>IBVS 5814</t>
  </si>
  <si>
    <t>JAVSO..36..186</t>
  </si>
  <si>
    <t>IBVS 5871</t>
  </si>
  <si>
    <t>JAVSO..37...44</t>
  </si>
  <si>
    <t>IBVS 5924</t>
  </si>
  <si>
    <t>BAVM 212 </t>
  </si>
  <si>
    <t>JAVSO..38..183</t>
  </si>
  <si>
    <t>IBVS 5988</t>
  </si>
  <si>
    <t>IBVS 5980</t>
  </si>
  <si>
    <t>VSB 51 </t>
  </si>
  <si>
    <t>OEJV 0137</t>
  </si>
  <si>
    <t>OEJV 0142</t>
  </si>
  <si>
    <t>BAVM 225 </t>
  </si>
  <si>
    <t>OEJV 0160</t>
  </si>
  <si>
    <t>OEJV 0165</t>
  </si>
  <si>
    <t>IBVS 6044</t>
  </si>
  <si>
    <t>JAVSO..42..426</t>
  </si>
  <si>
    <t>IBVS 6118</t>
  </si>
  <si>
    <t>OEJV 0179</t>
  </si>
  <si>
    <t>IBVS 6152</t>
  </si>
  <si>
    <t> JAAVSO 43-1 </t>
  </si>
  <si>
    <t>JAVSO 43, 77</t>
  </si>
  <si>
    <t>JAVSO..44…69</t>
  </si>
  <si>
    <t>JAVSO..43..238</t>
  </si>
  <si>
    <t>IBVS 6209</t>
  </si>
  <si>
    <t>IBVS 6196</t>
  </si>
  <si>
    <t>IBVS 6167</t>
  </si>
  <si>
    <t>JAVSO..45..121</t>
  </si>
  <si>
    <t>JAVSO..45..215</t>
  </si>
  <si>
    <t>IBVS 6244</t>
  </si>
  <si>
    <t>OEJV 0191</t>
  </si>
  <si>
    <t>JAVSO..46…79 (2018)</t>
  </si>
  <si>
    <t>JAVSO..47..105</t>
  </si>
  <si>
    <t>OEJV 0203</t>
  </si>
  <si>
    <t>JAVSO..46..184</t>
  </si>
  <si>
    <t>JAVSO..48…87</t>
  </si>
  <si>
    <t>JAVSO..48..256</t>
  </si>
  <si>
    <t>VSB 069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</si>
  <si>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</si>
  <si>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</si>
  <si>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</si>
  <si>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</si>
  <si>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</si>
  <si>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</si>
  <si>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</si>
  <si>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2439061.343 </t>
  </si>
  <si>
    <t> 27.10.1965 20:13 </t>
  </si>
  <si>
    <t> 0.004 </t>
  </si>
  <si>
    <t>V </t>
  </si>
  <si>
    <t> K.Locher </t>
  </si>
  <si>
    <t> ORI 95 </t>
  </si>
  <si>
    <t>2439374.544 </t>
  </si>
  <si>
    <t> 06.09.1966 01:03 </t>
  </si>
  <si>
    <t> 0.006 </t>
  </si>
  <si>
    <t> ORI 100 </t>
  </si>
  <si>
    <t>2439407.293 </t>
  </si>
  <si>
    <t> 08.10.1966 19:01 </t>
  </si>
  <si>
    <t> 0.011 </t>
  </si>
  <si>
    <t>2439683.468 </t>
  </si>
  <si>
    <t> 11.07.1967 23:13 </t>
  </si>
  <si>
    <t> 0.001 </t>
  </si>
  <si>
    <t> ORI 103 </t>
  </si>
  <si>
    <t>2439827.263 </t>
  </si>
  <si>
    <t> 02.12.1967 18:18 </t>
  </si>
  <si>
    <t> 0.009 </t>
  </si>
  <si>
    <t> ORI 105 </t>
  </si>
  <si>
    <t>2440088.488 </t>
  </si>
  <si>
    <t> 19.08.1968 23:42 </t>
  </si>
  <si>
    <t> -0.003 </t>
  </si>
  <si>
    <t> R.Diethelm </t>
  </si>
  <si>
    <t> ORI 109 </t>
  </si>
  <si>
    <t>2440128.360 </t>
  </si>
  <si>
    <t> 28.09.1968 20:38 </t>
  </si>
  <si>
    <t> 0.008 </t>
  </si>
  <si>
    <t> P.Flin </t>
  </si>
  <si>
    <t>IBVS 328 </t>
  </si>
  <si>
    <t>2440424.4746 </t>
  </si>
  <si>
    <t> 21.07.1969 23:23 </t>
  </si>
  <si>
    <t> 0.0064 </t>
  </si>
  <si>
    <t>E </t>
  </si>
  <si>
    <t>?</t>
  </si>
  <si>
    <t> N.Güdür </t>
  </si>
  <si>
    <t>IBVS 456 </t>
  </si>
  <si>
    <t>2440526.264 </t>
  </si>
  <si>
    <t> 31.10.1969 18:20 </t>
  </si>
  <si>
    <t> ORI 116 </t>
  </si>
  <si>
    <t>2440725.575 </t>
  </si>
  <si>
    <t> 19.05.1970 01:48 </t>
  </si>
  <si>
    <t> ORI 119 </t>
  </si>
  <si>
    <t>2440772.551 </t>
  </si>
  <si>
    <t> 05.07.1970 01:13 </t>
  </si>
  <si>
    <t> ORI 120 </t>
  </si>
  <si>
    <t>2440837.3269 </t>
  </si>
  <si>
    <t> 07.09.1970 19:50 </t>
  </si>
  <si>
    <t> 0.0050 </t>
  </si>
  <si>
    <t> O.Demircan </t>
  </si>
  <si>
    <t>IBVS 530 </t>
  </si>
  <si>
    <t>2440837.330 </t>
  </si>
  <si>
    <t> 07.09.1970 19:55 </t>
  </si>
  <si>
    <t> J.Hübscher </t>
  </si>
  <si>
    <t> ORI 121 </t>
  </si>
  <si>
    <t>2440839.463 </t>
  </si>
  <si>
    <t> 09.09.1970 23:06 </t>
  </si>
  <si>
    <t>2440859.393 </t>
  </si>
  <si>
    <t> 29.09.1970 21:25 </t>
  </si>
  <si>
    <t> 0.005 </t>
  </si>
  <si>
    <t> C.Endres </t>
  </si>
  <si>
    <t>2440911.353 </t>
  </si>
  <si>
    <t> 20.11.1970 20:28 </t>
  </si>
  <si>
    <t> 0.002 </t>
  </si>
  <si>
    <t> ORI 122 </t>
  </si>
  <si>
    <t>2440921.324 </t>
  </si>
  <si>
    <t> 30.11.1970 19:46 </t>
  </si>
  <si>
    <t>2441155.502 </t>
  </si>
  <si>
    <t> 23.07.1971 00:02 </t>
  </si>
  <si>
    <t> -0.002 </t>
  </si>
  <si>
    <t> L.Frasinski </t>
  </si>
  <si>
    <t>IBVS 584 </t>
  </si>
  <si>
    <t>2441155.506 </t>
  </si>
  <si>
    <t> 23.07.1971 00:08 </t>
  </si>
  <si>
    <t>2441177.574 </t>
  </si>
  <si>
    <t> 14.08.1971 01:46 </t>
  </si>
  <si>
    <t> ORI 126 </t>
  </si>
  <si>
    <t>2441210.324 </t>
  </si>
  <si>
    <t> 15.09.1971 19:46 </t>
  </si>
  <si>
    <t> 0.010 </t>
  </si>
  <si>
    <t> H.Peter </t>
  </si>
  <si>
    <t> ORI 127 </t>
  </si>
  <si>
    <t>2441232.394 </t>
  </si>
  <si>
    <t> 07.10.1971 21:27 </t>
  </si>
  <si>
    <t> 0.014 </t>
  </si>
  <si>
    <t>2441247.332 </t>
  </si>
  <si>
    <t> 22.10.1971 19:58 </t>
  </si>
  <si>
    <t> ORI 129 </t>
  </si>
  <si>
    <t>2441513.556 </t>
  </si>
  <si>
    <t> 15.07.1972 01:20 </t>
  </si>
  <si>
    <t> BBS 4 </t>
  </si>
  <si>
    <t>2441550.562 </t>
  </si>
  <si>
    <t> 21.08.1972 01:29 </t>
  </si>
  <si>
    <t> -0.000 </t>
  </si>
  <si>
    <t> BBS 5 </t>
  </si>
  <si>
    <t>2441563.381 </t>
  </si>
  <si>
    <t> 02.09.1972 21:08 </t>
  </si>
  <si>
    <t>2441565.512 </t>
  </si>
  <si>
    <t> 05.09.1972 00:17 </t>
  </si>
  <si>
    <t>2441580.460 </t>
  </si>
  <si>
    <t> 19.09.1972 23:02 </t>
  </si>
  <si>
    <t>2441595.407 </t>
  </si>
  <si>
    <t> 04.10.1972 21:46 </t>
  </si>
  <si>
    <t> 0.000 </t>
  </si>
  <si>
    <t> BBS 6 </t>
  </si>
  <si>
    <t>2441605.373 </t>
  </si>
  <si>
    <t> 14.10.1972 20:57 </t>
  </si>
  <si>
    <t>2441605.378 </t>
  </si>
  <si>
    <t> 14.10.1972 21:04 </t>
  </si>
  <si>
    <t>2441657.337 </t>
  </si>
  <si>
    <t> 05.12.1972 20:05 </t>
  </si>
  <si>
    <t> BBS 7 </t>
  </si>
  <si>
    <t>2441931.375 </t>
  </si>
  <si>
    <t> 05.09.1973 21:00 </t>
  </si>
  <si>
    <t> -0.009 </t>
  </si>
  <si>
    <t> R.Germann </t>
  </si>
  <si>
    <t> BBS 11 </t>
  </si>
  <si>
    <t>2441941.353 </t>
  </si>
  <si>
    <t> 15.09.1973 20:28 </t>
  </si>
  <si>
    <t> 0.003 </t>
  </si>
  <si>
    <t>2441983.349 </t>
  </si>
  <si>
    <t> 27.10.1973 20:22 </t>
  </si>
  <si>
    <t> P.Ahnert </t>
  </si>
  <si>
    <t> MVS 7.38 </t>
  </si>
  <si>
    <t>2441988.321 </t>
  </si>
  <si>
    <t> 01.11.1973 19:42 </t>
  </si>
  <si>
    <t> BBS 12 </t>
  </si>
  <si>
    <t>2442008.263 </t>
  </si>
  <si>
    <t> 21.11.1973 18:18 </t>
  </si>
  <si>
    <t>2442289.427 </t>
  </si>
  <si>
    <t> 29.08.1974 22:14 </t>
  </si>
  <si>
    <t> -0.001 </t>
  </si>
  <si>
    <t> BBS 17 </t>
  </si>
  <si>
    <t>2442304.376 </t>
  </si>
  <si>
    <t> 13.09.1974 21:01 </t>
  </si>
  <si>
    <t>2442403.317 </t>
  </si>
  <si>
    <t> 21.12.1974 19:36 </t>
  </si>
  <si>
    <t> BBS 19 </t>
  </si>
  <si>
    <t>2442403.322 </t>
  </si>
  <si>
    <t> 21.12.1974 19:43 </t>
  </si>
  <si>
    <t>2442403.324 </t>
  </si>
  <si>
    <t> 21.12.1974 19:46 </t>
  </si>
  <si>
    <t>2442739.300 </t>
  </si>
  <si>
    <t> 22.11.1975 19:12 </t>
  </si>
  <si>
    <t> BBS 24 </t>
  </si>
  <si>
    <t>2442754.247 </t>
  </si>
  <si>
    <t> 07.12.1975 17:55 </t>
  </si>
  <si>
    <t> BBS 25 </t>
  </si>
  <si>
    <t>2442776.296 </t>
  </si>
  <si>
    <t> 29.12.1975 19:06 </t>
  </si>
  <si>
    <t> -0.015 </t>
  </si>
  <si>
    <t>2442786.271 </t>
  </si>
  <si>
    <t> 08.01.1976 18:30 </t>
  </si>
  <si>
    <t> -0.005 </t>
  </si>
  <si>
    <t> BBS 26 </t>
  </si>
  <si>
    <t>2442786.275 </t>
  </si>
  <si>
    <t> 08.01.1976 18:36 </t>
  </si>
  <si>
    <t>2442796.240 </t>
  </si>
  <si>
    <t> 18.01.1976 17:45 </t>
  </si>
  <si>
    <t>2442990.570 </t>
  </si>
  <si>
    <t> 31.07.1976 01:40 </t>
  </si>
  <si>
    <t> BBS 29 </t>
  </si>
  <si>
    <t>2442993.412 </t>
  </si>
  <si>
    <t> 02.08.1976 21:53 </t>
  </si>
  <si>
    <t>2443013.351 </t>
  </si>
  <si>
    <t> 22.08.1976 20:25 </t>
  </si>
  <si>
    <t>2443015.4802 </t>
  </si>
  <si>
    <t> 24.08.1976 23:31 </t>
  </si>
  <si>
    <t> -0.0011 </t>
  </si>
  <si>
    <t> J.Ebersberger </t>
  </si>
  <si>
    <t>IBVS 1358 </t>
  </si>
  <si>
    <t>2443034.701 </t>
  </si>
  <si>
    <t> 13.09.1976 04:49 </t>
  </si>
  <si>
    <t> G.Samolyk </t>
  </si>
  <si>
    <t> AOEB 2 </t>
  </si>
  <si>
    <t>2443040.398 </t>
  </si>
  <si>
    <t> 18.09.1976 21:33 </t>
  </si>
  <si>
    <t> BBS 30 </t>
  </si>
  <si>
    <t>2443069.570 </t>
  </si>
  <si>
    <t> 18.10.1976 01:40 </t>
  </si>
  <si>
    <t> E.Halbach </t>
  </si>
  <si>
    <t>2443069.583 </t>
  </si>
  <si>
    <t> 18.10.1976 01:59 </t>
  </si>
  <si>
    <t>2443071.0029 </t>
  </si>
  <si>
    <t> 19.10.1976 12:04 </t>
  </si>
  <si>
    <t> -0.0001 </t>
  </si>
  <si>
    <t> H.D.Kennedy </t>
  </si>
  <si>
    <t>IBVS 2118 </t>
  </si>
  <si>
    <t>2443112.291 </t>
  </si>
  <si>
    <t> 29.11.1976 18:59 </t>
  </si>
  <si>
    <t> BBS 31 </t>
  </si>
  <si>
    <t>2443134.360 </t>
  </si>
  <si>
    <t> 21.12.1976 20:38 </t>
  </si>
  <si>
    <t>2443154.288 </t>
  </si>
  <si>
    <t> 10.01.1977 18:54 </t>
  </si>
  <si>
    <t> BBS 32 </t>
  </si>
  <si>
    <t>2443311.594 </t>
  </si>
  <si>
    <t> 17.06.1977 02:15 </t>
  </si>
  <si>
    <t> BBS 33 </t>
  </si>
  <si>
    <t>2443371.387 </t>
  </si>
  <si>
    <t> 15.08.1977 21:17 </t>
  </si>
  <si>
    <t> BBS 34 </t>
  </si>
  <si>
    <t>2443391.319 </t>
  </si>
  <si>
    <t> 04.09.1977 19:39 </t>
  </si>
  <si>
    <t> BBS 35 </t>
  </si>
  <si>
    <t>2443393.457 </t>
  </si>
  <si>
    <t> 06.09.1977 22:58 </t>
  </si>
  <si>
    <t>2443433.323 </t>
  </si>
  <si>
    <t> 16.10.1977 19:45 </t>
  </si>
  <si>
    <t> D.Lichtenknecker </t>
  </si>
  <si>
    <t>BAVM 31 </t>
  </si>
  <si>
    <t>2443434.0295 </t>
  </si>
  <si>
    <t> 17.10.1977 12:42 </t>
  </si>
  <si>
    <t>2443435.461 </t>
  </si>
  <si>
    <t> 18.10.1977 23:03 </t>
  </si>
  <si>
    <t>2443495.244 </t>
  </si>
  <si>
    <t> 17.12.1977 17:51 </t>
  </si>
  <si>
    <t> BBS 36 </t>
  </si>
  <si>
    <t>2443517.318 </t>
  </si>
  <si>
    <t> 08.01.1978 19:37 </t>
  </si>
  <si>
    <t>2443689.571 </t>
  </si>
  <si>
    <t> 30.06.1978 01:42 </t>
  </si>
  <si>
    <t> BBS 37 </t>
  </si>
  <si>
    <t>2443776.414 </t>
  </si>
  <si>
    <t> 24.09.1978 21:56 </t>
  </si>
  <si>
    <t>2443791.354 </t>
  </si>
  <si>
    <t> 09.10.1978 20:29 </t>
  </si>
  <si>
    <t> -0.008 </t>
  </si>
  <si>
    <t> BBS 39 </t>
  </si>
  <si>
    <t>2443791.370 </t>
  </si>
  <si>
    <t> 09.10.1978 20:52 </t>
  </si>
  <si>
    <t>2443802.760 </t>
  </si>
  <si>
    <t> 21.10.1978 06:14 </t>
  </si>
  <si>
    <t>2443803.465 </t>
  </si>
  <si>
    <t> 21.10.1978 23:09 </t>
  </si>
  <si>
    <t>2443806.309 </t>
  </si>
  <si>
    <t> 24.10.1978 19:24 </t>
  </si>
  <si>
    <t>2443863.256 </t>
  </si>
  <si>
    <t> 20.12.1978 18:08 </t>
  </si>
  <si>
    <t> BBS 41 </t>
  </si>
  <si>
    <t>2443878.202 </t>
  </si>
  <si>
    <t> 04.01.1979 16:50 </t>
  </si>
  <si>
    <t>2444092.460 </t>
  </si>
  <si>
    <t> 06.08.1979 23:02 </t>
  </si>
  <si>
    <t> BBS 44 </t>
  </si>
  <si>
    <t>2444117.369 </t>
  </si>
  <si>
    <t> 31.08.1979 20:51 </t>
  </si>
  <si>
    <t>2444117.377 </t>
  </si>
  <si>
    <t> 31.08.1979 21:02 </t>
  </si>
  <si>
    <t>2444134.458 </t>
  </si>
  <si>
    <t> 17.09.1979 22:59 </t>
  </si>
  <si>
    <t> BBS 45 </t>
  </si>
  <si>
    <t>2444143.3569 </t>
  </si>
  <si>
    <t> 26.09.1979 20:33 </t>
  </si>
  <si>
    <t> 0.0019 </t>
  </si>
  <si>
    <t> Z.Aslan et al. </t>
  </si>
  <si>
    <t>IBVS 1908 </t>
  </si>
  <si>
    <t>2444144.4232 </t>
  </si>
  <si>
    <t> 27.09.1979 22:09 </t>
  </si>
  <si>
    <t> 0.0004 </t>
  </si>
  <si>
    <t>2444166.492 </t>
  </si>
  <si>
    <t> 19.10.1979 23:48 </t>
  </si>
  <si>
    <t> T.Brelstaff </t>
  </si>
  <si>
    <t> VSSC 59.19 </t>
  </si>
  <si>
    <t>2444189.267 </t>
  </si>
  <si>
    <t> 11.11.1979 18:24 </t>
  </si>
  <si>
    <t>2444435.565 </t>
  </si>
  <si>
    <t> 15.07.1980 01:33 </t>
  </si>
  <si>
    <t> BBS 49 </t>
  </si>
  <si>
    <t>2444440.540 </t>
  </si>
  <si>
    <t> 20.07.1980 00:57 </t>
  </si>
  <si>
    <t>2444445.525 </t>
  </si>
  <si>
    <t> 25.07.1980 00:36 </t>
  </si>
  <si>
    <t>2444455.483 </t>
  </si>
  <si>
    <t> 03.08.1980 23:35 </t>
  </si>
  <si>
    <t> -0.004 </t>
  </si>
  <si>
    <t> G.Pazderski </t>
  </si>
  <si>
    <t> MVS 9.18 </t>
  </si>
  <si>
    <t>2444455.489 </t>
  </si>
  <si>
    <t> 03.08.1980 23:44 </t>
  </si>
  <si>
    <t> A.Trebacz </t>
  </si>
  <si>
    <t>2444455.490 </t>
  </si>
  <si>
    <t> 03.08.1980 23:45 </t>
  </si>
  <si>
    <t> K.Chyzny </t>
  </si>
  <si>
    <t> D.Lis </t>
  </si>
  <si>
    <t>2444455.491 </t>
  </si>
  <si>
    <t> 03.08.1980 23:47 </t>
  </si>
  <si>
    <t> P.Jochym </t>
  </si>
  <si>
    <t>2444455.497 </t>
  </si>
  <si>
    <t> 03.08.1980 23:55 </t>
  </si>
  <si>
    <t> L.Barski </t>
  </si>
  <si>
    <t>2444474.703 </t>
  </si>
  <si>
    <t> 23.08.1980 04:52 </t>
  </si>
  <si>
    <t>2444490.364 </t>
  </si>
  <si>
    <t> 07.09.1980 20:44 </t>
  </si>
  <si>
    <t> BBS 50 </t>
  </si>
  <si>
    <t>2444490.366 </t>
  </si>
  <si>
    <t> 07.09.1980 20:47 </t>
  </si>
  <si>
    <t>2444497.486 </t>
  </si>
  <si>
    <t> 14.09.1980 23:39 </t>
  </si>
  <si>
    <t> G.Mavrofridis </t>
  </si>
  <si>
    <t> BBS 51 </t>
  </si>
  <si>
    <t>2444502.4654 </t>
  </si>
  <si>
    <t> 19.09.1980 23:10 </t>
  </si>
  <si>
    <t> -0.0012 </t>
  </si>
  <si>
    <t> D.Elias </t>
  </si>
  <si>
    <t> BBS 54 </t>
  </si>
  <si>
    <t>2444502.469 </t>
  </si>
  <si>
    <t> 19.09.1980 23:15 </t>
  </si>
  <si>
    <t> D.Mourikis </t>
  </si>
  <si>
    <t>2444512.434 </t>
  </si>
  <si>
    <t> 29.09.1980 22:24 </t>
  </si>
  <si>
    <t>2444517.416 </t>
  </si>
  <si>
    <t> 04.10.1980 21:59 </t>
  </si>
  <si>
    <t>2444517.419 </t>
  </si>
  <si>
    <t> 04.10.1980 22:03 </t>
  </si>
  <si>
    <t> G.Stefanopoulos </t>
  </si>
  <si>
    <t> BBS 52 </t>
  </si>
  <si>
    <t>2444524.534 </t>
  </si>
  <si>
    <t> 12.10.1980 00:48 </t>
  </si>
  <si>
    <t>2444532.364 </t>
  </si>
  <si>
    <t> 19.10.1980 20:44 </t>
  </si>
  <si>
    <t> W.Braune </t>
  </si>
  <si>
    <t>BAVM 32 </t>
  </si>
  <si>
    <t>2444543.0401 </t>
  </si>
  <si>
    <t> 30.10.1980 12:57 </t>
  </si>
  <si>
    <t>2444557.9879 </t>
  </si>
  <si>
    <t> 14.11.1980 11:42 </t>
  </si>
  <si>
    <t> -0.0004 </t>
  </si>
  <si>
    <t>2444567.242 </t>
  </si>
  <si>
    <t> 23.11.1980 17:48 </t>
  </si>
  <si>
    <t>2444567.245 </t>
  </si>
  <si>
    <t> 23.11.1980 17:52 </t>
  </si>
  <si>
    <t>2444593.584 </t>
  </si>
  <si>
    <t> 20.12.1980 02:00 </t>
  </si>
  <si>
    <t> G.Hanson </t>
  </si>
  <si>
    <t>2444636.287 </t>
  </si>
  <si>
    <t> 31.01.1981 18:53 </t>
  </si>
  <si>
    <t>2444823.490 </t>
  </si>
  <si>
    <t> 06.08.1981 23:45 </t>
  </si>
  <si>
    <t> -0.006 </t>
  </si>
  <si>
    <t> T.Kaczkowski </t>
  </si>
  <si>
    <t> MVS 9.90 </t>
  </si>
  <si>
    <t>2444823.493 </t>
  </si>
  <si>
    <t> 06.08.1981 23:49 </t>
  </si>
  <si>
    <t> K.Chyzy </t>
  </si>
  <si>
    <t>2444823.494 </t>
  </si>
  <si>
    <t> 06.08.1981 23:51 </t>
  </si>
  <si>
    <t> J.Kucera </t>
  </si>
  <si>
    <t> V.Svoboda </t>
  </si>
  <si>
    <t>2444823.495 </t>
  </si>
  <si>
    <t> 06.08.1981 23:52 </t>
  </si>
  <si>
    <t> J.Pleinerova </t>
  </si>
  <si>
    <t>2444823.496 </t>
  </si>
  <si>
    <t> 06.08.1981 23:54 </t>
  </si>
  <si>
    <t> P.Troubil </t>
  </si>
  <si>
    <t>2444823.497 </t>
  </si>
  <si>
    <t> 06.08.1981 23:55 </t>
  </si>
  <si>
    <t> N.Kesslerova </t>
  </si>
  <si>
    <t>2444823.498 </t>
  </si>
  <si>
    <t> 06.08.1981 23:57 </t>
  </si>
  <si>
    <t> P.Kanuk </t>
  </si>
  <si>
    <t>2444823.500 </t>
  </si>
  <si>
    <t> 07.08.1981 00:00 </t>
  </si>
  <si>
    <t> T.Graf </t>
  </si>
  <si>
    <t> J.Sochorova </t>
  </si>
  <si>
    <t>2444823.503 </t>
  </si>
  <si>
    <t> 07.08.1981 00:04 </t>
  </si>
  <si>
    <t> 0.007 </t>
  </si>
  <si>
    <t> R.Hornicek </t>
  </si>
  <si>
    <t> R.Pliska </t>
  </si>
  <si>
    <t>2444843.4272 </t>
  </si>
  <si>
    <t> 26.08.1981 22:15 </t>
  </si>
  <si>
    <t> 0.0003 </t>
  </si>
  <si>
    <t> E.Derman et al. </t>
  </si>
  <si>
    <t>IBVS 2159 </t>
  </si>
  <si>
    <t>2444848.4102 </t>
  </si>
  <si>
    <t> 31.08.1981 21:50 </t>
  </si>
  <si>
    <t> 0.0006 </t>
  </si>
  <si>
    <t>2444853.392 </t>
  </si>
  <si>
    <t> 05.09.1981 21:24 </t>
  </si>
  <si>
    <t> BBS 57 </t>
  </si>
  <si>
    <t> B.Stec </t>
  </si>
  <si>
    <t>2444853.395 </t>
  </si>
  <si>
    <t> 05.09.1981 21:28 </t>
  </si>
  <si>
    <t>F </t>
  </si>
  <si>
    <t> K.Carbol </t>
  </si>
  <si>
    <t>2444853.396 </t>
  </si>
  <si>
    <t> 05.09.1981 21:30 </t>
  </si>
  <si>
    <t> N.Machkova </t>
  </si>
  <si>
    <t>2444853.398 </t>
  </si>
  <si>
    <t> 05.09.1981 21:33 </t>
  </si>
  <si>
    <t>2444883.283 </t>
  </si>
  <si>
    <t> 05.10.1981 18:47 </t>
  </si>
  <si>
    <t> N.Stoikidis </t>
  </si>
  <si>
    <t>2444890.410 </t>
  </si>
  <si>
    <t> 12.10.1981 21:50 </t>
  </si>
  <si>
    <t>2444893.255 </t>
  </si>
  <si>
    <t> 15.10.1981 18:07 </t>
  </si>
  <si>
    <t>2444900.387 </t>
  </si>
  <si>
    <t> 22.10.1981 21:17 </t>
  </si>
  <si>
    <t> 0.015 </t>
  </si>
  <si>
    <t>2444910.330 </t>
  </si>
  <si>
    <t> 01.11.1981 19:55 </t>
  </si>
  <si>
    <t>2444925.284 </t>
  </si>
  <si>
    <t> 16.11.1981 18:48 </t>
  </si>
  <si>
    <t>2445170.858 </t>
  </si>
  <si>
    <t> 20.07.1982 08:35 </t>
  </si>
  <si>
    <t>2445196.4870 </t>
  </si>
  <si>
    <t> 14.08.1982 23:41 </t>
  </si>
  <si>
    <t> -0.0010 </t>
  </si>
  <si>
    <t> A.Buchtler </t>
  </si>
  <si>
    <t>IBVS 2385 </t>
  </si>
  <si>
    <t>2445201.469 </t>
  </si>
  <si>
    <t> 19.08.1982 23:15 </t>
  </si>
  <si>
    <t> M.Prikryl </t>
  </si>
  <si>
    <t>2445201.470 </t>
  </si>
  <si>
    <t> 19.08.1982 23:16 </t>
  </si>
  <si>
    <t> P.Svoboda </t>
  </si>
  <si>
    <t>2445201.472 </t>
  </si>
  <si>
    <t> 19.08.1982 23:19 </t>
  </si>
  <si>
    <t> BBS 62 </t>
  </si>
  <si>
    <t>2445228.520 </t>
  </si>
  <si>
    <t> 16.09.1982 00:28 </t>
  </si>
  <si>
    <t>2445228.523 </t>
  </si>
  <si>
    <t> 16.09.1982 00:33 </t>
  </si>
  <si>
    <t> L.Hutta </t>
  </si>
  <si>
    <t>2445231.369 </t>
  </si>
  <si>
    <t> 18.09.1982 20:51 </t>
  </si>
  <si>
    <t> BBS 63 </t>
  </si>
  <si>
    <t>2445235.645 </t>
  </si>
  <si>
    <t> 23.09.1982 03:28 </t>
  </si>
  <si>
    <t>2445258.408 </t>
  </si>
  <si>
    <t> 15.10.1982 21:47 </t>
  </si>
  <si>
    <t> V.Bulant </t>
  </si>
  <si>
    <t>2445258.418 </t>
  </si>
  <si>
    <t> 15.10.1982 22:01 </t>
  </si>
  <si>
    <t> P.Neugebauer </t>
  </si>
  <si>
    <t>2445258.422 </t>
  </si>
  <si>
    <t> 15.10.1982 22:07 </t>
  </si>
  <si>
    <t> M.Zejda </t>
  </si>
  <si>
    <t>2445554.521 </t>
  </si>
  <si>
    <t> 08.08.1983 00:30 </t>
  </si>
  <si>
    <t> -0.011 </t>
  </si>
  <si>
    <t> P.Lutcha </t>
  </si>
  <si>
    <t>2445554.522 </t>
  </si>
  <si>
    <t> 08.08.1983 00:31 </t>
  </si>
  <si>
    <t> -0.010 </t>
  </si>
  <si>
    <t> P.Fiser </t>
  </si>
  <si>
    <t>2445554.527 </t>
  </si>
  <si>
    <t> 08.08.1983 00:38 </t>
  </si>
  <si>
    <t>2445579.447 </t>
  </si>
  <si>
    <t> 01.09.1983 22:43 </t>
  </si>
  <si>
    <t>2445609.340 </t>
  </si>
  <si>
    <t> 01.10.1983 20:09 </t>
  </si>
  <si>
    <t> M.Dietrich </t>
  </si>
  <si>
    <t> MVS 10.104 </t>
  </si>
  <si>
    <t>2445609.344 </t>
  </si>
  <si>
    <t> 01.10.1983 20:15 </t>
  </si>
  <si>
    <t>2445621.445 </t>
  </si>
  <si>
    <t> 13.10.1983 22:40 </t>
  </si>
  <si>
    <t> P.Kvackay </t>
  </si>
  <si>
    <t>2445624.292 </t>
  </si>
  <si>
    <t> 16.10.1983 19:00 </t>
  </si>
  <si>
    <t> BBS 69 </t>
  </si>
  <si>
    <t>2445671.275 </t>
  </si>
  <si>
    <t> 02.12.1983 18:36 </t>
  </si>
  <si>
    <t>2445915.423 </t>
  </si>
  <si>
    <t> 02.08.1984 22:09 </t>
  </si>
  <si>
    <t> BBS 73 </t>
  </si>
  <si>
    <t>2445976.643 </t>
  </si>
  <si>
    <t> 03.10.1984 03:25 </t>
  </si>
  <si>
    <t> D.Williams </t>
  </si>
  <si>
    <t>2445976.650 </t>
  </si>
  <si>
    <t> 03.10.1984 03:36 </t>
  </si>
  <si>
    <t> S.Cook </t>
  </si>
  <si>
    <t>2445981.629 </t>
  </si>
  <si>
    <t> 08.10.1984 03:05 </t>
  </si>
  <si>
    <t>2445992.303 </t>
  </si>
  <si>
    <t> 18.10.1984 19:16 </t>
  </si>
  <si>
    <t> A.Paschke </t>
  </si>
  <si>
    <t> BBS 74 </t>
  </si>
  <si>
    <t>2446002.261 </t>
  </si>
  <si>
    <t> 28.10.1984 18:15 </t>
  </si>
  <si>
    <t>2446019.349 </t>
  </si>
  <si>
    <t> 14.11.1984 20:22 </t>
  </si>
  <si>
    <t> S.Krampol </t>
  </si>
  <si>
    <t> BRNO 27 </t>
  </si>
  <si>
    <t>2446028.609 </t>
  </si>
  <si>
    <t> 24.11.1984 02:36 </t>
  </si>
  <si>
    <t>2446028.611 </t>
  </si>
  <si>
    <t> 24.11.1984 02:39 </t>
  </si>
  <si>
    <t>2446029.316 </t>
  </si>
  <si>
    <t> 24.11.1984 19:35 </t>
  </si>
  <si>
    <t>2446033.585 </t>
  </si>
  <si>
    <t> 29.11.1984 02:02 </t>
  </si>
  <si>
    <t>2446038.567 </t>
  </si>
  <si>
    <t> 04.12.1984 01:36 </t>
  </si>
  <si>
    <t>2446038.568 </t>
  </si>
  <si>
    <t> 04.12.1984 01:37 </t>
  </si>
  <si>
    <t>2446043.553 </t>
  </si>
  <si>
    <t> 09.12.1984 01:16 </t>
  </si>
  <si>
    <t>2446290.538 </t>
  </si>
  <si>
    <t> 13.08.1985 00:54 </t>
  </si>
  <si>
    <t> -0.012 </t>
  </si>
  <si>
    <t>2446290.545 </t>
  </si>
  <si>
    <t> 13.08.1985 01:04 </t>
  </si>
  <si>
    <t> S.Stefanisko </t>
  </si>
  <si>
    <t>2446305.501 </t>
  </si>
  <si>
    <t> 28.08.1985 00:01 </t>
  </si>
  <si>
    <t> BBS 81 </t>
  </si>
  <si>
    <t>2446320.450 </t>
  </si>
  <si>
    <t> 11.09.1985 22:48 </t>
  </si>
  <si>
    <t>2446344.650 </t>
  </si>
  <si>
    <t> 06.10.1985 03:36 </t>
  </si>
  <si>
    <t>2446350.345 </t>
  </si>
  <si>
    <t> 11.10.1985 20:16 </t>
  </si>
  <si>
    <t>2446355.324 </t>
  </si>
  <si>
    <t> 16.10.1985 19:46 </t>
  </si>
  <si>
    <t> O.Grögel </t>
  </si>
  <si>
    <t>BAVM 43 </t>
  </si>
  <si>
    <t>2446360.304 </t>
  </si>
  <si>
    <t> 21.10.1985 19:17 </t>
  </si>
  <si>
    <t> MVS 11.19 </t>
  </si>
  <si>
    <t>2446360.309 </t>
  </si>
  <si>
    <t> 21.10.1985 19:24 </t>
  </si>
  <si>
    <t>2446382.371 </t>
  </si>
  <si>
    <t> 12.11.1985 20:54 </t>
  </si>
  <si>
    <t>2446413.698 </t>
  </si>
  <si>
    <t> 14.12.1985 04:45 </t>
  </si>
  <si>
    <t>2446422.238 </t>
  </si>
  <si>
    <t> 22.12.1985 17:42 </t>
  </si>
  <si>
    <t>2446656.423 </t>
  </si>
  <si>
    <t> 13.08.1986 22:09 </t>
  </si>
  <si>
    <t> M.Möller </t>
  </si>
  <si>
    <t>BAVM 46 </t>
  </si>
  <si>
    <t>2446656.424 </t>
  </si>
  <si>
    <t> 13.08.1986 22:10 </t>
  </si>
  <si>
    <t> B.Koch </t>
  </si>
  <si>
    <t>2446678.490 </t>
  </si>
  <si>
    <t> 04.09.1986 23:45 </t>
  </si>
  <si>
    <t>2446743.273 </t>
  </si>
  <si>
    <t> 08.11.1986 18:33 </t>
  </si>
  <si>
    <t> A.Stuhl </t>
  </si>
  <si>
    <t> BRNO 31 </t>
  </si>
  <si>
    <t>2446759.639 </t>
  </si>
  <si>
    <t> 25.11.1986 03:20 </t>
  </si>
  <si>
    <t>2446769.607 </t>
  </si>
  <si>
    <t> 05.12.1986 02:34 </t>
  </si>
  <si>
    <t>2446774.591 </t>
  </si>
  <si>
    <t> 10.12.1986 02:11 </t>
  </si>
  <si>
    <t>2446779.564 </t>
  </si>
  <si>
    <t> 15.12.1986 01:32 </t>
  </si>
  <si>
    <t>2446999.520 </t>
  </si>
  <si>
    <t> 23.07.1987 00:28 </t>
  </si>
  <si>
    <t> BBS 86 </t>
  </si>
  <si>
    <t>2447014.466 </t>
  </si>
  <si>
    <t> 06.08.1987 23:11 </t>
  </si>
  <si>
    <t> E.Wunder </t>
  </si>
  <si>
    <t>BAVM 50 </t>
  </si>
  <si>
    <t>2447054.333 </t>
  </si>
  <si>
    <t> 15.09.1987 19:59 </t>
  </si>
  <si>
    <t>2447066.429 </t>
  </si>
  <si>
    <t> 27.09.1987 22:17 </t>
  </si>
  <si>
    <t>2447091.346 </t>
  </si>
  <si>
    <t> 22.10.1987 20:18 </t>
  </si>
  <si>
    <t>2447107.718 </t>
  </si>
  <si>
    <t> 08.11.1987 05:13 </t>
  </si>
  <si>
    <t> R.Hill </t>
  </si>
  <si>
    <t>2447387.461 </t>
  </si>
  <si>
    <t> 13.08.1988 23:03 </t>
  </si>
  <si>
    <t> A.Epple </t>
  </si>
  <si>
    <t>BAVM 52 </t>
  </si>
  <si>
    <t> M.Parada </t>
  </si>
  <si>
    <t> J.Polak </t>
  </si>
  <si>
    <t>2447464.344 </t>
  </si>
  <si>
    <t> 29.10.1988 20:15 </t>
  </si>
  <si>
    <t>2447469.315 </t>
  </si>
  <si>
    <t> 03.11.1988 19:33 </t>
  </si>
  <si>
    <t>2447474.318 </t>
  </si>
  <si>
    <t> 08.11.1988 19:37 </t>
  </si>
  <si>
    <t> 0.016 </t>
  </si>
  <si>
    <t> BBS 90 </t>
  </si>
  <si>
    <t>2447794.620 </t>
  </si>
  <si>
    <t> 25.09.1989 02:52 </t>
  </si>
  <si>
    <t>2447851.561 </t>
  </si>
  <si>
    <t> 21.11.1989 01:27 </t>
  </si>
  <si>
    <t>2447853.693 </t>
  </si>
  <si>
    <t> 23.11.1989 04:37 </t>
  </si>
  <si>
    <t> -0.007 </t>
  </si>
  <si>
    <t> M.Smith </t>
  </si>
  <si>
    <t>2448123.473 </t>
  </si>
  <si>
    <t> 19.08.1990 23:21 </t>
  </si>
  <si>
    <t> A.Lakostik </t>
  </si>
  <si>
    <t>2448123.479 </t>
  </si>
  <si>
    <t> 19.08.1990 23:29 </t>
  </si>
  <si>
    <t> M.Copikova </t>
  </si>
  <si>
    <t>2448148.395 </t>
  </si>
  <si>
    <t> 13.09.1990 21:28 </t>
  </si>
  <si>
    <t> J.Pietz </t>
  </si>
  <si>
    <t>BAVM 59 </t>
  </si>
  <si>
    <t>2448205.336 </t>
  </si>
  <si>
    <t> 09.11.1990 20:03 </t>
  </si>
  <si>
    <t>2448219.569 </t>
  </si>
  <si>
    <t> 24.11.1990 01:39 </t>
  </si>
  <si>
    <t>2448266.552 </t>
  </si>
  <si>
    <t> 10.01.1991 01:14 </t>
  </si>
  <si>
    <t>2448480.814 </t>
  </si>
  <si>
    <t> 12.08.1991 07:32 </t>
  </si>
  <si>
    <t>2448481.524 </t>
  </si>
  <si>
    <t> 13.08.1991 00:34 </t>
  </si>
  <si>
    <t> J.Sojka </t>
  </si>
  <si>
    <t>2448506.423 </t>
  </si>
  <si>
    <t> 06.09.1991 22:09 </t>
  </si>
  <si>
    <t> -0.013 </t>
  </si>
  <si>
    <t> L.Honzik </t>
  </si>
  <si>
    <t>2448545.587 </t>
  </si>
  <si>
    <t> 16.10.1991 02:05 </t>
  </si>
  <si>
    <t>2448859.500 </t>
  </si>
  <si>
    <t> 25.08.1992 00:00 </t>
  </si>
  <si>
    <t> J.Chlachula </t>
  </si>
  <si>
    <t>2448859.507 </t>
  </si>
  <si>
    <t> 25.08.1992 00:10 </t>
  </si>
  <si>
    <t> Ma.Kolarik </t>
  </si>
  <si>
    <t>2448859.512 </t>
  </si>
  <si>
    <t> 25.08.1992 00:17 </t>
  </si>
  <si>
    <t> M.Ingr </t>
  </si>
  <si>
    <t>2448863.766 </t>
  </si>
  <si>
    <t> 29.08.1992 06:23 </t>
  </si>
  <si>
    <t>2448873.733 </t>
  </si>
  <si>
    <t> 08.09.1992 05:35 </t>
  </si>
  <si>
    <t>2448935.3002 </t>
  </si>
  <si>
    <t> 08.11.1992 19:12 </t>
  </si>
  <si>
    <t> -0.0055 </t>
  </si>
  <si>
    <t> S.Özdemir </t>
  </si>
  <si>
    <t>IBVS 4380 </t>
  </si>
  <si>
    <t>2448939.2161 </t>
  </si>
  <si>
    <t> 12.11.1992 17:11 </t>
  </si>
  <si>
    <t> -0.0046 </t>
  </si>
  <si>
    <t> S.Selam </t>
  </si>
  <si>
    <t>2449215.413 </t>
  </si>
  <si>
    <t> 15.08.1993 21:54 </t>
  </si>
  <si>
    <t> P.Stuchlik </t>
  </si>
  <si>
    <t>2449224.650 </t>
  </si>
  <si>
    <t> 25.08.1993 03:36 </t>
  </si>
  <si>
    <t>2449241.735 </t>
  </si>
  <si>
    <t> 11.09.1993 05:38 </t>
  </si>
  <si>
    <t>2449246.3631 </t>
  </si>
  <si>
    <t> 15.09.1993 20:42 </t>
  </si>
  <si>
    <t> -0.0066 </t>
  </si>
  <si>
    <t> H.Ak </t>
  </si>
  <si>
    <t>2449248.4963 </t>
  </si>
  <si>
    <t> 17.09.1993 23:54 </t>
  </si>
  <si>
    <t> -0.0088 </t>
  </si>
  <si>
    <t> A.Akalin </t>
  </si>
  <si>
    <t>2449276.2546 </t>
  </si>
  <si>
    <t> 15.10.1993 18:06 </t>
  </si>
  <si>
    <t> -0.0114 </t>
  </si>
  <si>
    <t>G</t>
  </si>
  <si>
    <t> H.Dündar </t>
  </si>
  <si>
    <t>2449277.3259 </t>
  </si>
  <si>
    <t> 16.10.1993 19:49 </t>
  </si>
  <si>
    <t> -0.0078 </t>
  </si>
  <si>
    <t>2449333.560 </t>
  </si>
  <si>
    <t> 12.12.1993 01:26 </t>
  </si>
  <si>
    <t>2449543.544 </t>
  </si>
  <si>
    <t> 10.07.1994 01:03 </t>
  </si>
  <si>
    <t> C.Barani </t>
  </si>
  <si>
    <t> BBS 108 </t>
  </si>
  <si>
    <t>2449543.550 </t>
  </si>
  <si>
    <t> 10.07.1994 01:12 </t>
  </si>
  <si>
    <t> F.Acerbi </t>
  </si>
  <si>
    <t> BBS 107 </t>
  </si>
  <si>
    <t>2449553.5085 </t>
  </si>
  <si>
    <t> 20.07.1994 00:12 </t>
  </si>
  <si>
    <t> -0.0101 </t>
  </si>
  <si>
    <t> B.Gürol </t>
  </si>
  <si>
    <t>2449602.630 </t>
  </si>
  <si>
    <t> 07.09.1994 03:07 </t>
  </si>
  <si>
    <t>2450008.3599 </t>
  </si>
  <si>
    <t> 17.10.1995 20:38 </t>
  </si>
  <si>
    <t> -0.0097 </t>
  </si>
  <si>
    <t>o</t>
  </si>
  <si>
    <t> W.Kleikamp </t>
  </si>
  <si>
    <t>BAVM 90 </t>
  </si>
  <si>
    <t>2450008.3603 </t>
  </si>
  <si>
    <t> -0.0093 </t>
  </si>
  <si>
    <t> M.Wolf </t>
  </si>
  <si>
    <t> BBS 110 </t>
  </si>
  <si>
    <t>2450050.3564 </t>
  </si>
  <si>
    <t> 28.11.1995 20:33 </t>
  </si>
  <si>
    <t> -0.0104 </t>
  </si>
  <si>
    <t>2450376.3686 </t>
  </si>
  <si>
    <t> 19.10.1996 20:50 </t>
  </si>
  <si>
    <t> -0.0103 </t>
  </si>
  <si>
    <t>BAVM 102 </t>
  </si>
  <si>
    <t>2450396.300 </t>
  </si>
  <si>
    <t> 08.11.1996 19:12 </t>
  </si>
  <si>
    <t>BAVM 101 </t>
  </si>
  <si>
    <t>2450423.356 </t>
  </si>
  <si>
    <t> 05.12.1996 20:32 </t>
  </si>
  <si>
    <t> D.Girrbach </t>
  </si>
  <si>
    <t>2450672.4793 </t>
  </si>
  <si>
    <t> 11.08.1997 23:30 </t>
  </si>
  <si>
    <t> -0.0153 </t>
  </si>
  <si>
    <t>-I</t>
  </si>
  <si>
    <t> D.Husar </t>
  </si>
  <si>
    <t>2450672.4811 </t>
  </si>
  <si>
    <t> 11.08.1997 23:32 </t>
  </si>
  <si>
    <t>7693</t>
  </si>
  <si>
    <t> -0.0135 </t>
  </si>
  <si>
    <t> W.Ogloza </t>
  </si>
  <si>
    <t>IBVS 4534 </t>
  </si>
  <si>
    <t>2450717.337 </t>
  </si>
  <si>
    <t> 25.09.1997 20:05 </t>
  </si>
  <si>
    <t>7756</t>
  </si>
  <si>
    <t>BAVM 113 </t>
  </si>
  <si>
    <t>2450754.348 </t>
  </si>
  <si>
    <t> 01.11.1997 20:21 </t>
  </si>
  <si>
    <t>7808</t>
  </si>
  <si>
    <t> R.Meyer </t>
  </si>
  <si>
    <t>2451035.40044 </t>
  </si>
  <si>
    <t> 09.08.1998 21:36 </t>
  </si>
  <si>
    <t>8203</t>
  </si>
  <si>
    <t> -0.12077 </t>
  </si>
  <si>
    <t>IBVS 5069 </t>
  </si>
  <si>
    <t>2451035.40058 </t>
  </si>
  <si>
    <t> -0.12063 </t>
  </si>
  <si>
    <t>2451035.40130 </t>
  </si>
  <si>
    <t> 09.08.1998 21:37 </t>
  </si>
  <si>
    <t> -0.11991 </t>
  </si>
  <si>
    <t>U</t>
  </si>
  <si>
    <t>2451807.4721 </t>
  </si>
  <si>
    <t> 19.09.2000 23:19 </t>
  </si>
  <si>
    <t>9287.5</t>
  </si>
  <si>
    <t> -0.0144 </t>
  </si>
  <si>
    <t>BAVM 152 </t>
  </si>
  <si>
    <t>2451818.5020 </t>
  </si>
  <si>
    <t> 01.10.2000 00:02 </t>
  </si>
  <si>
    <t>9303</t>
  </si>
  <si>
    <t> -0.0177 </t>
  </si>
  <si>
    <t> H.Achterberg </t>
  </si>
  <si>
    <t>2451868.3321 </t>
  </si>
  <si>
    <t> 19.11.2000 19:58 </t>
  </si>
  <si>
    <t>9373</t>
  </si>
  <si>
    <t> -0.0148 </t>
  </si>
  <si>
    <t>2452278.3363 </t>
  </si>
  <si>
    <t> 03.01.2002 20:04 </t>
  </si>
  <si>
    <t>9949</t>
  </si>
  <si>
    <t> -0.0170 </t>
  </si>
  <si>
    <t> G.Maintz </t>
  </si>
  <si>
    <t>2452530.3191 </t>
  </si>
  <si>
    <t> 12.09.2002 19:39 </t>
  </si>
  <si>
    <t>10303</t>
  </si>
  <si>
    <t> -0.0174 </t>
  </si>
  <si>
    <t>BAVM 158 </t>
  </si>
  <si>
    <t>2452542.7862 </t>
  </si>
  <si>
    <t> 25.09.2002 06:52 </t>
  </si>
  <si>
    <t>10320.5</t>
  </si>
  <si>
    <t> -0.0071 </t>
  </si>
  <si>
    <t> Karska&amp;Maciejewski </t>
  </si>
  <si>
    <t>IBVS 5380 </t>
  </si>
  <si>
    <t>2452567.3312 </t>
  </si>
  <si>
    <t> 19.10.2002 19:56 </t>
  </si>
  <si>
    <t>10355</t>
  </si>
  <si>
    <t> -0.0198 </t>
  </si>
  <si>
    <t> U.Schmidt </t>
  </si>
  <si>
    <t>2452572.6843 </t>
  </si>
  <si>
    <t> 25.10.2002 04:25 </t>
  </si>
  <si>
    <t>10362.5</t>
  </si>
  <si>
    <t> -0.0053 </t>
  </si>
  <si>
    <t>2452573.0329 </t>
  </si>
  <si>
    <t> 25.10.2002 12:47 </t>
  </si>
  <si>
    <t>10363</t>
  </si>
  <si>
    <t> -0.0126 </t>
  </si>
  <si>
    <t>2452594.3820 </t>
  </si>
  <si>
    <t> 15.11.2002 21:10 </t>
  </si>
  <si>
    <t>10393</t>
  </si>
  <si>
    <t> -0.0180 </t>
  </si>
  <si>
    <t> T.Tanriverdi et al. </t>
  </si>
  <si>
    <t>IBVS 5407 </t>
  </si>
  <si>
    <t>2452843.5166 </t>
  </si>
  <si>
    <t> 23.07.2003 00:23 </t>
  </si>
  <si>
    <t>10743</t>
  </si>
  <si>
    <t> -0.0193 </t>
  </si>
  <si>
    <t>m</t>
  </si>
  <si>
    <t> B.Gürol et al. </t>
  </si>
  <si>
    <t>IBVS 5791 </t>
  </si>
  <si>
    <t>2452888.3606 </t>
  </si>
  <si>
    <t> 05.09.2003 20:39 </t>
  </si>
  <si>
    <t>10806</t>
  </si>
  <si>
    <t> -0.0197 </t>
  </si>
  <si>
    <t> T.Krajci </t>
  </si>
  <si>
    <t>IBVS 5592 </t>
  </si>
  <si>
    <t>2452903.3083 </t>
  </si>
  <si>
    <t> 20.09.2003 19:23 </t>
  </si>
  <si>
    <t>10827</t>
  </si>
  <si>
    <t> -0.0202 </t>
  </si>
  <si>
    <t>BAVM 172 </t>
  </si>
  <si>
    <t>2452908.2924 </t>
  </si>
  <si>
    <t> 25.09.2003 19:01 </t>
  </si>
  <si>
    <t>10834</t>
  </si>
  <si>
    <t> -0.0188 </t>
  </si>
  <si>
    <t>2452950.2871 </t>
  </si>
  <si>
    <t> 06.11.2003 18:53 </t>
  </si>
  <si>
    <t>10893</t>
  </si>
  <si>
    <t> -0.0213 </t>
  </si>
  <si>
    <t> B.Schlereth </t>
  </si>
  <si>
    <t>2453236.4400 </t>
  </si>
  <si>
    <t> 18.08.2004 22:33 </t>
  </si>
  <si>
    <t>11295</t>
  </si>
  <si>
    <t> B.Albayrak et al. </t>
  </si>
  <si>
    <t>IBVS 5649 </t>
  </si>
  <si>
    <t>2453251.381 </t>
  </si>
  <si>
    <t> 02.09.2004 21:08 </t>
  </si>
  <si>
    <t>11316</t>
  </si>
  <si>
    <t> -0.026 </t>
  </si>
  <si>
    <t> R.Obertrifter </t>
  </si>
  <si>
    <t>BAVM 202 </t>
  </si>
  <si>
    <t>2453251.384 </t>
  </si>
  <si>
    <t> 02.09.2004 21:12 </t>
  </si>
  <si>
    <t> -0.023 </t>
  </si>
  <si>
    <t> G.-U.Flechsig </t>
  </si>
  <si>
    <t>BAVM 174 </t>
  </si>
  <si>
    <t>2453251.386 </t>
  </si>
  <si>
    <t> 02.09.2004 21:15 </t>
  </si>
  <si>
    <t> -0.021 </t>
  </si>
  <si>
    <t> K.Rätz </t>
  </si>
  <si>
    <t>2453251.391 </t>
  </si>
  <si>
    <t> 02.09.2004 21:23 </t>
  </si>
  <si>
    <t> -0.016 </t>
  </si>
  <si>
    <t>2453262.4225 </t>
  </si>
  <si>
    <t> 13.09.2004 22:08 </t>
  </si>
  <si>
    <t>11331.5</t>
  </si>
  <si>
    <t> -0.0176 </t>
  </si>
  <si>
    <t> F.Agerer </t>
  </si>
  <si>
    <t>BAVM 173 </t>
  </si>
  <si>
    <t>2453265.6239 </t>
  </si>
  <si>
    <t> 17.09.2004 02:58 </t>
  </si>
  <si>
    <t>11336</t>
  </si>
  <si>
    <t>C </t>
  </si>
  <si>
    <t> W.Ogloza et al. </t>
  </si>
  <si>
    <t>IBVS 5843 </t>
  </si>
  <si>
    <t>2453267.7591 </t>
  </si>
  <si>
    <t> 19.09.2004 06:13 </t>
  </si>
  <si>
    <t>11339</t>
  </si>
  <si>
    <t> -0.0196 </t>
  </si>
  <si>
    <t>2453272.7415 </t>
  </si>
  <si>
    <t> 24.09.2004 05:47 </t>
  </si>
  <si>
    <t>11346</t>
  </si>
  <si>
    <t> -0.0199 </t>
  </si>
  <si>
    <t>2453282.7067 </t>
  </si>
  <si>
    <t> 04.10.2004 04:57 </t>
  </si>
  <si>
    <t>11360</t>
  </si>
  <si>
    <t> -0.0201 </t>
  </si>
  <si>
    <t>2453285.5554 </t>
  </si>
  <si>
    <t> 07.10.2004 01:19 </t>
  </si>
  <si>
    <t>11364</t>
  </si>
  <si>
    <t> -0.0187 </t>
  </si>
  <si>
    <t>R</t>
  </si>
  <si>
    <t> G.Lubcke </t>
  </si>
  <si>
    <t>2453325.4174 </t>
  </si>
  <si>
    <t> 15.11.2004 22:01 </t>
  </si>
  <si>
    <t>11420</t>
  </si>
  <si>
    <t> -0.0185 </t>
  </si>
  <si>
    <t> W.Quester </t>
  </si>
  <si>
    <t>2453614.4169 </t>
  </si>
  <si>
    <t> 31.08.2005 22:00 </t>
  </si>
  <si>
    <t>11826</t>
  </si>
  <si>
    <t> -0.0166 </t>
  </si>
  <si>
    <t> V.Bakis et al. </t>
  </si>
  <si>
    <t>IBVS 5662 </t>
  </si>
  <si>
    <t>2453634.3450 </t>
  </si>
  <si>
    <t> 20.09.2005 20:16 </t>
  </si>
  <si>
    <t>11854</t>
  </si>
  <si>
    <t>BAVM 178 </t>
  </si>
  <si>
    <t>2453671.36089 </t>
  </si>
  <si>
    <t> 27.10.2005 20:39 </t>
  </si>
  <si>
    <t>11906</t>
  </si>
  <si>
    <t> -0.01793 </t>
  </si>
  <si>
    <t> R.Ehrenberger </t>
  </si>
  <si>
    <t>OEJV 0074 </t>
  </si>
  <si>
    <t>2453967.4772 </t>
  </si>
  <si>
    <t> 19.08.2006 23:27 </t>
  </si>
  <si>
    <t>12322</t>
  </si>
  <si>
    <t> S.Parimucha et al. </t>
  </si>
  <si>
    <t>IBVS 5777 </t>
  </si>
  <si>
    <t>2453991.3226 </t>
  </si>
  <si>
    <t> 12.09.2006 19:44 </t>
  </si>
  <si>
    <t>12355.5</t>
  </si>
  <si>
    <t> -0.0179 </t>
  </si>
  <si>
    <t> S.Dogru et al. </t>
  </si>
  <si>
    <t>IBVS 5746 </t>
  </si>
  <si>
    <t>2454016.5930 </t>
  </si>
  <si>
    <t> 08.10.2006 02:13 </t>
  </si>
  <si>
    <t>12391</t>
  </si>
  <si>
    <t> JAAVSO 41;122 </t>
  </si>
  <si>
    <t>2454024.4239 </t>
  </si>
  <si>
    <t> 15.10.2006 22:10 </t>
  </si>
  <si>
    <t>12402</t>
  </si>
  <si>
    <t> -0.0161 </t>
  </si>
  <si>
    <t>BAVM 183 </t>
  </si>
  <si>
    <t>2454027.27059 </t>
  </si>
  <si>
    <t> 18.10.2006 18:29 </t>
  </si>
  <si>
    <t>12406</t>
  </si>
  <si>
    <t> -0.01663 </t>
  </si>
  <si>
    <t>2454096.31773 </t>
  </si>
  <si>
    <t> 26.12.2006 19:37 </t>
  </si>
  <si>
    <t>12503</t>
  </si>
  <si>
    <t> -0.01572 </t>
  </si>
  <si>
    <t>2454309.5089 </t>
  </si>
  <si>
    <t> 28.07.2007 00:12 </t>
  </si>
  <si>
    <t>12802.5</t>
  </si>
  <si>
    <t> -0.0137 </t>
  </si>
  <si>
    <t>IBVS 5898 </t>
  </si>
  <si>
    <t>2454335.4878 </t>
  </si>
  <si>
    <t> 22.08.2007 23:42 </t>
  </si>
  <si>
    <t>12839</t>
  </si>
  <si>
    <t> T.Kilicoglu et al. </t>
  </si>
  <si>
    <t>IBVS 5801 </t>
  </si>
  <si>
    <t>2454335.48864 </t>
  </si>
  <si>
    <t> 22.08.2007 23:43 </t>
  </si>
  <si>
    <t> -0.01526 </t>
  </si>
  <si>
    <t> L.Šmelcer </t>
  </si>
  <si>
    <t>2454335.48874 </t>
  </si>
  <si>
    <t> -0.01516 </t>
  </si>
  <si>
    <t>2454394.5693 </t>
  </si>
  <si>
    <t> 21.10.2007 01:39 </t>
  </si>
  <si>
    <t>12922</t>
  </si>
  <si>
    <t> -0.0154 </t>
  </si>
  <si>
    <t>ns</t>
  </si>
  <si>
    <t>JAAVSO 36(2);171 </t>
  </si>
  <si>
    <t>2454416.6361 </t>
  </si>
  <si>
    <t> 12.11.2007 03:15 </t>
  </si>
  <si>
    <t>12953</t>
  </si>
  <si>
    <t> -0.0149 </t>
  </si>
  <si>
    <t> J.Bialozynski </t>
  </si>
  <si>
    <t>2454436.5670 </t>
  </si>
  <si>
    <t> 02.12.2007 01:36 </t>
  </si>
  <si>
    <t>12981</t>
  </si>
  <si>
    <t> S.Dvorak </t>
  </si>
  <si>
    <t>IBVS 5814 </t>
  </si>
  <si>
    <t>2454710.618 </t>
  </si>
  <si>
    <t> 01.09.2008 02:49 </t>
  </si>
  <si>
    <t>13366</t>
  </si>
  <si>
    <t>JAAVSO 36(2);186 </t>
  </si>
  <si>
    <t>2454738.3787 </t>
  </si>
  <si>
    <t> 28.09.2008 21:05 </t>
  </si>
  <si>
    <t>13405</t>
  </si>
  <si>
    <t>2454774.6840 </t>
  </si>
  <si>
    <t> 04.11.2008 04:24 </t>
  </si>
  <si>
    <t>13456</t>
  </si>
  <si>
    <t> -0.0109 </t>
  </si>
  <si>
    <t>IBVS 5871 </t>
  </si>
  <si>
    <t>2454799.5955 </t>
  </si>
  <si>
    <t> 29.11.2008 02:17 </t>
  </si>
  <si>
    <t>13491</t>
  </si>
  <si>
    <t> -0.0129 </t>
  </si>
  <si>
    <t> K.Menzies </t>
  </si>
  <si>
    <t>JAAVSO 37(1);44 </t>
  </si>
  <si>
    <t>2455044.4620 </t>
  </si>
  <si>
    <t> 31.07.2009 23:05 </t>
  </si>
  <si>
    <t>13835</t>
  </si>
  <si>
    <t> N.Erkan et al. </t>
  </si>
  <si>
    <t>IBVS 5924 </t>
  </si>
  <si>
    <t>2455085.7474 </t>
  </si>
  <si>
    <t> 11.09.2009 05:56 </t>
  </si>
  <si>
    <t>13893</t>
  </si>
  <si>
    <t> JAAVSO 38;120 </t>
  </si>
  <si>
    <t>2455116.3557 </t>
  </si>
  <si>
    <t> 11.10.2009 20:32 </t>
  </si>
  <si>
    <t>13936</t>
  </si>
  <si>
    <t> -0.0112 </t>
  </si>
  <si>
    <t>2455429.5569 </t>
  </si>
  <si>
    <t> 21.08.2010 01:21 </t>
  </si>
  <si>
    <t>14376</t>
  </si>
  <si>
    <t> -0.0094 </t>
  </si>
  <si>
    <t>IBVS 5988 </t>
  </si>
  <si>
    <t>2455820.346 </t>
  </si>
  <si>
    <t> 15.09.2011 20:18 </t>
  </si>
  <si>
    <t>14925</t>
  </si>
  <si>
    <t>OEJV 0142 </t>
  </si>
  <si>
    <t>2455867.32725 </t>
  </si>
  <si>
    <t> 01.11.2011 19:51 </t>
  </si>
  <si>
    <t>14991</t>
  </si>
  <si>
    <t> -0.00640 </t>
  </si>
  <si>
    <t>OEJV 0160 </t>
  </si>
  <si>
    <t>2455867.32735 </t>
  </si>
  <si>
    <t> -0.00630 </t>
  </si>
  <si>
    <t>2456163.4447 </t>
  </si>
  <si>
    <t> 23.08.2012 22:40 </t>
  </si>
  <si>
    <t> -0.0047 </t>
  </si>
  <si>
    <t>IBVS 6044 </t>
  </si>
  <si>
    <t>2456189.7822 </t>
  </si>
  <si>
    <t> 19.09.2012 06:46 </t>
  </si>
  <si>
    <t> -0.0045 </t>
  </si>
  <si>
    <t> R.Sabo </t>
  </si>
  <si>
    <t>2456219.6785 </t>
  </si>
  <si>
    <t> 19.10.2012 04:17 </t>
  </si>
  <si>
    <t> G.Frey </t>
  </si>
  <si>
    <t> JAAVSO 42;426 </t>
  </si>
  <si>
    <t>2456501.56 </t>
  </si>
  <si>
    <t> 28.07.2013 01:26 </t>
  </si>
  <si>
    <t> -0.00 </t>
  </si>
  <si>
    <t> M.&amp; K.Rätz </t>
  </si>
  <si>
    <t>BAVM 234 </t>
  </si>
  <si>
    <t>2456537.8635 </t>
  </si>
  <si>
    <t> 02.09.2013 08:43 </t>
  </si>
  <si>
    <t> -0.0016 </t>
  </si>
  <si>
    <t>2456557.7934 </t>
  </si>
  <si>
    <t> 22.09.2013 07:02 </t>
  </si>
  <si>
    <t> -0.0025 </t>
  </si>
  <si>
    <t> B.Manske </t>
  </si>
  <si>
    <t>2456557.7946 </t>
  </si>
  <si>
    <t> 22.09.2013 07:04 </t>
  </si>
  <si>
    <t> -0.0013 </t>
  </si>
  <si>
    <t>2456565.6246 </t>
  </si>
  <si>
    <t> 30.09.2013 02:59 </t>
  </si>
  <si>
    <t>2456567.7599 </t>
  </si>
  <si>
    <t> 02.10.2013 06:14 </t>
  </si>
  <si>
    <t> -0.0015 </t>
  </si>
  <si>
    <t>2456587.6911 </t>
  </si>
  <si>
    <t> 22.10.2013 04:35 </t>
  </si>
  <si>
    <t>2456588.4035 </t>
  </si>
  <si>
    <t> 22.10.2013 21:41 </t>
  </si>
  <si>
    <t> -0.0006 </t>
  </si>
  <si>
    <t>2456602.6394 </t>
  </si>
  <si>
    <t> 06.11.2013 03:20 </t>
  </si>
  <si>
    <t>2456929.3667 </t>
  </si>
  <si>
    <t> 28.09.2014 20:48 </t>
  </si>
  <si>
    <t> 0.0024 </t>
  </si>
  <si>
    <t>BAVM 239 </t>
  </si>
  <si>
    <t>2456930.4362 </t>
  </si>
  <si>
    <t> 29.09.2014 22:28 </t>
  </si>
  <si>
    <t> 0.0042 </t>
  </si>
  <si>
    <t>2425918.351 </t>
  </si>
  <si>
    <t> 02.11.1929 20:25 </t>
  </si>
  <si>
    <t>P </t>
  </si>
  <si>
    <t> A.Jensch </t>
  </si>
  <si>
    <t>2426000.233 </t>
  </si>
  <si>
    <t> 23.01.1930 17:35 </t>
  </si>
  <si>
    <t> 0.020 </t>
  </si>
  <si>
    <t>2426249.364 </t>
  </si>
  <si>
    <t> 29.09.1930 20:44 </t>
  </si>
  <si>
    <t>2426266.444 </t>
  </si>
  <si>
    <t> 16.10.1930 22:39 </t>
  </si>
  <si>
    <t> 0.012 </t>
  </si>
  <si>
    <t>2426624.458 </t>
  </si>
  <si>
    <t> 09.10.1931 22:59 </t>
  </si>
  <si>
    <t> -0.018 </t>
  </si>
  <si>
    <t>2426960.460 </t>
  </si>
  <si>
    <t> 09.09.1932 23:02 </t>
  </si>
  <si>
    <t>2426980.384 </t>
  </si>
  <si>
    <t> 29.09.1932 21:12 </t>
  </si>
  <si>
    <t>2427738.474 </t>
  </si>
  <si>
    <t> 27.10.1934 23:22 </t>
  </si>
  <si>
    <t> R.Szafraniec </t>
  </si>
  <si>
    <t>2428031.591 </t>
  </si>
  <si>
    <t> 17.08.1935 02:11 </t>
  </si>
  <si>
    <t> -0.147 </t>
  </si>
  <si>
    <t> S.Gaposchkin </t>
  </si>
  <si>
    <t>2428432.491 </t>
  </si>
  <si>
    <t> 20.09.1936 23:47 </t>
  </si>
  <si>
    <t> W.Opalski </t>
  </si>
  <si>
    <t>2428434.627 </t>
  </si>
  <si>
    <t> 23.09.1936 03:02 </t>
  </si>
  <si>
    <t>2428452.417 </t>
  </si>
  <si>
    <t> 10.10.1936 22:00 </t>
  </si>
  <si>
    <t>2428454.557 </t>
  </si>
  <si>
    <t> 13.10.1936 01:22 </t>
  </si>
  <si>
    <t>2428457.405 </t>
  </si>
  <si>
    <t> 15.10.1936 21:43 </t>
  </si>
  <si>
    <t>2428459.541 </t>
  </si>
  <si>
    <t> 18.10.1936 00:59 </t>
  </si>
  <si>
    <t>2428460.251 </t>
  </si>
  <si>
    <t> 18.10.1936 18:01 </t>
  </si>
  <si>
    <t>2431273.346 </t>
  </si>
  <si>
    <t> 01.07.1944 20:18 </t>
  </si>
  <si>
    <t> W.Zessewitsch </t>
  </si>
  <si>
    <t>2432441.441 </t>
  </si>
  <si>
    <t> 12.09.1947 22:35 </t>
  </si>
  <si>
    <t>2432794.497 </t>
  </si>
  <si>
    <t> 30.08.1948 23:55 </t>
  </si>
  <si>
    <t>2432809.443 </t>
  </si>
  <si>
    <t> 14.09.1948 22:37 </t>
  </si>
  <si>
    <t>2433170.334 </t>
  </si>
  <si>
    <t> 10.09.1949 20:00 </t>
  </si>
  <si>
    <t>2433187.412 </t>
  </si>
  <si>
    <t> 27.09.1949 21:53 </t>
  </si>
  <si>
    <t>2433538.344 </t>
  </si>
  <si>
    <t> 13.09.1950 20:15 </t>
  </si>
  <si>
    <t>2433570.378 </t>
  </si>
  <si>
    <t> 15.10.1950 21:04 </t>
  </si>
  <si>
    <t>2433871.478 </t>
  </si>
  <si>
    <t> 12.08.1951 23:28 </t>
  </si>
  <si>
    <t>2433913.474 </t>
  </si>
  <si>
    <t> 23.09.1951 23:22 </t>
  </si>
  <si>
    <t> A.Kruszewski </t>
  </si>
  <si>
    <t>2433916.324 </t>
  </si>
  <si>
    <t> 26.09.1951 19:46 </t>
  </si>
  <si>
    <t>2433918.451 </t>
  </si>
  <si>
    <t> 28.09.1951 22:49 </t>
  </si>
  <si>
    <t>2433928.424 </t>
  </si>
  <si>
    <t> 08.10.1951 22:10 </t>
  </si>
  <si>
    <t>2434239.490 </t>
  </si>
  <si>
    <t> 14.08.1952 23:45 </t>
  </si>
  <si>
    <t>2434254.441 </t>
  </si>
  <si>
    <t> 29.08.1952 22:35 </t>
  </si>
  <si>
    <t>2434580.455 </t>
  </si>
  <si>
    <t> 21.07.1953 22:55 </t>
  </si>
  <si>
    <t>2434664.440 </t>
  </si>
  <si>
    <t> 13.10.1953 22:33 </t>
  </si>
  <si>
    <t>2435010.385 </t>
  </si>
  <si>
    <t> 24.09.1954 21:14 </t>
  </si>
  <si>
    <t>2435341.383 </t>
  </si>
  <si>
    <t> 21.08.1955 21:11 </t>
  </si>
  <si>
    <t>2435366.302 </t>
  </si>
  <si>
    <t> 15.09.1955 19:14 </t>
  </si>
  <si>
    <t>2435699.432 </t>
  </si>
  <si>
    <t> 13.08.1956 22:22 </t>
  </si>
  <si>
    <t>2435719.355 </t>
  </si>
  <si>
    <t> 02.09.1956 20:31 </t>
  </si>
  <si>
    <t>2435731.449 </t>
  </si>
  <si>
    <t> 14.09.1956 22:46 </t>
  </si>
  <si>
    <t>2435746.409 </t>
  </si>
  <si>
    <t> 29.09.1956 21:48 </t>
  </si>
  <si>
    <t>2435838.231 </t>
  </si>
  <si>
    <t> 30.12.1956 17:32 </t>
  </si>
  <si>
    <t> H.Huth </t>
  </si>
  <si>
    <t>2436079.549 </t>
  </si>
  <si>
    <t> 29.08.1957 01:10 </t>
  </si>
  <si>
    <t>2436450.390 </t>
  </si>
  <si>
    <t> 03.09.1958 21:21 </t>
  </si>
  <si>
    <t>2436455.378 </t>
  </si>
  <si>
    <t> 08.09.1958 21:04 </t>
  </si>
  <si>
    <t> J.Kordylewski </t>
  </si>
  <si>
    <t>2436462.488 </t>
  </si>
  <si>
    <t> 15.09.1958 23:42 </t>
  </si>
  <si>
    <t>2436818.388 </t>
  </si>
  <si>
    <t> 06.09.1959 21:18 </t>
  </si>
  <si>
    <t>2437193.535 </t>
  </si>
  <si>
    <t> 16.09.1960 00:50 </t>
  </si>
  <si>
    <t> W.Piechowicz </t>
  </si>
  <si>
    <t>2437193.540 </t>
  </si>
  <si>
    <t> 16.09.1960 00:57 </t>
  </si>
  <si>
    <t> B.Czerlunczakiewic </t>
  </si>
  <si>
    <t>2437196.381 </t>
  </si>
  <si>
    <t> 18.09.1960 21:08 </t>
  </si>
  <si>
    <t>2437196.383 </t>
  </si>
  <si>
    <t> 18.09.1960 21:11 </t>
  </si>
  <si>
    <t> J.Rodzinski </t>
  </si>
  <si>
    <t>2437196.391 </t>
  </si>
  <si>
    <t> 18.09.1960 21:23 </t>
  </si>
  <si>
    <t> A.Slowik </t>
  </si>
  <si>
    <t>2437270.403 </t>
  </si>
  <si>
    <t> 01.12.1960 21:40 </t>
  </si>
  <si>
    <t> F.Gerhart </t>
  </si>
  <si>
    <t>2437270.406 </t>
  </si>
  <si>
    <t> 01.12.1960 21:44 </t>
  </si>
  <si>
    <t> E.Pohl </t>
  </si>
  <si>
    <t>2437517.401 </t>
  </si>
  <si>
    <t> 05.08.1961 21:37 </t>
  </si>
  <si>
    <t> H.Brancewicz </t>
  </si>
  <si>
    <t>2437517.405 </t>
  </si>
  <si>
    <t> 05.08.1961 21:43 </t>
  </si>
  <si>
    <t> Z.Slowik </t>
  </si>
  <si>
    <t>2437517.410 </t>
  </si>
  <si>
    <t> 05.08.1961 21:50 </t>
  </si>
  <si>
    <t> A.Slowikowna </t>
  </si>
  <si>
    <t>2437517.414 </t>
  </si>
  <si>
    <t> 05.08.1961 21:56 </t>
  </si>
  <si>
    <t>2437522.3946 </t>
  </si>
  <si>
    <t> 10.08.1961 21:28 </t>
  </si>
  <si>
    <t> 0.0035 </t>
  </si>
  <si>
    <t>2437523.4620 </t>
  </si>
  <si>
    <t> 11.08.1961 23:05 </t>
  </si>
  <si>
    <t> 0.0032 </t>
  </si>
  <si>
    <t>2437527.3776 </t>
  </si>
  <si>
    <t> 15.08.1961 21:03 </t>
  </si>
  <si>
    <t> 0.0038 </t>
  </si>
  <si>
    <t>2437544.4610 </t>
  </si>
  <si>
    <t> 01.09.1961 23:03 </t>
  </si>
  <si>
    <t> 0.0036 </t>
  </si>
  <si>
    <t>2437556.541 </t>
  </si>
  <si>
    <t> 14.09.1961 00:59 </t>
  </si>
  <si>
    <t> -0.017 </t>
  </si>
  <si>
    <t>2437559.4096 </t>
  </si>
  <si>
    <t> 16.09.1961 21:49 </t>
  </si>
  <si>
    <t> 0.0040 </t>
  </si>
  <si>
    <t>2437626.319 </t>
  </si>
  <si>
    <t> 22.11.1961 19:39 </t>
  </si>
  <si>
    <t> R.Gizinski </t>
  </si>
  <si>
    <t>2437668.316 </t>
  </si>
  <si>
    <t> 03.01.1962 19:35 </t>
  </si>
  <si>
    <t>2437870.476 </t>
  </si>
  <si>
    <t> 24.07.1962 23:25 </t>
  </si>
  <si>
    <t>2437907.492 </t>
  </si>
  <si>
    <t> 30.08.1962 23:48 </t>
  </si>
  <si>
    <t>2437932.396 </t>
  </si>
  <si>
    <t> 24.09.1962 21:30 </t>
  </si>
  <si>
    <t>2437932.398 </t>
  </si>
  <si>
    <t> 24.09.1962 21:33 </t>
  </si>
  <si>
    <t>2437932.406 </t>
  </si>
  <si>
    <t> 24.09.1962 21:44 </t>
  </si>
  <si>
    <t>2437934.537 </t>
  </si>
  <si>
    <t> 27.09.1962 00:53 </t>
  </si>
  <si>
    <t> K.Klocke </t>
  </si>
  <si>
    <t>2437934.542 </t>
  </si>
  <si>
    <t> 27.09.1962 01:00 </t>
  </si>
  <si>
    <t> P.Hoffmann </t>
  </si>
  <si>
    <t>2437944.504 </t>
  </si>
  <si>
    <t> 07.10.1962 00:05 </t>
  </si>
  <si>
    <t> J.Düball </t>
  </si>
  <si>
    <t>2437944.508 </t>
  </si>
  <si>
    <t> 07.10.1962 00:11 </t>
  </si>
  <si>
    <t>2437947.354 </t>
  </si>
  <si>
    <t> 09.10.1962 20:29 </t>
  </si>
  <si>
    <t> J.Masuc </t>
  </si>
  <si>
    <t>2438253.428 </t>
  </si>
  <si>
    <t> 11.08.1963 22:16 </t>
  </si>
  <si>
    <t>2438253.430 </t>
  </si>
  <si>
    <t> 11.08.1963 22:19 </t>
  </si>
  <si>
    <t> A.Dmochowska </t>
  </si>
  <si>
    <t>2438253.434 </t>
  </si>
  <si>
    <t> 11.08.1963 22:24 </t>
  </si>
  <si>
    <t> J.Timofiejew </t>
  </si>
  <si>
    <t>2438255.561 </t>
  </si>
  <si>
    <t> 14.08.1963 01:27 </t>
  </si>
  <si>
    <t>2438290.453 </t>
  </si>
  <si>
    <t> 17.09.1963 22:52 </t>
  </si>
  <si>
    <t>2438322.478 </t>
  </si>
  <si>
    <t> 19.10.1963 23:28 </t>
  </si>
  <si>
    <t> V.Orlovius </t>
  </si>
  <si>
    <t>2438399.362 </t>
  </si>
  <si>
    <t> 04.01.1964 20:41 </t>
  </si>
  <si>
    <t> 0.013 </t>
  </si>
  <si>
    <t>2438591.527 </t>
  </si>
  <si>
    <t> 15.07.1964 00:38 </t>
  </si>
  <si>
    <t>2439006.5324 </t>
  </si>
  <si>
    <t> 03.09.1965 00:46 </t>
  </si>
  <si>
    <t> 0.0033 </t>
  </si>
  <si>
    <t> S.M.Rucinski </t>
  </si>
  <si>
    <t>2439024.412 </t>
  </si>
  <si>
    <t> 20.09.1965 21:53 </t>
  </si>
  <si>
    <t> 0.087 </t>
  </si>
  <si>
    <t> P.Frank </t>
  </si>
  <si>
    <t>2439026.463 </t>
  </si>
  <si>
    <t> 22.09.1965 23:06 </t>
  </si>
  <si>
    <t>2439046.394 </t>
  </si>
  <si>
    <t> 12.10.1965 21:27 </t>
  </si>
  <si>
    <t>2439056.361 </t>
  </si>
  <si>
    <t> 22.10.1965 20:39 </t>
  </si>
  <si>
    <t>2439056.364 </t>
  </si>
  <si>
    <t> 22.10.1965 20:44 </t>
  </si>
  <si>
    <t> M.Seidl </t>
  </si>
  <si>
    <t>2439056.373 </t>
  </si>
  <si>
    <t> 22.10.1965 20:57 </t>
  </si>
  <si>
    <t> 0.017 </t>
  </si>
  <si>
    <t>2439061.346 </t>
  </si>
  <si>
    <t> 27.10.1965 20:18 </t>
  </si>
  <si>
    <t>2439352.479 </t>
  </si>
  <si>
    <t> 14.08.1966 23:29 </t>
  </si>
  <si>
    <t>2439387.360 </t>
  </si>
  <si>
    <t> 18.09.1966 20:38 </t>
  </si>
  <si>
    <t>2439389.496 </t>
  </si>
  <si>
    <t> 20.09.1966 23:54 </t>
  </si>
  <si>
    <t>2439407.289 </t>
  </si>
  <si>
    <t> 08.10.1966 18:56 </t>
  </si>
  <si>
    <t>2439419.399 </t>
  </si>
  <si>
    <t> 20.10.1966 21:34 </t>
  </si>
  <si>
    <t> S.Hazer </t>
  </si>
  <si>
    <t>2439419.403 </t>
  </si>
  <si>
    <t> 20.10.1966 21:40 </t>
  </si>
  <si>
    <t> S.Bozkurt </t>
  </si>
  <si>
    <t>2440088.499 </t>
  </si>
  <si>
    <t> 19.08.1968 23:58 </t>
  </si>
  <si>
    <t> F.Hromada </t>
  </si>
  <si>
    <t>2440114.8356 </t>
  </si>
  <si>
    <t> 15.09.1968 08:03 </t>
  </si>
  <si>
    <t> 0.0077 </t>
  </si>
  <si>
    <t> L.Binnendijk </t>
  </si>
  <si>
    <t>2440127.6488 </t>
  </si>
  <si>
    <t> 28.09.1968 03:34 </t>
  </si>
  <si>
    <t> 0.0082 </t>
  </si>
  <si>
    <t>2440159.6796 </t>
  </si>
  <si>
    <t> 30.10.1968 04:18 </t>
  </si>
  <si>
    <t> 0.0073 </t>
  </si>
  <si>
    <t>2440175.343 </t>
  </si>
  <si>
    <t> 14.11.1968 20:13 </t>
  </si>
  <si>
    <t>2440471.454 </t>
  </si>
  <si>
    <t> 06.09.1969 22:53 </t>
  </si>
  <si>
    <t> J.Silhan </t>
  </si>
  <si>
    <t>2440476.437 </t>
  </si>
  <si>
    <t> 11.09.1969 22:29 </t>
  </si>
  <si>
    <t>2440483.559 </t>
  </si>
  <si>
    <t> 19.09.1969 01:24 </t>
  </si>
  <si>
    <t> M.Fernandes </t>
  </si>
  <si>
    <t>2440500.6394 </t>
  </si>
  <si>
    <t> 06.10.1969 03:20 </t>
  </si>
  <si>
    <t> 0.0068 </t>
  </si>
  <si>
    <t>2440506.338 </t>
  </si>
  <si>
    <t> 11.10.1969 20:06 </t>
  </si>
  <si>
    <t> K.Rausal </t>
  </si>
  <si>
    <t>2440512.7402 </t>
  </si>
  <si>
    <t> 18.10.1969 05:45 </t>
  </si>
  <si>
    <t> 0.0067 </t>
  </si>
  <si>
    <t>2440812.413 </t>
  </si>
  <si>
    <t> 13.08.1970 21:54 </t>
  </si>
  <si>
    <t>2440837.328 </t>
  </si>
  <si>
    <t> 07.09.1970 19:52 </t>
  </si>
  <si>
    <t>2440854.413 </t>
  </si>
  <si>
    <t> 24.09.1970 21:54 </t>
  </si>
  <si>
    <t> M.Geseova </t>
  </si>
  <si>
    <t>2440856.540 </t>
  </si>
  <si>
    <t> 27.09.1970 00:57 </t>
  </si>
  <si>
    <t>2440856.541 </t>
  </si>
  <si>
    <t> 27.09.1970 00:59 </t>
  </si>
  <si>
    <t> H.Gese </t>
  </si>
  <si>
    <t>2440859.396 </t>
  </si>
  <si>
    <t> 29.09.1970 21:30 </t>
  </si>
  <si>
    <t>2440886.447 </t>
  </si>
  <si>
    <t> 26.10.1970 22:43 </t>
  </si>
  <si>
    <t>2440886.448 </t>
  </si>
  <si>
    <t> 26.10.1970 22:45 </t>
  </si>
  <si>
    <t>2441267.263 </t>
  </si>
  <si>
    <t> 11.11.1971 18:18 </t>
  </si>
  <si>
    <t>2441597.543 </t>
  </si>
  <si>
    <t> 07.10.1972 01:01 </t>
  </si>
  <si>
    <t>2441605.372 </t>
  </si>
  <si>
    <t> 14.10.1972 20:55 </t>
  </si>
  <si>
    <t>2441682.247 </t>
  </si>
  <si>
    <t> 30.12.1972 17:55 </t>
  </si>
  <si>
    <t>2441682.250 </t>
  </si>
  <si>
    <t> 30.12.1972 18:00 </t>
  </si>
  <si>
    <t>2441682.253 </t>
  </si>
  <si>
    <t> 30.12.1972 18:04 </t>
  </si>
  <si>
    <t>2441921.426 </t>
  </si>
  <si>
    <t> 26.08.1973 22:13 </t>
  </si>
  <si>
    <t> Z.Pokorny </t>
  </si>
  <si>
    <t>2441921.428 </t>
  </si>
  <si>
    <t> 26.08.1973 22:16 </t>
  </si>
  <si>
    <t> R.Polloczek </t>
  </si>
  <si>
    <t>2441928.537 </t>
  </si>
  <si>
    <t> 03.09.1973 00:53 </t>
  </si>
  <si>
    <t>2441931.393 </t>
  </si>
  <si>
    <t> 05.09.1973 21:25 </t>
  </si>
  <si>
    <t> I.Kohoutek </t>
  </si>
  <si>
    <t>2441983.353 </t>
  </si>
  <si>
    <t> 27.10.1973 20:28 </t>
  </si>
  <si>
    <t> S.Paschke </t>
  </si>
  <si>
    <t>2441983.360 </t>
  </si>
  <si>
    <t> 27.10.1973 20:38 </t>
  </si>
  <si>
    <t> J.Hudec </t>
  </si>
  <si>
    <t>2442274.486 </t>
  </si>
  <si>
    <t> 14.08.1974 23:39 </t>
  </si>
  <si>
    <t>2442289.4289 </t>
  </si>
  <si>
    <t> 29.08.1974 22:17 </t>
  </si>
  <si>
    <t> 0.0007 </t>
  </si>
  <si>
    <t>IBVS 1053 </t>
  </si>
  <si>
    <t>2442301.540 </t>
  </si>
  <si>
    <t> 11.09.1974 00:57 </t>
  </si>
  <si>
    <t>2442304.396 </t>
  </si>
  <si>
    <t> 13.09.1974 21:30 </t>
  </si>
  <si>
    <t> M.Vlcek </t>
  </si>
  <si>
    <t>2442739.295 </t>
  </si>
  <si>
    <t> 22.11.1975 19:04 </t>
  </si>
  <si>
    <t>2443015.483 </t>
  </si>
  <si>
    <t> 24.08.1976 23:35 </t>
  </si>
  <si>
    <t> O.Rehacek </t>
  </si>
  <si>
    <t>2443015.484 </t>
  </si>
  <si>
    <t> 24.08.1976 23:36 </t>
  </si>
  <si>
    <t> V.Cech </t>
  </si>
  <si>
    <t> J.Jurik </t>
  </si>
  <si>
    <t> P.Simecek </t>
  </si>
  <si>
    <t>2443015.485 </t>
  </si>
  <si>
    <t> 24.08.1976 23:38 </t>
  </si>
  <si>
    <t> J.Duhaysky </t>
  </si>
  <si>
    <t>2443015.487 </t>
  </si>
  <si>
    <t> 24.08.1976 23:41 </t>
  </si>
  <si>
    <t> L.Duchtik </t>
  </si>
  <si>
    <t>2443341.485 </t>
  </si>
  <si>
    <t> 16.07.1977 23:38 </t>
  </si>
  <si>
    <t> K.Vojtek </t>
  </si>
  <si>
    <t>2443393.472 </t>
  </si>
  <si>
    <t> 06.09.1977 23:19 </t>
  </si>
  <si>
    <t> P.Ivan </t>
  </si>
  <si>
    <t>2443393.474 </t>
  </si>
  <si>
    <t> 06.09.1977 23:22 </t>
  </si>
  <si>
    <t> 0.018 </t>
  </si>
  <si>
    <t>2443403.435 </t>
  </si>
  <si>
    <t> 16.09.1977 22:26 </t>
  </si>
  <si>
    <t>2443425.491 </t>
  </si>
  <si>
    <t> 08.10.1977 23:47 </t>
  </si>
  <si>
    <t>2443425.496 </t>
  </si>
  <si>
    <t> 08.10.1977 23:54 </t>
  </si>
  <si>
    <t>2443455.389 </t>
  </si>
  <si>
    <t> 07.11.1977 21:20 </t>
  </si>
  <si>
    <t> J.Soukopova </t>
  </si>
  <si>
    <t>2443455.391 </t>
  </si>
  <si>
    <t> 07.11.1977 21:23 </t>
  </si>
  <si>
    <t> J.Manek </t>
  </si>
  <si>
    <t>2443455.394 </t>
  </si>
  <si>
    <t> 07.11.1977 21:27 </t>
  </si>
  <si>
    <t> M.Kaplanova </t>
  </si>
  <si>
    <t>2443460.374 </t>
  </si>
  <si>
    <t> 12.11.1977 20:58 </t>
  </si>
  <si>
    <t> D.Sasselov </t>
  </si>
  <si>
    <t>2443490.264 </t>
  </si>
  <si>
    <t> 12.12.1977 18:20 </t>
  </si>
  <si>
    <t> J.Mrazek </t>
  </si>
  <si>
    <t>2443724.449 </t>
  </si>
  <si>
    <t> 03.08.1978 22:46 </t>
  </si>
  <si>
    <t> M.Polcik </t>
  </si>
  <si>
    <t>2443724.452 </t>
  </si>
  <si>
    <t> 03.08.1978 22:50 </t>
  </si>
  <si>
    <t> V.Wagner </t>
  </si>
  <si>
    <t>2443724.454 </t>
  </si>
  <si>
    <t> 03.08.1978 22:53 </t>
  </si>
  <si>
    <t>2443724.459 </t>
  </si>
  <si>
    <t> 03.08.1978 23:00 </t>
  </si>
  <si>
    <t> J.Bubenicek </t>
  </si>
  <si>
    <t>2443725.5179 </t>
  </si>
  <si>
    <t> 05.08.1978 00:25 </t>
  </si>
  <si>
    <t> -0.0007 </t>
  </si>
  <si>
    <t> Z.Tufekcioglu </t>
  </si>
  <si>
    <t>IBVS 1495 </t>
  </si>
  <si>
    <t>2443729.4333 </t>
  </si>
  <si>
    <t> 08.08.1978 22:23 </t>
  </si>
  <si>
    <t> -0.0003 </t>
  </si>
  <si>
    <t>2443729.438 </t>
  </si>
  <si>
    <t> 08.08.1978 22:30 </t>
  </si>
  <si>
    <t> P.Konuk </t>
  </si>
  <si>
    <t>2443756.4832 </t>
  </si>
  <si>
    <t> 04.09.1978 23:35 </t>
  </si>
  <si>
    <t>2443780.3277 </t>
  </si>
  <si>
    <t> 28.09.1978 19:51 </t>
  </si>
  <si>
    <t> -0.0008 </t>
  </si>
  <si>
    <t>2444077.501 </t>
  </si>
  <si>
    <t> 23.07.1979 00:01 </t>
  </si>
  <si>
    <t> J.Horky </t>
  </si>
  <si>
    <t>2444077.504 </t>
  </si>
  <si>
    <t> 23.07.1979 00:05 </t>
  </si>
  <si>
    <t>2444077.506 </t>
  </si>
  <si>
    <t> 23.07.1979 00:08 </t>
  </si>
  <si>
    <t> E.Radova </t>
  </si>
  <si>
    <t>2444077.507 </t>
  </si>
  <si>
    <t> 23.07.1979 00:10 </t>
  </si>
  <si>
    <t> D.Svelohva </t>
  </si>
  <si>
    <t>2444077.508 </t>
  </si>
  <si>
    <t> 23.07.1979 00:11 </t>
  </si>
  <si>
    <t> L.Putna </t>
  </si>
  <si>
    <t>2444077.510 </t>
  </si>
  <si>
    <t> 23.07.1979 00:14 </t>
  </si>
  <si>
    <t> I.Hradilova </t>
  </si>
  <si>
    <t>2444077.511 </t>
  </si>
  <si>
    <t> 23.07.1979 00:15 </t>
  </si>
  <si>
    <t> J.Zapletalova </t>
  </si>
  <si>
    <t>2444077.512 </t>
  </si>
  <si>
    <t> 23.07.1979 00:17 </t>
  </si>
  <si>
    <t> L.Novotny </t>
  </si>
  <si>
    <t>2444077.513 </t>
  </si>
  <si>
    <t> 23.07.1979 00:18 </t>
  </si>
  <si>
    <t> R.Macek </t>
  </si>
  <si>
    <t>2444102.426 </t>
  </si>
  <si>
    <t> 16.08.1979 22:13 </t>
  </si>
  <si>
    <t>2444164.3545 </t>
  </si>
  <si>
    <t> 17.10.1979 20:30 </t>
  </si>
  <si>
    <t> 0.0009 </t>
  </si>
  <si>
    <t> U.S.Chaubey </t>
  </si>
  <si>
    <t>2444219.1650 </t>
  </si>
  <si>
    <t> 11.12.1979 15:57 </t>
  </si>
  <si>
    <t> 0.0015 </t>
  </si>
  <si>
    <t>2444470.433 </t>
  </si>
  <si>
    <t> 18.08.1980 22:23 </t>
  </si>
  <si>
    <t> P.Kucera </t>
  </si>
  <si>
    <t>2444470.443 </t>
  </si>
  <si>
    <t> 18.08.1980 22:37 </t>
  </si>
  <si>
    <t>2445201.478 </t>
  </si>
  <si>
    <t> 19.08.1982 23:28 </t>
  </si>
  <si>
    <t> T.Raja </t>
  </si>
  <si>
    <t>2445258.417 </t>
  </si>
  <si>
    <t> 15.10.1982 22:00 </t>
  </si>
  <si>
    <t> H.Bohutinska </t>
  </si>
  <si>
    <t>2445554.528 </t>
  </si>
  <si>
    <t> 08.08.1983 00:40 </t>
  </si>
  <si>
    <t> J.Tesar </t>
  </si>
  <si>
    <t>2446294.117 </t>
  </si>
  <si>
    <t> 16.08.1985 14:48 </t>
  </si>
  <si>
    <t> T.Kato </t>
  </si>
  <si>
    <t>2446678.485 </t>
  </si>
  <si>
    <t> 04.09.1986 23:38 </t>
  </si>
  <si>
    <t> D.Hanzl </t>
  </si>
  <si>
    <t>2446678.487 </t>
  </si>
  <si>
    <t> 04.09.1986 23:41 </t>
  </si>
  <si>
    <t> P.Hajek </t>
  </si>
  <si>
    <t>2446678.489 </t>
  </si>
  <si>
    <t> 04.09.1986 23:44 </t>
  </si>
  <si>
    <t>2446738.276 </t>
  </si>
  <si>
    <t> 03.11.1986 18:37 </t>
  </si>
  <si>
    <t>2447014.463 </t>
  </si>
  <si>
    <t> 06.08.1987 23:06 </t>
  </si>
  <si>
    <t> F.Hroch </t>
  </si>
  <si>
    <t>2447029.408 </t>
  </si>
  <si>
    <t> 21.08.1987 21:47 </t>
  </si>
  <si>
    <t> V.Kvasnicka </t>
  </si>
  <si>
    <t>2447029.411 </t>
  </si>
  <si>
    <t> 21.08.1987 21:51 </t>
  </si>
  <si>
    <t> L.Prokesova </t>
  </si>
  <si>
    <t>2447029.420 </t>
  </si>
  <si>
    <t> 21.08.1987 22:04 </t>
  </si>
  <si>
    <t> M.Jaks </t>
  </si>
  <si>
    <t>2447029.423 </t>
  </si>
  <si>
    <t> 21.08.1987 22:09 </t>
  </si>
  <si>
    <t> P.Znojilova </t>
  </si>
  <si>
    <t>2447031.546 </t>
  </si>
  <si>
    <t> 24.08.1987 01:06 </t>
  </si>
  <si>
    <t> D.Benes </t>
  </si>
  <si>
    <t>2447031.548 </t>
  </si>
  <si>
    <t> 24.08.1987 01:09 </t>
  </si>
  <si>
    <t> J.Skubal </t>
  </si>
  <si>
    <t>2447031.549 </t>
  </si>
  <si>
    <t> 24.08.1987 01:10 </t>
  </si>
  <si>
    <t> J.Kolar </t>
  </si>
  <si>
    <t>2447031.552 </t>
  </si>
  <si>
    <t> 24.08.1987 01:14 </t>
  </si>
  <si>
    <t> L.Volny </t>
  </si>
  <si>
    <t>2447034.395 </t>
  </si>
  <si>
    <t> 26.08.1987 21:28 </t>
  </si>
  <si>
    <t> O.Beck </t>
  </si>
  <si>
    <t>2447034.399 </t>
  </si>
  <si>
    <t> 26.08.1987 21:34 </t>
  </si>
  <si>
    <t> M.Jechumtal </t>
  </si>
  <si>
    <t>2447034.401 </t>
  </si>
  <si>
    <t> 26.08.1987 21:37 </t>
  </si>
  <si>
    <t> O.Santolik </t>
  </si>
  <si>
    <t>2447034.402 </t>
  </si>
  <si>
    <t> 26.08.1987 21:38 </t>
  </si>
  <si>
    <t> O.Väter </t>
  </si>
  <si>
    <t>2447034.403 </t>
  </si>
  <si>
    <t> 26.08.1987 21:40 </t>
  </si>
  <si>
    <t>2447034.404 </t>
  </si>
  <si>
    <t> 26.08.1987 21:41 </t>
  </si>
  <si>
    <t> H.Kolarova </t>
  </si>
  <si>
    <t>2447039.379 </t>
  </si>
  <si>
    <t> 31.08.1987 21:05 </t>
  </si>
  <si>
    <t>2447387.452 </t>
  </si>
  <si>
    <t> 13.08.1988 22:50 </t>
  </si>
  <si>
    <t>2447387.453 </t>
  </si>
  <si>
    <t> 13.08.1988 22:52 </t>
  </si>
  <si>
    <t> A.Umlauf </t>
  </si>
  <si>
    <t>2447387.457 </t>
  </si>
  <si>
    <t> 13.08.1988 22:58 </t>
  </si>
  <si>
    <t> I.Lorenc </t>
  </si>
  <si>
    <t>2447387.459 </t>
  </si>
  <si>
    <t> 13.08.1988 23:00 </t>
  </si>
  <si>
    <t> P.Adamek </t>
  </si>
  <si>
    <t>2447387.464 </t>
  </si>
  <si>
    <t> 13.08.1988 23:08 </t>
  </si>
  <si>
    <t> M.Maturkanic </t>
  </si>
  <si>
    <t>2447387.465 </t>
  </si>
  <si>
    <t> 13.08.1988 23:09 </t>
  </si>
  <si>
    <t> V.Babic </t>
  </si>
  <si>
    <t>2447392.433 </t>
  </si>
  <si>
    <t> 18.08.1988 22:23 </t>
  </si>
  <si>
    <t> E.Liska </t>
  </si>
  <si>
    <t>2447392.434 </t>
  </si>
  <si>
    <t> 18.08.1988 22:24 </t>
  </si>
  <si>
    <t> O.Haska </t>
  </si>
  <si>
    <t>2447392.435 </t>
  </si>
  <si>
    <t> 18.08.1988 22:26 </t>
  </si>
  <si>
    <t> R.Santler </t>
  </si>
  <si>
    <t>2447392.437 </t>
  </si>
  <si>
    <t> 18.08.1988 22:29 </t>
  </si>
  <si>
    <t> J.Dvorak Z. </t>
  </si>
  <si>
    <t>2447392.438 </t>
  </si>
  <si>
    <t> 18.08.1988 22:30 </t>
  </si>
  <si>
    <t> T.Sedlar </t>
  </si>
  <si>
    <t>2447392.439 </t>
  </si>
  <si>
    <t> 18.08.1988 22:32 </t>
  </si>
  <si>
    <t>2447392.441 </t>
  </si>
  <si>
    <t> 18.08.1988 22:35 </t>
  </si>
  <si>
    <t> P.Sichnarek </t>
  </si>
  <si>
    <t>2447392.442 </t>
  </si>
  <si>
    <t> 18.08.1988 22:36 </t>
  </si>
  <si>
    <t>2447392.444 </t>
  </si>
  <si>
    <t> 18.08.1988 22:39 </t>
  </si>
  <si>
    <t> Z.Henzl </t>
  </si>
  <si>
    <t>2448894.376 </t>
  </si>
  <si>
    <t> 28.09.1992 21:01 </t>
  </si>
  <si>
    <t> R.Baule </t>
  </si>
  <si>
    <t>2449743.564 </t>
  </si>
  <si>
    <t> 26.01.1995 01:32 </t>
  </si>
  <si>
    <t>2449948.5775 </t>
  </si>
  <si>
    <t> 19.08.1995 01:51 </t>
  </si>
  <si>
    <t> 0.0005 </t>
  </si>
  <si>
    <t> M.Zibar </t>
  </si>
  <si>
    <t>2449950.702 </t>
  </si>
  <si>
    <t> 21.08.1995 04:50 </t>
  </si>
  <si>
    <t>2450013.3417 </t>
  </si>
  <si>
    <t> 22.10.1995 20:12 </t>
  </si>
  <si>
    <t> -0.0106 </t>
  </si>
  <si>
    <t> J.Cechal </t>
  </si>
  <si>
    <t>2450044.670 </t>
  </si>
  <si>
    <t> 23.11.1995 04:04 </t>
  </si>
  <si>
    <t>2450313.737 </t>
  </si>
  <si>
    <t> 18.08.1996 05:41 </t>
  </si>
  <si>
    <t>2450318.714 </t>
  </si>
  <si>
    <t> 23.08.1996 05:08 </t>
  </si>
  <si>
    <t>2450368.5414 </t>
  </si>
  <si>
    <t> 12.10.1996 00:59 </t>
  </si>
  <si>
    <t> -0.0075 </t>
  </si>
  <si>
    <t> A.Dedoch </t>
  </si>
  <si>
    <t>2450667.4989 </t>
  </si>
  <si>
    <t> 06.08.1997 23:58 </t>
  </si>
  <si>
    <t> -0.0130 </t>
  </si>
  <si>
    <t>2450672.4909 </t>
  </si>
  <si>
    <t> 11.08.1997 23:46 </t>
  </si>
  <si>
    <t> -0.0037 </t>
  </si>
  <si>
    <t> J.Minar </t>
  </si>
  <si>
    <t>2450712.3429 </t>
  </si>
  <si>
    <t> 20.09.1997 20:13 </t>
  </si>
  <si>
    <t>7749</t>
  </si>
  <si>
    <t>2450716.615 </t>
  </si>
  <si>
    <t> 25.09.1997 02:45 </t>
  </si>
  <si>
    <t>7755</t>
  </si>
  <si>
    <t>2450717.3278 </t>
  </si>
  <si>
    <t> 25.09.1997 19:52 </t>
  </si>
  <si>
    <t> -0.0113 </t>
  </si>
  <si>
    <t> L.Brat </t>
  </si>
  <si>
    <t>2450717.3305 </t>
  </si>
  <si>
    <t> 25.09.1997 19:55 </t>
  </si>
  <si>
    <t> -0.0086 </t>
  </si>
  <si>
    <t> P.Sobotka </t>
  </si>
  <si>
    <t>2450719.4619 </t>
  </si>
  <si>
    <t> 27.09.1997 23:05 </t>
  </si>
  <si>
    <t>7759</t>
  </si>
  <si>
    <t> -0.0127 </t>
  </si>
  <si>
    <t>2451045.4699 </t>
  </si>
  <si>
    <t> 19.08.1998 23:16 </t>
  </si>
  <si>
    <t>8217</t>
  </si>
  <si>
    <t> -0.0167 </t>
  </si>
  <si>
    <t> M.Vetrovcova </t>
  </si>
  <si>
    <t>2451076.794 </t>
  </si>
  <si>
    <t> 20.09.1998 07:03 </t>
  </si>
  <si>
    <t>8261</t>
  </si>
  <si>
    <t>2451079.640 </t>
  </si>
  <si>
    <t> 23.09.1998 03:21 </t>
  </si>
  <si>
    <t>8265</t>
  </si>
  <si>
    <t> -0.014 </t>
  </si>
  <si>
    <t>2451084.629 </t>
  </si>
  <si>
    <t> 28.09.1998 03:05 </t>
  </si>
  <si>
    <t>8272</t>
  </si>
  <si>
    <t>2451141.569 </t>
  </si>
  <si>
    <t> 24.11.1998 01:39 </t>
  </si>
  <si>
    <t>8352</t>
  </si>
  <si>
    <t>2451432.701 </t>
  </si>
  <si>
    <t> 11.09.1999 04:49 </t>
  </si>
  <si>
    <t>8761</t>
  </si>
  <si>
    <t>2451433.4096 </t>
  </si>
  <si>
    <t> 11.09.1999 21:49 </t>
  </si>
  <si>
    <t>8762</t>
  </si>
  <si>
    <t> -0.0172 </t>
  </si>
  <si>
    <t> L.Kral </t>
  </si>
  <si>
    <t>2451452.631 </t>
  </si>
  <si>
    <t> 01.10.1999 03:08 </t>
  </si>
  <si>
    <t>8789</t>
  </si>
  <si>
    <t>2451467.579 </t>
  </si>
  <si>
    <t> 16.10.1999 01:53 </t>
  </si>
  <si>
    <t>8810</t>
  </si>
  <si>
    <t>2451842.706 </t>
  </si>
  <si>
    <t> 25.10.2000 04:56 </t>
  </si>
  <si>
    <t>9337</t>
  </si>
  <si>
    <t>2452168.718 </t>
  </si>
  <si>
    <t> 16.09.2001 05:13 </t>
  </si>
  <si>
    <t>9795</t>
  </si>
  <si>
    <t>2452203.597 </t>
  </si>
  <si>
    <t> 21.10.2001 02:19 </t>
  </si>
  <si>
    <t>9844</t>
  </si>
  <si>
    <t>2452848.502 </t>
  </si>
  <si>
    <t> 28.07.2003 00:02 </t>
  </si>
  <si>
    <t>10750</t>
  </si>
  <si>
    <t> L.Marcin </t>
  </si>
  <si>
    <t>2452848.508 </t>
  </si>
  <si>
    <t> 28.07.2003 00:11 </t>
  </si>
  <si>
    <t> J.Pcola </t>
  </si>
  <si>
    <t>2452911.1395 </t>
  </si>
  <si>
    <t> 28.09.2003 15:20 </t>
  </si>
  <si>
    <t>10838</t>
  </si>
  <si>
    <t> -0.0190 </t>
  </si>
  <si>
    <t> Nakajima </t>
  </si>
  <si>
    <t>2452986.5913 </t>
  </si>
  <si>
    <t> 13.12.2003 02:11 </t>
  </si>
  <si>
    <t>10944</t>
  </si>
  <si>
    <t>2452993.711 </t>
  </si>
  <si>
    <t> 20.12.2003 05:03 </t>
  </si>
  <si>
    <t>10954</t>
  </si>
  <si>
    <t>2453001.542 </t>
  </si>
  <si>
    <t> 28.12.2003 01:00 </t>
  </si>
  <si>
    <t>10965</t>
  </si>
  <si>
    <t>2453236.439 </t>
  </si>
  <si>
    <t> 18.08.2004 22:32 </t>
  </si>
  <si>
    <t> -0.020 </t>
  </si>
  <si>
    <t> J.Cerný </t>
  </si>
  <si>
    <t>2453236.447 </t>
  </si>
  <si>
    <t> 18.08.2004 22:43 </t>
  </si>
  <si>
    <t> M.Zdvorák </t>
  </si>
  <si>
    <t>2453267.7599 </t>
  </si>
  <si>
    <t> 19.09.2004 06:14 </t>
  </si>
  <si>
    <t>2453285.557 </t>
  </si>
  <si>
    <t> 07.10.2004 01:22 </t>
  </si>
  <si>
    <t> G.Chaple </t>
  </si>
  <si>
    <t>2453290.540 </t>
  </si>
  <si>
    <t> 12.10.2004 00:57 </t>
  </si>
  <si>
    <t>11371</t>
  </si>
  <si>
    <t>2453292.679 </t>
  </si>
  <si>
    <t> 14.10.2004 04:17 </t>
  </si>
  <si>
    <t>11374</t>
  </si>
  <si>
    <t> C.Stephan </t>
  </si>
  <si>
    <t>2453317.5874 </t>
  </si>
  <si>
    <t> 08.11.2004 02:05 </t>
  </si>
  <si>
    <t>11409</t>
  </si>
  <si>
    <t>2453619.396 </t>
  </si>
  <si>
    <t> 05.09.2005 21:30 </t>
  </si>
  <si>
    <t>11833</t>
  </si>
  <si>
    <t> P.Hejduk </t>
  </si>
  <si>
    <t>2453645.0238 </t>
  </si>
  <si>
    <t> 01.10.2005 12:34 </t>
  </si>
  <si>
    <t>11869</t>
  </si>
  <si>
    <t> -0.0178 </t>
  </si>
  <si>
    <t> Kubotera </t>
  </si>
  <si>
    <t>2453645.7354 </t>
  </si>
  <si>
    <t> 02.10.2005 05:38 </t>
  </si>
  <si>
    <t>11870</t>
  </si>
  <si>
    <t>2453674.921 </t>
  </si>
  <si>
    <t> 31.10.2005 10:06 </t>
  </si>
  <si>
    <t>11911</t>
  </si>
  <si>
    <t> Hirosawa </t>
  </si>
  <si>
    <t>2453728.3061 </t>
  </si>
  <si>
    <t> 23.12.2005 19:20 </t>
  </si>
  <si>
    <t>11986</t>
  </si>
  <si>
    <t> -0.0181 </t>
  </si>
  <si>
    <t> J.Coloma </t>
  </si>
  <si>
    <t>2453945.476 </t>
  </si>
  <si>
    <t> 28.07.2006 23:25 </t>
  </si>
  <si>
    <t>12291</t>
  </si>
  <si>
    <t> 0.048 </t>
  </si>
  <si>
    <t>2453992.394 </t>
  </si>
  <si>
    <t> 13.09.2006 21:27 </t>
  </si>
  <si>
    <t>12357</t>
  </si>
  <si>
    <t>2453993.1031 </t>
  </si>
  <si>
    <t> 14.09.2006 14:28 </t>
  </si>
  <si>
    <t>12358</t>
  </si>
  <si>
    <t> -0.0169 </t>
  </si>
  <si>
    <t> K.Nagai et al. </t>
  </si>
  <si>
    <t>2454016.592 </t>
  </si>
  <si>
    <t> 08.10.2006 02:12 </t>
  </si>
  <si>
    <t>2454023.715 </t>
  </si>
  <si>
    <t> 15.10.2006 05:09 </t>
  </si>
  <si>
    <t>12401</t>
  </si>
  <si>
    <t>2454032.967 </t>
  </si>
  <si>
    <t> 24.10.2006 11:12 </t>
  </si>
  <si>
    <t>12414</t>
  </si>
  <si>
    <t>2454058.592 </t>
  </si>
  <si>
    <t> 19.11.2006 02:12 </t>
  </si>
  <si>
    <t>12450</t>
  </si>
  <si>
    <t>2454059.3020 </t>
  </si>
  <si>
    <t> 19.11.2006 19:14 </t>
  </si>
  <si>
    <t>12451</t>
  </si>
  <si>
    <t> H.V. Senavci et al. </t>
  </si>
  <si>
    <t>IBVS 5754 </t>
  </si>
  <si>
    <t>2454063.572 </t>
  </si>
  <si>
    <t> 24.11.2006 01:43 </t>
  </si>
  <si>
    <t>12457</t>
  </si>
  <si>
    <t>2454070.3254 </t>
  </si>
  <si>
    <t> 30.11.2006 19:48 </t>
  </si>
  <si>
    <t>12466.5</t>
  </si>
  <si>
    <t> -0.0267 </t>
  </si>
  <si>
    <t>2454298.467 </t>
  </si>
  <si>
    <t> 16.07.2007 23:12 </t>
  </si>
  <si>
    <t>12787</t>
  </si>
  <si>
    <t> -0.022 </t>
  </si>
  <si>
    <t> M.Mráz </t>
  </si>
  <si>
    <t>OEJV 0094 </t>
  </si>
  <si>
    <t>2455064.3920 </t>
  </si>
  <si>
    <t> 20.08.2009 21:24 </t>
  </si>
  <si>
    <t>13863</t>
  </si>
  <si>
    <t> -0.0123 </t>
  </si>
  <si>
    <t> L.Pagel </t>
  </si>
  <si>
    <t>2455064.3929 </t>
  </si>
  <si>
    <t> 20.08.2009 21:25 </t>
  </si>
  <si>
    <t>2455498.2485 </t>
  </si>
  <si>
    <t> 28.10.2010 17:57 </t>
  </si>
  <si>
    <t>14472.5</t>
  </si>
  <si>
    <t> -0.0081 </t>
  </si>
  <si>
    <t>IBVS 5980 </t>
  </si>
  <si>
    <t>2455524.9404 </t>
  </si>
  <si>
    <t> 24.11.2010 10:34 </t>
  </si>
  <si>
    <t>14510</t>
  </si>
  <si>
    <t>cG</t>
  </si>
  <si>
    <t> K.Hirosawa </t>
  </si>
  <si>
    <t>2455561.2439 </t>
  </si>
  <si>
    <t> 30.12.2010 17:51 </t>
  </si>
  <si>
    <t>14561</t>
  </si>
  <si>
    <t> -0.0085 </t>
  </si>
  <si>
    <t>OEJV 0137 </t>
  </si>
  <si>
    <t>2455561.2440 </t>
  </si>
  <si>
    <t> -0.0084 </t>
  </si>
  <si>
    <t>2455820.3461 </t>
  </si>
  <si>
    <t> -0.0076 </t>
  </si>
  <si>
    <t>2455887.2592 </t>
  </si>
  <si>
    <t> 21.11.2011 18:13 </t>
  </si>
  <si>
    <t>15019</t>
  </si>
  <si>
    <t> D.Böhme </t>
  </si>
  <si>
    <t>2456224.3029 </t>
  </si>
  <si>
    <t> 23.10.2012 19:16 </t>
  </si>
  <si>
    <t> -0.0069 </t>
  </si>
  <si>
    <t> L.Corp </t>
  </si>
  <si>
    <t>2456229.6438 </t>
  </si>
  <si>
    <t> 29.10.2012 03:27 </t>
  </si>
  <si>
    <t>2456231.7795 </t>
  </si>
  <si>
    <t> 31.10.2012 06:42 </t>
  </si>
  <si>
    <t> -0.0044 </t>
  </si>
  <si>
    <t>2456256.6933 </t>
  </si>
  <si>
    <t> 25.11.2012 04:38 </t>
  </si>
  <si>
    <t> -0.0041 </t>
  </si>
  <si>
    <t>2456572.7429 </t>
  </si>
  <si>
    <t> 07.10.2013 05:49 </t>
  </si>
  <si>
    <t>2456577.7254 </t>
  </si>
  <si>
    <t> 12.10.2013 05:24 </t>
  </si>
  <si>
    <t> -0.0014 </t>
  </si>
  <si>
    <t>2456597.6567 </t>
  </si>
  <si>
    <t> 01.11.2013 03:45 </t>
  </si>
  <si>
    <t>2456953.5685 </t>
  </si>
  <si>
    <t> 23.10.2014 01:38 </t>
  </si>
  <si>
    <t> N.Simmons </t>
  </si>
  <si>
    <t>JAVSO 49, 108</t>
  </si>
  <si>
    <t>JAVSO 49, 256</t>
  </si>
  <si>
    <t>JBAV, 60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</si>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</sst>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dd/mm/yyyy"/>
    <numFmt numFmtId="168" formatCode="0.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 Unicode MS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  <xf numFmtId="0" fontId="18" fillId="0" borderId="0"/>
  </cellStyleXfs>
  <cellXfs count="9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Font="1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8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5" fillId="0" borderId="0" xfId="9" applyFont="1" applyAlignment="1">
      <alignment horizontal="left" vertical="center"/>
    </xf>
    <xf numFmtId="0" fontId="15" fillId="0" borderId="0" xfId="9" applyFont="1" applyAlignment="1">
      <alignment horizontal="center" vertical="center"/>
    </xf>
    <xf numFmtId="0" fontId="15" fillId="0" borderId="0" xfId="9" applyFont="1" applyAlignment="1">
      <alignment horizontal="left"/>
    </xf>
    <xf numFmtId="0" fontId="3" fillId="0" borderId="0" xfId="9" applyFont="1"/>
    <xf numFmtId="0" fontId="3" fillId="0" borderId="0" xfId="9" applyFont="1" applyAlignment="1">
      <alignment horizontal="center" wrapText="1"/>
    </xf>
    <xf numFmtId="0" fontId="3" fillId="0" borderId="0" xfId="9" applyFont="1" applyAlignment="1">
      <alignment horizontal="left" wrapText="1"/>
    </xf>
    <xf numFmtId="0" fontId="3" fillId="0" borderId="0" xfId="9" applyFont="1" applyAlignment="1">
      <alignment horizontal="center"/>
    </xf>
    <xf numFmtId="0" fontId="3" fillId="0" borderId="0" xfId="9" applyFont="1" applyAlignment="1">
      <alignment horizontal="left"/>
    </xf>
    <xf numFmtId="0" fontId="15" fillId="0" borderId="0" xfId="9" applyFont="1" applyAlignment="1">
      <alignment horizontal="center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7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7" fillId="2" borderId="11" xfId="5" applyNumberFormat="1" applyFont="1" applyFill="1" applyBorder="1" applyAlignment="1" applyProtection="1">
      <alignment horizontal="right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167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2" xfId="8"/>
    <cellStyle name="Normal_A_A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DI Peg - O-C Diagr.</a:t>
            </a:r>
          </a:p>
        </c:rich>
      </c:tx>
      <c:layout>
        <c:manualLayout>
          <c:xMode val="edge"/>
          <c:yMode val="edge"/>
          <c:x val="0.37601296596434358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4635332252836"/>
          <c:y val="0.2380959762400057"/>
          <c:w val="0.80226904376012964"/>
          <c:h val="0.561906503926413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Active!$H$21:$H$682</c:f>
              <c:numCache>
                <c:formatCode>General</c:formatCode>
                <c:ptCount val="662"/>
                <c:pt idx="0">
                  <c:v>-2.6055999987875111E-3</c:v>
                </c:pt>
                <c:pt idx="1">
                  <c:v>2.0462400003452785E-2</c:v>
                </c:pt>
                <c:pt idx="2">
                  <c:v>1.5582400003040675E-2</c:v>
                </c:pt>
                <c:pt idx="3">
                  <c:v>1.1979200004134327E-2</c:v>
                </c:pt>
                <c:pt idx="4">
                  <c:v>-1.7871199997898657E-2</c:v>
                </c:pt>
                <c:pt idx="5">
                  <c:v>6.5992000018013641E-3</c:v>
                </c:pt>
                <c:pt idx="6">
                  <c:v>-2.7119999867863953E-4</c:v>
                </c:pt>
                <c:pt idx="7">
                  <c:v>4.8368000025220681E-3</c:v>
                </c:pt>
                <c:pt idx="17">
                  <c:v>-1.7607999980100431E-3</c:v>
                </c:pt>
                <c:pt idx="18">
                  <c:v>-6.8935999952373095E-3</c:v>
                </c:pt>
                <c:pt idx="19">
                  <c:v>-9.0463999949861318E-3</c:v>
                </c:pt>
                <c:pt idx="20">
                  <c:v>-9.1639999955077656E-3</c:v>
                </c:pt>
                <c:pt idx="21">
                  <c:v>-1.4767200002097525E-2</c:v>
                </c:pt>
                <c:pt idx="22">
                  <c:v>-8.4495999981299974E-3</c:v>
                </c:pt>
                <c:pt idx="23">
                  <c:v>-6.2056000024313107E-3</c:v>
                </c:pt>
                <c:pt idx="24">
                  <c:v>-4.7119999944698066E-3</c:v>
                </c:pt>
                <c:pt idx="25">
                  <c:v>-5.9031999990111217E-3</c:v>
                </c:pt>
                <c:pt idx="26">
                  <c:v>-3.170399992086459E-3</c:v>
                </c:pt>
                <c:pt idx="27">
                  <c:v>-1.1620799996308051E-2</c:v>
                </c:pt>
                <c:pt idx="28">
                  <c:v>-4.0559999979450367E-3</c:v>
                </c:pt>
                <c:pt idx="29">
                  <c:v>-1.9975999966845848E-3</c:v>
                </c:pt>
                <c:pt idx="30">
                  <c:v>8.4960000094724819E-4</c:v>
                </c:pt>
                <c:pt idx="31">
                  <c:v>2.7552000028663315E-3</c:v>
                </c:pt>
                <c:pt idx="32">
                  <c:v>-6.6271999967284501E-3</c:v>
                </c:pt>
                <c:pt idx="33">
                  <c:v>-4.5919999975012615E-3</c:v>
                </c:pt>
                <c:pt idx="34">
                  <c:v>-1.4039999950909987E-3</c:v>
                </c:pt>
                <c:pt idx="35">
                  <c:v>4.0080000035231933E-3</c:v>
                </c:pt>
                <c:pt idx="36">
                  <c:v>3.7455999990925193E-3</c:v>
                </c:pt>
                <c:pt idx="37">
                  <c:v>-4.1247999979532324E-3</c:v>
                </c:pt>
                <c:pt idx="38">
                  <c:v>-1.1010399997758213E-2</c:v>
                </c:pt>
                <c:pt idx="39">
                  <c:v>8.3679999806918204E-4</c:v>
                </c:pt>
                <c:pt idx="42">
                  <c:v>-4.9784000002546236E-3</c:v>
                </c:pt>
                <c:pt idx="47">
                  <c:v>8.282400005555246E-3</c:v>
                </c:pt>
                <c:pt idx="49">
                  <c:v>4.0152000074158423E-3</c:v>
                </c:pt>
                <c:pt idx="51">
                  <c:v>-4.9319999961880967E-3</c:v>
                </c:pt>
                <c:pt idx="52">
                  <c:v>-1.9319999919389375E-3</c:v>
                </c:pt>
                <c:pt idx="53">
                  <c:v>-7.3616000008769333E-3</c:v>
                </c:pt>
                <c:pt idx="54">
                  <c:v>-3.3616000000620261E-3</c:v>
                </c:pt>
                <c:pt idx="55">
                  <c:v>1.6384000045945868E-3</c:v>
                </c:pt>
                <c:pt idx="56">
                  <c:v>5.6383999981335364E-3</c:v>
                </c:pt>
                <c:pt idx="57">
                  <c:v>3.5208000044804066E-3</c:v>
                </c:pt>
                <c:pt idx="58">
                  <c:v>3.1956000020727515E-3</c:v>
                </c:pt>
                <c:pt idx="59">
                  <c:v>3.8032000011298805E-3</c:v>
                </c:pt>
                <c:pt idx="60">
                  <c:v>3.6000000036437996E-3</c:v>
                </c:pt>
                <c:pt idx="61">
                  <c:v>-1.7285599999013357E-2</c:v>
                </c:pt>
                <c:pt idx="62">
                  <c:v>4.0472000036970712E-3</c:v>
                </c:pt>
                <c:pt idx="67">
                  <c:v>-1.5559999956167303E-3</c:v>
                </c:pt>
                <c:pt idx="68">
                  <c:v>4.4400000479072332E-4</c:v>
                </c:pt>
                <c:pt idx="76">
                  <c:v>1.0672000062186271E-3</c:v>
                </c:pt>
                <c:pt idx="77">
                  <c:v>1.0672000062186271E-3</c:v>
                </c:pt>
                <c:pt idx="78">
                  <c:v>3.0672000066260807E-3</c:v>
                </c:pt>
                <c:pt idx="79">
                  <c:v>7.067200007440988E-3</c:v>
                </c:pt>
                <c:pt idx="82">
                  <c:v>4.837600004975684E-3</c:v>
                </c:pt>
                <c:pt idx="85">
                  <c:v>3.2928000000538304E-3</c:v>
                </c:pt>
                <c:pt idx="100">
                  <c:v>1.6148800001246855E-2</c:v>
                </c:pt>
                <c:pt idx="101">
                  <c:v>2.0148800002061762E-2</c:v>
                </c:pt>
                <c:pt idx="106">
                  <c:v>7.7352000007522292E-3</c:v>
                </c:pt>
                <c:pt idx="107">
                  <c:v>8.2328000062261708E-3</c:v>
                </c:pt>
                <c:pt idx="111">
                  <c:v>7.2768000027281232E-3</c:v>
                </c:pt>
                <c:pt idx="117">
                  <c:v>6.8296000026748516E-3</c:v>
                </c:pt>
                <c:pt idx="119">
                  <c:v>6.7440000057104044E-3</c:v>
                </c:pt>
                <c:pt idx="167">
                  <c:v>2.0352000065031461E-3</c:v>
                </c:pt>
                <c:pt idx="3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D1-41F4-9654-15FFBA7295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Active!$I$21:$I$682</c:f>
              <c:numCache>
                <c:formatCode>General</c:formatCode>
                <c:ptCount val="662"/>
                <c:pt idx="9">
                  <c:v>4.5680000403081067E-4</c:v>
                </c:pt>
                <c:pt idx="10">
                  <c:v>1.0064000052807387E-3</c:v>
                </c:pt>
                <c:pt idx="11">
                  <c:v>-4.4135999960417394E-3</c:v>
                </c:pt>
                <c:pt idx="12">
                  <c:v>1.3600000238511711E-4</c:v>
                </c:pt>
                <c:pt idx="13">
                  <c:v>8.6880000162636861E-4</c:v>
                </c:pt>
                <c:pt idx="14">
                  <c:v>1.4184000028762966E-3</c:v>
                </c:pt>
                <c:pt idx="15">
                  <c:v>-3.9839999590185471E-4</c:v>
                </c:pt>
                <c:pt idx="16">
                  <c:v>-5.3919999954814557E-3</c:v>
                </c:pt>
                <c:pt idx="40">
                  <c:v>-1.5303999971365556E-3</c:v>
                </c:pt>
                <c:pt idx="41">
                  <c:v>1.0574400002951734E-2</c:v>
                </c:pt>
                <c:pt idx="43">
                  <c:v>3.0400000105146319E-4</c:v>
                </c:pt>
                <c:pt idx="44">
                  <c:v>-7.8639999992446974E-3</c:v>
                </c:pt>
                <c:pt idx="45">
                  <c:v>-1.626399999804562E-2</c:v>
                </c:pt>
                <c:pt idx="46">
                  <c:v>3.2824000081745908E-3</c:v>
                </c:pt>
                <c:pt idx="48">
                  <c:v>2.0152000070083886E-3</c:v>
                </c:pt>
                <c:pt idx="50">
                  <c:v>1.2015200009045657E-2</c:v>
                </c:pt>
                <c:pt idx="63">
                  <c:v>2.6680000082706101E-3</c:v>
                </c:pt>
                <c:pt idx="64">
                  <c:v>2.476800000295043E-3</c:v>
                </c:pt>
                <c:pt idx="65">
                  <c:v>6.5056000021286309E-3</c:v>
                </c:pt>
                <c:pt idx="66">
                  <c:v>8.0319999979110435E-3</c:v>
                </c:pt>
                <c:pt idx="69">
                  <c:v>8.4440000064205378E-3</c:v>
                </c:pt>
                <c:pt idx="70">
                  <c:v>3.9935999957378954E-3</c:v>
                </c:pt>
                <c:pt idx="71">
                  <c:v>8.9936000003945082E-3</c:v>
                </c:pt>
                <c:pt idx="72">
                  <c:v>5.558400007430464E-3</c:v>
                </c:pt>
                <c:pt idx="73">
                  <c:v>9.5584000082453713E-3</c:v>
                </c:pt>
                <c:pt idx="74">
                  <c:v>8.2911999998032115E-3</c:v>
                </c:pt>
                <c:pt idx="75">
                  <c:v>8.2911999998032115E-3</c:v>
                </c:pt>
                <c:pt idx="80">
                  <c:v>-1.3831999967806041E-3</c:v>
                </c:pt>
                <c:pt idx="81">
                  <c:v>1.1593600000196602E-2</c:v>
                </c:pt>
                <c:pt idx="83">
                  <c:v>1.2623200003872626E-2</c:v>
                </c:pt>
                <c:pt idx="84">
                  <c:v>-1.2912799997138791E-2</c:v>
                </c:pt>
                <c:pt idx="87">
                  <c:v>3.0224000074667856E-3</c:v>
                </c:pt>
                <c:pt idx="88">
                  <c:v>3.1520000047748908E-3</c:v>
                </c:pt>
                <c:pt idx="89">
                  <c:v>4.7168000019155443E-3</c:v>
                </c:pt>
                <c:pt idx="90">
                  <c:v>7.7168000061647035E-3</c:v>
                </c:pt>
                <c:pt idx="91">
                  <c:v>1.6716800004360266E-2</c:v>
                </c:pt>
                <c:pt idx="92">
                  <c:v>3.9992000019992702E-3</c:v>
                </c:pt>
                <c:pt idx="93">
                  <c:v>6.9991999989724718E-3</c:v>
                </c:pt>
                <c:pt idx="94">
                  <c:v>6.9280000025173649E-3</c:v>
                </c:pt>
                <c:pt idx="95">
                  <c:v>5.6072000079439022E-3</c:v>
                </c:pt>
                <c:pt idx="96">
                  <c:v>8.9048000008915551E-3</c:v>
                </c:pt>
                <c:pt idx="97">
                  <c:v>9.4544000021414831E-3</c:v>
                </c:pt>
                <c:pt idx="98">
                  <c:v>7.0343999977922067E-3</c:v>
                </c:pt>
                <c:pt idx="99">
                  <c:v>1.1034399998607114E-2</c:v>
                </c:pt>
                <c:pt idx="102">
                  <c:v>1.1160000067320652E-3</c:v>
                </c:pt>
                <c:pt idx="103">
                  <c:v>9.1223999988869764E-3</c:v>
                </c:pt>
                <c:pt idx="104">
                  <c:v>-2.6432000013301149E-3</c:v>
                </c:pt>
                <c:pt idx="105">
                  <c:v>8.3568000045488589E-3</c:v>
                </c:pt>
                <c:pt idx="108">
                  <c:v>7.6160000025993213E-3</c:v>
                </c:pt>
                <c:pt idx="112">
                  <c:v>1.0707200002798345E-2</c:v>
                </c:pt>
                <c:pt idx="114">
                  <c:v>5.9183999983360991E-3</c:v>
                </c:pt>
                <c:pt idx="115">
                  <c:v>6.2008000022615306E-3</c:v>
                </c:pt>
                <c:pt idx="116">
                  <c:v>1.0032800004410092E-2</c:v>
                </c:pt>
                <c:pt idx="118">
                  <c:v>1.0895200008235406E-2</c:v>
                </c:pt>
                <c:pt idx="120">
                  <c:v>6.0248000081628561E-3</c:v>
                </c:pt>
                <c:pt idx="121">
                  <c:v>8.3207999996375293E-3</c:v>
                </c:pt>
                <c:pt idx="122">
                  <c:v>4.412000002048444E-3</c:v>
                </c:pt>
                <c:pt idx="123">
                  <c:v>4.6712000039406121E-3</c:v>
                </c:pt>
                <c:pt idx="125">
                  <c:v>6.0832000017398968E-3</c:v>
                </c:pt>
                <c:pt idx="126">
                  <c:v>8.0832000021473505E-3</c:v>
                </c:pt>
                <c:pt idx="127">
                  <c:v>5.6328000064240769E-3</c:v>
                </c:pt>
                <c:pt idx="130">
                  <c:v>7.4800000002142042E-3</c:v>
                </c:pt>
                <c:pt idx="131">
                  <c:v>-9.7039999673143029E-4</c:v>
                </c:pt>
                <c:pt idx="132">
                  <c:v>2.9599999834317714E-5</c:v>
                </c:pt>
                <c:pt idx="134">
                  <c:v>7.7624000041396357E-3</c:v>
                </c:pt>
                <c:pt idx="135">
                  <c:v>9.7240000031888485E-3</c:v>
                </c:pt>
                <c:pt idx="136">
                  <c:v>1.0723999999754597E-2</c:v>
                </c:pt>
                <c:pt idx="137">
                  <c:v>2.1360000027925707E-3</c:v>
                </c:pt>
                <c:pt idx="138">
                  <c:v>7.7008000007481314E-3</c:v>
                </c:pt>
                <c:pt idx="139">
                  <c:v>-2.0263999977032654E-3</c:v>
                </c:pt>
                <c:pt idx="140">
                  <c:v>1.9736000031116419E-3</c:v>
                </c:pt>
                <c:pt idx="141">
                  <c:v>3.6528000055113807E-3</c:v>
                </c:pt>
                <c:pt idx="142">
                  <c:v>1.0080000000016298E-2</c:v>
                </c:pt>
                <c:pt idx="143">
                  <c:v>1.3759200002823491E-2</c:v>
                </c:pt>
                <c:pt idx="144">
                  <c:v>3.6064000014448538E-3</c:v>
                </c:pt>
                <c:pt idx="145">
                  <c:v>3.7359999987529591E-3</c:v>
                </c:pt>
                <c:pt idx="146">
                  <c:v>8.1232000011368655E-3</c:v>
                </c:pt>
                <c:pt idx="147">
                  <c:v>-3.5039999784203246E-4</c:v>
                </c:pt>
                <c:pt idx="148">
                  <c:v>5.9472000066307373E-3</c:v>
                </c:pt>
                <c:pt idx="149">
                  <c:v>1.4968000032240525E-3</c:v>
                </c:pt>
                <c:pt idx="150">
                  <c:v>1.3440000038826838E-3</c:v>
                </c:pt>
                <c:pt idx="151">
                  <c:v>1.9120000069960952E-4</c:v>
                </c:pt>
                <c:pt idx="152">
                  <c:v>7.4080000194953755E-4</c:v>
                </c:pt>
                <c:pt idx="153">
                  <c:v>-2.4399999529123306E-4</c:v>
                </c:pt>
                <c:pt idx="154">
                  <c:v>7.5600000127451494E-4</c:v>
                </c:pt>
                <c:pt idx="155">
                  <c:v>5.7559999986551702E-3</c:v>
                </c:pt>
                <c:pt idx="156">
                  <c:v>2.1296000049915165E-3</c:v>
                </c:pt>
                <c:pt idx="157">
                  <c:v>-1.458399994589854E-3</c:v>
                </c:pt>
                <c:pt idx="158">
                  <c:v>1.5416000023833476E-3</c:v>
                </c:pt>
                <c:pt idx="159">
                  <c:v>4.5415999993565492E-3</c:v>
                </c:pt>
                <c:pt idx="160">
                  <c:v>7.0967999999993481E-3</c:v>
                </c:pt>
                <c:pt idx="161">
                  <c:v>9.0968000004068017E-3</c:v>
                </c:pt>
                <c:pt idx="162">
                  <c:v>-7.1200003731064498E-5</c:v>
                </c:pt>
                <c:pt idx="163">
                  <c:v>-9.3383999992511235E-3</c:v>
                </c:pt>
                <c:pt idx="164">
                  <c:v>8.6615999971400015E-3</c:v>
                </c:pt>
                <c:pt idx="165">
                  <c:v>8.6615999971400015E-3</c:v>
                </c:pt>
                <c:pt idx="166">
                  <c:v>3.2264000037685037E-3</c:v>
                </c:pt>
                <c:pt idx="168">
                  <c:v>6.0352000073180534E-3</c:v>
                </c:pt>
                <c:pt idx="169">
                  <c:v>1.3035200005106162E-2</c:v>
                </c:pt>
                <c:pt idx="170">
                  <c:v>-8.6823999954503961E-3</c:v>
                </c:pt>
                <c:pt idx="171">
                  <c:v>2.4472000004607253E-3</c:v>
                </c:pt>
                <c:pt idx="172">
                  <c:v>5.9639999963110313E-3</c:v>
                </c:pt>
                <c:pt idx="173">
                  <c:v>-1.1887999935424887E-3</c:v>
                </c:pt>
                <c:pt idx="177">
                  <c:v>1.0925600006885361E-2</c:v>
                </c:pt>
                <c:pt idx="178">
                  <c:v>-3.4160000359406695E-4</c:v>
                </c:pt>
                <c:pt idx="179">
                  <c:v>1.9658400000480469E-2</c:v>
                </c:pt>
                <c:pt idx="180">
                  <c:v>-1.8767999936244451E-3</c:v>
                </c:pt>
                <c:pt idx="181">
                  <c:v>3.1232000037562102E-3</c:v>
                </c:pt>
                <c:pt idx="182">
                  <c:v>5.1232000041636638E-3</c:v>
                </c:pt>
                <c:pt idx="183">
                  <c:v>-1.4063999988138676E-3</c:v>
                </c:pt>
                <c:pt idx="184">
                  <c:v>3.5936000058427453E-3</c:v>
                </c:pt>
                <c:pt idx="185">
                  <c:v>2.440800002659671E-3</c:v>
                </c:pt>
                <c:pt idx="186">
                  <c:v>-1.4879999995173421E-2</c:v>
                </c:pt>
                <c:pt idx="187">
                  <c:v>-5.3151999964029528E-3</c:v>
                </c:pt>
                <c:pt idx="188">
                  <c:v>-1.3151999955880456E-3</c:v>
                </c:pt>
                <c:pt idx="189">
                  <c:v>-1.7503999988548458E-3</c:v>
                </c:pt>
                <c:pt idx="190">
                  <c:v>2.2632000036537647E-3</c:v>
                </c:pt>
                <c:pt idx="191">
                  <c:v>-3.0039999983273447E-3</c:v>
                </c:pt>
                <c:pt idx="192">
                  <c:v>5.1256000078865327E-3</c:v>
                </c:pt>
                <c:pt idx="194">
                  <c:v>1.6752000010455959E-3</c:v>
                </c:pt>
                <c:pt idx="195">
                  <c:v>2.6751999976113439E-3</c:v>
                </c:pt>
                <c:pt idx="196">
                  <c:v>2.6751999976113439E-3</c:v>
                </c:pt>
                <c:pt idx="197">
                  <c:v>2.6751999976113439E-3</c:v>
                </c:pt>
                <c:pt idx="198">
                  <c:v>3.6752000014530495E-3</c:v>
                </c:pt>
                <c:pt idx="199">
                  <c:v>5.6752000018605031E-3</c:v>
                </c:pt>
                <c:pt idx="200">
                  <c:v>6.2160000379662961E-4</c:v>
                </c:pt>
                <c:pt idx="201">
                  <c:v>3.0872000061208382E-3</c:v>
                </c:pt>
                <c:pt idx="202">
                  <c:v>-9.401600000273902E-3</c:v>
                </c:pt>
                <c:pt idx="203">
                  <c:v>3.5983999987365678E-3</c:v>
                </c:pt>
                <c:pt idx="205">
                  <c:v>2.5903999994625337E-3</c:v>
                </c:pt>
                <c:pt idx="206">
                  <c:v>5.2696000057039782E-3</c:v>
                </c:pt>
                <c:pt idx="207">
                  <c:v>2.3992000060388818E-3</c:v>
                </c:pt>
                <c:pt idx="208">
                  <c:v>-3.11360000341665E-3</c:v>
                </c:pt>
                <c:pt idx="209">
                  <c:v>-8.4191999994800426E-3</c:v>
                </c:pt>
                <c:pt idx="210">
                  <c:v>-2.7247999969404191E-3</c:v>
                </c:pt>
                <c:pt idx="211">
                  <c:v>-1.5951999957906082E-3</c:v>
                </c:pt>
                <c:pt idx="212">
                  <c:v>9.5440000586677343E-4</c:v>
                </c:pt>
                <c:pt idx="213">
                  <c:v>1.5954400005284697E-2</c:v>
                </c:pt>
                <c:pt idx="214">
                  <c:v>1.795440000569215E-2</c:v>
                </c:pt>
                <c:pt idx="215">
                  <c:v>1.3519200001610443E-2</c:v>
                </c:pt>
                <c:pt idx="216">
                  <c:v>3.1984000015654601E-3</c:v>
                </c:pt>
                <c:pt idx="217">
                  <c:v>8.1983999989461154E-3</c:v>
                </c:pt>
                <c:pt idx="218">
                  <c:v>5.2136000012978911E-3</c:v>
                </c:pt>
                <c:pt idx="220">
                  <c:v>7.7632000029552728E-3</c:v>
                </c:pt>
                <c:pt idx="221">
                  <c:v>4.8928000032901764E-3</c:v>
                </c:pt>
                <c:pt idx="222">
                  <c:v>6.89280000369763E-3</c:v>
                </c:pt>
                <c:pt idx="223">
                  <c:v>9.8928000006708317E-3</c:v>
                </c:pt>
                <c:pt idx="224">
                  <c:v>7.1752000076230615E-3</c:v>
                </c:pt>
                <c:pt idx="225">
                  <c:v>8.6960000771796331E-4</c:v>
                </c:pt>
                <c:pt idx="226">
                  <c:v>-1.847999999881722E-3</c:v>
                </c:pt>
                <c:pt idx="227">
                  <c:v>5.8312000037403777E-3</c:v>
                </c:pt>
                <c:pt idx="228">
                  <c:v>-8.3439999434631318E-4</c:v>
                </c:pt>
                <c:pt idx="229">
                  <c:v>-1.8576000002212822E-3</c:v>
                </c:pt>
                <c:pt idx="230">
                  <c:v>1.1423999967519194E-3</c:v>
                </c:pt>
                <c:pt idx="231">
                  <c:v>3.142399997159373E-3</c:v>
                </c:pt>
                <c:pt idx="232">
                  <c:v>8.1424000018159859E-3</c:v>
                </c:pt>
                <c:pt idx="233">
                  <c:v>8.1424000018159859E-3</c:v>
                </c:pt>
                <c:pt idx="236">
                  <c:v>4.4248000049265102E-3</c:v>
                </c:pt>
                <c:pt idx="237">
                  <c:v>4.4248000049265102E-3</c:v>
                </c:pt>
                <c:pt idx="239">
                  <c:v>5.1600000006146729E-4</c:v>
                </c:pt>
                <c:pt idx="241">
                  <c:v>-7.6368000009097159E-3</c:v>
                </c:pt>
                <c:pt idx="242">
                  <c:v>8.3632000023499131E-3</c:v>
                </c:pt>
                <c:pt idx="243">
                  <c:v>9.2944000061834231E-3</c:v>
                </c:pt>
                <c:pt idx="244">
                  <c:v>2.4775999991106801E-3</c:v>
                </c:pt>
                <c:pt idx="245">
                  <c:v>-7.8959999518701807E-4</c:v>
                </c:pt>
                <c:pt idx="246">
                  <c:v>8.6640000517945737E-4</c:v>
                </c:pt>
                <c:pt idx="247">
                  <c:v>-1.2864000018453225E-3</c:v>
                </c:pt>
                <c:pt idx="248">
                  <c:v>-1.0990399998263456E-2</c:v>
                </c:pt>
                <c:pt idx="249">
                  <c:v>-7.9903999940142967E-3</c:v>
                </c:pt>
                <c:pt idx="250">
                  <c:v>-5.9903999936068431E-3</c:v>
                </c:pt>
                <c:pt idx="251">
                  <c:v>-4.990399997041095E-3</c:v>
                </c:pt>
                <c:pt idx="252">
                  <c:v>-4.990399997041095E-3</c:v>
                </c:pt>
                <c:pt idx="253">
                  <c:v>-3.9903999931993894E-3</c:v>
                </c:pt>
                <c:pt idx="254">
                  <c:v>-3.9903999931993894E-3</c:v>
                </c:pt>
                <c:pt idx="255">
                  <c:v>-1.9903999927919358E-3</c:v>
                </c:pt>
                <c:pt idx="256">
                  <c:v>-9.903999962261878E-4</c:v>
                </c:pt>
                <c:pt idx="257">
                  <c:v>9.6000076155178249E-6</c:v>
                </c:pt>
                <c:pt idx="258">
                  <c:v>1.0096000041812658E-3</c:v>
                </c:pt>
                <c:pt idx="259">
                  <c:v>-1.4319999900180846E-4</c:v>
                </c:pt>
                <c:pt idx="260">
                  <c:v>4.2160000157309696E-4</c:v>
                </c:pt>
                <c:pt idx="261">
                  <c:v>-4.7312000024248846E-3</c:v>
                </c:pt>
                <c:pt idx="262">
                  <c:v>3.2687999992049299E-3</c:v>
                </c:pt>
                <c:pt idx="263">
                  <c:v>6.6560000414028764E-4</c:v>
                </c:pt>
                <c:pt idx="270">
                  <c:v>2.9095999998389743E-3</c:v>
                </c:pt>
                <c:pt idx="271">
                  <c:v>-2.2799999715061858E-4</c:v>
                </c:pt>
                <c:pt idx="273">
                  <c:v>9.1592000026139431E-3</c:v>
                </c:pt>
                <c:pt idx="274">
                  <c:v>1.4416000049095601E-3</c:v>
                </c:pt>
                <c:pt idx="275">
                  <c:v>3.7240000019664876E-3</c:v>
                </c:pt>
                <c:pt idx="276">
                  <c:v>-3.7111999990884215E-3</c:v>
                </c:pt>
                <c:pt idx="277">
                  <c:v>2.2888000021339394E-3</c:v>
                </c:pt>
                <c:pt idx="278">
                  <c:v>3.2887999986996874E-3</c:v>
                </c:pt>
                <c:pt idx="279">
                  <c:v>3.2887999986996874E-3</c:v>
                </c:pt>
                <c:pt idx="280">
                  <c:v>4.288800002541393E-3</c:v>
                </c:pt>
                <c:pt idx="281">
                  <c:v>1.0288800003763754E-2</c:v>
                </c:pt>
                <c:pt idx="282">
                  <c:v>-1.8639999980223365E-3</c:v>
                </c:pt>
                <c:pt idx="283">
                  <c:v>8.1360000040149316E-3</c:v>
                </c:pt>
                <c:pt idx="284">
                  <c:v>-2.7647999959299341E-3</c:v>
                </c:pt>
                <c:pt idx="285">
                  <c:v>-1.7343999934382737E-3</c:v>
                </c:pt>
                <c:pt idx="286">
                  <c:v>2.6560000696917996E-4</c:v>
                </c:pt>
                <c:pt idx="287">
                  <c:v>2.0976000014343299E-3</c:v>
                </c:pt>
                <c:pt idx="289">
                  <c:v>2.3799999980838038E-3</c:v>
                </c:pt>
                <c:pt idx="290">
                  <c:v>1.9448000020929612E-3</c:v>
                </c:pt>
                <c:pt idx="291">
                  <c:v>1.2272000021766871E-3</c:v>
                </c:pt>
                <c:pt idx="292">
                  <c:v>4.2272000064258464E-3</c:v>
                </c:pt>
                <c:pt idx="293">
                  <c:v>1.059200003510341E-3</c:v>
                </c:pt>
                <c:pt idx="294">
                  <c:v>1.0744000028353184E-3</c:v>
                </c:pt>
                <c:pt idx="297">
                  <c:v>5.1200004236306995E-5</c:v>
                </c:pt>
                <c:pt idx="298">
                  <c:v>3.0512000084854662E-3</c:v>
                </c:pt>
                <c:pt idx="299">
                  <c:v>4.8296000022673979E-3</c:v>
                </c:pt>
                <c:pt idx="300">
                  <c:v>-1.178400001663249E-3</c:v>
                </c:pt>
                <c:pt idx="301">
                  <c:v>-5.9967999986838549E-3</c:v>
                </c:pt>
                <c:pt idx="302">
                  <c:v>-2.9967999944346957E-3</c:v>
                </c:pt>
                <c:pt idx="303">
                  <c:v>-1.9967999978689477E-3</c:v>
                </c:pt>
                <c:pt idx="304">
                  <c:v>-1.9967999978689477E-3</c:v>
                </c:pt>
                <c:pt idx="305">
                  <c:v>-9.9679999402724206E-4</c:v>
                </c:pt>
                <c:pt idx="306">
                  <c:v>3.2000025385059416E-6</c:v>
                </c:pt>
                <c:pt idx="307">
                  <c:v>3.2000025385059416E-6</c:v>
                </c:pt>
                <c:pt idx="308">
                  <c:v>1.0032000063802116E-3</c:v>
                </c:pt>
                <c:pt idx="309">
                  <c:v>2.0032000029459596E-3</c:v>
                </c:pt>
                <c:pt idx="310">
                  <c:v>2.0032000029459596E-3</c:v>
                </c:pt>
                <c:pt idx="311">
                  <c:v>4.0032000033534132E-3</c:v>
                </c:pt>
                <c:pt idx="312">
                  <c:v>4.0032000033534132E-3</c:v>
                </c:pt>
                <c:pt idx="313">
                  <c:v>7.0032000003266148E-3</c:v>
                </c:pt>
                <c:pt idx="314">
                  <c:v>7.0032000003266148E-3</c:v>
                </c:pt>
                <c:pt idx="317">
                  <c:v>-3.0239999614423141E-4</c:v>
                </c:pt>
                <c:pt idx="318">
                  <c:v>-3.0239999614423141E-4</c:v>
                </c:pt>
                <c:pt idx="319">
                  <c:v>2.6976000008289702E-3</c:v>
                </c:pt>
                <c:pt idx="320">
                  <c:v>3.6976000046706758E-3</c:v>
                </c:pt>
                <c:pt idx="321">
                  <c:v>5.6976000050781295E-3</c:v>
                </c:pt>
                <c:pt idx="322">
                  <c:v>-5.607999992207624E-3</c:v>
                </c:pt>
                <c:pt idx="323">
                  <c:v>3.2240000073215924E-3</c:v>
                </c:pt>
                <c:pt idx="324">
                  <c:v>9.5680000231368467E-4</c:v>
                </c:pt>
                <c:pt idx="325">
                  <c:v>1.4788800006499514E-2</c:v>
                </c:pt>
                <c:pt idx="326">
                  <c:v>-7.6463999939733185E-3</c:v>
                </c:pt>
                <c:pt idx="327">
                  <c:v>-1.7991999993682839E-3</c:v>
                </c:pt>
                <c:pt idx="328">
                  <c:v>-4.5952000000397675E-3</c:v>
                </c:pt>
                <c:pt idx="331">
                  <c:v>-1.7176000037579797E-3</c:v>
                </c:pt>
                <c:pt idx="332">
                  <c:v>-7.175999999162741E-4</c:v>
                </c:pt>
                <c:pt idx="333">
                  <c:v>1.2824000004911795E-3</c:v>
                </c:pt>
                <c:pt idx="334">
                  <c:v>7.2824000017135404E-3</c:v>
                </c:pt>
                <c:pt idx="335">
                  <c:v>2.4400000256719068E-4</c:v>
                </c:pt>
                <c:pt idx="336">
                  <c:v>3.2440000068163499E-3</c:v>
                </c:pt>
                <c:pt idx="337">
                  <c:v>1.9767999983741902E-3</c:v>
                </c:pt>
                <c:pt idx="338">
                  <c:v>7.0760000016889535E-3</c:v>
                </c:pt>
                <c:pt idx="339">
                  <c:v>-8.0615999977453612E-3</c:v>
                </c:pt>
                <c:pt idx="340">
                  <c:v>9.3840000045020133E-4</c:v>
                </c:pt>
                <c:pt idx="341">
                  <c:v>1.9383999970159493E-3</c:v>
                </c:pt>
                <c:pt idx="342">
                  <c:v>5.9383999978308566E-3</c:v>
                </c:pt>
                <c:pt idx="343">
                  <c:v>-1.0850399994524196E-2</c:v>
                </c:pt>
                <c:pt idx="344">
                  <c:v>-9.8503999979584478E-3</c:v>
                </c:pt>
                <c:pt idx="345">
                  <c:v>-4.8503999933018349E-3</c:v>
                </c:pt>
                <c:pt idx="346">
                  <c:v>-3.8503999967360869E-3</c:v>
                </c:pt>
                <c:pt idx="347">
                  <c:v>1.5616000018781051E-3</c:v>
                </c:pt>
                <c:pt idx="348">
                  <c:v>-1.7440000010537915E-3</c:v>
                </c:pt>
                <c:pt idx="349">
                  <c:v>2.2559999997611158E-3</c:v>
                </c:pt>
                <c:pt idx="350">
                  <c:v>2.3704000050202012E-3</c:v>
                </c:pt>
                <c:pt idx="351">
                  <c:v>2.1032000004197471E-3</c:v>
                </c:pt>
                <c:pt idx="352">
                  <c:v>5.1944000006187707E-3</c:v>
                </c:pt>
                <c:pt idx="353">
                  <c:v>3.2000003557186574E-5</c:v>
                </c:pt>
                <c:pt idx="354">
                  <c:v>3.7871999957133085E-3</c:v>
                </c:pt>
                <c:pt idx="355">
                  <c:v>1.0787200000777375E-2</c:v>
                </c:pt>
                <c:pt idx="356">
                  <c:v>7.0696000038878992E-3</c:v>
                </c:pt>
                <c:pt idx="357">
                  <c:v>3.8176000016392209E-3</c:v>
                </c:pt>
                <c:pt idx="358">
                  <c:v>-3.6175999994156882E-3</c:v>
                </c:pt>
                <c:pt idx="359">
                  <c:v>7.7920000330777839E-4</c:v>
                </c:pt>
                <c:pt idx="360">
                  <c:v>7.1607999998377636E-3</c:v>
                </c:pt>
                <c:pt idx="361">
                  <c:v>9.1608000002452172E-3</c:v>
                </c:pt>
                <c:pt idx="362">
                  <c:v>2.3440000004484318E-3</c:v>
                </c:pt>
                <c:pt idx="363">
                  <c:v>4.4319999869912863E-4</c:v>
                </c:pt>
                <c:pt idx="364">
                  <c:v>-2.7439999394118786E-4</c:v>
                </c:pt>
                <c:pt idx="365">
                  <c:v>7.2560000262456015E-4</c:v>
                </c:pt>
                <c:pt idx="366">
                  <c:v>3.0079999996814877E-3</c:v>
                </c:pt>
                <c:pt idx="367">
                  <c:v>-1.2421599996741861E-2</c:v>
                </c:pt>
                <c:pt idx="368">
                  <c:v>-5.4215999989537522E-3</c:v>
                </c:pt>
                <c:pt idx="370">
                  <c:v>2.425599996058736E-3</c:v>
                </c:pt>
                <c:pt idx="371">
                  <c:v>3.2728000005590729E-3</c:v>
                </c:pt>
                <c:pt idx="372">
                  <c:v>1.5016000033938326E-3</c:v>
                </c:pt>
                <c:pt idx="373">
                  <c:v>1.9672000053105876E-3</c:v>
                </c:pt>
                <c:pt idx="374">
                  <c:v>-1.7503999988548458E-3</c:v>
                </c:pt>
                <c:pt idx="375">
                  <c:v>-4.4679999991785735E-3</c:v>
                </c:pt>
                <c:pt idx="376">
                  <c:v>5.3200000547803938E-4</c:v>
                </c:pt>
                <c:pt idx="377">
                  <c:v>-3.7888000006205402E-3</c:v>
                </c:pt>
                <c:pt idx="378">
                  <c:v>3.2720000017434359E-3</c:v>
                </c:pt>
                <c:pt idx="379">
                  <c:v>1.4703999986522831E-3</c:v>
                </c:pt>
                <c:pt idx="380">
                  <c:v>-1.2567999947350472E-3</c:v>
                </c:pt>
                <c:pt idx="381">
                  <c:v>-2.5679999816929922E-4</c:v>
                </c:pt>
                <c:pt idx="382">
                  <c:v>-5.5775999935576692E-3</c:v>
                </c:pt>
                <c:pt idx="383">
                  <c:v>-3.5775999931502156E-3</c:v>
                </c:pt>
                <c:pt idx="384">
                  <c:v>-1.577599992742762E-3</c:v>
                </c:pt>
                <c:pt idx="385">
                  <c:v>-5.7759999617701396E-4</c:v>
                </c:pt>
                <c:pt idx="386">
                  <c:v>-7.1888000020408072E-3</c:v>
                </c:pt>
                <c:pt idx="387">
                  <c:v>7.0936000047367997E-3</c:v>
                </c:pt>
                <c:pt idx="388">
                  <c:v>1.3072000074316747E-3</c:v>
                </c:pt>
                <c:pt idx="389">
                  <c:v>3.8720000084140338E-3</c:v>
                </c:pt>
                <c:pt idx="390">
                  <c:v>5.1544000016292557E-3</c:v>
                </c:pt>
                <c:pt idx="391">
                  <c:v>-4.5631999964825809E-3</c:v>
                </c:pt>
                <c:pt idx="392">
                  <c:v>4.5599997974932194E-5</c:v>
                </c:pt>
                <c:pt idx="393">
                  <c:v>-5.1071999914711341E-3</c:v>
                </c:pt>
                <c:pt idx="394">
                  <c:v>-2.1071999944979325E-3</c:v>
                </c:pt>
                <c:pt idx="395">
                  <c:v>-8.259999995061662E-3</c:v>
                </c:pt>
                <c:pt idx="396">
                  <c:v>-5.2599999980884604E-3</c:v>
                </c:pt>
                <c:pt idx="397">
                  <c:v>3.7400000001071021E-3</c:v>
                </c:pt>
                <c:pt idx="398">
                  <c:v>3.7400000001071021E-3</c:v>
                </c:pt>
                <c:pt idx="399">
                  <c:v>6.7400000043562613E-3</c:v>
                </c:pt>
                <c:pt idx="400">
                  <c:v>-5.7103999934042804E-3</c:v>
                </c:pt>
                <c:pt idx="401">
                  <c:v>-3.7103999929968268E-3</c:v>
                </c:pt>
                <c:pt idx="402">
                  <c:v>-2.7103999964310788E-3</c:v>
                </c:pt>
                <c:pt idx="403">
                  <c:v>2.8960000781808048E-4</c:v>
                </c:pt>
                <c:pt idx="404">
                  <c:v>-3.9775999975972809E-3</c:v>
                </c:pt>
                <c:pt idx="405">
                  <c:v>2.2400003217626363E-5</c:v>
                </c:pt>
                <c:pt idx="406">
                  <c:v>2.02240000362508E-3</c:v>
                </c:pt>
                <c:pt idx="407">
                  <c:v>3.0224000074667856E-3</c:v>
                </c:pt>
                <c:pt idx="408">
                  <c:v>4.0224000040325336E-3</c:v>
                </c:pt>
                <c:pt idx="409">
                  <c:v>5.0224000078742392E-3</c:v>
                </c:pt>
                <c:pt idx="410">
                  <c:v>-2.6951999971061014E-3</c:v>
                </c:pt>
                <c:pt idx="411">
                  <c:v>3.1520000047748908E-3</c:v>
                </c:pt>
                <c:pt idx="412">
                  <c:v>-1.7336000018985942E-3</c:v>
                </c:pt>
                <c:pt idx="413">
                  <c:v>1.6784000035841018E-3</c:v>
                </c:pt>
                <c:pt idx="414">
                  <c:v>1.8920000002253801E-3</c:v>
                </c:pt>
                <c:pt idx="415">
                  <c:v>-8.1103999982587993E-3</c:v>
                </c:pt>
                <c:pt idx="416">
                  <c:v>-7.1103999944170937E-3</c:v>
                </c:pt>
                <c:pt idx="417">
                  <c:v>-3.1103999936021864E-3</c:v>
                </c:pt>
                <c:pt idx="418">
                  <c:v>-3.1103999936021864E-3</c:v>
                </c:pt>
                <c:pt idx="419">
                  <c:v>-1.1103999931947328E-3</c:v>
                </c:pt>
                <c:pt idx="420">
                  <c:v>8.8960000721272081E-4</c:v>
                </c:pt>
                <c:pt idx="421">
                  <c:v>3.8896000041859224E-3</c:v>
                </c:pt>
                <c:pt idx="422">
                  <c:v>4.8896000007516704E-3</c:v>
                </c:pt>
                <c:pt idx="423">
                  <c:v>-9.828000002016779E-3</c:v>
                </c:pt>
                <c:pt idx="424">
                  <c:v>-8.8279999981750734E-3</c:v>
                </c:pt>
                <c:pt idx="425">
                  <c:v>-7.8280000016093254E-3</c:v>
                </c:pt>
                <c:pt idx="426">
                  <c:v>-5.8280000012018718E-3</c:v>
                </c:pt>
                <c:pt idx="427">
                  <c:v>-4.8279999973601662E-3</c:v>
                </c:pt>
                <c:pt idx="428">
                  <c:v>-3.8280000007944182E-3</c:v>
                </c:pt>
                <c:pt idx="429">
                  <c:v>-1.8280000003869645E-3</c:v>
                </c:pt>
                <c:pt idx="430">
                  <c:v>-8.2799999654525891E-4</c:v>
                </c:pt>
                <c:pt idx="431">
                  <c:v>1.1720000038621947E-3</c:v>
                </c:pt>
                <c:pt idx="432">
                  <c:v>7.6752000022679567E-3</c:v>
                </c:pt>
                <c:pt idx="433">
                  <c:v>-4.0423999962513335E-3</c:v>
                </c:pt>
                <c:pt idx="434">
                  <c:v>1.6240000004472677E-2</c:v>
                </c:pt>
                <c:pt idx="435">
                  <c:v>6.8000000464962795E-4</c:v>
                </c:pt>
                <c:pt idx="436">
                  <c:v>-3.6639999962062575E-3</c:v>
                </c:pt>
                <c:pt idx="437">
                  <c:v>-7.1143999957712367E-3</c:v>
                </c:pt>
                <c:pt idx="438">
                  <c:v>-5.6815999996615574E-3</c:v>
                </c:pt>
                <c:pt idx="439">
                  <c:v>3.184000015608035E-4</c:v>
                </c:pt>
                <c:pt idx="440">
                  <c:v>2.7303999959258363E-3</c:v>
                </c:pt>
                <c:pt idx="441">
                  <c:v>-1.6135999976540916E-3</c:v>
                </c:pt>
                <c:pt idx="443">
                  <c:v>-4.9495999919599853E-3</c:v>
                </c:pt>
                <c:pt idx="444">
                  <c:v>-1.8583999917609617E-3</c:v>
                </c:pt>
                <c:pt idx="445">
                  <c:v>3.2847999973455444E-3</c:v>
                </c:pt>
                <c:pt idx="446">
                  <c:v>1.4680000022053719E-3</c:v>
                </c:pt>
                <c:pt idx="447">
                  <c:v>-1.3119999995979015E-2</c:v>
                </c:pt>
                <c:pt idx="448">
                  <c:v>9.5600000349804759E-4</c:v>
                </c:pt>
                <c:pt idx="449">
                  <c:v>-2.5279999681515619E-4</c:v>
                </c:pt>
                <c:pt idx="450">
                  <c:v>2.7472000001580454E-3</c:v>
                </c:pt>
                <c:pt idx="451">
                  <c:v>9.7471999979461543E-3</c:v>
                </c:pt>
                <c:pt idx="452">
                  <c:v>1.4747200002602767E-2</c:v>
                </c:pt>
                <c:pt idx="453">
                  <c:v>-2.1535999912885018E-3</c:v>
                </c:pt>
                <c:pt idx="454">
                  <c:v>-5.8879999414784834E-4</c:v>
                </c:pt>
                <c:pt idx="455">
                  <c:v>-2.7599999884841964E-4</c:v>
                </c:pt>
                <c:pt idx="458">
                  <c:v>7.347200000367593E-3</c:v>
                </c:pt>
                <c:pt idx="459">
                  <c:v>-9.271199996874202E-3</c:v>
                </c:pt>
                <c:pt idx="460">
                  <c:v>-7.8743999983998947E-3</c:v>
                </c:pt>
                <c:pt idx="465">
                  <c:v>-7.2416000039083883E-3</c:v>
                </c:pt>
                <c:pt idx="466">
                  <c:v>-9.1975999966962263E-3</c:v>
                </c:pt>
                <c:pt idx="467">
                  <c:v>-3.1975999954738654E-3</c:v>
                </c:pt>
                <c:pt idx="469">
                  <c:v>-3.9919999981066212E-3</c:v>
                </c:pt>
                <c:pt idx="470">
                  <c:v>-9.7183999969274737E-3</c:v>
                </c:pt>
                <c:pt idx="472">
                  <c:v>-1.0407200003101025E-2</c:v>
                </c:pt>
                <c:pt idx="476">
                  <c:v>-2.2248000022955239E-3</c:v>
                </c:pt>
                <c:pt idx="478">
                  <c:v>-1.975200000742916E-3</c:v>
                </c:pt>
                <c:pt idx="479">
                  <c:v>-7.6927999980398454E-3</c:v>
                </c:pt>
                <c:pt idx="483">
                  <c:v>-9.7239999959128909E-3</c:v>
                </c:pt>
                <c:pt idx="484">
                  <c:v>-2.7623999994830228E-3</c:v>
                </c:pt>
                <c:pt idx="493">
                  <c:v>-1.228399999672547E-2</c:v>
                </c:pt>
                <c:pt idx="506">
                  <c:v>-1.2584799995238427E-2</c:v>
                </c:pt>
                <c:pt idx="507">
                  <c:v>-1.3851999996404629E-2</c:v>
                </c:pt>
                <c:pt idx="508">
                  <c:v>-7.5695999985327944E-3</c:v>
                </c:pt>
                <c:pt idx="509">
                  <c:v>-1.2913599995954428E-2</c:v>
                </c:pt>
                <c:pt idx="510">
                  <c:v>-1.398479999625124E-2</c:v>
                </c:pt>
                <c:pt idx="512">
                  <c:v>-1.4855199995508883E-2</c:v>
                </c:pt>
                <c:pt idx="513">
                  <c:v>-1.5008000002126209E-2</c:v>
                </c:pt>
                <c:pt idx="516">
                  <c:v>-1.5461599999980535E-2</c:v>
                </c:pt>
                <c:pt idx="518">
                  <c:v>-1.5555999998468906E-2</c:v>
                </c:pt>
                <c:pt idx="519">
                  <c:v>-1.5579199993226212E-2</c:v>
                </c:pt>
                <c:pt idx="543">
                  <c:v>-2.2908799997821916E-2</c:v>
                </c:pt>
                <c:pt idx="544">
                  <c:v>-2.0908799997414462E-2</c:v>
                </c:pt>
                <c:pt idx="545">
                  <c:v>-1.5908799992757849E-2</c:v>
                </c:pt>
                <c:pt idx="570">
                  <c:v>-1.4197600001352839E-2</c:v>
                </c:pt>
                <c:pt idx="597">
                  <c:v>-1.229839999723481E-2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D1-41F4-9654-15FFBA7295F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Active!$J$21:$J$682</c:f>
              <c:numCache>
                <c:formatCode>General</c:formatCode>
                <c:ptCount val="662"/>
                <c:pt idx="113">
                  <c:v>6.427200001780875E-3</c:v>
                </c:pt>
                <c:pt idx="124">
                  <c:v>4.9832000004244037E-3</c:v>
                </c:pt>
                <c:pt idx="128">
                  <c:v>5.4840400000102818E-2</c:v>
                </c:pt>
                <c:pt idx="133">
                  <c:v>4.7623999998904765E-3</c:v>
                </c:pt>
                <c:pt idx="174">
                  <c:v>-1.8879999697674066E-4</c:v>
                </c:pt>
                <c:pt idx="175">
                  <c:v>7.1120000211521983E-4</c:v>
                </c:pt>
                <c:pt idx="176">
                  <c:v>8.1119999958900735E-4</c:v>
                </c:pt>
                <c:pt idx="193">
                  <c:v>-1.1248000009800307E-3</c:v>
                </c:pt>
                <c:pt idx="204">
                  <c:v>-1.3519999629352242E-4</c:v>
                </c:pt>
                <c:pt idx="219">
                  <c:v>-1.0320000001229346E-4</c:v>
                </c:pt>
                <c:pt idx="234">
                  <c:v>-6.8279999686637893E-4</c:v>
                </c:pt>
                <c:pt idx="235">
                  <c:v>-2.7520000003278255E-4</c:v>
                </c:pt>
                <c:pt idx="238">
                  <c:v>5.8640000497689471E-4</c:v>
                </c:pt>
                <c:pt idx="240">
                  <c:v>-7.7639999653911218E-4</c:v>
                </c:pt>
                <c:pt idx="264">
                  <c:v>9.5560000045225024E-4</c:v>
                </c:pt>
                <c:pt idx="265">
                  <c:v>1.8555999995442107E-3</c:v>
                </c:pt>
                <c:pt idx="267">
                  <c:v>-6.9599991547875106E-5</c:v>
                </c:pt>
                <c:pt idx="268">
                  <c:v>4.3040000309702009E-4</c:v>
                </c:pt>
                <c:pt idx="269">
                  <c:v>8.6000000010244548E-4</c:v>
                </c:pt>
                <c:pt idx="272">
                  <c:v>1.4664000045740977E-3</c:v>
                </c:pt>
                <c:pt idx="295">
                  <c:v>-7.7600001532118767E-5</c:v>
                </c:pt>
                <c:pt idx="296">
                  <c:v>-4.3039999582106248E-4</c:v>
                </c:pt>
                <c:pt idx="315">
                  <c:v>3.3280000207014382E-4</c:v>
                </c:pt>
                <c:pt idx="316">
                  <c:v>6.1519999871961772E-4</c:v>
                </c:pt>
                <c:pt idx="329">
                  <c:v>-9.9999999656574801E-4</c:v>
                </c:pt>
                <c:pt idx="456">
                  <c:v>-5.5419999989680946E-3</c:v>
                </c:pt>
                <c:pt idx="457">
                  <c:v>-4.6344000002136454E-3</c:v>
                </c:pt>
                <c:pt idx="461">
                  <c:v>-6.5835999921546318E-3</c:v>
                </c:pt>
                <c:pt idx="462">
                  <c:v>-8.834000000206288E-3</c:v>
                </c:pt>
                <c:pt idx="463">
                  <c:v>-1.1389200000849087E-2</c:v>
                </c:pt>
                <c:pt idx="464">
                  <c:v>-7.8143999926396646E-3</c:v>
                </c:pt>
                <c:pt idx="468">
                  <c:v>-1.0132799994607922E-2</c:v>
                </c:pt>
                <c:pt idx="471">
                  <c:v>5.4320000344887376E-4</c:v>
                </c:pt>
                <c:pt idx="473">
                  <c:v>-9.6679999915068038E-3</c:v>
                </c:pt>
                <c:pt idx="474">
                  <c:v>-9.2679999943356961E-3</c:v>
                </c:pt>
                <c:pt idx="475">
                  <c:v>-1.0585600000922568E-2</c:v>
                </c:pt>
                <c:pt idx="477">
                  <c:v>-1.0359200001403224E-2</c:v>
                </c:pt>
                <c:pt idx="480">
                  <c:v>-7.4687999949674122E-3</c:v>
                </c:pt>
                <c:pt idx="481">
                  <c:v>-1.0253599997668061E-2</c:v>
                </c:pt>
                <c:pt idx="482">
                  <c:v>-1.0253599997668061E-2</c:v>
                </c:pt>
                <c:pt idx="485">
                  <c:v>-1.3024799998675007E-2</c:v>
                </c:pt>
                <c:pt idx="486">
                  <c:v>-1.5342400001827627E-2</c:v>
                </c:pt>
                <c:pt idx="487">
                  <c:v>-1.5342400001827627E-2</c:v>
                </c:pt>
                <c:pt idx="488">
                  <c:v>-1.3542400003643706E-2</c:v>
                </c:pt>
                <c:pt idx="489">
                  <c:v>-3.742400003829971E-3</c:v>
                </c:pt>
                <c:pt idx="490">
                  <c:v>-1.3583200001448859E-2</c:v>
                </c:pt>
                <c:pt idx="491">
                  <c:v>-1.3583200001448859E-2</c:v>
                </c:pt>
                <c:pt idx="492">
                  <c:v>-1.3483199996699113E-2</c:v>
                </c:pt>
                <c:pt idx="494">
                  <c:v>-1.1300799997115973E-2</c:v>
                </c:pt>
                <c:pt idx="495">
                  <c:v>-8.6007999998400919E-3</c:v>
                </c:pt>
                <c:pt idx="496">
                  <c:v>-2.1007999966968782E-3</c:v>
                </c:pt>
                <c:pt idx="497">
                  <c:v>-1.2751200003549457E-2</c:v>
                </c:pt>
                <c:pt idx="498">
                  <c:v>-1.2751200003549457E-2</c:v>
                </c:pt>
                <c:pt idx="499">
                  <c:v>-1.2651199998799711E-2</c:v>
                </c:pt>
                <c:pt idx="500">
                  <c:v>-5.5743999982951209E-3</c:v>
                </c:pt>
                <c:pt idx="505">
                  <c:v>-1.6745600005378947E-2</c:v>
                </c:pt>
                <c:pt idx="511">
                  <c:v>-1.7201599999680184E-2</c:v>
                </c:pt>
                <c:pt idx="514">
                  <c:v>-1.4429999995627441E-2</c:v>
                </c:pt>
                <c:pt idx="515">
                  <c:v>-1.7690399996354245E-2</c:v>
                </c:pt>
                <c:pt idx="517">
                  <c:v>-1.476639999600593E-2</c:v>
                </c:pt>
                <c:pt idx="520">
                  <c:v>-1.704319999407744E-2</c:v>
                </c:pt>
                <c:pt idx="521">
                  <c:v>-1.7390399996656924E-2</c:v>
                </c:pt>
                <c:pt idx="523">
                  <c:v>-1.9763999996939674E-2</c:v>
                </c:pt>
                <c:pt idx="526">
                  <c:v>-1.8002400000113994E-2</c:v>
                </c:pt>
                <c:pt idx="527">
                  <c:v>-1.9282399996882305E-2</c:v>
                </c:pt>
                <c:pt idx="531">
                  <c:v>-2.0193600001221057E-2</c:v>
                </c:pt>
                <c:pt idx="532">
                  <c:v>-1.8811199995980132E-2</c:v>
                </c:pt>
                <c:pt idx="534">
                  <c:v>-2.1302399996784516E-2</c:v>
                </c:pt>
                <c:pt idx="539">
                  <c:v>-1.875599999766564E-2</c:v>
                </c:pt>
                <c:pt idx="540">
                  <c:v>-1.875599999766564E-2</c:v>
                </c:pt>
                <c:pt idx="546">
                  <c:v>-1.7569199997524265E-2</c:v>
                </c:pt>
                <c:pt idx="552">
                  <c:v>-1.8715199999860488E-2</c:v>
                </c:pt>
                <c:pt idx="557">
                  <c:v>-1.8371199992543552E-2</c:v>
                </c:pt>
                <c:pt idx="558">
                  <c:v>-1.845599999796832E-2</c:v>
                </c:pt>
                <c:pt idx="561">
                  <c:v>-1.9347199995536357E-2</c:v>
                </c:pt>
                <c:pt idx="573">
                  <c:v>-1.6968799995083828E-2</c:v>
                </c:pt>
                <c:pt idx="575">
                  <c:v>-1.605359999666689E-2</c:v>
                </c:pt>
                <c:pt idx="579">
                  <c:v>-1.6976799997792114E-2</c:v>
                </c:pt>
                <c:pt idx="581">
                  <c:v>-2.6737199994386174E-2</c:v>
                </c:pt>
                <c:pt idx="584">
                  <c:v>-1.3681999997061212E-2</c:v>
                </c:pt>
                <c:pt idx="585">
                  <c:v>-1.6095199993287679E-2</c:v>
                </c:pt>
                <c:pt idx="589">
                  <c:v>-1.5389599997433834E-2</c:v>
                </c:pt>
                <c:pt idx="590">
                  <c:v>-1.4910399993823376E-2</c:v>
                </c:pt>
                <c:pt idx="592">
                  <c:v>-1.3348799999221228E-2</c:v>
                </c:pt>
                <c:pt idx="593">
                  <c:v>-1.3503999995009508E-2</c:v>
                </c:pt>
                <c:pt idx="595">
                  <c:v>-1.2948799994774163E-2</c:v>
                </c:pt>
                <c:pt idx="599">
                  <c:v>-1.1402399999496993E-2</c:v>
                </c:pt>
                <c:pt idx="615">
                  <c:v>-4.4591999976546504E-3</c:v>
                </c:pt>
                <c:pt idx="616">
                  <c:v>-4.4647999966400675E-3</c:v>
                </c:pt>
                <c:pt idx="617">
                  <c:v>-6.7739999940386042E-3</c:v>
                </c:pt>
                <c:pt idx="618">
                  <c:v>-4.4999999954598024E-3</c:v>
                </c:pt>
                <c:pt idx="619">
                  <c:v>-4.2503999939071946E-3</c:v>
                </c:pt>
                <c:pt idx="620">
                  <c:v>-4.0384000021731481E-3</c:v>
                </c:pt>
                <c:pt idx="621">
                  <c:v>-2.4176000006264076E-3</c:v>
                </c:pt>
                <c:pt idx="622">
                  <c:v>-1.5743999974802136E-3</c:v>
                </c:pt>
                <c:pt idx="623">
                  <c:v>-2.5447999942116439E-3</c:v>
                </c:pt>
                <c:pt idx="624">
                  <c:v>-1.3447999954223633E-3</c:v>
                </c:pt>
                <c:pt idx="625">
                  <c:v>-1.3295999960973859E-3</c:v>
                </c:pt>
                <c:pt idx="626">
                  <c:v>-1.4799999989918433E-3</c:v>
                </c:pt>
                <c:pt idx="627">
                  <c:v>-1.0975999975926243E-3</c:v>
                </c:pt>
                <c:pt idx="628">
                  <c:v>-1.3151999955880456E-3</c:v>
                </c:pt>
                <c:pt idx="629">
                  <c:v>-1.1503999994602054E-3</c:v>
                </c:pt>
                <c:pt idx="630">
                  <c:v>-5.6719999702181667E-4</c:v>
                </c:pt>
                <c:pt idx="631">
                  <c:v>-8.8559999858262017E-4</c:v>
                </c:pt>
                <c:pt idx="632">
                  <c:v>-1.0031999991042539E-3</c:v>
                </c:pt>
                <c:pt idx="634">
                  <c:v>2.3856000043451786E-3</c:v>
                </c:pt>
                <c:pt idx="635">
                  <c:v>4.1603999998187646E-3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D1-41F4-9654-15FFBA7295F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Active!$K$21:$K$682</c:f>
              <c:numCache>
                <c:formatCode>General</c:formatCode>
                <c:ptCount val="662"/>
                <c:pt idx="288">
                  <c:v>-1.2199999982840382E-3</c:v>
                </c:pt>
                <c:pt idx="369">
                  <c:v>7.4944000007235445E-3</c:v>
                </c:pt>
                <c:pt idx="442">
                  <c:v>5.6848000022000633E-3</c:v>
                </c:pt>
                <c:pt idx="528">
                  <c:v>-1.6159999999217689E-2</c:v>
                </c:pt>
                <c:pt idx="529">
                  <c:v>-1.0529999992286321E-2</c:v>
                </c:pt>
                <c:pt idx="533">
                  <c:v>-1.8978400003106799E-2</c:v>
                </c:pt>
                <c:pt idx="535">
                  <c:v>-1.9759199996769894E-2</c:v>
                </c:pt>
                <c:pt idx="536">
                  <c:v>-1.8227199994726107E-2</c:v>
                </c:pt>
                <c:pt idx="537">
                  <c:v>-1.7211999998835381E-2</c:v>
                </c:pt>
                <c:pt idx="538">
                  <c:v>-1.8806000000040513E-2</c:v>
                </c:pt>
                <c:pt idx="541">
                  <c:v>-1.1165999996592291E-2</c:v>
                </c:pt>
                <c:pt idx="542">
                  <c:v>-2.5908799994795118E-2</c:v>
                </c:pt>
                <c:pt idx="549">
                  <c:v>-1.8795199997839518E-2</c:v>
                </c:pt>
                <c:pt idx="553">
                  <c:v>-1.7115199996624142E-2</c:v>
                </c:pt>
                <c:pt idx="554">
                  <c:v>-1.6832799999974668E-2</c:v>
                </c:pt>
                <c:pt idx="555">
                  <c:v>-1.3283200001751538E-2</c:v>
                </c:pt>
                <c:pt idx="556">
                  <c:v>-1.8471199997293297E-2</c:v>
                </c:pt>
                <c:pt idx="560">
                  <c:v>-1.9264399990788661E-2</c:v>
                </c:pt>
                <c:pt idx="562">
                  <c:v>-1.7799199995351955E-2</c:v>
                </c:pt>
                <c:pt idx="563">
                  <c:v>-1.8016000001807697E-2</c:v>
                </c:pt>
                <c:pt idx="564">
                  <c:v>-1.7930799993337132E-2</c:v>
                </c:pt>
                <c:pt idx="565">
                  <c:v>-1.6904799995245412E-2</c:v>
                </c:pt>
                <c:pt idx="566">
                  <c:v>-1.8064799995045178E-2</c:v>
                </c:pt>
                <c:pt idx="571">
                  <c:v>-1.6914399995584972E-2</c:v>
                </c:pt>
                <c:pt idx="572">
                  <c:v>-1.7968799998925533E-2</c:v>
                </c:pt>
                <c:pt idx="574">
                  <c:v>-1.3136800000211224E-2</c:v>
                </c:pt>
                <c:pt idx="576">
                  <c:v>-1.6630799997074064E-2</c:v>
                </c:pt>
                <c:pt idx="577">
                  <c:v>-1.4755200005311053E-2</c:v>
                </c:pt>
                <c:pt idx="578">
                  <c:v>-1.5160000002651941E-2</c:v>
                </c:pt>
                <c:pt idx="580">
                  <c:v>-1.7877599995699711E-2</c:v>
                </c:pt>
                <c:pt idx="582">
                  <c:v>-1.5720399991550948E-2</c:v>
                </c:pt>
                <c:pt idx="583">
                  <c:v>-2.1871599994483404E-2</c:v>
                </c:pt>
                <c:pt idx="586">
                  <c:v>-1.5255199992679991E-2</c:v>
                </c:pt>
                <c:pt idx="587">
                  <c:v>-1.5155199995206203E-2</c:v>
                </c:pt>
                <c:pt idx="588">
                  <c:v>-1.5155199995206203E-2</c:v>
                </c:pt>
                <c:pt idx="598">
                  <c:v>-1.139839999814285E-2</c:v>
                </c:pt>
                <c:pt idx="603">
                  <c:v>-9.3679999990854412E-3</c:v>
                </c:pt>
                <c:pt idx="604">
                  <c:v>-8.4547999940696172E-3</c:v>
                </c:pt>
                <c:pt idx="605">
                  <c:v>-8.3547999965958297E-3</c:v>
                </c:pt>
                <c:pt idx="606">
                  <c:v>-7.7400000009220093E-3</c:v>
                </c:pt>
                <c:pt idx="607">
                  <c:v>-7.6399999961722642E-3</c:v>
                </c:pt>
                <c:pt idx="608">
                  <c:v>-6.3987999965320341E-3</c:v>
                </c:pt>
                <c:pt idx="609">
                  <c:v>-6.2987999990582466E-3</c:v>
                </c:pt>
                <c:pt idx="610">
                  <c:v>-6.2987999990582466E-3</c:v>
                </c:pt>
                <c:pt idx="611">
                  <c:v>-6.2588000000687316E-3</c:v>
                </c:pt>
                <c:pt idx="612">
                  <c:v>-6.1587999953189865E-3</c:v>
                </c:pt>
                <c:pt idx="613">
                  <c:v>-5.3191999977570958E-3</c:v>
                </c:pt>
                <c:pt idx="633">
                  <c:v>7.4840000161202624E-4</c:v>
                </c:pt>
                <c:pt idx="636">
                  <c:v>2.4144000053638592E-3</c:v>
                </c:pt>
                <c:pt idx="637">
                  <c:v>2.4144000053638592E-3</c:v>
                </c:pt>
                <c:pt idx="638">
                  <c:v>3.3639999965089373E-3</c:v>
                </c:pt>
                <c:pt idx="639">
                  <c:v>4.8752000075182877E-3</c:v>
                </c:pt>
                <c:pt idx="640">
                  <c:v>4.9556000012671575E-3</c:v>
                </c:pt>
                <c:pt idx="641">
                  <c:v>5.8452000084798783E-3</c:v>
                </c:pt>
                <c:pt idx="642">
                  <c:v>5.3311999945435673E-3</c:v>
                </c:pt>
                <c:pt idx="643">
                  <c:v>5.0944000031449832E-3</c:v>
                </c:pt>
                <c:pt idx="644">
                  <c:v>5.0992000033147633E-3</c:v>
                </c:pt>
                <c:pt idx="645">
                  <c:v>6.3840000002528541E-3</c:v>
                </c:pt>
                <c:pt idx="646">
                  <c:v>6.2608000007458031E-3</c:v>
                </c:pt>
                <c:pt idx="647">
                  <c:v>6.3344000009237789E-3</c:v>
                </c:pt>
                <c:pt idx="648">
                  <c:v>7.5567999956547283E-3</c:v>
                </c:pt>
                <c:pt idx="649">
                  <c:v>8.1496000057086349E-3</c:v>
                </c:pt>
                <c:pt idx="650">
                  <c:v>7.9984000039985403E-3</c:v>
                </c:pt>
                <c:pt idx="651">
                  <c:v>7.5080000024172477E-3</c:v>
                </c:pt>
                <c:pt idx="652">
                  <c:v>8.9255999992019497E-3</c:v>
                </c:pt>
                <c:pt idx="653">
                  <c:v>8.8135999976657331E-3</c:v>
                </c:pt>
                <c:pt idx="654">
                  <c:v>9.1928000038024038E-3</c:v>
                </c:pt>
                <c:pt idx="655">
                  <c:v>1.0900000001129229E-2</c:v>
                </c:pt>
                <c:pt idx="656">
                  <c:v>1.134240000101272E-2</c:v>
                </c:pt>
                <c:pt idx="657">
                  <c:v>1.1645600003248546E-2</c:v>
                </c:pt>
                <c:pt idx="658">
                  <c:v>1.155280000239145E-2</c:v>
                </c:pt>
                <c:pt idx="659">
                  <c:v>1.4392000004590955E-2</c:v>
                </c:pt>
                <c:pt idx="660">
                  <c:v>1.452160000189906E-2</c:v>
                </c:pt>
                <c:pt idx="661">
                  <c:v>1.4759999998204876E-2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D1-41F4-9654-15FFBA7295F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Active!$L$21:$L$682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D1-41F4-9654-15FFBA7295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Active!$M$21:$M$682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D1-41F4-9654-15FFBA7295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Active!$N$21:$N$682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D1-41F4-9654-15FFBA7295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Active!$O$21:$O$682</c:f>
              <c:numCache>
                <c:formatCode>General</c:formatCode>
                <c:ptCount val="662"/>
                <c:pt idx="574">
                  <c:v>-1.85399916809217E-2</c:v>
                </c:pt>
                <c:pt idx="575">
                  <c:v>-1.8535100004394685E-2</c:v>
                </c:pt>
                <c:pt idx="576">
                  <c:v>-1.8515533298286611E-2</c:v>
                </c:pt>
                <c:pt idx="577">
                  <c:v>-1.8476399886070471E-2</c:v>
                </c:pt>
                <c:pt idx="578">
                  <c:v>-1.8300299531097824E-2</c:v>
                </c:pt>
                <c:pt idx="579">
                  <c:v>-1.829540785457081E-2</c:v>
                </c:pt>
                <c:pt idx="580">
                  <c:v>-1.8266057795408699E-2</c:v>
                </c:pt>
                <c:pt idx="581">
                  <c:v>-1.8219586868402034E-2</c:v>
                </c:pt>
                <c:pt idx="582">
                  <c:v>-1.8041040675165883E-2</c:v>
                </c:pt>
                <c:pt idx="583">
                  <c:v>-1.6651804541492815E-2</c:v>
                </c:pt>
                <c:pt idx="584">
                  <c:v>-1.6575983555324039E-2</c:v>
                </c:pt>
                <c:pt idx="585">
                  <c:v>-1.6397437362087888E-2</c:v>
                </c:pt>
                <c:pt idx="586">
                  <c:v>-1.6397437362087888E-2</c:v>
                </c:pt>
                <c:pt idx="587">
                  <c:v>-1.6397437362087888E-2</c:v>
                </c:pt>
                <c:pt idx="588">
                  <c:v>-1.6397437362087888E-2</c:v>
                </c:pt>
                <c:pt idx="589">
                  <c:v>-1.599142821034541E-2</c:v>
                </c:pt>
                <c:pt idx="590">
                  <c:v>-1.5839786238007858E-2</c:v>
                </c:pt>
                <c:pt idx="591">
                  <c:v>-1.5702819295251358E-2</c:v>
                </c:pt>
                <c:pt idx="592">
                  <c:v>-1.3819523832349495E-2</c:v>
                </c:pt>
                <c:pt idx="593">
                  <c:v>-1.3628748447795797E-2</c:v>
                </c:pt>
                <c:pt idx="594">
                  <c:v>-1.3379272944917892E-2</c:v>
                </c:pt>
                <c:pt idx="595">
                  <c:v>-1.3208064266472266E-2</c:v>
                </c:pt>
                <c:pt idx="596">
                  <c:v>-1.1525327541178132E-2</c:v>
                </c:pt>
                <c:pt idx="597">
                  <c:v>-1.1388360598421632E-2</c:v>
                </c:pt>
                <c:pt idx="598">
                  <c:v>-1.1388360598421632E-2</c:v>
                </c:pt>
                <c:pt idx="599">
                  <c:v>-1.1241610302611102E-2</c:v>
                </c:pt>
                <c:pt idx="600">
                  <c:v>-1.103126821194933E-2</c:v>
                </c:pt>
                <c:pt idx="601">
                  <c:v>-8.8789305400614887E-3</c:v>
                </c:pt>
                <c:pt idx="602">
                  <c:v>-8.4068837552042641E-3</c:v>
                </c:pt>
                <c:pt idx="603">
                  <c:v>-8.2234458854410913E-3</c:v>
                </c:pt>
                <c:pt idx="604">
                  <c:v>-7.9739703825631864E-3</c:v>
                </c:pt>
                <c:pt idx="605">
                  <c:v>-7.9739703825631864E-3</c:v>
                </c:pt>
                <c:pt idx="606">
                  <c:v>-6.1934001267286987E-3</c:v>
                </c:pt>
                <c:pt idx="607">
                  <c:v>-6.1934001267286987E-3</c:v>
                </c:pt>
                <c:pt idx="608">
                  <c:v>-5.8705494759455218E-3</c:v>
                </c:pt>
                <c:pt idx="609">
                  <c:v>-5.8705494759455218E-3</c:v>
                </c:pt>
                <c:pt idx="610">
                  <c:v>-5.8705494759455218E-3</c:v>
                </c:pt>
                <c:pt idx="611">
                  <c:v>-5.8705494759455218E-3</c:v>
                </c:pt>
                <c:pt idx="612">
                  <c:v>-5.8705494759455218E-3</c:v>
                </c:pt>
                <c:pt idx="613">
                  <c:v>-5.7335825331890217E-3</c:v>
                </c:pt>
                <c:pt idx="614">
                  <c:v>-3.8356120407061073E-3</c:v>
                </c:pt>
                <c:pt idx="615">
                  <c:v>-3.6546200092064385E-3</c:v>
                </c:pt>
                <c:pt idx="616">
                  <c:v>-3.4491695950716883E-3</c:v>
                </c:pt>
                <c:pt idx="617">
                  <c:v>-3.4173736976460811E-3</c:v>
                </c:pt>
                <c:pt idx="618">
                  <c:v>-3.3806861236934382E-3</c:v>
                </c:pt>
                <c:pt idx="619">
                  <c:v>-3.3660110941123866E-3</c:v>
                </c:pt>
                <c:pt idx="620">
                  <c:v>-3.1948024156667615E-3</c:v>
                </c:pt>
                <c:pt idx="621">
                  <c:v>-1.5120656903726271E-3</c:v>
                </c:pt>
                <c:pt idx="622">
                  <c:v>-1.2625901874947221E-3</c:v>
                </c:pt>
                <c:pt idx="623">
                  <c:v>-1.125623244738222E-3</c:v>
                </c:pt>
                <c:pt idx="624">
                  <c:v>-1.125623244738222E-3</c:v>
                </c:pt>
                <c:pt idx="625">
                  <c:v>-1.0718148029410235E-3</c:v>
                </c:pt>
                <c:pt idx="626">
                  <c:v>-1.0571397733599719E-3</c:v>
                </c:pt>
                <c:pt idx="627">
                  <c:v>-1.0228980376708469E-3</c:v>
                </c:pt>
                <c:pt idx="628">
                  <c:v>-9.8865630198172183E-4</c:v>
                </c:pt>
                <c:pt idx="629">
                  <c:v>-9.2017283060347177E-4</c:v>
                </c:pt>
                <c:pt idx="630">
                  <c:v>-9.1528115407646382E-4</c:v>
                </c:pt>
                <c:pt idx="631">
                  <c:v>-8.5168935922522171E-4</c:v>
                </c:pt>
                <c:pt idx="632">
                  <c:v>-8.1744762353609668E-4</c:v>
                </c:pt>
                <c:pt idx="633">
                  <c:v>1.2639607387099905E-3</c:v>
                </c:pt>
                <c:pt idx="634">
                  <c:v>1.427831902365076E-3</c:v>
                </c:pt>
                <c:pt idx="635">
                  <c:v>1.4351694171556156E-3</c:v>
                </c:pt>
                <c:pt idx="636">
                  <c:v>1.5941489042836932E-3</c:v>
                </c:pt>
                <c:pt idx="637">
                  <c:v>1.5941489042836932E-3</c:v>
                </c:pt>
                <c:pt idx="638">
                  <c:v>1.6088239338647448E-3</c:v>
                </c:pt>
                <c:pt idx="639">
                  <c:v>3.6437613691041593E-3</c:v>
                </c:pt>
                <c:pt idx="640">
                  <c:v>3.7513782526985562E-3</c:v>
                </c:pt>
                <c:pt idx="641">
                  <c:v>3.827199238867332E-3</c:v>
                </c:pt>
                <c:pt idx="642">
                  <c:v>4.0350954912655862E-3</c:v>
                </c:pt>
                <c:pt idx="643">
                  <c:v>4.1622790809680565E-3</c:v>
                </c:pt>
                <c:pt idx="644">
                  <c:v>4.5976382918726383E-3</c:v>
                </c:pt>
                <c:pt idx="645">
                  <c:v>6.378208547707126E-3</c:v>
                </c:pt>
                <c:pt idx="646">
                  <c:v>6.6179006975310012E-3</c:v>
                </c:pt>
                <c:pt idx="647">
                  <c:v>6.9749930840033031E-3</c:v>
                </c:pt>
                <c:pt idx="648">
                  <c:v>8.5990296909732172E-3</c:v>
                </c:pt>
                <c:pt idx="649">
                  <c:v>8.8631802234321877E-3</c:v>
                </c:pt>
                <c:pt idx="650">
                  <c:v>8.9072053121753425E-3</c:v>
                </c:pt>
                <c:pt idx="651">
                  <c:v>9.1664641681072911E-3</c:v>
                </c:pt>
                <c:pt idx="652">
                  <c:v>9.1933683890058904E-3</c:v>
                </c:pt>
                <c:pt idx="653">
                  <c:v>9.5724733198497697E-3</c:v>
                </c:pt>
                <c:pt idx="654">
                  <c:v>9.7241152921873214E-3</c:v>
                </c:pt>
                <c:pt idx="655">
                  <c:v>1.1049759631009154E-2</c:v>
                </c:pt>
                <c:pt idx="656">
                  <c:v>1.1573169019400059E-2</c:v>
                </c:pt>
                <c:pt idx="657">
                  <c:v>1.1578060695927081E-2</c:v>
                </c:pt>
                <c:pt idx="658">
                  <c:v>1.1680785902994456E-2</c:v>
                </c:pt>
                <c:pt idx="659">
                  <c:v>1.4033682312490026E-2</c:v>
                </c:pt>
                <c:pt idx="660">
                  <c:v>1.4170649255246526E-2</c:v>
                </c:pt>
                <c:pt idx="661">
                  <c:v>1.4596225113097078E-2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D1-41F4-9654-15FFBA7295F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Active!$U$21:$U$682</c:f>
              <c:numCache>
                <c:formatCode>General</c:formatCode>
                <c:ptCount val="662"/>
                <c:pt idx="8">
                  <c:v>-0.14668479999818373</c:v>
                </c:pt>
                <c:pt idx="86">
                  <c:v>8.7472799998067785E-2</c:v>
                </c:pt>
                <c:pt idx="109">
                  <c:v>5.5463199998484924E-2</c:v>
                </c:pt>
                <c:pt idx="110">
                  <c:v>5.4438000006484799E-2</c:v>
                </c:pt>
                <c:pt idx="129">
                  <c:v>5.512280000402825E-2</c:v>
                </c:pt>
                <c:pt idx="266">
                  <c:v>0.16013879999809433</c:v>
                </c:pt>
                <c:pt idx="501">
                  <c:v>-0.12077039999712724</c:v>
                </c:pt>
                <c:pt idx="502">
                  <c:v>-0.12063039999338798</c:v>
                </c:pt>
                <c:pt idx="503">
                  <c:v>-0.1199103999970248</c:v>
                </c:pt>
                <c:pt idx="504">
                  <c:v>-0.1199103999970248</c:v>
                </c:pt>
                <c:pt idx="567">
                  <c:v>4.7711200000776444E-2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D1-41F4-9654-15FFBA72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751344"/>
        <c:axId val="1"/>
      </c:scatterChart>
      <c:valAx>
        <c:axId val="847751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9708265802264"/>
              <c:y val="0.88571695204766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84602917341979E-2"/>
              <c:y val="0.422223555388909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7513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00486223662884"/>
          <c:y val="0.90793917426988291"/>
          <c:w val="0.76012965964343593"/>
          <c:h val="6.34923967837354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DI Peg - O-C Diagr.</a:t>
            </a:r>
          </a:p>
        </c:rich>
      </c:tx>
      <c:layout>
        <c:manualLayout>
          <c:xMode val="edge"/>
          <c:yMode val="edge"/>
          <c:x val="0.37378691741202252"/>
          <c:y val="3.1645569620253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3734213889150713"/>
          <c:w val="0.80097213948115686"/>
          <c:h val="0.563292009635843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Active!$H$21:$H$682</c:f>
              <c:numCache>
                <c:formatCode>General</c:formatCode>
                <c:ptCount val="662"/>
                <c:pt idx="0">
                  <c:v>-2.6055999987875111E-3</c:v>
                </c:pt>
                <c:pt idx="1">
                  <c:v>2.0462400003452785E-2</c:v>
                </c:pt>
                <c:pt idx="2">
                  <c:v>1.5582400003040675E-2</c:v>
                </c:pt>
                <c:pt idx="3">
                  <c:v>1.1979200004134327E-2</c:v>
                </c:pt>
                <c:pt idx="4">
                  <c:v>-1.7871199997898657E-2</c:v>
                </c:pt>
                <c:pt idx="5">
                  <c:v>6.5992000018013641E-3</c:v>
                </c:pt>
                <c:pt idx="6">
                  <c:v>-2.7119999867863953E-4</c:v>
                </c:pt>
                <c:pt idx="7">
                  <c:v>4.8368000025220681E-3</c:v>
                </c:pt>
                <c:pt idx="17">
                  <c:v>-1.7607999980100431E-3</c:v>
                </c:pt>
                <c:pt idx="18">
                  <c:v>-6.8935999952373095E-3</c:v>
                </c:pt>
                <c:pt idx="19">
                  <c:v>-9.0463999949861318E-3</c:v>
                </c:pt>
                <c:pt idx="20">
                  <c:v>-9.1639999955077656E-3</c:v>
                </c:pt>
                <c:pt idx="21">
                  <c:v>-1.4767200002097525E-2</c:v>
                </c:pt>
                <c:pt idx="22">
                  <c:v>-8.4495999981299974E-3</c:v>
                </c:pt>
                <c:pt idx="23">
                  <c:v>-6.2056000024313107E-3</c:v>
                </c:pt>
                <c:pt idx="24">
                  <c:v>-4.7119999944698066E-3</c:v>
                </c:pt>
                <c:pt idx="25">
                  <c:v>-5.9031999990111217E-3</c:v>
                </c:pt>
                <c:pt idx="26">
                  <c:v>-3.170399992086459E-3</c:v>
                </c:pt>
                <c:pt idx="27">
                  <c:v>-1.1620799996308051E-2</c:v>
                </c:pt>
                <c:pt idx="28">
                  <c:v>-4.0559999979450367E-3</c:v>
                </c:pt>
                <c:pt idx="29">
                  <c:v>-1.9975999966845848E-3</c:v>
                </c:pt>
                <c:pt idx="30">
                  <c:v>8.4960000094724819E-4</c:v>
                </c:pt>
                <c:pt idx="31">
                  <c:v>2.7552000028663315E-3</c:v>
                </c:pt>
                <c:pt idx="32">
                  <c:v>-6.6271999967284501E-3</c:v>
                </c:pt>
                <c:pt idx="33">
                  <c:v>-4.5919999975012615E-3</c:v>
                </c:pt>
                <c:pt idx="34">
                  <c:v>-1.4039999950909987E-3</c:v>
                </c:pt>
                <c:pt idx="35">
                  <c:v>4.0080000035231933E-3</c:v>
                </c:pt>
                <c:pt idx="36">
                  <c:v>3.7455999990925193E-3</c:v>
                </c:pt>
                <c:pt idx="37">
                  <c:v>-4.1247999979532324E-3</c:v>
                </c:pt>
                <c:pt idx="38">
                  <c:v>-1.1010399997758213E-2</c:v>
                </c:pt>
                <c:pt idx="39">
                  <c:v>8.3679999806918204E-4</c:v>
                </c:pt>
                <c:pt idx="42">
                  <c:v>-4.9784000002546236E-3</c:v>
                </c:pt>
                <c:pt idx="47">
                  <c:v>8.282400005555246E-3</c:v>
                </c:pt>
                <c:pt idx="49">
                  <c:v>4.0152000074158423E-3</c:v>
                </c:pt>
                <c:pt idx="51">
                  <c:v>-4.9319999961880967E-3</c:v>
                </c:pt>
                <c:pt idx="52">
                  <c:v>-1.9319999919389375E-3</c:v>
                </c:pt>
                <c:pt idx="53">
                  <c:v>-7.3616000008769333E-3</c:v>
                </c:pt>
                <c:pt idx="54">
                  <c:v>-3.3616000000620261E-3</c:v>
                </c:pt>
                <c:pt idx="55">
                  <c:v>1.6384000045945868E-3</c:v>
                </c:pt>
                <c:pt idx="56">
                  <c:v>5.6383999981335364E-3</c:v>
                </c:pt>
                <c:pt idx="57">
                  <c:v>3.5208000044804066E-3</c:v>
                </c:pt>
                <c:pt idx="58">
                  <c:v>3.1956000020727515E-3</c:v>
                </c:pt>
                <c:pt idx="59">
                  <c:v>3.8032000011298805E-3</c:v>
                </c:pt>
                <c:pt idx="60">
                  <c:v>3.6000000036437996E-3</c:v>
                </c:pt>
                <c:pt idx="61">
                  <c:v>-1.7285599999013357E-2</c:v>
                </c:pt>
                <c:pt idx="62">
                  <c:v>4.0472000036970712E-3</c:v>
                </c:pt>
                <c:pt idx="67">
                  <c:v>-1.5559999956167303E-3</c:v>
                </c:pt>
                <c:pt idx="68">
                  <c:v>4.4400000479072332E-4</c:v>
                </c:pt>
                <c:pt idx="76">
                  <c:v>1.0672000062186271E-3</c:v>
                </c:pt>
                <c:pt idx="77">
                  <c:v>1.0672000062186271E-3</c:v>
                </c:pt>
                <c:pt idx="78">
                  <c:v>3.0672000066260807E-3</c:v>
                </c:pt>
                <c:pt idx="79">
                  <c:v>7.067200007440988E-3</c:v>
                </c:pt>
                <c:pt idx="82">
                  <c:v>4.837600004975684E-3</c:v>
                </c:pt>
                <c:pt idx="85">
                  <c:v>3.2928000000538304E-3</c:v>
                </c:pt>
                <c:pt idx="100">
                  <c:v>1.6148800001246855E-2</c:v>
                </c:pt>
                <c:pt idx="101">
                  <c:v>2.0148800002061762E-2</c:v>
                </c:pt>
                <c:pt idx="106">
                  <c:v>7.7352000007522292E-3</c:v>
                </c:pt>
                <c:pt idx="107">
                  <c:v>8.2328000062261708E-3</c:v>
                </c:pt>
                <c:pt idx="111">
                  <c:v>7.2768000027281232E-3</c:v>
                </c:pt>
                <c:pt idx="117">
                  <c:v>6.8296000026748516E-3</c:v>
                </c:pt>
                <c:pt idx="119">
                  <c:v>6.7440000057104044E-3</c:v>
                </c:pt>
                <c:pt idx="167">
                  <c:v>2.0352000065031461E-3</c:v>
                </c:pt>
                <c:pt idx="3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59-49E1-8984-4718A834A8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Active!$I$21:$I$682</c:f>
              <c:numCache>
                <c:formatCode>General</c:formatCode>
                <c:ptCount val="662"/>
                <c:pt idx="9">
                  <c:v>4.5680000403081067E-4</c:v>
                </c:pt>
                <c:pt idx="10">
                  <c:v>1.0064000052807387E-3</c:v>
                </c:pt>
                <c:pt idx="11">
                  <c:v>-4.4135999960417394E-3</c:v>
                </c:pt>
                <c:pt idx="12">
                  <c:v>1.3600000238511711E-4</c:v>
                </c:pt>
                <c:pt idx="13">
                  <c:v>8.6880000162636861E-4</c:v>
                </c:pt>
                <c:pt idx="14">
                  <c:v>1.4184000028762966E-3</c:v>
                </c:pt>
                <c:pt idx="15">
                  <c:v>-3.9839999590185471E-4</c:v>
                </c:pt>
                <c:pt idx="16">
                  <c:v>-5.3919999954814557E-3</c:v>
                </c:pt>
                <c:pt idx="40">
                  <c:v>-1.5303999971365556E-3</c:v>
                </c:pt>
                <c:pt idx="41">
                  <c:v>1.0574400002951734E-2</c:v>
                </c:pt>
                <c:pt idx="43">
                  <c:v>3.0400000105146319E-4</c:v>
                </c:pt>
                <c:pt idx="44">
                  <c:v>-7.8639999992446974E-3</c:v>
                </c:pt>
                <c:pt idx="45">
                  <c:v>-1.626399999804562E-2</c:v>
                </c:pt>
                <c:pt idx="46">
                  <c:v>3.2824000081745908E-3</c:v>
                </c:pt>
                <c:pt idx="48">
                  <c:v>2.0152000070083886E-3</c:v>
                </c:pt>
                <c:pt idx="50">
                  <c:v>1.2015200009045657E-2</c:v>
                </c:pt>
                <c:pt idx="63">
                  <c:v>2.6680000082706101E-3</c:v>
                </c:pt>
                <c:pt idx="64">
                  <c:v>2.476800000295043E-3</c:v>
                </c:pt>
                <c:pt idx="65">
                  <c:v>6.5056000021286309E-3</c:v>
                </c:pt>
                <c:pt idx="66">
                  <c:v>8.0319999979110435E-3</c:v>
                </c:pt>
                <c:pt idx="69">
                  <c:v>8.4440000064205378E-3</c:v>
                </c:pt>
                <c:pt idx="70">
                  <c:v>3.9935999957378954E-3</c:v>
                </c:pt>
                <c:pt idx="71">
                  <c:v>8.9936000003945082E-3</c:v>
                </c:pt>
                <c:pt idx="72">
                  <c:v>5.558400007430464E-3</c:v>
                </c:pt>
                <c:pt idx="73">
                  <c:v>9.5584000082453713E-3</c:v>
                </c:pt>
                <c:pt idx="74">
                  <c:v>8.2911999998032115E-3</c:v>
                </c:pt>
                <c:pt idx="75">
                  <c:v>8.2911999998032115E-3</c:v>
                </c:pt>
                <c:pt idx="80">
                  <c:v>-1.3831999967806041E-3</c:v>
                </c:pt>
                <c:pt idx="81">
                  <c:v>1.1593600000196602E-2</c:v>
                </c:pt>
                <c:pt idx="83">
                  <c:v>1.2623200003872626E-2</c:v>
                </c:pt>
                <c:pt idx="84">
                  <c:v>-1.2912799997138791E-2</c:v>
                </c:pt>
                <c:pt idx="87">
                  <c:v>3.0224000074667856E-3</c:v>
                </c:pt>
                <c:pt idx="88">
                  <c:v>3.1520000047748908E-3</c:v>
                </c:pt>
                <c:pt idx="89">
                  <c:v>4.7168000019155443E-3</c:v>
                </c:pt>
                <c:pt idx="90">
                  <c:v>7.7168000061647035E-3</c:v>
                </c:pt>
                <c:pt idx="91">
                  <c:v>1.6716800004360266E-2</c:v>
                </c:pt>
                <c:pt idx="92">
                  <c:v>3.9992000019992702E-3</c:v>
                </c:pt>
                <c:pt idx="93">
                  <c:v>6.9991999989724718E-3</c:v>
                </c:pt>
                <c:pt idx="94">
                  <c:v>6.9280000025173649E-3</c:v>
                </c:pt>
                <c:pt idx="95">
                  <c:v>5.6072000079439022E-3</c:v>
                </c:pt>
                <c:pt idx="96">
                  <c:v>8.9048000008915551E-3</c:v>
                </c:pt>
                <c:pt idx="97">
                  <c:v>9.4544000021414831E-3</c:v>
                </c:pt>
                <c:pt idx="98">
                  <c:v>7.0343999977922067E-3</c:v>
                </c:pt>
                <c:pt idx="99">
                  <c:v>1.1034399998607114E-2</c:v>
                </c:pt>
                <c:pt idx="102">
                  <c:v>1.1160000067320652E-3</c:v>
                </c:pt>
                <c:pt idx="103">
                  <c:v>9.1223999988869764E-3</c:v>
                </c:pt>
                <c:pt idx="104">
                  <c:v>-2.6432000013301149E-3</c:v>
                </c:pt>
                <c:pt idx="105">
                  <c:v>8.3568000045488589E-3</c:v>
                </c:pt>
                <c:pt idx="108">
                  <c:v>7.6160000025993213E-3</c:v>
                </c:pt>
                <c:pt idx="112">
                  <c:v>1.0707200002798345E-2</c:v>
                </c:pt>
                <c:pt idx="114">
                  <c:v>5.9183999983360991E-3</c:v>
                </c:pt>
                <c:pt idx="115">
                  <c:v>6.2008000022615306E-3</c:v>
                </c:pt>
                <c:pt idx="116">
                  <c:v>1.0032800004410092E-2</c:v>
                </c:pt>
                <c:pt idx="118">
                  <c:v>1.0895200008235406E-2</c:v>
                </c:pt>
                <c:pt idx="120">
                  <c:v>6.0248000081628561E-3</c:v>
                </c:pt>
                <c:pt idx="121">
                  <c:v>8.3207999996375293E-3</c:v>
                </c:pt>
                <c:pt idx="122">
                  <c:v>4.412000002048444E-3</c:v>
                </c:pt>
                <c:pt idx="123">
                  <c:v>4.6712000039406121E-3</c:v>
                </c:pt>
                <c:pt idx="125">
                  <c:v>6.0832000017398968E-3</c:v>
                </c:pt>
                <c:pt idx="126">
                  <c:v>8.0832000021473505E-3</c:v>
                </c:pt>
                <c:pt idx="127">
                  <c:v>5.6328000064240769E-3</c:v>
                </c:pt>
                <c:pt idx="130">
                  <c:v>7.4800000002142042E-3</c:v>
                </c:pt>
                <c:pt idx="131">
                  <c:v>-9.7039999673143029E-4</c:v>
                </c:pt>
                <c:pt idx="132">
                  <c:v>2.9599999834317714E-5</c:v>
                </c:pt>
                <c:pt idx="134">
                  <c:v>7.7624000041396357E-3</c:v>
                </c:pt>
                <c:pt idx="135">
                  <c:v>9.7240000031888485E-3</c:v>
                </c:pt>
                <c:pt idx="136">
                  <c:v>1.0723999999754597E-2</c:v>
                </c:pt>
                <c:pt idx="137">
                  <c:v>2.1360000027925707E-3</c:v>
                </c:pt>
                <c:pt idx="138">
                  <c:v>7.7008000007481314E-3</c:v>
                </c:pt>
                <c:pt idx="139">
                  <c:v>-2.0263999977032654E-3</c:v>
                </c:pt>
                <c:pt idx="140">
                  <c:v>1.9736000031116419E-3</c:v>
                </c:pt>
                <c:pt idx="141">
                  <c:v>3.6528000055113807E-3</c:v>
                </c:pt>
                <c:pt idx="142">
                  <c:v>1.0080000000016298E-2</c:v>
                </c:pt>
                <c:pt idx="143">
                  <c:v>1.3759200002823491E-2</c:v>
                </c:pt>
                <c:pt idx="144">
                  <c:v>3.6064000014448538E-3</c:v>
                </c:pt>
                <c:pt idx="145">
                  <c:v>3.7359999987529591E-3</c:v>
                </c:pt>
                <c:pt idx="146">
                  <c:v>8.1232000011368655E-3</c:v>
                </c:pt>
                <c:pt idx="147">
                  <c:v>-3.5039999784203246E-4</c:v>
                </c:pt>
                <c:pt idx="148">
                  <c:v>5.9472000066307373E-3</c:v>
                </c:pt>
                <c:pt idx="149">
                  <c:v>1.4968000032240525E-3</c:v>
                </c:pt>
                <c:pt idx="150">
                  <c:v>1.3440000038826838E-3</c:v>
                </c:pt>
                <c:pt idx="151">
                  <c:v>1.9120000069960952E-4</c:v>
                </c:pt>
                <c:pt idx="152">
                  <c:v>7.4080000194953755E-4</c:v>
                </c:pt>
                <c:pt idx="153">
                  <c:v>-2.4399999529123306E-4</c:v>
                </c:pt>
                <c:pt idx="154">
                  <c:v>7.5600000127451494E-4</c:v>
                </c:pt>
                <c:pt idx="155">
                  <c:v>5.7559999986551702E-3</c:v>
                </c:pt>
                <c:pt idx="156">
                  <c:v>2.1296000049915165E-3</c:v>
                </c:pt>
                <c:pt idx="157">
                  <c:v>-1.458399994589854E-3</c:v>
                </c:pt>
                <c:pt idx="158">
                  <c:v>1.5416000023833476E-3</c:v>
                </c:pt>
                <c:pt idx="159">
                  <c:v>4.5415999993565492E-3</c:v>
                </c:pt>
                <c:pt idx="160">
                  <c:v>7.0967999999993481E-3</c:v>
                </c:pt>
                <c:pt idx="161">
                  <c:v>9.0968000004068017E-3</c:v>
                </c:pt>
                <c:pt idx="162">
                  <c:v>-7.1200003731064498E-5</c:v>
                </c:pt>
                <c:pt idx="163">
                  <c:v>-9.3383999992511235E-3</c:v>
                </c:pt>
                <c:pt idx="164">
                  <c:v>8.6615999971400015E-3</c:v>
                </c:pt>
                <c:pt idx="165">
                  <c:v>8.6615999971400015E-3</c:v>
                </c:pt>
                <c:pt idx="166">
                  <c:v>3.2264000037685037E-3</c:v>
                </c:pt>
                <c:pt idx="168">
                  <c:v>6.0352000073180534E-3</c:v>
                </c:pt>
                <c:pt idx="169">
                  <c:v>1.3035200005106162E-2</c:v>
                </c:pt>
                <c:pt idx="170">
                  <c:v>-8.6823999954503961E-3</c:v>
                </c:pt>
                <c:pt idx="171">
                  <c:v>2.4472000004607253E-3</c:v>
                </c:pt>
                <c:pt idx="172">
                  <c:v>5.9639999963110313E-3</c:v>
                </c:pt>
                <c:pt idx="173">
                  <c:v>-1.1887999935424887E-3</c:v>
                </c:pt>
                <c:pt idx="177">
                  <c:v>1.0925600006885361E-2</c:v>
                </c:pt>
                <c:pt idx="178">
                  <c:v>-3.4160000359406695E-4</c:v>
                </c:pt>
                <c:pt idx="179">
                  <c:v>1.9658400000480469E-2</c:v>
                </c:pt>
                <c:pt idx="180">
                  <c:v>-1.8767999936244451E-3</c:v>
                </c:pt>
                <c:pt idx="181">
                  <c:v>3.1232000037562102E-3</c:v>
                </c:pt>
                <c:pt idx="182">
                  <c:v>5.1232000041636638E-3</c:v>
                </c:pt>
                <c:pt idx="183">
                  <c:v>-1.4063999988138676E-3</c:v>
                </c:pt>
                <c:pt idx="184">
                  <c:v>3.5936000058427453E-3</c:v>
                </c:pt>
                <c:pt idx="185">
                  <c:v>2.440800002659671E-3</c:v>
                </c:pt>
                <c:pt idx="186">
                  <c:v>-1.4879999995173421E-2</c:v>
                </c:pt>
                <c:pt idx="187">
                  <c:v>-5.3151999964029528E-3</c:v>
                </c:pt>
                <c:pt idx="188">
                  <c:v>-1.3151999955880456E-3</c:v>
                </c:pt>
                <c:pt idx="189">
                  <c:v>-1.7503999988548458E-3</c:v>
                </c:pt>
                <c:pt idx="190">
                  <c:v>2.2632000036537647E-3</c:v>
                </c:pt>
                <c:pt idx="191">
                  <c:v>-3.0039999983273447E-3</c:v>
                </c:pt>
                <c:pt idx="192">
                  <c:v>5.1256000078865327E-3</c:v>
                </c:pt>
                <c:pt idx="194">
                  <c:v>1.6752000010455959E-3</c:v>
                </c:pt>
                <c:pt idx="195">
                  <c:v>2.6751999976113439E-3</c:v>
                </c:pt>
                <c:pt idx="196">
                  <c:v>2.6751999976113439E-3</c:v>
                </c:pt>
                <c:pt idx="197">
                  <c:v>2.6751999976113439E-3</c:v>
                </c:pt>
                <c:pt idx="198">
                  <c:v>3.6752000014530495E-3</c:v>
                </c:pt>
                <c:pt idx="199">
                  <c:v>5.6752000018605031E-3</c:v>
                </c:pt>
                <c:pt idx="200">
                  <c:v>6.2160000379662961E-4</c:v>
                </c:pt>
                <c:pt idx="201">
                  <c:v>3.0872000061208382E-3</c:v>
                </c:pt>
                <c:pt idx="202">
                  <c:v>-9.401600000273902E-3</c:v>
                </c:pt>
                <c:pt idx="203">
                  <c:v>3.5983999987365678E-3</c:v>
                </c:pt>
                <c:pt idx="205">
                  <c:v>2.5903999994625337E-3</c:v>
                </c:pt>
                <c:pt idx="206">
                  <c:v>5.2696000057039782E-3</c:v>
                </c:pt>
                <c:pt idx="207">
                  <c:v>2.3992000060388818E-3</c:v>
                </c:pt>
                <c:pt idx="208">
                  <c:v>-3.11360000341665E-3</c:v>
                </c:pt>
                <c:pt idx="209">
                  <c:v>-8.4191999994800426E-3</c:v>
                </c:pt>
                <c:pt idx="210">
                  <c:v>-2.7247999969404191E-3</c:v>
                </c:pt>
                <c:pt idx="211">
                  <c:v>-1.5951999957906082E-3</c:v>
                </c:pt>
                <c:pt idx="212">
                  <c:v>9.5440000586677343E-4</c:v>
                </c:pt>
                <c:pt idx="213">
                  <c:v>1.5954400005284697E-2</c:v>
                </c:pt>
                <c:pt idx="214">
                  <c:v>1.795440000569215E-2</c:v>
                </c:pt>
                <c:pt idx="215">
                  <c:v>1.3519200001610443E-2</c:v>
                </c:pt>
                <c:pt idx="216">
                  <c:v>3.1984000015654601E-3</c:v>
                </c:pt>
                <c:pt idx="217">
                  <c:v>8.1983999989461154E-3</c:v>
                </c:pt>
                <c:pt idx="218">
                  <c:v>5.2136000012978911E-3</c:v>
                </c:pt>
                <c:pt idx="220">
                  <c:v>7.7632000029552728E-3</c:v>
                </c:pt>
                <c:pt idx="221">
                  <c:v>4.8928000032901764E-3</c:v>
                </c:pt>
                <c:pt idx="222">
                  <c:v>6.89280000369763E-3</c:v>
                </c:pt>
                <c:pt idx="223">
                  <c:v>9.8928000006708317E-3</c:v>
                </c:pt>
                <c:pt idx="224">
                  <c:v>7.1752000076230615E-3</c:v>
                </c:pt>
                <c:pt idx="225">
                  <c:v>8.6960000771796331E-4</c:v>
                </c:pt>
                <c:pt idx="226">
                  <c:v>-1.847999999881722E-3</c:v>
                </c:pt>
                <c:pt idx="227">
                  <c:v>5.8312000037403777E-3</c:v>
                </c:pt>
                <c:pt idx="228">
                  <c:v>-8.3439999434631318E-4</c:v>
                </c:pt>
                <c:pt idx="229">
                  <c:v>-1.8576000002212822E-3</c:v>
                </c:pt>
                <c:pt idx="230">
                  <c:v>1.1423999967519194E-3</c:v>
                </c:pt>
                <c:pt idx="231">
                  <c:v>3.142399997159373E-3</c:v>
                </c:pt>
                <c:pt idx="232">
                  <c:v>8.1424000018159859E-3</c:v>
                </c:pt>
                <c:pt idx="233">
                  <c:v>8.1424000018159859E-3</c:v>
                </c:pt>
                <c:pt idx="236">
                  <c:v>4.4248000049265102E-3</c:v>
                </c:pt>
                <c:pt idx="237">
                  <c:v>4.4248000049265102E-3</c:v>
                </c:pt>
                <c:pt idx="239">
                  <c:v>5.1600000006146729E-4</c:v>
                </c:pt>
                <c:pt idx="241">
                  <c:v>-7.6368000009097159E-3</c:v>
                </c:pt>
                <c:pt idx="242">
                  <c:v>8.3632000023499131E-3</c:v>
                </c:pt>
                <c:pt idx="243">
                  <c:v>9.2944000061834231E-3</c:v>
                </c:pt>
                <c:pt idx="244">
                  <c:v>2.4775999991106801E-3</c:v>
                </c:pt>
                <c:pt idx="245">
                  <c:v>-7.8959999518701807E-4</c:v>
                </c:pt>
                <c:pt idx="246">
                  <c:v>8.6640000517945737E-4</c:v>
                </c:pt>
                <c:pt idx="247">
                  <c:v>-1.2864000018453225E-3</c:v>
                </c:pt>
                <c:pt idx="248">
                  <c:v>-1.0990399998263456E-2</c:v>
                </c:pt>
                <c:pt idx="249">
                  <c:v>-7.9903999940142967E-3</c:v>
                </c:pt>
                <c:pt idx="250">
                  <c:v>-5.9903999936068431E-3</c:v>
                </c:pt>
                <c:pt idx="251">
                  <c:v>-4.990399997041095E-3</c:v>
                </c:pt>
                <c:pt idx="252">
                  <c:v>-4.990399997041095E-3</c:v>
                </c:pt>
                <c:pt idx="253">
                  <c:v>-3.9903999931993894E-3</c:v>
                </c:pt>
                <c:pt idx="254">
                  <c:v>-3.9903999931993894E-3</c:v>
                </c:pt>
                <c:pt idx="255">
                  <c:v>-1.9903999927919358E-3</c:v>
                </c:pt>
                <c:pt idx="256">
                  <c:v>-9.903999962261878E-4</c:v>
                </c:pt>
                <c:pt idx="257">
                  <c:v>9.6000076155178249E-6</c:v>
                </c:pt>
                <c:pt idx="258">
                  <c:v>1.0096000041812658E-3</c:v>
                </c:pt>
                <c:pt idx="259">
                  <c:v>-1.4319999900180846E-4</c:v>
                </c:pt>
                <c:pt idx="260">
                  <c:v>4.2160000157309696E-4</c:v>
                </c:pt>
                <c:pt idx="261">
                  <c:v>-4.7312000024248846E-3</c:v>
                </c:pt>
                <c:pt idx="262">
                  <c:v>3.2687999992049299E-3</c:v>
                </c:pt>
                <c:pt idx="263">
                  <c:v>6.6560000414028764E-4</c:v>
                </c:pt>
                <c:pt idx="270">
                  <c:v>2.9095999998389743E-3</c:v>
                </c:pt>
                <c:pt idx="271">
                  <c:v>-2.2799999715061858E-4</c:v>
                </c:pt>
                <c:pt idx="273">
                  <c:v>9.1592000026139431E-3</c:v>
                </c:pt>
                <c:pt idx="274">
                  <c:v>1.4416000049095601E-3</c:v>
                </c:pt>
                <c:pt idx="275">
                  <c:v>3.7240000019664876E-3</c:v>
                </c:pt>
                <c:pt idx="276">
                  <c:v>-3.7111999990884215E-3</c:v>
                </c:pt>
                <c:pt idx="277">
                  <c:v>2.2888000021339394E-3</c:v>
                </c:pt>
                <c:pt idx="278">
                  <c:v>3.2887999986996874E-3</c:v>
                </c:pt>
                <c:pt idx="279">
                  <c:v>3.2887999986996874E-3</c:v>
                </c:pt>
                <c:pt idx="280">
                  <c:v>4.288800002541393E-3</c:v>
                </c:pt>
                <c:pt idx="281">
                  <c:v>1.0288800003763754E-2</c:v>
                </c:pt>
                <c:pt idx="282">
                  <c:v>-1.8639999980223365E-3</c:v>
                </c:pt>
                <c:pt idx="283">
                  <c:v>8.1360000040149316E-3</c:v>
                </c:pt>
                <c:pt idx="284">
                  <c:v>-2.7647999959299341E-3</c:v>
                </c:pt>
                <c:pt idx="285">
                  <c:v>-1.7343999934382737E-3</c:v>
                </c:pt>
                <c:pt idx="286">
                  <c:v>2.6560000696917996E-4</c:v>
                </c:pt>
                <c:pt idx="287">
                  <c:v>2.0976000014343299E-3</c:v>
                </c:pt>
                <c:pt idx="289">
                  <c:v>2.3799999980838038E-3</c:v>
                </c:pt>
                <c:pt idx="290">
                  <c:v>1.9448000020929612E-3</c:v>
                </c:pt>
                <c:pt idx="291">
                  <c:v>1.2272000021766871E-3</c:v>
                </c:pt>
                <c:pt idx="292">
                  <c:v>4.2272000064258464E-3</c:v>
                </c:pt>
                <c:pt idx="293">
                  <c:v>1.059200003510341E-3</c:v>
                </c:pt>
                <c:pt idx="294">
                  <c:v>1.0744000028353184E-3</c:v>
                </c:pt>
                <c:pt idx="297">
                  <c:v>5.1200004236306995E-5</c:v>
                </c:pt>
                <c:pt idx="298">
                  <c:v>3.0512000084854662E-3</c:v>
                </c:pt>
                <c:pt idx="299">
                  <c:v>4.8296000022673979E-3</c:v>
                </c:pt>
                <c:pt idx="300">
                  <c:v>-1.178400001663249E-3</c:v>
                </c:pt>
                <c:pt idx="301">
                  <c:v>-5.9967999986838549E-3</c:v>
                </c:pt>
                <c:pt idx="302">
                  <c:v>-2.9967999944346957E-3</c:v>
                </c:pt>
                <c:pt idx="303">
                  <c:v>-1.9967999978689477E-3</c:v>
                </c:pt>
                <c:pt idx="304">
                  <c:v>-1.9967999978689477E-3</c:v>
                </c:pt>
                <c:pt idx="305">
                  <c:v>-9.9679999402724206E-4</c:v>
                </c:pt>
                <c:pt idx="306">
                  <c:v>3.2000025385059416E-6</c:v>
                </c:pt>
                <c:pt idx="307">
                  <c:v>3.2000025385059416E-6</c:v>
                </c:pt>
                <c:pt idx="308">
                  <c:v>1.0032000063802116E-3</c:v>
                </c:pt>
                <c:pt idx="309">
                  <c:v>2.0032000029459596E-3</c:v>
                </c:pt>
                <c:pt idx="310">
                  <c:v>2.0032000029459596E-3</c:v>
                </c:pt>
                <c:pt idx="311">
                  <c:v>4.0032000033534132E-3</c:v>
                </c:pt>
                <c:pt idx="312">
                  <c:v>4.0032000033534132E-3</c:v>
                </c:pt>
                <c:pt idx="313">
                  <c:v>7.0032000003266148E-3</c:v>
                </c:pt>
                <c:pt idx="314">
                  <c:v>7.0032000003266148E-3</c:v>
                </c:pt>
                <c:pt idx="317">
                  <c:v>-3.0239999614423141E-4</c:v>
                </c:pt>
                <c:pt idx="318">
                  <c:v>-3.0239999614423141E-4</c:v>
                </c:pt>
                <c:pt idx="319">
                  <c:v>2.6976000008289702E-3</c:v>
                </c:pt>
                <c:pt idx="320">
                  <c:v>3.6976000046706758E-3</c:v>
                </c:pt>
                <c:pt idx="321">
                  <c:v>5.6976000050781295E-3</c:v>
                </c:pt>
                <c:pt idx="322">
                  <c:v>-5.607999992207624E-3</c:v>
                </c:pt>
                <c:pt idx="323">
                  <c:v>3.2240000073215924E-3</c:v>
                </c:pt>
                <c:pt idx="324">
                  <c:v>9.5680000231368467E-4</c:v>
                </c:pt>
                <c:pt idx="325">
                  <c:v>1.4788800006499514E-2</c:v>
                </c:pt>
                <c:pt idx="326">
                  <c:v>-7.6463999939733185E-3</c:v>
                </c:pt>
                <c:pt idx="327">
                  <c:v>-1.7991999993682839E-3</c:v>
                </c:pt>
                <c:pt idx="328">
                  <c:v>-4.5952000000397675E-3</c:v>
                </c:pt>
                <c:pt idx="331">
                  <c:v>-1.7176000037579797E-3</c:v>
                </c:pt>
                <c:pt idx="332">
                  <c:v>-7.175999999162741E-4</c:v>
                </c:pt>
                <c:pt idx="333">
                  <c:v>1.2824000004911795E-3</c:v>
                </c:pt>
                <c:pt idx="334">
                  <c:v>7.2824000017135404E-3</c:v>
                </c:pt>
                <c:pt idx="335">
                  <c:v>2.4400000256719068E-4</c:v>
                </c:pt>
                <c:pt idx="336">
                  <c:v>3.2440000068163499E-3</c:v>
                </c:pt>
                <c:pt idx="337">
                  <c:v>1.9767999983741902E-3</c:v>
                </c:pt>
                <c:pt idx="338">
                  <c:v>7.0760000016889535E-3</c:v>
                </c:pt>
                <c:pt idx="339">
                  <c:v>-8.0615999977453612E-3</c:v>
                </c:pt>
                <c:pt idx="340">
                  <c:v>9.3840000045020133E-4</c:v>
                </c:pt>
                <c:pt idx="341">
                  <c:v>1.9383999970159493E-3</c:v>
                </c:pt>
                <c:pt idx="342">
                  <c:v>5.9383999978308566E-3</c:v>
                </c:pt>
                <c:pt idx="343">
                  <c:v>-1.0850399994524196E-2</c:v>
                </c:pt>
                <c:pt idx="344">
                  <c:v>-9.8503999979584478E-3</c:v>
                </c:pt>
                <c:pt idx="345">
                  <c:v>-4.8503999933018349E-3</c:v>
                </c:pt>
                <c:pt idx="346">
                  <c:v>-3.8503999967360869E-3</c:v>
                </c:pt>
                <c:pt idx="347">
                  <c:v>1.5616000018781051E-3</c:v>
                </c:pt>
                <c:pt idx="348">
                  <c:v>-1.7440000010537915E-3</c:v>
                </c:pt>
                <c:pt idx="349">
                  <c:v>2.2559999997611158E-3</c:v>
                </c:pt>
                <c:pt idx="350">
                  <c:v>2.3704000050202012E-3</c:v>
                </c:pt>
                <c:pt idx="351">
                  <c:v>2.1032000004197471E-3</c:v>
                </c:pt>
                <c:pt idx="352">
                  <c:v>5.1944000006187707E-3</c:v>
                </c:pt>
                <c:pt idx="353">
                  <c:v>3.2000003557186574E-5</c:v>
                </c:pt>
                <c:pt idx="354">
                  <c:v>3.7871999957133085E-3</c:v>
                </c:pt>
                <c:pt idx="355">
                  <c:v>1.0787200000777375E-2</c:v>
                </c:pt>
                <c:pt idx="356">
                  <c:v>7.0696000038878992E-3</c:v>
                </c:pt>
                <c:pt idx="357">
                  <c:v>3.8176000016392209E-3</c:v>
                </c:pt>
                <c:pt idx="358">
                  <c:v>-3.6175999994156882E-3</c:v>
                </c:pt>
                <c:pt idx="359">
                  <c:v>7.7920000330777839E-4</c:v>
                </c:pt>
                <c:pt idx="360">
                  <c:v>7.1607999998377636E-3</c:v>
                </c:pt>
                <c:pt idx="361">
                  <c:v>9.1608000002452172E-3</c:v>
                </c:pt>
                <c:pt idx="362">
                  <c:v>2.3440000004484318E-3</c:v>
                </c:pt>
                <c:pt idx="363">
                  <c:v>4.4319999869912863E-4</c:v>
                </c:pt>
                <c:pt idx="364">
                  <c:v>-2.7439999394118786E-4</c:v>
                </c:pt>
                <c:pt idx="365">
                  <c:v>7.2560000262456015E-4</c:v>
                </c:pt>
                <c:pt idx="366">
                  <c:v>3.0079999996814877E-3</c:v>
                </c:pt>
                <c:pt idx="367">
                  <c:v>-1.2421599996741861E-2</c:v>
                </c:pt>
                <c:pt idx="368">
                  <c:v>-5.4215999989537522E-3</c:v>
                </c:pt>
                <c:pt idx="370">
                  <c:v>2.425599996058736E-3</c:v>
                </c:pt>
                <c:pt idx="371">
                  <c:v>3.2728000005590729E-3</c:v>
                </c:pt>
                <c:pt idx="372">
                  <c:v>1.5016000033938326E-3</c:v>
                </c:pt>
                <c:pt idx="373">
                  <c:v>1.9672000053105876E-3</c:v>
                </c:pt>
                <c:pt idx="374">
                  <c:v>-1.7503999988548458E-3</c:v>
                </c:pt>
                <c:pt idx="375">
                  <c:v>-4.4679999991785735E-3</c:v>
                </c:pt>
                <c:pt idx="376">
                  <c:v>5.3200000547803938E-4</c:v>
                </c:pt>
                <c:pt idx="377">
                  <c:v>-3.7888000006205402E-3</c:v>
                </c:pt>
                <c:pt idx="378">
                  <c:v>3.2720000017434359E-3</c:v>
                </c:pt>
                <c:pt idx="379">
                  <c:v>1.4703999986522831E-3</c:v>
                </c:pt>
                <c:pt idx="380">
                  <c:v>-1.2567999947350472E-3</c:v>
                </c:pt>
                <c:pt idx="381">
                  <c:v>-2.5679999816929922E-4</c:v>
                </c:pt>
                <c:pt idx="382">
                  <c:v>-5.5775999935576692E-3</c:v>
                </c:pt>
                <c:pt idx="383">
                  <c:v>-3.5775999931502156E-3</c:v>
                </c:pt>
                <c:pt idx="384">
                  <c:v>-1.577599992742762E-3</c:v>
                </c:pt>
                <c:pt idx="385">
                  <c:v>-5.7759999617701396E-4</c:v>
                </c:pt>
                <c:pt idx="386">
                  <c:v>-7.1888000020408072E-3</c:v>
                </c:pt>
                <c:pt idx="387">
                  <c:v>7.0936000047367997E-3</c:v>
                </c:pt>
                <c:pt idx="388">
                  <c:v>1.3072000074316747E-3</c:v>
                </c:pt>
                <c:pt idx="389">
                  <c:v>3.8720000084140338E-3</c:v>
                </c:pt>
                <c:pt idx="390">
                  <c:v>5.1544000016292557E-3</c:v>
                </c:pt>
                <c:pt idx="391">
                  <c:v>-4.5631999964825809E-3</c:v>
                </c:pt>
                <c:pt idx="392">
                  <c:v>4.5599997974932194E-5</c:v>
                </c:pt>
                <c:pt idx="393">
                  <c:v>-5.1071999914711341E-3</c:v>
                </c:pt>
                <c:pt idx="394">
                  <c:v>-2.1071999944979325E-3</c:v>
                </c:pt>
                <c:pt idx="395">
                  <c:v>-8.259999995061662E-3</c:v>
                </c:pt>
                <c:pt idx="396">
                  <c:v>-5.2599999980884604E-3</c:v>
                </c:pt>
                <c:pt idx="397">
                  <c:v>3.7400000001071021E-3</c:v>
                </c:pt>
                <c:pt idx="398">
                  <c:v>3.7400000001071021E-3</c:v>
                </c:pt>
                <c:pt idx="399">
                  <c:v>6.7400000043562613E-3</c:v>
                </c:pt>
                <c:pt idx="400">
                  <c:v>-5.7103999934042804E-3</c:v>
                </c:pt>
                <c:pt idx="401">
                  <c:v>-3.7103999929968268E-3</c:v>
                </c:pt>
                <c:pt idx="402">
                  <c:v>-2.7103999964310788E-3</c:v>
                </c:pt>
                <c:pt idx="403">
                  <c:v>2.8960000781808048E-4</c:v>
                </c:pt>
                <c:pt idx="404">
                  <c:v>-3.9775999975972809E-3</c:v>
                </c:pt>
                <c:pt idx="405">
                  <c:v>2.2400003217626363E-5</c:v>
                </c:pt>
                <c:pt idx="406">
                  <c:v>2.02240000362508E-3</c:v>
                </c:pt>
                <c:pt idx="407">
                  <c:v>3.0224000074667856E-3</c:v>
                </c:pt>
                <c:pt idx="408">
                  <c:v>4.0224000040325336E-3</c:v>
                </c:pt>
                <c:pt idx="409">
                  <c:v>5.0224000078742392E-3</c:v>
                </c:pt>
                <c:pt idx="410">
                  <c:v>-2.6951999971061014E-3</c:v>
                </c:pt>
                <c:pt idx="411">
                  <c:v>3.1520000047748908E-3</c:v>
                </c:pt>
                <c:pt idx="412">
                  <c:v>-1.7336000018985942E-3</c:v>
                </c:pt>
                <c:pt idx="413">
                  <c:v>1.6784000035841018E-3</c:v>
                </c:pt>
                <c:pt idx="414">
                  <c:v>1.8920000002253801E-3</c:v>
                </c:pt>
                <c:pt idx="415">
                  <c:v>-8.1103999982587993E-3</c:v>
                </c:pt>
                <c:pt idx="416">
                  <c:v>-7.1103999944170937E-3</c:v>
                </c:pt>
                <c:pt idx="417">
                  <c:v>-3.1103999936021864E-3</c:v>
                </c:pt>
                <c:pt idx="418">
                  <c:v>-3.1103999936021864E-3</c:v>
                </c:pt>
                <c:pt idx="419">
                  <c:v>-1.1103999931947328E-3</c:v>
                </c:pt>
                <c:pt idx="420">
                  <c:v>8.8960000721272081E-4</c:v>
                </c:pt>
                <c:pt idx="421">
                  <c:v>3.8896000041859224E-3</c:v>
                </c:pt>
                <c:pt idx="422">
                  <c:v>4.8896000007516704E-3</c:v>
                </c:pt>
                <c:pt idx="423">
                  <c:v>-9.828000002016779E-3</c:v>
                </c:pt>
                <c:pt idx="424">
                  <c:v>-8.8279999981750734E-3</c:v>
                </c:pt>
                <c:pt idx="425">
                  <c:v>-7.8280000016093254E-3</c:v>
                </c:pt>
                <c:pt idx="426">
                  <c:v>-5.8280000012018718E-3</c:v>
                </c:pt>
                <c:pt idx="427">
                  <c:v>-4.8279999973601662E-3</c:v>
                </c:pt>
                <c:pt idx="428">
                  <c:v>-3.8280000007944182E-3</c:v>
                </c:pt>
                <c:pt idx="429">
                  <c:v>-1.8280000003869645E-3</c:v>
                </c:pt>
                <c:pt idx="430">
                  <c:v>-8.2799999654525891E-4</c:v>
                </c:pt>
                <c:pt idx="431">
                  <c:v>1.1720000038621947E-3</c:v>
                </c:pt>
                <c:pt idx="432">
                  <c:v>7.6752000022679567E-3</c:v>
                </c:pt>
                <c:pt idx="433">
                  <c:v>-4.0423999962513335E-3</c:v>
                </c:pt>
                <c:pt idx="434">
                  <c:v>1.6240000004472677E-2</c:v>
                </c:pt>
                <c:pt idx="435">
                  <c:v>6.8000000464962795E-4</c:v>
                </c:pt>
                <c:pt idx="436">
                  <c:v>-3.6639999962062575E-3</c:v>
                </c:pt>
                <c:pt idx="437">
                  <c:v>-7.1143999957712367E-3</c:v>
                </c:pt>
                <c:pt idx="438">
                  <c:v>-5.6815999996615574E-3</c:v>
                </c:pt>
                <c:pt idx="439">
                  <c:v>3.184000015608035E-4</c:v>
                </c:pt>
                <c:pt idx="440">
                  <c:v>2.7303999959258363E-3</c:v>
                </c:pt>
                <c:pt idx="441">
                  <c:v>-1.6135999976540916E-3</c:v>
                </c:pt>
                <c:pt idx="443">
                  <c:v>-4.9495999919599853E-3</c:v>
                </c:pt>
                <c:pt idx="444">
                  <c:v>-1.8583999917609617E-3</c:v>
                </c:pt>
                <c:pt idx="445">
                  <c:v>3.2847999973455444E-3</c:v>
                </c:pt>
                <c:pt idx="446">
                  <c:v>1.4680000022053719E-3</c:v>
                </c:pt>
                <c:pt idx="447">
                  <c:v>-1.3119999995979015E-2</c:v>
                </c:pt>
                <c:pt idx="448">
                  <c:v>9.5600000349804759E-4</c:v>
                </c:pt>
                <c:pt idx="449">
                  <c:v>-2.5279999681515619E-4</c:v>
                </c:pt>
                <c:pt idx="450">
                  <c:v>2.7472000001580454E-3</c:v>
                </c:pt>
                <c:pt idx="451">
                  <c:v>9.7471999979461543E-3</c:v>
                </c:pt>
                <c:pt idx="452">
                  <c:v>1.4747200002602767E-2</c:v>
                </c:pt>
                <c:pt idx="453">
                  <c:v>-2.1535999912885018E-3</c:v>
                </c:pt>
                <c:pt idx="454">
                  <c:v>-5.8879999414784834E-4</c:v>
                </c:pt>
                <c:pt idx="455">
                  <c:v>-2.7599999884841964E-4</c:v>
                </c:pt>
                <c:pt idx="458">
                  <c:v>7.347200000367593E-3</c:v>
                </c:pt>
                <c:pt idx="459">
                  <c:v>-9.271199996874202E-3</c:v>
                </c:pt>
                <c:pt idx="460">
                  <c:v>-7.8743999983998947E-3</c:v>
                </c:pt>
                <c:pt idx="465">
                  <c:v>-7.2416000039083883E-3</c:v>
                </c:pt>
                <c:pt idx="466">
                  <c:v>-9.1975999966962263E-3</c:v>
                </c:pt>
                <c:pt idx="467">
                  <c:v>-3.1975999954738654E-3</c:v>
                </c:pt>
                <c:pt idx="469">
                  <c:v>-3.9919999981066212E-3</c:v>
                </c:pt>
                <c:pt idx="470">
                  <c:v>-9.7183999969274737E-3</c:v>
                </c:pt>
                <c:pt idx="472">
                  <c:v>-1.0407200003101025E-2</c:v>
                </c:pt>
                <c:pt idx="476">
                  <c:v>-2.2248000022955239E-3</c:v>
                </c:pt>
                <c:pt idx="478">
                  <c:v>-1.975200000742916E-3</c:v>
                </c:pt>
                <c:pt idx="479">
                  <c:v>-7.6927999980398454E-3</c:v>
                </c:pt>
                <c:pt idx="483">
                  <c:v>-9.7239999959128909E-3</c:v>
                </c:pt>
                <c:pt idx="484">
                  <c:v>-2.7623999994830228E-3</c:v>
                </c:pt>
                <c:pt idx="493">
                  <c:v>-1.228399999672547E-2</c:v>
                </c:pt>
                <c:pt idx="506">
                  <c:v>-1.2584799995238427E-2</c:v>
                </c:pt>
                <c:pt idx="507">
                  <c:v>-1.3851999996404629E-2</c:v>
                </c:pt>
                <c:pt idx="508">
                  <c:v>-7.5695999985327944E-3</c:v>
                </c:pt>
                <c:pt idx="509">
                  <c:v>-1.2913599995954428E-2</c:v>
                </c:pt>
                <c:pt idx="510">
                  <c:v>-1.398479999625124E-2</c:v>
                </c:pt>
                <c:pt idx="512">
                  <c:v>-1.4855199995508883E-2</c:v>
                </c:pt>
                <c:pt idx="513">
                  <c:v>-1.5008000002126209E-2</c:v>
                </c:pt>
                <c:pt idx="516">
                  <c:v>-1.5461599999980535E-2</c:v>
                </c:pt>
                <c:pt idx="518">
                  <c:v>-1.5555999998468906E-2</c:v>
                </c:pt>
                <c:pt idx="519">
                  <c:v>-1.5579199993226212E-2</c:v>
                </c:pt>
                <c:pt idx="543">
                  <c:v>-2.2908799997821916E-2</c:v>
                </c:pt>
                <c:pt idx="544">
                  <c:v>-2.0908799997414462E-2</c:v>
                </c:pt>
                <c:pt idx="545">
                  <c:v>-1.5908799992757849E-2</c:v>
                </c:pt>
                <c:pt idx="570">
                  <c:v>-1.4197600001352839E-2</c:v>
                </c:pt>
                <c:pt idx="597">
                  <c:v>-1.229839999723481E-2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59-49E1-8984-4718A834A83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Active!$J$21:$J$682</c:f>
              <c:numCache>
                <c:formatCode>General</c:formatCode>
                <c:ptCount val="662"/>
                <c:pt idx="113">
                  <c:v>6.427200001780875E-3</c:v>
                </c:pt>
                <c:pt idx="124">
                  <c:v>4.9832000004244037E-3</c:v>
                </c:pt>
                <c:pt idx="128">
                  <c:v>5.4840400000102818E-2</c:v>
                </c:pt>
                <c:pt idx="133">
                  <c:v>4.7623999998904765E-3</c:v>
                </c:pt>
                <c:pt idx="174">
                  <c:v>-1.8879999697674066E-4</c:v>
                </c:pt>
                <c:pt idx="175">
                  <c:v>7.1120000211521983E-4</c:v>
                </c:pt>
                <c:pt idx="176">
                  <c:v>8.1119999958900735E-4</c:v>
                </c:pt>
                <c:pt idx="193">
                  <c:v>-1.1248000009800307E-3</c:v>
                </c:pt>
                <c:pt idx="204">
                  <c:v>-1.3519999629352242E-4</c:v>
                </c:pt>
                <c:pt idx="219">
                  <c:v>-1.0320000001229346E-4</c:v>
                </c:pt>
                <c:pt idx="234">
                  <c:v>-6.8279999686637893E-4</c:v>
                </c:pt>
                <c:pt idx="235">
                  <c:v>-2.7520000003278255E-4</c:v>
                </c:pt>
                <c:pt idx="238">
                  <c:v>5.8640000497689471E-4</c:v>
                </c:pt>
                <c:pt idx="240">
                  <c:v>-7.7639999653911218E-4</c:v>
                </c:pt>
                <c:pt idx="264">
                  <c:v>9.5560000045225024E-4</c:v>
                </c:pt>
                <c:pt idx="265">
                  <c:v>1.8555999995442107E-3</c:v>
                </c:pt>
                <c:pt idx="267">
                  <c:v>-6.9599991547875106E-5</c:v>
                </c:pt>
                <c:pt idx="268">
                  <c:v>4.3040000309702009E-4</c:v>
                </c:pt>
                <c:pt idx="269">
                  <c:v>8.6000000010244548E-4</c:v>
                </c:pt>
                <c:pt idx="272">
                  <c:v>1.4664000045740977E-3</c:v>
                </c:pt>
                <c:pt idx="295">
                  <c:v>-7.7600001532118767E-5</c:v>
                </c:pt>
                <c:pt idx="296">
                  <c:v>-4.3039999582106248E-4</c:v>
                </c:pt>
                <c:pt idx="315">
                  <c:v>3.3280000207014382E-4</c:v>
                </c:pt>
                <c:pt idx="316">
                  <c:v>6.1519999871961772E-4</c:v>
                </c:pt>
                <c:pt idx="329">
                  <c:v>-9.9999999656574801E-4</c:v>
                </c:pt>
                <c:pt idx="456">
                  <c:v>-5.5419999989680946E-3</c:v>
                </c:pt>
                <c:pt idx="457">
                  <c:v>-4.6344000002136454E-3</c:v>
                </c:pt>
                <c:pt idx="461">
                  <c:v>-6.5835999921546318E-3</c:v>
                </c:pt>
                <c:pt idx="462">
                  <c:v>-8.834000000206288E-3</c:v>
                </c:pt>
                <c:pt idx="463">
                  <c:v>-1.1389200000849087E-2</c:v>
                </c:pt>
                <c:pt idx="464">
                  <c:v>-7.8143999926396646E-3</c:v>
                </c:pt>
                <c:pt idx="468">
                  <c:v>-1.0132799994607922E-2</c:v>
                </c:pt>
                <c:pt idx="471">
                  <c:v>5.4320000344887376E-4</c:v>
                </c:pt>
                <c:pt idx="473">
                  <c:v>-9.6679999915068038E-3</c:v>
                </c:pt>
                <c:pt idx="474">
                  <c:v>-9.2679999943356961E-3</c:v>
                </c:pt>
                <c:pt idx="475">
                  <c:v>-1.0585600000922568E-2</c:v>
                </c:pt>
                <c:pt idx="477">
                  <c:v>-1.0359200001403224E-2</c:v>
                </c:pt>
                <c:pt idx="480">
                  <c:v>-7.4687999949674122E-3</c:v>
                </c:pt>
                <c:pt idx="481">
                  <c:v>-1.0253599997668061E-2</c:v>
                </c:pt>
                <c:pt idx="482">
                  <c:v>-1.0253599997668061E-2</c:v>
                </c:pt>
                <c:pt idx="485">
                  <c:v>-1.3024799998675007E-2</c:v>
                </c:pt>
                <c:pt idx="486">
                  <c:v>-1.5342400001827627E-2</c:v>
                </c:pt>
                <c:pt idx="487">
                  <c:v>-1.5342400001827627E-2</c:v>
                </c:pt>
                <c:pt idx="488">
                  <c:v>-1.3542400003643706E-2</c:v>
                </c:pt>
                <c:pt idx="489">
                  <c:v>-3.742400003829971E-3</c:v>
                </c:pt>
                <c:pt idx="490">
                  <c:v>-1.3583200001448859E-2</c:v>
                </c:pt>
                <c:pt idx="491">
                  <c:v>-1.3583200001448859E-2</c:v>
                </c:pt>
                <c:pt idx="492">
                  <c:v>-1.3483199996699113E-2</c:v>
                </c:pt>
                <c:pt idx="494">
                  <c:v>-1.1300799997115973E-2</c:v>
                </c:pt>
                <c:pt idx="495">
                  <c:v>-8.6007999998400919E-3</c:v>
                </c:pt>
                <c:pt idx="496">
                  <c:v>-2.1007999966968782E-3</c:v>
                </c:pt>
                <c:pt idx="497">
                  <c:v>-1.2751200003549457E-2</c:v>
                </c:pt>
                <c:pt idx="498">
                  <c:v>-1.2751200003549457E-2</c:v>
                </c:pt>
                <c:pt idx="499">
                  <c:v>-1.2651199998799711E-2</c:v>
                </c:pt>
                <c:pt idx="500">
                  <c:v>-5.5743999982951209E-3</c:v>
                </c:pt>
                <c:pt idx="505">
                  <c:v>-1.6745600005378947E-2</c:v>
                </c:pt>
                <c:pt idx="511">
                  <c:v>-1.7201599999680184E-2</c:v>
                </c:pt>
                <c:pt idx="514">
                  <c:v>-1.4429999995627441E-2</c:v>
                </c:pt>
                <c:pt idx="515">
                  <c:v>-1.7690399996354245E-2</c:v>
                </c:pt>
                <c:pt idx="517">
                  <c:v>-1.476639999600593E-2</c:v>
                </c:pt>
                <c:pt idx="520">
                  <c:v>-1.704319999407744E-2</c:v>
                </c:pt>
                <c:pt idx="521">
                  <c:v>-1.7390399996656924E-2</c:v>
                </c:pt>
                <c:pt idx="523">
                  <c:v>-1.9763999996939674E-2</c:v>
                </c:pt>
                <c:pt idx="526">
                  <c:v>-1.8002400000113994E-2</c:v>
                </c:pt>
                <c:pt idx="527">
                  <c:v>-1.9282399996882305E-2</c:v>
                </c:pt>
                <c:pt idx="531">
                  <c:v>-2.0193600001221057E-2</c:v>
                </c:pt>
                <c:pt idx="532">
                  <c:v>-1.8811199995980132E-2</c:v>
                </c:pt>
                <c:pt idx="534">
                  <c:v>-2.1302399996784516E-2</c:v>
                </c:pt>
                <c:pt idx="539">
                  <c:v>-1.875599999766564E-2</c:v>
                </c:pt>
                <c:pt idx="540">
                  <c:v>-1.875599999766564E-2</c:v>
                </c:pt>
                <c:pt idx="546">
                  <c:v>-1.7569199997524265E-2</c:v>
                </c:pt>
                <c:pt idx="552">
                  <c:v>-1.8715199999860488E-2</c:v>
                </c:pt>
                <c:pt idx="557">
                  <c:v>-1.8371199992543552E-2</c:v>
                </c:pt>
                <c:pt idx="558">
                  <c:v>-1.845599999796832E-2</c:v>
                </c:pt>
                <c:pt idx="561">
                  <c:v>-1.9347199995536357E-2</c:v>
                </c:pt>
                <c:pt idx="573">
                  <c:v>-1.6968799995083828E-2</c:v>
                </c:pt>
                <c:pt idx="575">
                  <c:v>-1.605359999666689E-2</c:v>
                </c:pt>
                <c:pt idx="579">
                  <c:v>-1.6976799997792114E-2</c:v>
                </c:pt>
                <c:pt idx="581">
                  <c:v>-2.6737199994386174E-2</c:v>
                </c:pt>
                <c:pt idx="584">
                  <c:v>-1.3681999997061212E-2</c:v>
                </c:pt>
                <c:pt idx="585">
                  <c:v>-1.6095199993287679E-2</c:v>
                </c:pt>
                <c:pt idx="589">
                  <c:v>-1.5389599997433834E-2</c:v>
                </c:pt>
                <c:pt idx="590">
                  <c:v>-1.4910399993823376E-2</c:v>
                </c:pt>
                <c:pt idx="592">
                  <c:v>-1.3348799999221228E-2</c:v>
                </c:pt>
                <c:pt idx="593">
                  <c:v>-1.3503999995009508E-2</c:v>
                </c:pt>
                <c:pt idx="595">
                  <c:v>-1.2948799994774163E-2</c:v>
                </c:pt>
                <c:pt idx="599">
                  <c:v>-1.1402399999496993E-2</c:v>
                </c:pt>
                <c:pt idx="615">
                  <c:v>-4.4591999976546504E-3</c:v>
                </c:pt>
                <c:pt idx="616">
                  <c:v>-4.4647999966400675E-3</c:v>
                </c:pt>
                <c:pt idx="617">
                  <c:v>-6.7739999940386042E-3</c:v>
                </c:pt>
                <c:pt idx="618">
                  <c:v>-4.4999999954598024E-3</c:v>
                </c:pt>
                <c:pt idx="619">
                  <c:v>-4.2503999939071946E-3</c:v>
                </c:pt>
                <c:pt idx="620">
                  <c:v>-4.0384000021731481E-3</c:v>
                </c:pt>
                <c:pt idx="621">
                  <c:v>-2.4176000006264076E-3</c:v>
                </c:pt>
                <c:pt idx="622">
                  <c:v>-1.5743999974802136E-3</c:v>
                </c:pt>
                <c:pt idx="623">
                  <c:v>-2.5447999942116439E-3</c:v>
                </c:pt>
                <c:pt idx="624">
                  <c:v>-1.3447999954223633E-3</c:v>
                </c:pt>
                <c:pt idx="625">
                  <c:v>-1.3295999960973859E-3</c:v>
                </c:pt>
                <c:pt idx="626">
                  <c:v>-1.4799999989918433E-3</c:v>
                </c:pt>
                <c:pt idx="627">
                  <c:v>-1.0975999975926243E-3</c:v>
                </c:pt>
                <c:pt idx="628">
                  <c:v>-1.3151999955880456E-3</c:v>
                </c:pt>
                <c:pt idx="629">
                  <c:v>-1.1503999994602054E-3</c:v>
                </c:pt>
                <c:pt idx="630">
                  <c:v>-5.6719999702181667E-4</c:v>
                </c:pt>
                <c:pt idx="631">
                  <c:v>-8.8559999858262017E-4</c:v>
                </c:pt>
                <c:pt idx="632">
                  <c:v>-1.0031999991042539E-3</c:v>
                </c:pt>
                <c:pt idx="634">
                  <c:v>2.3856000043451786E-3</c:v>
                </c:pt>
                <c:pt idx="635">
                  <c:v>4.1603999998187646E-3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59-49E1-8984-4718A834A83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Active!$K$21:$K$682</c:f>
              <c:numCache>
                <c:formatCode>General</c:formatCode>
                <c:ptCount val="662"/>
                <c:pt idx="288">
                  <c:v>-1.2199999982840382E-3</c:v>
                </c:pt>
                <c:pt idx="369">
                  <c:v>7.4944000007235445E-3</c:v>
                </c:pt>
                <c:pt idx="442">
                  <c:v>5.6848000022000633E-3</c:v>
                </c:pt>
                <c:pt idx="528">
                  <c:v>-1.6159999999217689E-2</c:v>
                </c:pt>
                <c:pt idx="529">
                  <c:v>-1.0529999992286321E-2</c:v>
                </c:pt>
                <c:pt idx="533">
                  <c:v>-1.8978400003106799E-2</c:v>
                </c:pt>
                <c:pt idx="535">
                  <c:v>-1.9759199996769894E-2</c:v>
                </c:pt>
                <c:pt idx="536">
                  <c:v>-1.8227199994726107E-2</c:v>
                </c:pt>
                <c:pt idx="537">
                  <c:v>-1.7211999998835381E-2</c:v>
                </c:pt>
                <c:pt idx="538">
                  <c:v>-1.8806000000040513E-2</c:v>
                </c:pt>
                <c:pt idx="541">
                  <c:v>-1.1165999996592291E-2</c:v>
                </c:pt>
                <c:pt idx="542">
                  <c:v>-2.5908799994795118E-2</c:v>
                </c:pt>
                <c:pt idx="549">
                  <c:v>-1.8795199997839518E-2</c:v>
                </c:pt>
                <c:pt idx="553">
                  <c:v>-1.7115199996624142E-2</c:v>
                </c:pt>
                <c:pt idx="554">
                  <c:v>-1.6832799999974668E-2</c:v>
                </c:pt>
                <c:pt idx="555">
                  <c:v>-1.3283200001751538E-2</c:v>
                </c:pt>
                <c:pt idx="556">
                  <c:v>-1.8471199997293297E-2</c:v>
                </c:pt>
                <c:pt idx="560">
                  <c:v>-1.9264399990788661E-2</c:v>
                </c:pt>
                <c:pt idx="562">
                  <c:v>-1.7799199995351955E-2</c:v>
                </c:pt>
                <c:pt idx="563">
                  <c:v>-1.8016000001807697E-2</c:v>
                </c:pt>
                <c:pt idx="564">
                  <c:v>-1.7930799993337132E-2</c:v>
                </c:pt>
                <c:pt idx="565">
                  <c:v>-1.6904799995245412E-2</c:v>
                </c:pt>
                <c:pt idx="566">
                  <c:v>-1.8064799995045178E-2</c:v>
                </c:pt>
                <c:pt idx="571">
                  <c:v>-1.6914399995584972E-2</c:v>
                </c:pt>
                <c:pt idx="572">
                  <c:v>-1.7968799998925533E-2</c:v>
                </c:pt>
                <c:pt idx="574">
                  <c:v>-1.3136800000211224E-2</c:v>
                </c:pt>
                <c:pt idx="576">
                  <c:v>-1.6630799997074064E-2</c:v>
                </c:pt>
                <c:pt idx="577">
                  <c:v>-1.4755200005311053E-2</c:v>
                </c:pt>
                <c:pt idx="578">
                  <c:v>-1.5160000002651941E-2</c:v>
                </c:pt>
                <c:pt idx="580">
                  <c:v>-1.7877599995699711E-2</c:v>
                </c:pt>
                <c:pt idx="582">
                  <c:v>-1.5720399991550948E-2</c:v>
                </c:pt>
                <c:pt idx="583">
                  <c:v>-2.1871599994483404E-2</c:v>
                </c:pt>
                <c:pt idx="586">
                  <c:v>-1.5255199992679991E-2</c:v>
                </c:pt>
                <c:pt idx="587">
                  <c:v>-1.5155199995206203E-2</c:v>
                </c:pt>
                <c:pt idx="588">
                  <c:v>-1.5155199995206203E-2</c:v>
                </c:pt>
                <c:pt idx="598">
                  <c:v>-1.139839999814285E-2</c:v>
                </c:pt>
                <c:pt idx="603">
                  <c:v>-9.3679999990854412E-3</c:v>
                </c:pt>
                <c:pt idx="604">
                  <c:v>-8.4547999940696172E-3</c:v>
                </c:pt>
                <c:pt idx="605">
                  <c:v>-8.3547999965958297E-3</c:v>
                </c:pt>
                <c:pt idx="606">
                  <c:v>-7.7400000009220093E-3</c:v>
                </c:pt>
                <c:pt idx="607">
                  <c:v>-7.6399999961722642E-3</c:v>
                </c:pt>
                <c:pt idx="608">
                  <c:v>-6.3987999965320341E-3</c:v>
                </c:pt>
                <c:pt idx="609">
                  <c:v>-6.2987999990582466E-3</c:v>
                </c:pt>
                <c:pt idx="610">
                  <c:v>-6.2987999990582466E-3</c:v>
                </c:pt>
                <c:pt idx="611">
                  <c:v>-6.2588000000687316E-3</c:v>
                </c:pt>
                <c:pt idx="612">
                  <c:v>-6.1587999953189865E-3</c:v>
                </c:pt>
                <c:pt idx="613">
                  <c:v>-5.3191999977570958E-3</c:v>
                </c:pt>
                <c:pt idx="633">
                  <c:v>7.4840000161202624E-4</c:v>
                </c:pt>
                <c:pt idx="636">
                  <c:v>2.4144000053638592E-3</c:v>
                </c:pt>
                <c:pt idx="637">
                  <c:v>2.4144000053638592E-3</c:v>
                </c:pt>
                <c:pt idx="638">
                  <c:v>3.3639999965089373E-3</c:v>
                </c:pt>
                <c:pt idx="639">
                  <c:v>4.8752000075182877E-3</c:v>
                </c:pt>
                <c:pt idx="640">
                  <c:v>4.9556000012671575E-3</c:v>
                </c:pt>
                <c:pt idx="641">
                  <c:v>5.8452000084798783E-3</c:v>
                </c:pt>
                <c:pt idx="642">
                  <c:v>5.3311999945435673E-3</c:v>
                </c:pt>
                <c:pt idx="643">
                  <c:v>5.0944000031449832E-3</c:v>
                </c:pt>
                <c:pt idx="644">
                  <c:v>5.0992000033147633E-3</c:v>
                </c:pt>
                <c:pt idx="645">
                  <c:v>6.3840000002528541E-3</c:v>
                </c:pt>
                <c:pt idx="646">
                  <c:v>6.2608000007458031E-3</c:v>
                </c:pt>
                <c:pt idx="647">
                  <c:v>6.3344000009237789E-3</c:v>
                </c:pt>
                <c:pt idx="648">
                  <c:v>7.5567999956547283E-3</c:v>
                </c:pt>
                <c:pt idx="649">
                  <c:v>8.1496000057086349E-3</c:v>
                </c:pt>
                <c:pt idx="650">
                  <c:v>7.9984000039985403E-3</c:v>
                </c:pt>
                <c:pt idx="651">
                  <c:v>7.5080000024172477E-3</c:v>
                </c:pt>
                <c:pt idx="652">
                  <c:v>8.9255999992019497E-3</c:v>
                </c:pt>
                <c:pt idx="653">
                  <c:v>8.8135999976657331E-3</c:v>
                </c:pt>
                <c:pt idx="654">
                  <c:v>9.1928000038024038E-3</c:v>
                </c:pt>
                <c:pt idx="655">
                  <c:v>1.0900000001129229E-2</c:v>
                </c:pt>
                <c:pt idx="656">
                  <c:v>1.134240000101272E-2</c:v>
                </c:pt>
                <c:pt idx="657">
                  <c:v>1.1645600003248546E-2</c:v>
                </c:pt>
                <c:pt idx="658">
                  <c:v>1.155280000239145E-2</c:v>
                </c:pt>
                <c:pt idx="659">
                  <c:v>1.4392000004590955E-2</c:v>
                </c:pt>
                <c:pt idx="660">
                  <c:v>1.452160000189906E-2</c:v>
                </c:pt>
                <c:pt idx="661">
                  <c:v>1.4759999998204876E-2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59-49E1-8984-4718A834A83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Active!$L$21:$L$682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59-49E1-8984-4718A834A8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Active!$M$21:$M$682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59-49E1-8984-4718A834A8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Active!$N$21:$N$682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59-49E1-8984-4718A834A8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Active!$O$21:$O$682</c:f>
              <c:numCache>
                <c:formatCode>General</c:formatCode>
                <c:ptCount val="662"/>
                <c:pt idx="574">
                  <c:v>-1.85399916809217E-2</c:v>
                </c:pt>
                <c:pt idx="575">
                  <c:v>-1.8535100004394685E-2</c:v>
                </c:pt>
                <c:pt idx="576">
                  <c:v>-1.8515533298286611E-2</c:v>
                </c:pt>
                <c:pt idx="577">
                  <c:v>-1.8476399886070471E-2</c:v>
                </c:pt>
                <c:pt idx="578">
                  <c:v>-1.8300299531097824E-2</c:v>
                </c:pt>
                <c:pt idx="579">
                  <c:v>-1.829540785457081E-2</c:v>
                </c:pt>
                <c:pt idx="580">
                  <c:v>-1.8266057795408699E-2</c:v>
                </c:pt>
                <c:pt idx="581">
                  <c:v>-1.8219586868402034E-2</c:v>
                </c:pt>
                <c:pt idx="582">
                  <c:v>-1.8041040675165883E-2</c:v>
                </c:pt>
                <c:pt idx="583">
                  <c:v>-1.6651804541492815E-2</c:v>
                </c:pt>
                <c:pt idx="584">
                  <c:v>-1.6575983555324039E-2</c:v>
                </c:pt>
                <c:pt idx="585">
                  <c:v>-1.6397437362087888E-2</c:v>
                </c:pt>
                <c:pt idx="586">
                  <c:v>-1.6397437362087888E-2</c:v>
                </c:pt>
                <c:pt idx="587">
                  <c:v>-1.6397437362087888E-2</c:v>
                </c:pt>
                <c:pt idx="588">
                  <c:v>-1.6397437362087888E-2</c:v>
                </c:pt>
                <c:pt idx="589">
                  <c:v>-1.599142821034541E-2</c:v>
                </c:pt>
                <c:pt idx="590">
                  <c:v>-1.5839786238007858E-2</c:v>
                </c:pt>
                <c:pt idx="591">
                  <c:v>-1.5702819295251358E-2</c:v>
                </c:pt>
                <c:pt idx="592">
                  <c:v>-1.3819523832349495E-2</c:v>
                </c:pt>
                <c:pt idx="593">
                  <c:v>-1.3628748447795797E-2</c:v>
                </c:pt>
                <c:pt idx="594">
                  <c:v>-1.3379272944917892E-2</c:v>
                </c:pt>
                <c:pt idx="595">
                  <c:v>-1.3208064266472266E-2</c:v>
                </c:pt>
                <c:pt idx="596">
                  <c:v>-1.1525327541178132E-2</c:v>
                </c:pt>
                <c:pt idx="597">
                  <c:v>-1.1388360598421632E-2</c:v>
                </c:pt>
                <c:pt idx="598">
                  <c:v>-1.1388360598421632E-2</c:v>
                </c:pt>
                <c:pt idx="599">
                  <c:v>-1.1241610302611102E-2</c:v>
                </c:pt>
                <c:pt idx="600">
                  <c:v>-1.103126821194933E-2</c:v>
                </c:pt>
                <c:pt idx="601">
                  <c:v>-8.8789305400614887E-3</c:v>
                </c:pt>
                <c:pt idx="602">
                  <c:v>-8.4068837552042641E-3</c:v>
                </c:pt>
                <c:pt idx="603">
                  <c:v>-8.2234458854410913E-3</c:v>
                </c:pt>
                <c:pt idx="604">
                  <c:v>-7.9739703825631864E-3</c:v>
                </c:pt>
                <c:pt idx="605">
                  <c:v>-7.9739703825631864E-3</c:v>
                </c:pt>
                <c:pt idx="606">
                  <c:v>-6.1934001267286987E-3</c:v>
                </c:pt>
                <c:pt idx="607">
                  <c:v>-6.1934001267286987E-3</c:v>
                </c:pt>
                <c:pt idx="608">
                  <c:v>-5.8705494759455218E-3</c:v>
                </c:pt>
                <c:pt idx="609">
                  <c:v>-5.8705494759455218E-3</c:v>
                </c:pt>
                <c:pt idx="610">
                  <c:v>-5.8705494759455218E-3</c:v>
                </c:pt>
                <c:pt idx="611">
                  <c:v>-5.8705494759455218E-3</c:v>
                </c:pt>
                <c:pt idx="612">
                  <c:v>-5.8705494759455218E-3</c:v>
                </c:pt>
                <c:pt idx="613">
                  <c:v>-5.7335825331890217E-3</c:v>
                </c:pt>
                <c:pt idx="614">
                  <c:v>-3.8356120407061073E-3</c:v>
                </c:pt>
                <c:pt idx="615">
                  <c:v>-3.6546200092064385E-3</c:v>
                </c:pt>
                <c:pt idx="616">
                  <c:v>-3.4491695950716883E-3</c:v>
                </c:pt>
                <c:pt idx="617">
                  <c:v>-3.4173736976460811E-3</c:v>
                </c:pt>
                <c:pt idx="618">
                  <c:v>-3.3806861236934382E-3</c:v>
                </c:pt>
                <c:pt idx="619">
                  <c:v>-3.3660110941123866E-3</c:v>
                </c:pt>
                <c:pt idx="620">
                  <c:v>-3.1948024156667615E-3</c:v>
                </c:pt>
                <c:pt idx="621">
                  <c:v>-1.5120656903726271E-3</c:v>
                </c:pt>
                <c:pt idx="622">
                  <c:v>-1.2625901874947221E-3</c:v>
                </c:pt>
                <c:pt idx="623">
                  <c:v>-1.125623244738222E-3</c:v>
                </c:pt>
                <c:pt idx="624">
                  <c:v>-1.125623244738222E-3</c:v>
                </c:pt>
                <c:pt idx="625">
                  <c:v>-1.0718148029410235E-3</c:v>
                </c:pt>
                <c:pt idx="626">
                  <c:v>-1.0571397733599719E-3</c:v>
                </c:pt>
                <c:pt idx="627">
                  <c:v>-1.0228980376708469E-3</c:v>
                </c:pt>
                <c:pt idx="628">
                  <c:v>-9.8865630198172183E-4</c:v>
                </c:pt>
                <c:pt idx="629">
                  <c:v>-9.2017283060347177E-4</c:v>
                </c:pt>
                <c:pt idx="630">
                  <c:v>-9.1528115407646382E-4</c:v>
                </c:pt>
                <c:pt idx="631">
                  <c:v>-8.5168935922522171E-4</c:v>
                </c:pt>
                <c:pt idx="632">
                  <c:v>-8.1744762353609668E-4</c:v>
                </c:pt>
                <c:pt idx="633">
                  <c:v>1.2639607387099905E-3</c:v>
                </c:pt>
                <c:pt idx="634">
                  <c:v>1.427831902365076E-3</c:v>
                </c:pt>
                <c:pt idx="635">
                  <c:v>1.4351694171556156E-3</c:v>
                </c:pt>
                <c:pt idx="636">
                  <c:v>1.5941489042836932E-3</c:v>
                </c:pt>
                <c:pt idx="637">
                  <c:v>1.5941489042836932E-3</c:v>
                </c:pt>
                <c:pt idx="638">
                  <c:v>1.6088239338647448E-3</c:v>
                </c:pt>
                <c:pt idx="639">
                  <c:v>3.6437613691041593E-3</c:v>
                </c:pt>
                <c:pt idx="640">
                  <c:v>3.7513782526985562E-3</c:v>
                </c:pt>
                <c:pt idx="641">
                  <c:v>3.827199238867332E-3</c:v>
                </c:pt>
                <c:pt idx="642">
                  <c:v>4.0350954912655862E-3</c:v>
                </c:pt>
                <c:pt idx="643">
                  <c:v>4.1622790809680565E-3</c:v>
                </c:pt>
                <c:pt idx="644">
                  <c:v>4.5976382918726383E-3</c:v>
                </c:pt>
                <c:pt idx="645">
                  <c:v>6.378208547707126E-3</c:v>
                </c:pt>
                <c:pt idx="646">
                  <c:v>6.6179006975310012E-3</c:v>
                </c:pt>
                <c:pt idx="647">
                  <c:v>6.9749930840033031E-3</c:v>
                </c:pt>
                <c:pt idx="648">
                  <c:v>8.5990296909732172E-3</c:v>
                </c:pt>
                <c:pt idx="649">
                  <c:v>8.8631802234321877E-3</c:v>
                </c:pt>
                <c:pt idx="650">
                  <c:v>8.9072053121753425E-3</c:v>
                </c:pt>
                <c:pt idx="651">
                  <c:v>9.1664641681072911E-3</c:v>
                </c:pt>
                <c:pt idx="652">
                  <c:v>9.1933683890058904E-3</c:v>
                </c:pt>
                <c:pt idx="653">
                  <c:v>9.5724733198497697E-3</c:v>
                </c:pt>
                <c:pt idx="654">
                  <c:v>9.7241152921873214E-3</c:v>
                </c:pt>
                <c:pt idx="655">
                  <c:v>1.1049759631009154E-2</c:v>
                </c:pt>
                <c:pt idx="656">
                  <c:v>1.1573169019400059E-2</c:v>
                </c:pt>
                <c:pt idx="657">
                  <c:v>1.1578060695927081E-2</c:v>
                </c:pt>
                <c:pt idx="658">
                  <c:v>1.1680785902994456E-2</c:v>
                </c:pt>
                <c:pt idx="659">
                  <c:v>1.4033682312490026E-2</c:v>
                </c:pt>
                <c:pt idx="660">
                  <c:v>1.4170649255246526E-2</c:v>
                </c:pt>
                <c:pt idx="661">
                  <c:v>1.4596225113097078E-2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59-49E1-8984-4718A834A83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Active!$U$21:$U$682</c:f>
              <c:numCache>
                <c:formatCode>General</c:formatCode>
                <c:ptCount val="662"/>
                <c:pt idx="8">
                  <c:v>-0.14668479999818373</c:v>
                </c:pt>
                <c:pt idx="86">
                  <c:v>8.7472799998067785E-2</c:v>
                </c:pt>
                <c:pt idx="109">
                  <c:v>5.5463199998484924E-2</c:v>
                </c:pt>
                <c:pt idx="110">
                  <c:v>5.4438000006484799E-2</c:v>
                </c:pt>
                <c:pt idx="129">
                  <c:v>5.512280000402825E-2</c:v>
                </c:pt>
                <c:pt idx="266">
                  <c:v>0.16013879999809433</c:v>
                </c:pt>
                <c:pt idx="501">
                  <c:v>-0.12077039999712724</c:v>
                </c:pt>
                <c:pt idx="502">
                  <c:v>-0.12063039999338798</c:v>
                </c:pt>
                <c:pt idx="503">
                  <c:v>-0.1199103999970248</c:v>
                </c:pt>
                <c:pt idx="504">
                  <c:v>-0.1199103999970248</c:v>
                </c:pt>
                <c:pt idx="567">
                  <c:v>4.7711200000776444E-2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59-49E1-8984-4718A834A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748064"/>
        <c:axId val="1"/>
      </c:scatterChart>
      <c:valAx>
        <c:axId val="847748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6395620450357"/>
              <c:y val="0.88607727831489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405129738529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748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39499188814989"/>
          <c:y val="0.90822917704907136"/>
          <c:w val="0.75890086554714642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DI Peg - O-C Diagr.</a:t>
            </a:r>
          </a:p>
        </c:rich>
      </c:tx>
      <c:layout>
        <c:manualLayout>
          <c:xMode val="edge"/>
          <c:yMode val="edge"/>
          <c:x val="0.3754050403893687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3456860824353853"/>
          <c:w val="0.80420839054976767"/>
          <c:h val="0.570989375329666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Active!$H$21:$H$682</c:f>
              <c:numCache>
                <c:formatCode>General</c:formatCode>
                <c:ptCount val="662"/>
                <c:pt idx="0">
                  <c:v>-2.6055999987875111E-3</c:v>
                </c:pt>
                <c:pt idx="1">
                  <c:v>2.0462400003452785E-2</c:v>
                </c:pt>
                <c:pt idx="2">
                  <c:v>1.5582400003040675E-2</c:v>
                </c:pt>
                <c:pt idx="3">
                  <c:v>1.1979200004134327E-2</c:v>
                </c:pt>
                <c:pt idx="4">
                  <c:v>-1.7871199997898657E-2</c:v>
                </c:pt>
                <c:pt idx="5">
                  <c:v>6.5992000018013641E-3</c:v>
                </c:pt>
                <c:pt idx="6">
                  <c:v>-2.7119999867863953E-4</c:v>
                </c:pt>
                <c:pt idx="7">
                  <c:v>4.8368000025220681E-3</c:v>
                </c:pt>
                <c:pt idx="17">
                  <c:v>-1.7607999980100431E-3</c:v>
                </c:pt>
                <c:pt idx="18">
                  <c:v>-6.8935999952373095E-3</c:v>
                </c:pt>
                <c:pt idx="19">
                  <c:v>-9.0463999949861318E-3</c:v>
                </c:pt>
                <c:pt idx="20">
                  <c:v>-9.1639999955077656E-3</c:v>
                </c:pt>
                <c:pt idx="21">
                  <c:v>-1.4767200002097525E-2</c:v>
                </c:pt>
                <c:pt idx="22">
                  <c:v>-8.4495999981299974E-3</c:v>
                </c:pt>
                <c:pt idx="23">
                  <c:v>-6.2056000024313107E-3</c:v>
                </c:pt>
                <c:pt idx="24">
                  <c:v>-4.7119999944698066E-3</c:v>
                </c:pt>
                <c:pt idx="25">
                  <c:v>-5.9031999990111217E-3</c:v>
                </c:pt>
                <c:pt idx="26">
                  <c:v>-3.170399992086459E-3</c:v>
                </c:pt>
                <c:pt idx="27">
                  <c:v>-1.1620799996308051E-2</c:v>
                </c:pt>
                <c:pt idx="28">
                  <c:v>-4.0559999979450367E-3</c:v>
                </c:pt>
                <c:pt idx="29">
                  <c:v>-1.9975999966845848E-3</c:v>
                </c:pt>
                <c:pt idx="30">
                  <c:v>8.4960000094724819E-4</c:v>
                </c:pt>
                <c:pt idx="31">
                  <c:v>2.7552000028663315E-3</c:v>
                </c:pt>
                <c:pt idx="32">
                  <c:v>-6.6271999967284501E-3</c:v>
                </c:pt>
                <c:pt idx="33">
                  <c:v>-4.5919999975012615E-3</c:v>
                </c:pt>
                <c:pt idx="34">
                  <c:v>-1.4039999950909987E-3</c:v>
                </c:pt>
                <c:pt idx="35">
                  <c:v>4.0080000035231933E-3</c:v>
                </c:pt>
                <c:pt idx="36">
                  <c:v>3.7455999990925193E-3</c:v>
                </c:pt>
                <c:pt idx="37">
                  <c:v>-4.1247999979532324E-3</c:v>
                </c:pt>
                <c:pt idx="38">
                  <c:v>-1.1010399997758213E-2</c:v>
                </c:pt>
                <c:pt idx="39">
                  <c:v>8.3679999806918204E-4</c:v>
                </c:pt>
                <c:pt idx="42">
                  <c:v>-4.9784000002546236E-3</c:v>
                </c:pt>
                <c:pt idx="47">
                  <c:v>8.282400005555246E-3</c:v>
                </c:pt>
                <c:pt idx="49">
                  <c:v>4.0152000074158423E-3</c:v>
                </c:pt>
                <c:pt idx="51">
                  <c:v>-4.9319999961880967E-3</c:v>
                </c:pt>
                <c:pt idx="52">
                  <c:v>-1.9319999919389375E-3</c:v>
                </c:pt>
                <c:pt idx="53">
                  <c:v>-7.3616000008769333E-3</c:v>
                </c:pt>
                <c:pt idx="54">
                  <c:v>-3.3616000000620261E-3</c:v>
                </c:pt>
                <c:pt idx="55">
                  <c:v>1.6384000045945868E-3</c:v>
                </c:pt>
                <c:pt idx="56">
                  <c:v>5.6383999981335364E-3</c:v>
                </c:pt>
                <c:pt idx="57">
                  <c:v>3.5208000044804066E-3</c:v>
                </c:pt>
                <c:pt idx="58">
                  <c:v>3.1956000020727515E-3</c:v>
                </c:pt>
                <c:pt idx="59">
                  <c:v>3.8032000011298805E-3</c:v>
                </c:pt>
                <c:pt idx="60">
                  <c:v>3.6000000036437996E-3</c:v>
                </c:pt>
                <c:pt idx="61">
                  <c:v>-1.7285599999013357E-2</c:v>
                </c:pt>
                <c:pt idx="62">
                  <c:v>4.0472000036970712E-3</c:v>
                </c:pt>
                <c:pt idx="67">
                  <c:v>-1.5559999956167303E-3</c:v>
                </c:pt>
                <c:pt idx="68">
                  <c:v>4.4400000479072332E-4</c:v>
                </c:pt>
                <c:pt idx="76">
                  <c:v>1.0672000062186271E-3</c:v>
                </c:pt>
                <c:pt idx="77">
                  <c:v>1.0672000062186271E-3</c:v>
                </c:pt>
                <c:pt idx="78">
                  <c:v>3.0672000066260807E-3</c:v>
                </c:pt>
                <c:pt idx="79">
                  <c:v>7.067200007440988E-3</c:v>
                </c:pt>
                <c:pt idx="82">
                  <c:v>4.837600004975684E-3</c:v>
                </c:pt>
                <c:pt idx="85">
                  <c:v>3.2928000000538304E-3</c:v>
                </c:pt>
                <c:pt idx="100">
                  <c:v>1.6148800001246855E-2</c:v>
                </c:pt>
                <c:pt idx="101">
                  <c:v>2.0148800002061762E-2</c:v>
                </c:pt>
                <c:pt idx="106">
                  <c:v>7.7352000007522292E-3</c:v>
                </c:pt>
                <c:pt idx="107">
                  <c:v>8.2328000062261708E-3</c:v>
                </c:pt>
                <c:pt idx="111">
                  <c:v>7.2768000027281232E-3</c:v>
                </c:pt>
                <c:pt idx="117">
                  <c:v>6.8296000026748516E-3</c:v>
                </c:pt>
                <c:pt idx="119">
                  <c:v>6.7440000057104044E-3</c:v>
                </c:pt>
                <c:pt idx="167">
                  <c:v>2.0352000065031461E-3</c:v>
                </c:pt>
                <c:pt idx="3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31-4505-AA42-E764309AFE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Active!$I$21:$I$682</c:f>
              <c:numCache>
                <c:formatCode>General</c:formatCode>
                <c:ptCount val="662"/>
                <c:pt idx="9">
                  <c:v>4.5680000403081067E-4</c:v>
                </c:pt>
                <c:pt idx="10">
                  <c:v>1.0064000052807387E-3</c:v>
                </c:pt>
                <c:pt idx="11">
                  <c:v>-4.4135999960417394E-3</c:v>
                </c:pt>
                <c:pt idx="12">
                  <c:v>1.3600000238511711E-4</c:v>
                </c:pt>
                <c:pt idx="13">
                  <c:v>8.6880000162636861E-4</c:v>
                </c:pt>
                <c:pt idx="14">
                  <c:v>1.4184000028762966E-3</c:v>
                </c:pt>
                <c:pt idx="15">
                  <c:v>-3.9839999590185471E-4</c:v>
                </c:pt>
                <c:pt idx="16">
                  <c:v>-5.3919999954814557E-3</c:v>
                </c:pt>
                <c:pt idx="40">
                  <c:v>-1.5303999971365556E-3</c:v>
                </c:pt>
                <c:pt idx="41">
                  <c:v>1.0574400002951734E-2</c:v>
                </c:pt>
                <c:pt idx="43">
                  <c:v>3.0400000105146319E-4</c:v>
                </c:pt>
                <c:pt idx="44">
                  <c:v>-7.8639999992446974E-3</c:v>
                </c:pt>
                <c:pt idx="45">
                  <c:v>-1.626399999804562E-2</c:v>
                </c:pt>
                <c:pt idx="46">
                  <c:v>3.2824000081745908E-3</c:v>
                </c:pt>
                <c:pt idx="48">
                  <c:v>2.0152000070083886E-3</c:v>
                </c:pt>
                <c:pt idx="50">
                  <c:v>1.2015200009045657E-2</c:v>
                </c:pt>
                <c:pt idx="63">
                  <c:v>2.6680000082706101E-3</c:v>
                </c:pt>
                <c:pt idx="64">
                  <c:v>2.476800000295043E-3</c:v>
                </c:pt>
                <c:pt idx="65">
                  <c:v>6.5056000021286309E-3</c:v>
                </c:pt>
                <c:pt idx="66">
                  <c:v>8.0319999979110435E-3</c:v>
                </c:pt>
                <c:pt idx="69">
                  <c:v>8.4440000064205378E-3</c:v>
                </c:pt>
                <c:pt idx="70">
                  <c:v>3.9935999957378954E-3</c:v>
                </c:pt>
                <c:pt idx="71">
                  <c:v>8.9936000003945082E-3</c:v>
                </c:pt>
                <c:pt idx="72">
                  <c:v>5.558400007430464E-3</c:v>
                </c:pt>
                <c:pt idx="73">
                  <c:v>9.5584000082453713E-3</c:v>
                </c:pt>
                <c:pt idx="74">
                  <c:v>8.2911999998032115E-3</c:v>
                </c:pt>
                <c:pt idx="75">
                  <c:v>8.2911999998032115E-3</c:v>
                </c:pt>
                <c:pt idx="80">
                  <c:v>-1.3831999967806041E-3</c:v>
                </c:pt>
                <c:pt idx="81">
                  <c:v>1.1593600000196602E-2</c:v>
                </c:pt>
                <c:pt idx="83">
                  <c:v>1.2623200003872626E-2</c:v>
                </c:pt>
                <c:pt idx="84">
                  <c:v>-1.2912799997138791E-2</c:v>
                </c:pt>
                <c:pt idx="87">
                  <c:v>3.0224000074667856E-3</c:v>
                </c:pt>
                <c:pt idx="88">
                  <c:v>3.1520000047748908E-3</c:v>
                </c:pt>
                <c:pt idx="89">
                  <c:v>4.7168000019155443E-3</c:v>
                </c:pt>
                <c:pt idx="90">
                  <c:v>7.7168000061647035E-3</c:v>
                </c:pt>
                <c:pt idx="91">
                  <c:v>1.6716800004360266E-2</c:v>
                </c:pt>
                <c:pt idx="92">
                  <c:v>3.9992000019992702E-3</c:v>
                </c:pt>
                <c:pt idx="93">
                  <c:v>6.9991999989724718E-3</c:v>
                </c:pt>
                <c:pt idx="94">
                  <c:v>6.9280000025173649E-3</c:v>
                </c:pt>
                <c:pt idx="95">
                  <c:v>5.6072000079439022E-3</c:v>
                </c:pt>
                <c:pt idx="96">
                  <c:v>8.9048000008915551E-3</c:v>
                </c:pt>
                <c:pt idx="97">
                  <c:v>9.4544000021414831E-3</c:v>
                </c:pt>
                <c:pt idx="98">
                  <c:v>7.0343999977922067E-3</c:v>
                </c:pt>
                <c:pt idx="99">
                  <c:v>1.1034399998607114E-2</c:v>
                </c:pt>
                <c:pt idx="102">
                  <c:v>1.1160000067320652E-3</c:v>
                </c:pt>
                <c:pt idx="103">
                  <c:v>9.1223999988869764E-3</c:v>
                </c:pt>
                <c:pt idx="104">
                  <c:v>-2.6432000013301149E-3</c:v>
                </c:pt>
                <c:pt idx="105">
                  <c:v>8.3568000045488589E-3</c:v>
                </c:pt>
                <c:pt idx="108">
                  <c:v>7.6160000025993213E-3</c:v>
                </c:pt>
                <c:pt idx="112">
                  <c:v>1.0707200002798345E-2</c:v>
                </c:pt>
                <c:pt idx="114">
                  <c:v>5.9183999983360991E-3</c:v>
                </c:pt>
                <c:pt idx="115">
                  <c:v>6.2008000022615306E-3</c:v>
                </c:pt>
                <c:pt idx="116">
                  <c:v>1.0032800004410092E-2</c:v>
                </c:pt>
                <c:pt idx="118">
                  <c:v>1.0895200008235406E-2</c:v>
                </c:pt>
                <c:pt idx="120">
                  <c:v>6.0248000081628561E-3</c:v>
                </c:pt>
                <c:pt idx="121">
                  <c:v>8.3207999996375293E-3</c:v>
                </c:pt>
                <c:pt idx="122">
                  <c:v>4.412000002048444E-3</c:v>
                </c:pt>
                <c:pt idx="123">
                  <c:v>4.6712000039406121E-3</c:v>
                </c:pt>
                <c:pt idx="125">
                  <c:v>6.0832000017398968E-3</c:v>
                </c:pt>
                <c:pt idx="126">
                  <c:v>8.0832000021473505E-3</c:v>
                </c:pt>
                <c:pt idx="127">
                  <c:v>5.6328000064240769E-3</c:v>
                </c:pt>
                <c:pt idx="130">
                  <c:v>7.4800000002142042E-3</c:v>
                </c:pt>
                <c:pt idx="131">
                  <c:v>-9.7039999673143029E-4</c:v>
                </c:pt>
                <c:pt idx="132">
                  <c:v>2.9599999834317714E-5</c:v>
                </c:pt>
                <c:pt idx="134">
                  <c:v>7.7624000041396357E-3</c:v>
                </c:pt>
                <c:pt idx="135">
                  <c:v>9.7240000031888485E-3</c:v>
                </c:pt>
                <c:pt idx="136">
                  <c:v>1.0723999999754597E-2</c:v>
                </c:pt>
                <c:pt idx="137">
                  <c:v>2.1360000027925707E-3</c:v>
                </c:pt>
                <c:pt idx="138">
                  <c:v>7.7008000007481314E-3</c:v>
                </c:pt>
                <c:pt idx="139">
                  <c:v>-2.0263999977032654E-3</c:v>
                </c:pt>
                <c:pt idx="140">
                  <c:v>1.9736000031116419E-3</c:v>
                </c:pt>
                <c:pt idx="141">
                  <c:v>3.6528000055113807E-3</c:v>
                </c:pt>
                <c:pt idx="142">
                  <c:v>1.0080000000016298E-2</c:v>
                </c:pt>
                <c:pt idx="143">
                  <c:v>1.3759200002823491E-2</c:v>
                </c:pt>
                <c:pt idx="144">
                  <c:v>3.6064000014448538E-3</c:v>
                </c:pt>
                <c:pt idx="145">
                  <c:v>3.7359999987529591E-3</c:v>
                </c:pt>
                <c:pt idx="146">
                  <c:v>8.1232000011368655E-3</c:v>
                </c:pt>
                <c:pt idx="147">
                  <c:v>-3.5039999784203246E-4</c:v>
                </c:pt>
                <c:pt idx="148">
                  <c:v>5.9472000066307373E-3</c:v>
                </c:pt>
                <c:pt idx="149">
                  <c:v>1.4968000032240525E-3</c:v>
                </c:pt>
                <c:pt idx="150">
                  <c:v>1.3440000038826838E-3</c:v>
                </c:pt>
                <c:pt idx="151">
                  <c:v>1.9120000069960952E-4</c:v>
                </c:pt>
                <c:pt idx="152">
                  <c:v>7.4080000194953755E-4</c:v>
                </c:pt>
                <c:pt idx="153">
                  <c:v>-2.4399999529123306E-4</c:v>
                </c:pt>
                <c:pt idx="154">
                  <c:v>7.5600000127451494E-4</c:v>
                </c:pt>
                <c:pt idx="155">
                  <c:v>5.7559999986551702E-3</c:v>
                </c:pt>
                <c:pt idx="156">
                  <c:v>2.1296000049915165E-3</c:v>
                </c:pt>
                <c:pt idx="157">
                  <c:v>-1.458399994589854E-3</c:v>
                </c:pt>
                <c:pt idx="158">
                  <c:v>1.5416000023833476E-3</c:v>
                </c:pt>
                <c:pt idx="159">
                  <c:v>4.5415999993565492E-3</c:v>
                </c:pt>
                <c:pt idx="160">
                  <c:v>7.0967999999993481E-3</c:v>
                </c:pt>
                <c:pt idx="161">
                  <c:v>9.0968000004068017E-3</c:v>
                </c:pt>
                <c:pt idx="162">
                  <c:v>-7.1200003731064498E-5</c:v>
                </c:pt>
                <c:pt idx="163">
                  <c:v>-9.3383999992511235E-3</c:v>
                </c:pt>
                <c:pt idx="164">
                  <c:v>8.6615999971400015E-3</c:v>
                </c:pt>
                <c:pt idx="165">
                  <c:v>8.6615999971400015E-3</c:v>
                </c:pt>
                <c:pt idx="166">
                  <c:v>3.2264000037685037E-3</c:v>
                </c:pt>
                <c:pt idx="168">
                  <c:v>6.0352000073180534E-3</c:v>
                </c:pt>
                <c:pt idx="169">
                  <c:v>1.3035200005106162E-2</c:v>
                </c:pt>
                <c:pt idx="170">
                  <c:v>-8.6823999954503961E-3</c:v>
                </c:pt>
                <c:pt idx="171">
                  <c:v>2.4472000004607253E-3</c:v>
                </c:pt>
                <c:pt idx="172">
                  <c:v>5.9639999963110313E-3</c:v>
                </c:pt>
                <c:pt idx="173">
                  <c:v>-1.1887999935424887E-3</c:v>
                </c:pt>
                <c:pt idx="177">
                  <c:v>1.0925600006885361E-2</c:v>
                </c:pt>
                <c:pt idx="178">
                  <c:v>-3.4160000359406695E-4</c:v>
                </c:pt>
                <c:pt idx="179">
                  <c:v>1.9658400000480469E-2</c:v>
                </c:pt>
                <c:pt idx="180">
                  <c:v>-1.8767999936244451E-3</c:v>
                </c:pt>
                <c:pt idx="181">
                  <c:v>3.1232000037562102E-3</c:v>
                </c:pt>
                <c:pt idx="182">
                  <c:v>5.1232000041636638E-3</c:v>
                </c:pt>
                <c:pt idx="183">
                  <c:v>-1.4063999988138676E-3</c:v>
                </c:pt>
                <c:pt idx="184">
                  <c:v>3.5936000058427453E-3</c:v>
                </c:pt>
                <c:pt idx="185">
                  <c:v>2.440800002659671E-3</c:v>
                </c:pt>
                <c:pt idx="186">
                  <c:v>-1.4879999995173421E-2</c:v>
                </c:pt>
                <c:pt idx="187">
                  <c:v>-5.3151999964029528E-3</c:v>
                </c:pt>
                <c:pt idx="188">
                  <c:v>-1.3151999955880456E-3</c:v>
                </c:pt>
                <c:pt idx="189">
                  <c:v>-1.7503999988548458E-3</c:v>
                </c:pt>
                <c:pt idx="190">
                  <c:v>2.2632000036537647E-3</c:v>
                </c:pt>
                <c:pt idx="191">
                  <c:v>-3.0039999983273447E-3</c:v>
                </c:pt>
                <c:pt idx="192">
                  <c:v>5.1256000078865327E-3</c:v>
                </c:pt>
                <c:pt idx="194">
                  <c:v>1.6752000010455959E-3</c:v>
                </c:pt>
                <c:pt idx="195">
                  <c:v>2.6751999976113439E-3</c:v>
                </c:pt>
                <c:pt idx="196">
                  <c:v>2.6751999976113439E-3</c:v>
                </c:pt>
                <c:pt idx="197">
                  <c:v>2.6751999976113439E-3</c:v>
                </c:pt>
                <c:pt idx="198">
                  <c:v>3.6752000014530495E-3</c:v>
                </c:pt>
                <c:pt idx="199">
                  <c:v>5.6752000018605031E-3</c:v>
                </c:pt>
                <c:pt idx="200">
                  <c:v>6.2160000379662961E-4</c:v>
                </c:pt>
                <c:pt idx="201">
                  <c:v>3.0872000061208382E-3</c:v>
                </c:pt>
                <c:pt idx="202">
                  <c:v>-9.401600000273902E-3</c:v>
                </c:pt>
                <c:pt idx="203">
                  <c:v>3.5983999987365678E-3</c:v>
                </c:pt>
                <c:pt idx="205">
                  <c:v>2.5903999994625337E-3</c:v>
                </c:pt>
                <c:pt idx="206">
                  <c:v>5.2696000057039782E-3</c:v>
                </c:pt>
                <c:pt idx="207">
                  <c:v>2.3992000060388818E-3</c:v>
                </c:pt>
                <c:pt idx="208">
                  <c:v>-3.11360000341665E-3</c:v>
                </c:pt>
                <c:pt idx="209">
                  <c:v>-8.4191999994800426E-3</c:v>
                </c:pt>
                <c:pt idx="210">
                  <c:v>-2.7247999969404191E-3</c:v>
                </c:pt>
                <c:pt idx="211">
                  <c:v>-1.5951999957906082E-3</c:v>
                </c:pt>
                <c:pt idx="212">
                  <c:v>9.5440000586677343E-4</c:v>
                </c:pt>
                <c:pt idx="213">
                  <c:v>1.5954400005284697E-2</c:v>
                </c:pt>
                <c:pt idx="214">
                  <c:v>1.795440000569215E-2</c:v>
                </c:pt>
                <c:pt idx="215">
                  <c:v>1.3519200001610443E-2</c:v>
                </c:pt>
                <c:pt idx="216">
                  <c:v>3.1984000015654601E-3</c:v>
                </c:pt>
                <c:pt idx="217">
                  <c:v>8.1983999989461154E-3</c:v>
                </c:pt>
                <c:pt idx="218">
                  <c:v>5.2136000012978911E-3</c:v>
                </c:pt>
                <c:pt idx="220">
                  <c:v>7.7632000029552728E-3</c:v>
                </c:pt>
                <c:pt idx="221">
                  <c:v>4.8928000032901764E-3</c:v>
                </c:pt>
                <c:pt idx="222">
                  <c:v>6.89280000369763E-3</c:v>
                </c:pt>
                <c:pt idx="223">
                  <c:v>9.8928000006708317E-3</c:v>
                </c:pt>
                <c:pt idx="224">
                  <c:v>7.1752000076230615E-3</c:v>
                </c:pt>
                <c:pt idx="225">
                  <c:v>8.6960000771796331E-4</c:v>
                </c:pt>
                <c:pt idx="226">
                  <c:v>-1.847999999881722E-3</c:v>
                </c:pt>
                <c:pt idx="227">
                  <c:v>5.8312000037403777E-3</c:v>
                </c:pt>
                <c:pt idx="228">
                  <c:v>-8.3439999434631318E-4</c:v>
                </c:pt>
                <c:pt idx="229">
                  <c:v>-1.8576000002212822E-3</c:v>
                </c:pt>
                <c:pt idx="230">
                  <c:v>1.1423999967519194E-3</c:v>
                </c:pt>
                <c:pt idx="231">
                  <c:v>3.142399997159373E-3</c:v>
                </c:pt>
                <c:pt idx="232">
                  <c:v>8.1424000018159859E-3</c:v>
                </c:pt>
                <c:pt idx="233">
                  <c:v>8.1424000018159859E-3</c:v>
                </c:pt>
                <c:pt idx="236">
                  <c:v>4.4248000049265102E-3</c:v>
                </c:pt>
                <c:pt idx="237">
                  <c:v>4.4248000049265102E-3</c:v>
                </c:pt>
                <c:pt idx="239">
                  <c:v>5.1600000006146729E-4</c:v>
                </c:pt>
                <c:pt idx="241">
                  <c:v>-7.6368000009097159E-3</c:v>
                </c:pt>
                <c:pt idx="242">
                  <c:v>8.3632000023499131E-3</c:v>
                </c:pt>
                <c:pt idx="243">
                  <c:v>9.2944000061834231E-3</c:v>
                </c:pt>
                <c:pt idx="244">
                  <c:v>2.4775999991106801E-3</c:v>
                </c:pt>
                <c:pt idx="245">
                  <c:v>-7.8959999518701807E-4</c:v>
                </c:pt>
                <c:pt idx="246">
                  <c:v>8.6640000517945737E-4</c:v>
                </c:pt>
                <c:pt idx="247">
                  <c:v>-1.2864000018453225E-3</c:v>
                </c:pt>
                <c:pt idx="248">
                  <c:v>-1.0990399998263456E-2</c:v>
                </c:pt>
                <c:pt idx="249">
                  <c:v>-7.9903999940142967E-3</c:v>
                </c:pt>
                <c:pt idx="250">
                  <c:v>-5.9903999936068431E-3</c:v>
                </c:pt>
                <c:pt idx="251">
                  <c:v>-4.990399997041095E-3</c:v>
                </c:pt>
                <c:pt idx="252">
                  <c:v>-4.990399997041095E-3</c:v>
                </c:pt>
                <c:pt idx="253">
                  <c:v>-3.9903999931993894E-3</c:v>
                </c:pt>
                <c:pt idx="254">
                  <c:v>-3.9903999931993894E-3</c:v>
                </c:pt>
                <c:pt idx="255">
                  <c:v>-1.9903999927919358E-3</c:v>
                </c:pt>
                <c:pt idx="256">
                  <c:v>-9.903999962261878E-4</c:v>
                </c:pt>
                <c:pt idx="257">
                  <c:v>9.6000076155178249E-6</c:v>
                </c:pt>
                <c:pt idx="258">
                  <c:v>1.0096000041812658E-3</c:v>
                </c:pt>
                <c:pt idx="259">
                  <c:v>-1.4319999900180846E-4</c:v>
                </c:pt>
                <c:pt idx="260">
                  <c:v>4.2160000157309696E-4</c:v>
                </c:pt>
                <c:pt idx="261">
                  <c:v>-4.7312000024248846E-3</c:v>
                </c:pt>
                <c:pt idx="262">
                  <c:v>3.2687999992049299E-3</c:v>
                </c:pt>
                <c:pt idx="263">
                  <c:v>6.6560000414028764E-4</c:v>
                </c:pt>
                <c:pt idx="270">
                  <c:v>2.9095999998389743E-3</c:v>
                </c:pt>
                <c:pt idx="271">
                  <c:v>-2.2799999715061858E-4</c:v>
                </c:pt>
                <c:pt idx="273">
                  <c:v>9.1592000026139431E-3</c:v>
                </c:pt>
                <c:pt idx="274">
                  <c:v>1.4416000049095601E-3</c:v>
                </c:pt>
                <c:pt idx="275">
                  <c:v>3.7240000019664876E-3</c:v>
                </c:pt>
                <c:pt idx="276">
                  <c:v>-3.7111999990884215E-3</c:v>
                </c:pt>
                <c:pt idx="277">
                  <c:v>2.2888000021339394E-3</c:v>
                </c:pt>
                <c:pt idx="278">
                  <c:v>3.2887999986996874E-3</c:v>
                </c:pt>
                <c:pt idx="279">
                  <c:v>3.2887999986996874E-3</c:v>
                </c:pt>
                <c:pt idx="280">
                  <c:v>4.288800002541393E-3</c:v>
                </c:pt>
                <c:pt idx="281">
                  <c:v>1.0288800003763754E-2</c:v>
                </c:pt>
                <c:pt idx="282">
                  <c:v>-1.8639999980223365E-3</c:v>
                </c:pt>
                <c:pt idx="283">
                  <c:v>8.1360000040149316E-3</c:v>
                </c:pt>
                <c:pt idx="284">
                  <c:v>-2.7647999959299341E-3</c:v>
                </c:pt>
                <c:pt idx="285">
                  <c:v>-1.7343999934382737E-3</c:v>
                </c:pt>
                <c:pt idx="286">
                  <c:v>2.6560000696917996E-4</c:v>
                </c:pt>
                <c:pt idx="287">
                  <c:v>2.0976000014343299E-3</c:v>
                </c:pt>
                <c:pt idx="289">
                  <c:v>2.3799999980838038E-3</c:v>
                </c:pt>
                <c:pt idx="290">
                  <c:v>1.9448000020929612E-3</c:v>
                </c:pt>
                <c:pt idx="291">
                  <c:v>1.2272000021766871E-3</c:v>
                </c:pt>
                <c:pt idx="292">
                  <c:v>4.2272000064258464E-3</c:v>
                </c:pt>
                <c:pt idx="293">
                  <c:v>1.059200003510341E-3</c:v>
                </c:pt>
                <c:pt idx="294">
                  <c:v>1.0744000028353184E-3</c:v>
                </c:pt>
                <c:pt idx="297">
                  <c:v>5.1200004236306995E-5</c:v>
                </c:pt>
                <c:pt idx="298">
                  <c:v>3.0512000084854662E-3</c:v>
                </c:pt>
                <c:pt idx="299">
                  <c:v>4.8296000022673979E-3</c:v>
                </c:pt>
                <c:pt idx="300">
                  <c:v>-1.178400001663249E-3</c:v>
                </c:pt>
                <c:pt idx="301">
                  <c:v>-5.9967999986838549E-3</c:v>
                </c:pt>
                <c:pt idx="302">
                  <c:v>-2.9967999944346957E-3</c:v>
                </c:pt>
                <c:pt idx="303">
                  <c:v>-1.9967999978689477E-3</c:v>
                </c:pt>
                <c:pt idx="304">
                  <c:v>-1.9967999978689477E-3</c:v>
                </c:pt>
                <c:pt idx="305">
                  <c:v>-9.9679999402724206E-4</c:v>
                </c:pt>
                <c:pt idx="306">
                  <c:v>3.2000025385059416E-6</c:v>
                </c:pt>
                <c:pt idx="307">
                  <c:v>3.2000025385059416E-6</c:v>
                </c:pt>
                <c:pt idx="308">
                  <c:v>1.0032000063802116E-3</c:v>
                </c:pt>
                <c:pt idx="309">
                  <c:v>2.0032000029459596E-3</c:v>
                </c:pt>
                <c:pt idx="310">
                  <c:v>2.0032000029459596E-3</c:v>
                </c:pt>
                <c:pt idx="311">
                  <c:v>4.0032000033534132E-3</c:v>
                </c:pt>
                <c:pt idx="312">
                  <c:v>4.0032000033534132E-3</c:v>
                </c:pt>
                <c:pt idx="313">
                  <c:v>7.0032000003266148E-3</c:v>
                </c:pt>
                <c:pt idx="314">
                  <c:v>7.0032000003266148E-3</c:v>
                </c:pt>
                <c:pt idx="317">
                  <c:v>-3.0239999614423141E-4</c:v>
                </c:pt>
                <c:pt idx="318">
                  <c:v>-3.0239999614423141E-4</c:v>
                </c:pt>
                <c:pt idx="319">
                  <c:v>2.6976000008289702E-3</c:v>
                </c:pt>
                <c:pt idx="320">
                  <c:v>3.6976000046706758E-3</c:v>
                </c:pt>
                <c:pt idx="321">
                  <c:v>5.6976000050781295E-3</c:v>
                </c:pt>
                <c:pt idx="322">
                  <c:v>-5.607999992207624E-3</c:v>
                </c:pt>
                <c:pt idx="323">
                  <c:v>3.2240000073215924E-3</c:v>
                </c:pt>
                <c:pt idx="324">
                  <c:v>9.5680000231368467E-4</c:v>
                </c:pt>
                <c:pt idx="325">
                  <c:v>1.4788800006499514E-2</c:v>
                </c:pt>
                <c:pt idx="326">
                  <c:v>-7.6463999939733185E-3</c:v>
                </c:pt>
                <c:pt idx="327">
                  <c:v>-1.7991999993682839E-3</c:v>
                </c:pt>
                <c:pt idx="328">
                  <c:v>-4.5952000000397675E-3</c:v>
                </c:pt>
                <c:pt idx="331">
                  <c:v>-1.7176000037579797E-3</c:v>
                </c:pt>
                <c:pt idx="332">
                  <c:v>-7.175999999162741E-4</c:v>
                </c:pt>
                <c:pt idx="333">
                  <c:v>1.2824000004911795E-3</c:v>
                </c:pt>
                <c:pt idx="334">
                  <c:v>7.2824000017135404E-3</c:v>
                </c:pt>
                <c:pt idx="335">
                  <c:v>2.4400000256719068E-4</c:v>
                </c:pt>
                <c:pt idx="336">
                  <c:v>3.2440000068163499E-3</c:v>
                </c:pt>
                <c:pt idx="337">
                  <c:v>1.9767999983741902E-3</c:v>
                </c:pt>
                <c:pt idx="338">
                  <c:v>7.0760000016889535E-3</c:v>
                </c:pt>
                <c:pt idx="339">
                  <c:v>-8.0615999977453612E-3</c:v>
                </c:pt>
                <c:pt idx="340">
                  <c:v>9.3840000045020133E-4</c:v>
                </c:pt>
                <c:pt idx="341">
                  <c:v>1.9383999970159493E-3</c:v>
                </c:pt>
                <c:pt idx="342">
                  <c:v>5.9383999978308566E-3</c:v>
                </c:pt>
                <c:pt idx="343">
                  <c:v>-1.0850399994524196E-2</c:v>
                </c:pt>
                <c:pt idx="344">
                  <c:v>-9.8503999979584478E-3</c:v>
                </c:pt>
                <c:pt idx="345">
                  <c:v>-4.8503999933018349E-3</c:v>
                </c:pt>
                <c:pt idx="346">
                  <c:v>-3.8503999967360869E-3</c:v>
                </c:pt>
                <c:pt idx="347">
                  <c:v>1.5616000018781051E-3</c:v>
                </c:pt>
                <c:pt idx="348">
                  <c:v>-1.7440000010537915E-3</c:v>
                </c:pt>
                <c:pt idx="349">
                  <c:v>2.2559999997611158E-3</c:v>
                </c:pt>
                <c:pt idx="350">
                  <c:v>2.3704000050202012E-3</c:v>
                </c:pt>
                <c:pt idx="351">
                  <c:v>2.1032000004197471E-3</c:v>
                </c:pt>
                <c:pt idx="352">
                  <c:v>5.1944000006187707E-3</c:v>
                </c:pt>
                <c:pt idx="353">
                  <c:v>3.2000003557186574E-5</c:v>
                </c:pt>
                <c:pt idx="354">
                  <c:v>3.7871999957133085E-3</c:v>
                </c:pt>
                <c:pt idx="355">
                  <c:v>1.0787200000777375E-2</c:v>
                </c:pt>
                <c:pt idx="356">
                  <c:v>7.0696000038878992E-3</c:v>
                </c:pt>
                <c:pt idx="357">
                  <c:v>3.8176000016392209E-3</c:v>
                </c:pt>
                <c:pt idx="358">
                  <c:v>-3.6175999994156882E-3</c:v>
                </c:pt>
                <c:pt idx="359">
                  <c:v>7.7920000330777839E-4</c:v>
                </c:pt>
                <c:pt idx="360">
                  <c:v>7.1607999998377636E-3</c:v>
                </c:pt>
                <c:pt idx="361">
                  <c:v>9.1608000002452172E-3</c:v>
                </c:pt>
                <c:pt idx="362">
                  <c:v>2.3440000004484318E-3</c:v>
                </c:pt>
                <c:pt idx="363">
                  <c:v>4.4319999869912863E-4</c:v>
                </c:pt>
                <c:pt idx="364">
                  <c:v>-2.7439999394118786E-4</c:v>
                </c:pt>
                <c:pt idx="365">
                  <c:v>7.2560000262456015E-4</c:v>
                </c:pt>
                <c:pt idx="366">
                  <c:v>3.0079999996814877E-3</c:v>
                </c:pt>
                <c:pt idx="367">
                  <c:v>-1.2421599996741861E-2</c:v>
                </c:pt>
                <c:pt idx="368">
                  <c:v>-5.4215999989537522E-3</c:v>
                </c:pt>
                <c:pt idx="370">
                  <c:v>2.425599996058736E-3</c:v>
                </c:pt>
                <c:pt idx="371">
                  <c:v>3.2728000005590729E-3</c:v>
                </c:pt>
                <c:pt idx="372">
                  <c:v>1.5016000033938326E-3</c:v>
                </c:pt>
                <c:pt idx="373">
                  <c:v>1.9672000053105876E-3</c:v>
                </c:pt>
                <c:pt idx="374">
                  <c:v>-1.7503999988548458E-3</c:v>
                </c:pt>
                <c:pt idx="375">
                  <c:v>-4.4679999991785735E-3</c:v>
                </c:pt>
                <c:pt idx="376">
                  <c:v>5.3200000547803938E-4</c:v>
                </c:pt>
                <c:pt idx="377">
                  <c:v>-3.7888000006205402E-3</c:v>
                </c:pt>
                <c:pt idx="378">
                  <c:v>3.2720000017434359E-3</c:v>
                </c:pt>
                <c:pt idx="379">
                  <c:v>1.4703999986522831E-3</c:v>
                </c:pt>
                <c:pt idx="380">
                  <c:v>-1.2567999947350472E-3</c:v>
                </c:pt>
                <c:pt idx="381">
                  <c:v>-2.5679999816929922E-4</c:v>
                </c:pt>
                <c:pt idx="382">
                  <c:v>-5.5775999935576692E-3</c:v>
                </c:pt>
                <c:pt idx="383">
                  <c:v>-3.5775999931502156E-3</c:v>
                </c:pt>
                <c:pt idx="384">
                  <c:v>-1.577599992742762E-3</c:v>
                </c:pt>
                <c:pt idx="385">
                  <c:v>-5.7759999617701396E-4</c:v>
                </c:pt>
                <c:pt idx="386">
                  <c:v>-7.1888000020408072E-3</c:v>
                </c:pt>
                <c:pt idx="387">
                  <c:v>7.0936000047367997E-3</c:v>
                </c:pt>
                <c:pt idx="388">
                  <c:v>1.3072000074316747E-3</c:v>
                </c:pt>
                <c:pt idx="389">
                  <c:v>3.8720000084140338E-3</c:v>
                </c:pt>
                <c:pt idx="390">
                  <c:v>5.1544000016292557E-3</c:v>
                </c:pt>
                <c:pt idx="391">
                  <c:v>-4.5631999964825809E-3</c:v>
                </c:pt>
                <c:pt idx="392">
                  <c:v>4.5599997974932194E-5</c:v>
                </c:pt>
                <c:pt idx="393">
                  <c:v>-5.1071999914711341E-3</c:v>
                </c:pt>
                <c:pt idx="394">
                  <c:v>-2.1071999944979325E-3</c:v>
                </c:pt>
                <c:pt idx="395">
                  <c:v>-8.259999995061662E-3</c:v>
                </c:pt>
                <c:pt idx="396">
                  <c:v>-5.2599999980884604E-3</c:v>
                </c:pt>
                <c:pt idx="397">
                  <c:v>3.7400000001071021E-3</c:v>
                </c:pt>
                <c:pt idx="398">
                  <c:v>3.7400000001071021E-3</c:v>
                </c:pt>
                <c:pt idx="399">
                  <c:v>6.7400000043562613E-3</c:v>
                </c:pt>
                <c:pt idx="400">
                  <c:v>-5.7103999934042804E-3</c:v>
                </c:pt>
                <c:pt idx="401">
                  <c:v>-3.7103999929968268E-3</c:v>
                </c:pt>
                <c:pt idx="402">
                  <c:v>-2.7103999964310788E-3</c:v>
                </c:pt>
                <c:pt idx="403">
                  <c:v>2.8960000781808048E-4</c:v>
                </c:pt>
                <c:pt idx="404">
                  <c:v>-3.9775999975972809E-3</c:v>
                </c:pt>
                <c:pt idx="405">
                  <c:v>2.2400003217626363E-5</c:v>
                </c:pt>
                <c:pt idx="406">
                  <c:v>2.02240000362508E-3</c:v>
                </c:pt>
                <c:pt idx="407">
                  <c:v>3.0224000074667856E-3</c:v>
                </c:pt>
                <c:pt idx="408">
                  <c:v>4.0224000040325336E-3</c:v>
                </c:pt>
                <c:pt idx="409">
                  <c:v>5.0224000078742392E-3</c:v>
                </c:pt>
                <c:pt idx="410">
                  <c:v>-2.6951999971061014E-3</c:v>
                </c:pt>
                <c:pt idx="411">
                  <c:v>3.1520000047748908E-3</c:v>
                </c:pt>
                <c:pt idx="412">
                  <c:v>-1.7336000018985942E-3</c:v>
                </c:pt>
                <c:pt idx="413">
                  <c:v>1.6784000035841018E-3</c:v>
                </c:pt>
                <c:pt idx="414">
                  <c:v>1.8920000002253801E-3</c:v>
                </c:pt>
                <c:pt idx="415">
                  <c:v>-8.1103999982587993E-3</c:v>
                </c:pt>
                <c:pt idx="416">
                  <c:v>-7.1103999944170937E-3</c:v>
                </c:pt>
                <c:pt idx="417">
                  <c:v>-3.1103999936021864E-3</c:v>
                </c:pt>
                <c:pt idx="418">
                  <c:v>-3.1103999936021864E-3</c:v>
                </c:pt>
                <c:pt idx="419">
                  <c:v>-1.1103999931947328E-3</c:v>
                </c:pt>
                <c:pt idx="420">
                  <c:v>8.8960000721272081E-4</c:v>
                </c:pt>
                <c:pt idx="421">
                  <c:v>3.8896000041859224E-3</c:v>
                </c:pt>
                <c:pt idx="422">
                  <c:v>4.8896000007516704E-3</c:v>
                </c:pt>
                <c:pt idx="423">
                  <c:v>-9.828000002016779E-3</c:v>
                </c:pt>
                <c:pt idx="424">
                  <c:v>-8.8279999981750734E-3</c:v>
                </c:pt>
                <c:pt idx="425">
                  <c:v>-7.8280000016093254E-3</c:v>
                </c:pt>
                <c:pt idx="426">
                  <c:v>-5.8280000012018718E-3</c:v>
                </c:pt>
                <c:pt idx="427">
                  <c:v>-4.8279999973601662E-3</c:v>
                </c:pt>
                <c:pt idx="428">
                  <c:v>-3.8280000007944182E-3</c:v>
                </c:pt>
                <c:pt idx="429">
                  <c:v>-1.8280000003869645E-3</c:v>
                </c:pt>
                <c:pt idx="430">
                  <c:v>-8.2799999654525891E-4</c:v>
                </c:pt>
                <c:pt idx="431">
                  <c:v>1.1720000038621947E-3</c:v>
                </c:pt>
                <c:pt idx="432">
                  <c:v>7.6752000022679567E-3</c:v>
                </c:pt>
                <c:pt idx="433">
                  <c:v>-4.0423999962513335E-3</c:v>
                </c:pt>
                <c:pt idx="434">
                  <c:v>1.6240000004472677E-2</c:v>
                </c:pt>
                <c:pt idx="435">
                  <c:v>6.8000000464962795E-4</c:v>
                </c:pt>
                <c:pt idx="436">
                  <c:v>-3.6639999962062575E-3</c:v>
                </c:pt>
                <c:pt idx="437">
                  <c:v>-7.1143999957712367E-3</c:v>
                </c:pt>
                <c:pt idx="438">
                  <c:v>-5.6815999996615574E-3</c:v>
                </c:pt>
                <c:pt idx="439">
                  <c:v>3.184000015608035E-4</c:v>
                </c:pt>
                <c:pt idx="440">
                  <c:v>2.7303999959258363E-3</c:v>
                </c:pt>
                <c:pt idx="441">
                  <c:v>-1.6135999976540916E-3</c:v>
                </c:pt>
                <c:pt idx="443">
                  <c:v>-4.9495999919599853E-3</c:v>
                </c:pt>
                <c:pt idx="444">
                  <c:v>-1.8583999917609617E-3</c:v>
                </c:pt>
                <c:pt idx="445">
                  <c:v>3.2847999973455444E-3</c:v>
                </c:pt>
                <c:pt idx="446">
                  <c:v>1.4680000022053719E-3</c:v>
                </c:pt>
                <c:pt idx="447">
                  <c:v>-1.3119999995979015E-2</c:v>
                </c:pt>
                <c:pt idx="448">
                  <c:v>9.5600000349804759E-4</c:v>
                </c:pt>
                <c:pt idx="449">
                  <c:v>-2.5279999681515619E-4</c:v>
                </c:pt>
                <c:pt idx="450">
                  <c:v>2.7472000001580454E-3</c:v>
                </c:pt>
                <c:pt idx="451">
                  <c:v>9.7471999979461543E-3</c:v>
                </c:pt>
                <c:pt idx="452">
                  <c:v>1.4747200002602767E-2</c:v>
                </c:pt>
                <c:pt idx="453">
                  <c:v>-2.1535999912885018E-3</c:v>
                </c:pt>
                <c:pt idx="454">
                  <c:v>-5.8879999414784834E-4</c:v>
                </c:pt>
                <c:pt idx="455">
                  <c:v>-2.7599999884841964E-4</c:v>
                </c:pt>
                <c:pt idx="458">
                  <c:v>7.347200000367593E-3</c:v>
                </c:pt>
                <c:pt idx="459">
                  <c:v>-9.271199996874202E-3</c:v>
                </c:pt>
                <c:pt idx="460">
                  <c:v>-7.8743999983998947E-3</c:v>
                </c:pt>
                <c:pt idx="465">
                  <c:v>-7.2416000039083883E-3</c:v>
                </c:pt>
                <c:pt idx="466">
                  <c:v>-9.1975999966962263E-3</c:v>
                </c:pt>
                <c:pt idx="467">
                  <c:v>-3.1975999954738654E-3</c:v>
                </c:pt>
                <c:pt idx="469">
                  <c:v>-3.9919999981066212E-3</c:v>
                </c:pt>
                <c:pt idx="470">
                  <c:v>-9.7183999969274737E-3</c:v>
                </c:pt>
                <c:pt idx="472">
                  <c:v>-1.0407200003101025E-2</c:v>
                </c:pt>
                <c:pt idx="476">
                  <c:v>-2.2248000022955239E-3</c:v>
                </c:pt>
                <c:pt idx="478">
                  <c:v>-1.975200000742916E-3</c:v>
                </c:pt>
                <c:pt idx="479">
                  <c:v>-7.6927999980398454E-3</c:v>
                </c:pt>
                <c:pt idx="483">
                  <c:v>-9.7239999959128909E-3</c:v>
                </c:pt>
                <c:pt idx="484">
                  <c:v>-2.7623999994830228E-3</c:v>
                </c:pt>
                <c:pt idx="493">
                  <c:v>-1.228399999672547E-2</c:v>
                </c:pt>
                <c:pt idx="506">
                  <c:v>-1.2584799995238427E-2</c:v>
                </c:pt>
                <c:pt idx="507">
                  <c:v>-1.3851999996404629E-2</c:v>
                </c:pt>
                <c:pt idx="508">
                  <c:v>-7.5695999985327944E-3</c:v>
                </c:pt>
                <c:pt idx="509">
                  <c:v>-1.2913599995954428E-2</c:v>
                </c:pt>
                <c:pt idx="510">
                  <c:v>-1.398479999625124E-2</c:v>
                </c:pt>
                <c:pt idx="512">
                  <c:v>-1.4855199995508883E-2</c:v>
                </c:pt>
                <c:pt idx="513">
                  <c:v>-1.5008000002126209E-2</c:v>
                </c:pt>
                <c:pt idx="516">
                  <c:v>-1.5461599999980535E-2</c:v>
                </c:pt>
                <c:pt idx="518">
                  <c:v>-1.5555999998468906E-2</c:v>
                </c:pt>
                <c:pt idx="519">
                  <c:v>-1.5579199993226212E-2</c:v>
                </c:pt>
                <c:pt idx="543">
                  <c:v>-2.2908799997821916E-2</c:v>
                </c:pt>
                <c:pt idx="544">
                  <c:v>-2.0908799997414462E-2</c:v>
                </c:pt>
                <c:pt idx="545">
                  <c:v>-1.5908799992757849E-2</c:v>
                </c:pt>
                <c:pt idx="570">
                  <c:v>-1.4197600001352839E-2</c:v>
                </c:pt>
                <c:pt idx="597">
                  <c:v>-1.229839999723481E-2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31-4505-AA42-E764309AFED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Active!$J$21:$J$682</c:f>
              <c:numCache>
                <c:formatCode>General</c:formatCode>
                <c:ptCount val="662"/>
                <c:pt idx="113">
                  <c:v>6.427200001780875E-3</c:v>
                </c:pt>
                <c:pt idx="124">
                  <c:v>4.9832000004244037E-3</c:v>
                </c:pt>
                <c:pt idx="128">
                  <c:v>5.4840400000102818E-2</c:v>
                </c:pt>
                <c:pt idx="133">
                  <c:v>4.7623999998904765E-3</c:v>
                </c:pt>
                <c:pt idx="174">
                  <c:v>-1.8879999697674066E-4</c:v>
                </c:pt>
                <c:pt idx="175">
                  <c:v>7.1120000211521983E-4</c:v>
                </c:pt>
                <c:pt idx="176">
                  <c:v>8.1119999958900735E-4</c:v>
                </c:pt>
                <c:pt idx="193">
                  <c:v>-1.1248000009800307E-3</c:v>
                </c:pt>
                <c:pt idx="204">
                  <c:v>-1.3519999629352242E-4</c:v>
                </c:pt>
                <c:pt idx="219">
                  <c:v>-1.0320000001229346E-4</c:v>
                </c:pt>
                <c:pt idx="234">
                  <c:v>-6.8279999686637893E-4</c:v>
                </c:pt>
                <c:pt idx="235">
                  <c:v>-2.7520000003278255E-4</c:v>
                </c:pt>
                <c:pt idx="238">
                  <c:v>5.8640000497689471E-4</c:v>
                </c:pt>
                <c:pt idx="240">
                  <c:v>-7.7639999653911218E-4</c:v>
                </c:pt>
                <c:pt idx="264">
                  <c:v>9.5560000045225024E-4</c:v>
                </c:pt>
                <c:pt idx="265">
                  <c:v>1.8555999995442107E-3</c:v>
                </c:pt>
                <c:pt idx="267">
                  <c:v>-6.9599991547875106E-5</c:v>
                </c:pt>
                <c:pt idx="268">
                  <c:v>4.3040000309702009E-4</c:v>
                </c:pt>
                <c:pt idx="269">
                  <c:v>8.6000000010244548E-4</c:v>
                </c:pt>
                <c:pt idx="272">
                  <c:v>1.4664000045740977E-3</c:v>
                </c:pt>
                <c:pt idx="295">
                  <c:v>-7.7600001532118767E-5</c:v>
                </c:pt>
                <c:pt idx="296">
                  <c:v>-4.3039999582106248E-4</c:v>
                </c:pt>
                <c:pt idx="315">
                  <c:v>3.3280000207014382E-4</c:v>
                </c:pt>
                <c:pt idx="316">
                  <c:v>6.1519999871961772E-4</c:v>
                </c:pt>
                <c:pt idx="329">
                  <c:v>-9.9999999656574801E-4</c:v>
                </c:pt>
                <c:pt idx="456">
                  <c:v>-5.5419999989680946E-3</c:v>
                </c:pt>
                <c:pt idx="457">
                  <c:v>-4.6344000002136454E-3</c:v>
                </c:pt>
                <c:pt idx="461">
                  <c:v>-6.5835999921546318E-3</c:v>
                </c:pt>
                <c:pt idx="462">
                  <c:v>-8.834000000206288E-3</c:v>
                </c:pt>
                <c:pt idx="463">
                  <c:v>-1.1389200000849087E-2</c:v>
                </c:pt>
                <c:pt idx="464">
                  <c:v>-7.8143999926396646E-3</c:v>
                </c:pt>
                <c:pt idx="468">
                  <c:v>-1.0132799994607922E-2</c:v>
                </c:pt>
                <c:pt idx="471">
                  <c:v>5.4320000344887376E-4</c:v>
                </c:pt>
                <c:pt idx="473">
                  <c:v>-9.6679999915068038E-3</c:v>
                </c:pt>
                <c:pt idx="474">
                  <c:v>-9.2679999943356961E-3</c:v>
                </c:pt>
                <c:pt idx="475">
                  <c:v>-1.0585600000922568E-2</c:v>
                </c:pt>
                <c:pt idx="477">
                  <c:v>-1.0359200001403224E-2</c:v>
                </c:pt>
                <c:pt idx="480">
                  <c:v>-7.4687999949674122E-3</c:v>
                </c:pt>
                <c:pt idx="481">
                  <c:v>-1.0253599997668061E-2</c:v>
                </c:pt>
                <c:pt idx="482">
                  <c:v>-1.0253599997668061E-2</c:v>
                </c:pt>
                <c:pt idx="485">
                  <c:v>-1.3024799998675007E-2</c:v>
                </c:pt>
                <c:pt idx="486">
                  <c:v>-1.5342400001827627E-2</c:v>
                </c:pt>
                <c:pt idx="487">
                  <c:v>-1.5342400001827627E-2</c:v>
                </c:pt>
                <c:pt idx="488">
                  <c:v>-1.3542400003643706E-2</c:v>
                </c:pt>
                <c:pt idx="489">
                  <c:v>-3.742400003829971E-3</c:v>
                </c:pt>
                <c:pt idx="490">
                  <c:v>-1.3583200001448859E-2</c:v>
                </c:pt>
                <c:pt idx="491">
                  <c:v>-1.3583200001448859E-2</c:v>
                </c:pt>
                <c:pt idx="492">
                  <c:v>-1.3483199996699113E-2</c:v>
                </c:pt>
                <c:pt idx="494">
                  <c:v>-1.1300799997115973E-2</c:v>
                </c:pt>
                <c:pt idx="495">
                  <c:v>-8.6007999998400919E-3</c:v>
                </c:pt>
                <c:pt idx="496">
                  <c:v>-2.1007999966968782E-3</c:v>
                </c:pt>
                <c:pt idx="497">
                  <c:v>-1.2751200003549457E-2</c:v>
                </c:pt>
                <c:pt idx="498">
                  <c:v>-1.2751200003549457E-2</c:v>
                </c:pt>
                <c:pt idx="499">
                  <c:v>-1.2651199998799711E-2</c:v>
                </c:pt>
                <c:pt idx="500">
                  <c:v>-5.5743999982951209E-3</c:v>
                </c:pt>
                <c:pt idx="505">
                  <c:v>-1.6745600005378947E-2</c:v>
                </c:pt>
                <c:pt idx="511">
                  <c:v>-1.7201599999680184E-2</c:v>
                </c:pt>
                <c:pt idx="514">
                  <c:v>-1.4429999995627441E-2</c:v>
                </c:pt>
                <c:pt idx="515">
                  <c:v>-1.7690399996354245E-2</c:v>
                </c:pt>
                <c:pt idx="517">
                  <c:v>-1.476639999600593E-2</c:v>
                </c:pt>
                <c:pt idx="520">
                  <c:v>-1.704319999407744E-2</c:v>
                </c:pt>
                <c:pt idx="521">
                  <c:v>-1.7390399996656924E-2</c:v>
                </c:pt>
                <c:pt idx="523">
                  <c:v>-1.9763999996939674E-2</c:v>
                </c:pt>
                <c:pt idx="526">
                  <c:v>-1.8002400000113994E-2</c:v>
                </c:pt>
                <c:pt idx="527">
                  <c:v>-1.9282399996882305E-2</c:v>
                </c:pt>
                <c:pt idx="531">
                  <c:v>-2.0193600001221057E-2</c:v>
                </c:pt>
                <c:pt idx="532">
                  <c:v>-1.8811199995980132E-2</c:v>
                </c:pt>
                <c:pt idx="534">
                  <c:v>-2.1302399996784516E-2</c:v>
                </c:pt>
                <c:pt idx="539">
                  <c:v>-1.875599999766564E-2</c:v>
                </c:pt>
                <c:pt idx="540">
                  <c:v>-1.875599999766564E-2</c:v>
                </c:pt>
                <c:pt idx="546">
                  <c:v>-1.7569199997524265E-2</c:v>
                </c:pt>
                <c:pt idx="552">
                  <c:v>-1.8715199999860488E-2</c:v>
                </c:pt>
                <c:pt idx="557">
                  <c:v>-1.8371199992543552E-2</c:v>
                </c:pt>
                <c:pt idx="558">
                  <c:v>-1.845599999796832E-2</c:v>
                </c:pt>
                <c:pt idx="561">
                  <c:v>-1.9347199995536357E-2</c:v>
                </c:pt>
                <c:pt idx="573">
                  <c:v>-1.6968799995083828E-2</c:v>
                </c:pt>
                <c:pt idx="575">
                  <c:v>-1.605359999666689E-2</c:v>
                </c:pt>
                <c:pt idx="579">
                  <c:v>-1.6976799997792114E-2</c:v>
                </c:pt>
                <c:pt idx="581">
                  <c:v>-2.6737199994386174E-2</c:v>
                </c:pt>
                <c:pt idx="584">
                  <c:v>-1.3681999997061212E-2</c:v>
                </c:pt>
                <c:pt idx="585">
                  <c:v>-1.6095199993287679E-2</c:v>
                </c:pt>
                <c:pt idx="589">
                  <c:v>-1.5389599997433834E-2</c:v>
                </c:pt>
                <c:pt idx="590">
                  <c:v>-1.4910399993823376E-2</c:v>
                </c:pt>
                <c:pt idx="592">
                  <c:v>-1.3348799999221228E-2</c:v>
                </c:pt>
                <c:pt idx="593">
                  <c:v>-1.3503999995009508E-2</c:v>
                </c:pt>
                <c:pt idx="595">
                  <c:v>-1.2948799994774163E-2</c:v>
                </c:pt>
                <c:pt idx="599">
                  <c:v>-1.1402399999496993E-2</c:v>
                </c:pt>
                <c:pt idx="615">
                  <c:v>-4.4591999976546504E-3</c:v>
                </c:pt>
                <c:pt idx="616">
                  <c:v>-4.4647999966400675E-3</c:v>
                </c:pt>
                <c:pt idx="617">
                  <c:v>-6.7739999940386042E-3</c:v>
                </c:pt>
                <c:pt idx="618">
                  <c:v>-4.4999999954598024E-3</c:v>
                </c:pt>
                <c:pt idx="619">
                  <c:v>-4.2503999939071946E-3</c:v>
                </c:pt>
                <c:pt idx="620">
                  <c:v>-4.0384000021731481E-3</c:v>
                </c:pt>
                <c:pt idx="621">
                  <c:v>-2.4176000006264076E-3</c:v>
                </c:pt>
                <c:pt idx="622">
                  <c:v>-1.5743999974802136E-3</c:v>
                </c:pt>
                <c:pt idx="623">
                  <c:v>-2.5447999942116439E-3</c:v>
                </c:pt>
                <c:pt idx="624">
                  <c:v>-1.3447999954223633E-3</c:v>
                </c:pt>
                <c:pt idx="625">
                  <c:v>-1.3295999960973859E-3</c:v>
                </c:pt>
                <c:pt idx="626">
                  <c:v>-1.4799999989918433E-3</c:v>
                </c:pt>
                <c:pt idx="627">
                  <c:v>-1.0975999975926243E-3</c:v>
                </c:pt>
                <c:pt idx="628">
                  <c:v>-1.3151999955880456E-3</c:v>
                </c:pt>
                <c:pt idx="629">
                  <c:v>-1.1503999994602054E-3</c:v>
                </c:pt>
                <c:pt idx="630">
                  <c:v>-5.6719999702181667E-4</c:v>
                </c:pt>
                <c:pt idx="631">
                  <c:v>-8.8559999858262017E-4</c:v>
                </c:pt>
                <c:pt idx="632">
                  <c:v>-1.0031999991042539E-3</c:v>
                </c:pt>
                <c:pt idx="634">
                  <c:v>2.3856000043451786E-3</c:v>
                </c:pt>
                <c:pt idx="635">
                  <c:v>4.1603999998187646E-3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31-4505-AA42-E764309AFED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Active!$K$21:$K$682</c:f>
              <c:numCache>
                <c:formatCode>General</c:formatCode>
                <c:ptCount val="662"/>
                <c:pt idx="288">
                  <c:v>-1.2199999982840382E-3</c:v>
                </c:pt>
                <c:pt idx="369">
                  <c:v>7.4944000007235445E-3</c:v>
                </c:pt>
                <c:pt idx="442">
                  <c:v>5.6848000022000633E-3</c:v>
                </c:pt>
                <c:pt idx="528">
                  <c:v>-1.6159999999217689E-2</c:v>
                </c:pt>
                <c:pt idx="529">
                  <c:v>-1.0529999992286321E-2</c:v>
                </c:pt>
                <c:pt idx="533">
                  <c:v>-1.8978400003106799E-2</c:v>
                </c:pt>
                <c:pt idx="535">
                  <c:v>-1.9759199996769894E-2</c:v>
                </c:pt>
                <c:pt idx="536">
                  <c:v>-1.8227199994726107E-2</c:v>
                </c:pt>
                <c:pt idx="537">
                  <c:v>-1.7211999998835381E-2</c:v>
                </c:pt>
                <c:pt idx="538">
                  <c:v>-1.8806000000040513E-2</c:v>
                </c:pt>
                <c:pt idx="541">
                  <c:v>-1.1165999996592291E-2</c:v>
                </c:pt>
                <c:pt idx="542">
                  <c:v>-2.5908799994795118E-2</c:v>
                </c:pt>
                <c:pt idx="549">
                  <c:v>-1.8795199997839518E-2</c:v>
                </c:pt>
                <c:pt idx="553">
                  <c:v>-1.7115199996624142E-2</c:v>
                </c:pt>
                <c:pt idx="554">
                  <c:v>-1.6832799999974668E-2</c:v>
                </c:pt>
                <c:pt idx="555">
                  <c:v>-1.3283200001751538E-2</c:v>
                </c:pt>
                <c:pt idx="556">
                  <c:v>-1.8471199997293297E-2</c:v>
                </c:pt>
                <c:pt idx="560">
                  <c:v>-1.9264399990788661E-2</c:v>
                </c:pt>
                <c:pt idx="562">
                  <c:v>-1.7799199995351955E-2</c:v>
                </c:pt>
                <c:pt idx="563">
                  <c:v>-1.8016000001807697E-2</c:v>
                </c:pt>
                <c:pt idx="564">
                  <c:v>-1.7930799993337132E-2</c:v>
                </c:pt>
                <c:pt idx="565">
                  <c:v>-1.6904799995245412E-2</c:v>
                </c:pt>
                <c:pt idx="566">
                  <c:v>-1.8064799995045178E-2</c:v>
                </c:pt>
                <c:pt idx="571">
                  <c:v>-1.6914399995584972E-2</c:v>
                </c:pt>
                <c:pt idx="572">
                  <c:v>-1.7968799998925533E-2</c:v>
                </c:pt>
                <c:pt idx="574">
                  <c:v>-1.3136800000211224E-2</c:v>
                </c:pt>
                <c:pt idx="576">
                  <c:v>-1.6630799997074064E-2</c:v>
                </c:pt>
                <c:pt idx="577">
                  <c:v>-1.4755200005311053E-2</c:v>
                </c:pt>
                <c:pt idx="578">
                  <c:v>-1.5160000002651941E-2</c:v>
                </c:pt>
                <c:pt idx="580">
                  <c:v>-1.7877599995699711E-2</c:v>
                </c:pt>
                <c:pt idx="582">
                  <c:v>-1.5720399991550948E-2</c:v>
                </c:pt>
                <c:pt idx="583">
                  <c:v>-2.1871599994483404E-2</c:v>
                </c:pt>
                <c:pt idx="586">
                  <c:v>-1.5255199992679991E-2</c:v>
                </c:pt>
                <c:pt idx="587">
                  <c:v>-1.5155199995206203E-2</c:v>
                </c:pt>
                <c:pt idx="588">
                  <c:v>-1.5155199995206203E-2</c:v>
                </c:pt>
                <c:pt idx="598">
                  <c:v>-1.139839999814285E-2</c:v>
                </c:pt>
                <c:pt idx="603">
                  <c:v>-9.3679999990854412E-3</c:v>
                </c:pt>
                <c:pt idx="604">
                  <c:v>-8.4547999940696172E-3</c:v>
                </c:pt>
                <c:pt idx="605">
                  <c:v>-8.3547999965958297E-3</c:v>
                </c:pt>
                <c:pt idx="606">
                  <c:v>-7.7400000009220093E-3</c:v>
                </c:pt>
                <c:pt idx="607">
                  <c:v>-7.6399999961722642E-3</c:v>
                </c:pt>
                <c:pt idx="608">
                  <c:v>-6.3987999965320341E-3</c:v>
                </c:pt>
                <c:pt idx="609">
                  <c:v>-6.2987999990582466E-3</c:v>
                </c:pt>
                <c:pt idx="610">
                  <c:v>-6.2987999990582466E-3</c:v>
                </c:pt>
                <c:pt idx="611">
                  <c:v>-6.2588000000687316E-3</c:v>
                </c:pt>
                <c:pt idx="612">
                  <c:v>-6.1587999953189865E-3</c:v>
                </c:pt>
                <c:pt idx="613">
                  <c:v>-5.3191999977570958E-3</c:v>
                </c:pt>
                <c:pt idx="633">
                  <c:v>7.4840000161202624E-4</c:v>
                </c:pt>
                <c:pt idx="636">
                  <c:v>2.4144000053638592E-3</c:v>
                </c:pt>
                <c:pt idx="637">
                  <c:v>2.4144000053638592E-3</c:v>
                </c:pt>
                <c:pt idx="638">
                  <c:v>3.3639999965089373E-3</c:v>
                </c:pt>
                <c:pt idx="639">
                  <c:v>4.8752000075182877E-3</c:v>
                </c:pt>
                <c:pt idx="640">
                  <c:v>4.9556000012671575E-3</c:v>
                </c:pt>
                <c:pt idx="641">
                  <c:v>5.8452000084798783E-3</c:v>
                </c:pt>
                <c:pt idx="642">
                  <c:v>5.3311999945435673E-3</c:v>
                </c:pt>
                <c:pt idx="643">
                  <c:v>5.0944000031449832E-3</c:v>
                </c:pt>
                <c:pt idx="644">
                  <c:v>5.0992000033147633E-3</c:v>
                </c:pt>
                <c:pt idx="645">
                  <c:v>6.3840000002528541E-3</c:v>
                </c:pt>
                <c:pt idx="646">
                  <c:v>6.2608000007458031E-3</c:v>
                </c:pt>
                <c:pt idx="647">
                  <c:v>6.3344000009237789E-3</c:v>
                </c:pt>
                <c:pt idx="648">
                  <c:v>7.5567999956547283E-3</c:v>
                </c:pt>
                <c:pt idx="649">
                  <c:v>8.1496000057086349E-3</c:v>
                </c:pt>
                <c:pt idx="650">
                  <c:v>7.9984000039985403E-3</c:v>
                </c:pt>
                <c:pt idx="651">
                  <c:v>7.5080000024172477E-3</c:v>
                </c:pt>
                <c:pt idx="652">
                  <c:v>8.9255999992019497E-3</c:v>
                </c:pt>
                <c:pt idx="653">
                  <c:v>8.8135999976657331E-3</c:v>
                </c:pt>
                <c:pt idx="654">
                  <c:v>9.1928000038024038E-3</c:v>
                </c:pt>
                <c:pt idx="655">
                  <c:v>1.0900000001129229E-2</c:v>
                </c:pt>
                <c:pt idx="656">
                  <c:v>1.134240000101272E-2</c:v>
                </c:pt>
                <c:pt idx="657">
                  <c:v>1.1645600003248546E-2</c:v>
                </c:pt>
                <c:pt idx="658">
                  <c:v>1.155280000239145E-2</c:v>
                </c:pt>
                <c:pt idx="659">
                  <c:v>1.4392000004590955E-2</c:v>
                </c:pt>
                <c:pt idx="660">
                  <c:v>1.452160000189906E-2</c:v>
                </c:pt>
                <c:pt idx="661">
                  <c:v>1.4759999998204876E-2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31-4505-AA42-E764309AFED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Active!$L$21:$L$682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31-4505-AA42-E764309AFE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Active!$M$21:$M$682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31-4505-AA42-E764309AFE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Active!$N$21:$N$682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31-4505-AA42-E764309AFE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Active!$O$21:$O$682</c:f>
              <c:numCache>
                <c:formatCode>General</c:formatCode>
                <c:ptCount val="662"/>
                <c:pt idx="574">
                  <c:v>-1.85399916809217E-2</c:v>
                </c:pt>
                <c:pt idx="575">
                  <c:v>-1.8535100004394685E-2</c:v>
                </c:pt>
                <c:pt idx="576">
                  <c:v>-1.8515533298286611E-2</c:v>
                </c:pt>
                <c:pt idx="577">
                  <c:v>-1.8476399886070471E-2</c:v>
                </c:pt>
                <c:pt idx="578">
                  <c:v>-1.8300299531097824E-2</c:v>
                </c:pt>
                <c:pt idx="579">
                  <c:v>-1.829540785457081E-2</c:v>
                </c:pt>
                <c:pt idx="580">
                  <c:v>-1.8266057795408699E-2</c:v>
                </c:pt>
                <c:pt idx="581">
                  <c:v>-1.8219586868402034E-2</c:v>
                </c:pt>
                <c:pt idx="582">
                  <c:v>-1.8041040675165883E-2</c:v>
                </c:pt>
                <c:pt idx="583">
                  <c:v>-1.6651804541492815E-2</c:v>
                </c:pt>
                <c:pt idx="584">
                  <c:v>-1.6575983555324039E-2</c:v>
                </c:pt>
                <c:pt idx="585">
                  <c:v>-1.6397437362087888E-2</c:v>
                </c:pt>
                <c:pt idx="586">
                  <c:v>-1.6397437362087888E-2</c:v>
                </c:pt>
                <c:pt idx="587">
                  <c:v>-1.6397437362087888E-2</c:v>
                </c:pt>
                <c:pt idx="588">
                  <c:v>-1.6397437362087888E-2</c:v>
                </c:pt>
                <c:pt idx="589">
                  <c:v>-1.599142821034541E-2</c:v>
                </c:pt>
                <c:pt idx="590">
                  <c:v>-1.5839786238007858E-2</c:v>
                </c:pt>
                <c:pt idx="591">
                  <c:v>-1.5702819295251358E-2</c:v>
                </c:pt>
                <c:pt idx="592">
                  <c:v>-1.3819523832349495E-2</c:v>
                </c:pt>
                <c:pt idx="593">
                  <c:v>-1.3628748447795797E-2</c:v>
                </c:pt>
                <c:pt idx="594">
                  <c:v>-1.3379272944917892E-2</c:v>
                </c:pt>
                <c:pt idx="595">
                  <c:v>-1.3208064266472266E-2</c:v>
                </c:pt>
                <c:pt idx="596">
                  <c:v>-1.1525327541178132E-2</c:v>
                </c:pt>
                <c:pt idx="597">
                  <c:v>-1.1388360598421632E-2</c:v>
                </c:pt>
                <c:pt idx="598">
                  <c:v>-1.1388360598421632E-2</c:v>
                </c:pt>
                <c:pt idx="599">
                  <c:v>-1.1241610302611102E-2</c:v>
                </c:pt>
                <c:pt idx="600">
                  <c:v>-1.103126821194933E-2</c:v>
                </c:pt>
                <c:pt idx="601">
                  <c:v>-8.8789305400614887E-3</c:v>
                </c:pt>
                <c:pt idx="602">
                  <c:v>-8.4068837552042641E-3</c:v>
                </c:pt>
                <c:pt idx="603">
                  <c:v>-8.2234458854410913E-3</c:v>
                </c:pt>
                <c:pt idx="604">
                  <c:v>-7.9739703825631864E-3</c:v>
                </c:pt>
                <c:pt idx="605">
                  <c:v>-7.9739703825631864E-3</c:v>
                </c:pt>
                <c:pt idx="606">
                  <c:v>-6.1934001267286987E-3</c:v>
                </c:pt>
                <c:pt idx="607">
                  <c:v>-6.1934001267286987E-3</c:v>
                </c:pt>
                <c:pt idx="608">
                  <c:v>-5.8705494759455218E-3</c:v>
                </c:pt>
                <c:pt idx="609">
                  <c:v>-5.8705494759455218E-3</c:v>
                </c:pt>
                <c:pt idx="610">
                  <c:v>-5.8705494759455218E-3</c:v>
                </c:pt>
                <c:pt idx="611">
                  <c:v>-5.8705494759455218E-3</c:v>
                </c:pt>
                <c:pt idx="612">
                  <c:v>-5.8705494759455218E-3</c:v>
                </c:pt>
                <c:pt idx="613">
                  <c:v>-5.7335825331890217E-3</c:v>
                </c:pt>
                <c:pt idx="614">
                  <c:v>-3.8356120407061073E-3</c:v>
                </c:pt>
                <c:pt idx="615">
                  <c:v>-3.6546200092064385E-3</c:v>
                </c:pt>
                <c:pt idx="616">
                  <c:v>-3.4491695950716883E-3</c:v>
                </c:pt>
                <c:pt idx="617">
                  <c:v>-3.4173736976460811E-3</c:v>
                </c:pt>
                <c:pt idx="618">
                  <c:v>-3.3806861236934382E-3</c:v>
                </c:pt>
                <c:pt idx="619">
                  <c:v>-3.3660110941123866E-3</c:v>
                </c:pt>
                <c:pt idx="620">
                  <c:v>-3.1948024156667615E-3</c:v>
                </c:pt>
                <c:pt idx="621">
                  <c:v>-1.5120656903726271E-3</c:v>
                </c:pt>
                <c:pt idx="622">
                  <c:v>-1.2625901874947221E-3</c:v>
                </c:pt>
                <c:pt idx="623">
                  <c:v>-1.125623244738222E-3</c:v>
                </c:pt>
                <c:pt idx="624">
                  <c:v>-1.125623244738222E-3</c:v>
                </c:pt>
                <c:pt idx="625">
                  <c:v>-1.0718148029410235E-3</c:v>
                </c:pt>
                <c:pt idx="626">
                  <c:v>-1.0571397733599719E-3</c:v>
                </c:pt>
                <c:pt idx="627">
                  <c:v>-1.0228980376708469E-3</c:v>
                </c:pt>
                <c:pt idx="628">
                  <c:v>-9.8865630198172183E-4</c:v>
                </c:pt>
                <c:pt idx="629">
                  <c:v>-9.2017283060347177E-4</c:v>
                </c:pt>
                <c:pt idx="630">
                  <c:v>-9.1528115407646382E-4</c:v>
                </c:pt>
                <c:pt idx="631">
                  <c:v>-8.5168935922522171E-4</c:v>
                </c:pt>
                <c:pt idx="632">
                  <c:v>-8.1744762353609668E-4</c:v>
                </c:pt>
                <c:pt idx="633">
                  <c:v>1.2639607387099905E-3</c:v>
                </c:pt>
                <c:pt idx="634">
                  <c:v>1.427831902365076E-3</c:v>
                </c:pt>
                <c:pt idx="635">
                  <c:v>1.4351694171556156E-3</c:v>
                </c:pt>
                <c:pt idx="636">
                  <c:v>1.5941489042836932E-3</c:v>
                </c:pt>
                <c:pt idx="637">
                  <c:v>1.5941489042836932E-3</c:v>
                </c:pt>
                <c:pt idx="638">
                  <c:v>1.6088239338647448E-3</c:v>
                </c:pt>
                <c:pt idx="639">
                  <c:v>3.6437613691041593E-3</c:v>
                </c:pt>
                <c:pt idx="640">
                  <c:v>3.7513782526985562E-3</c:v>
                </c:pt>
                <c:pt idx="641">
                  <c:v>3.827199238867332E-3</c:v>
                </c:pt>
                <c:pt idx="642">
                  <c:v>4.0350954912655862E-3</c:v>
                </c:pt>
                <c:pt idx="643">
                  <c:v>4.1622790809680565E-3</c:v>
                </c:pt>
                <c:pt idx="644">
                  <c:v>4.5976382918726383E-3</c:v>
                </c:pt>
                <c:pt idx="645">
                  <c:v>6.378208547707126E-3</c:v>
                </c:pt>
                <c:pt idx="646">
                  <c:v>6.6179006975310012E-3</c:v>
                </c:pt>
                <c:pt idx="647">
                  <c:v>6.9749930840033031E-3</c:v>
                </c:pt>
                <c:pt idx="648">
                  <c:v>8.5990296909732172E-3</c:v>
                </c:pt>
                <c:pt idx="649">
                  <c:v>8.8631802234321877E-3</c:v>
                </c:pt>
                <c:pt idx="650">
                  <c:v>8.9072053121753425E-3</c:v>
                </c:pt>
                <c:pt idx="651">
                  <c:v>9.1664641681072911E-3</c:v>
                </c:pt>
                <c:pt idx="652">
                  <c:v>9.1933683890058904E-3</c:v>
                </c:pt>
                <c:pt idx="653">
                  <c:v>9.5724733198497697E-3</c:v>
                </c:pt>
                <c:pt idx="654">
                  <c:v>9.7241152921873214E-3</c:v>
                </c:pt>
                <c:pt idx="655">
                  <c:v>1.1049759631009154E-2</c:v>
                </c:pt>
                <c:pt idx="656">
                  <c:v>1.1573169019400059E-2</c:v>
                </c:pt>
                <c:pt idx="657">
                  <c:v>1.1578060695927081E-2</c:v>
                </c:pt>
                <c:pt idx="658">
                  <c:v>1.1680785902994456E-2</c:v>
                </c:pt>
                <c:pt idx="659">
                  <c:v>1.4033682312490026E-2</c:v>
                </c:pt>
                <c:pt idx="660">
                  <c:v>1.4170649255246526E-2</c:v>
                </c:pt>
                <c:pt idx="661">
                  <c:v>1.4596225113097078E-2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31-4505-AA42-E764309AFED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Active!$U$21:$U$682</c:f>
              <c:numCache>
                <c:formatCode>General</c:formatCode>
                <c:ptCount val="662"/>
                <c:pt idx="8">
                  <c:v>-0.14668479999818373</c:v>
                </c:pt>
                <c:pt idx="86">
                  <c:v>8.7472799998067785E-2</c:v>
                </c:pt>
                <c:pt idx="109">
                  <c:v>5.5463199998484924E-2</c:v>
                </c:pt>
                <c:pt idx="110">
                  <c:v>5.4438000006484799E-2</c:v>
                </c:pt>
                <c:pt idx="129">
                  <c:v>5.512280000402825E-2</c:v>
                </c:pt>
                <c:pt idx="266">
                  <c:v>0.16013879999809433</c:v>
                </c:pt>
                <c:pt idx="501">
                  <c:v>-0.12077039999712724</c:v>
                </c:pt>
                <c:pt idx="502">
                  <c:v>-0.12063039999338798</c:v>
                </c:pt>
                <c:pt idx="503">
                  <c:v>-0.1199103999970248</c:v>
                </c:pt>
                <c:pt idx="504">
                  <c:v>-0.1199103999970248</c:v>
                </c:pt>
                <c:pt idx="567">
                  <c:v>4.7711200000776444E-2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31-4505-AA42-E764309A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48496"/>
        <c:axId val="1"/>
      </c:scatterChart>
      <c:valAx>
        <c:axId val="72714849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207918184988"/>
              <c:y val="0.88889148115744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592722206020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48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01311486549617"/>
          <c:y val="0.91049641942905291"/>
          <c:w val="0.7589008655471464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342900</xdr:colOff>
      <xdr:row>17</xdr:row>
      <xdr:rowOff>152400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FB1BE2CF-7C3D-8F66-546E-21F9503D6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0</xdr:row>
      <xdr:rowOff>0</xdr:rowOff>
    </xdr:from>
    <xdr:to>
      <xdr:col>27</xdr:col>
      <xdr:colOff>400050</xdr:colOff>
      <xdr:row>18</xdr:row>
      <xdr:rowOff>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3D39228C-F42F-54F5-A794-5231D6467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647700</xdr:colOff>
      <xdr:row>21</xdr:row>
      <xdr:rowOff>0</xdr:rowOff>
    </xdr:from>
    <xdr:to>
      <xdr:col>26</xdr:col>
      <xdr:colOff>361950</xdr:colOff>
      <xdr:row>40</xdr:row>
      <xdr:rowOff>9525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FA728047-7CFC-2BEC-66C2-A465E1099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50" TargetMode="External"/><Relationship Id="rId117" Type="http://schemas.openxmlformats.org/officeDocument/2006/relationships/hyperlink" Target="http://www.bav-astro.de/sfs/BAVM_link.php?BAVMnr=18" TargetMode="External"/><Relationship Id="rId21" Type="http://schemas.openxmlformats.org/officeDocument/2006/relationships/hyperlink" Target="http://www.konkoly.hu/cgi-bin/IBVS?2385" TargetMode="External"/><Relationship Id="rId42" Type="http://schemas.openxmlformats.org/officeDocument/2006/relationships/hyperlink" Target="http://www.bav-astro.de/sfs/BAVM_link.php?BAVMnr=111" TargetMode="External"/><Relationship Id="rId47" Type="http://schemas.openxmlformats.org/officeDocument/2006/relationships/hyperlink" Target="http://www.konkoly.hu/cgi-bin/IBVS?5069" TargetMode="External"/><Relationship Id="rId63" Type="http://schemas.openxmlformats.org/officeDocument/2006/relationships/hyperlink" Target="http://www.bav-astro.de/sfs/BAVM_link.php?BAVMnr=172" TargetMode="External"/><Relationship Id="rId68" Type="http://schemas.openxmlformats.org/officeDocument/2006/relationships/hyperlink" Target="http://www.bav-astro.de/sfs/BAVM_link.php?BAVMnr=174" TargetMode="External"/><Relationship Id="rId84" Type="http://schemas.openxmlformats.org/officeDocument/2006/relationships/hyperlink" Target="http://www.konkoly.hu/cgi-bin/IBVS?5801" TargetMode="External"/><Relationship Id="rId89" Type="http://schemas.openxmlformats.org/officeDocument/2006/relationships/hyperlink" Target="http://www.aavso.org/sites/default/files/jaavso/v36n2/171.pdf" TargetMode="External"/><Relationship Id="rId112" Type="http://schemas.openxmlformats.org/officeDocument/2006/relationships/hyperlink" Target="http://www.bav-astro.de/sfs/BAVM_link.php?BAVMnr=15" TargetMode="External"/><Relationship Id="rId133" Type="http://schemas.openxmlformats.org/officeDocument/2006/relationships/hyperlink" Target="http://www.bav-astro.de/sfs/BAVM_link.php?BAVMnr=26" TargetMode="External"/><Relationship Id="rId138" Type="http://schemas.openxmlformats.org/officeDocument/2006/relationships/hyperlink" Target="http://www.bav-astro.de/sfs/BAVM_link.php?BAVMnr=29" TargetMode="External"/><Relationship Id="rId154" Type="http://schemas.openxmlformats.org/officeDocument/2006/relationships/hyperlink" Target="http://vsolj.cetus-net.org/no44.pdf" TargetMode="External"/><Relationship Id="rId159" Type="http://schemas.openxmlformats.org/officeDocument/2006/relationships/hyperlink" Target="http://www.konkoly.hu/cgi-bin/IBVS?5754" TargetMode="External"/><Relationship Id="rId16" Type="http://schemas.openxmlformats.org/officeDocument/2006/relationships/hyperlink" Target="http://www.bav-astro.de/sfs/BAVM_link.php?BAVMnr=32" TargetMode="External"/><Relationship Id="rId107" Type="http://schemas.openxmlformats.org/officeDocument/2006/relationships/hyperlink" Target="http://www.bav-astro.de/sfs/BAVM_link.php?BAVMnr=239" TargetMode="External"/><Relationship Id="rId11" Type="http://schemas.openxmlformats.org/officeDocument/2006/relationships/hyperlink" Target="http://www.konkoly.hu/cgi-bin/IBVS?2118" TargetMode="External"/><Relationship Id="rId32" Type="http://schemas.openxmlformats.org/officeDocument/2006/relationships/hyperlink" Target="http://www.konkoly.hu/cgi-bin/IBVS?4380" TargetMode="External"/><Relationship Id="rId37" Type="http://schemas.openxmlformats.org/officeDocument/2006/relationships/hyperlink" Target="http://www.bav-astro.de/sfs/BAVM_link.php?BAVMnr=90" TargetMode="External"/><Relationship Id="rId53" Type="http://schemas.openxmlformats.org/officeDocument/2006/relationships/hyperlink" Target="http://www.bav-astro.de/sfs/BAVM_link.php?BAVMnr=158" TargetMode="External"/><Relationship Id="rId58" Type="http://schemas.openxmlformats.org/officeDocument/2006/relationships/hyperlink" Target="http://www.konkoly.hu/cgi-bin/IBVS?5407" TargetMode="External"/><Relationship Id="rId74" Type="http://schemas.openxmlformats.org/officeDocument/2006/relationships/hyperlink" Target="http://www.bav-astro.de/sfs/BAVM_link.php?BAVMnr=173" TargetMode="External"/><Relationship Id="rId79" Type="http://schemas.openxmlformats.org/officeDocument/2006/relationships/hyperlink" Target="http://www.konkoly.hu/cgi-bin/IBVS?5746" TargetMode="External"/><Relationship Id="rId102" Type="http://schemas.openxmlformats.org/officeDocument/2006/relationships/hyperlink" Target="http://var.astro.cz/oejv/issues/oejv0160.pdf" TargetMode="External"/><Relationship Id="rId123" Type="http://schemas.openxmlformats.org/officeDocument/2006/relationships/hyperlink" Target="http://www.bav-astro.de/sfs/BAVM_link.php?BAVMnr=23" TargetMode="External"/><Relationship Id="rId128" Type="http://schemas.openxmlformats.org/officeDocument/2006/relationships/hyperlink" Target="http://www.bav-astro.de/sfs/BAVM_link.php?BAVMnr=25" TargetMode="External"/><Relationship Id="rId144" Type="http://schemas.openxmlformats.org/officeDocument/2006/relationships/hyperlink" Target="http://www.bav-astro.de/sfs/BAVM_link.php?BAVMnr=62" TargetMode="External"/><Relationship Id="rId149" Type="http://schemas.openxmlformats.org/officeDocument/2006/relationships/hyperlink" Target="http://vsolj.cetus-net.org/no42.pdf" TargetMode="External"/><Relationship Id="rId5" Type="http://schemas.openxmlformats.org/officeDocument/2006/relationships/hyperlink" Target="http://www.konkoly.hu/cgi-bin/IBVS?530" TargetMode="External"/><Relationship Id="rId90" Type="http://schemas.openxmlformats.org/officeDocument/2006/relationships/hyperlink" Target="http://www.konkoly.hu/cgi-bin/IBVS?5814" TargetMode="External"/><Relationship Id="rId95" Type="http://schemas.openxmlformats.org/officeDocument/2006/relationships/hyperlink" Target="http://www.konkoly.hu/cgi-bin/IBVS?5924" TargetMode="External"/><Relationship Id="rId160" Type="http://schemas.openxmlformats.org/officeDocument/2006/relationships/hyperlink" Target="http://www.konkoly.hu/cgi-bin/IBVS?5754" TargetMode="External"/><Relationship Id="rId165" Type="http://schemas.openxmlformats.org/officeDocument/2006/relationships/hyperlink" Target="http://vsolj.cetus-net.org/vsoljno51.pdf" TargetMode="External"/><Relationship Id="rId22" Type="http://schemas.openxmlformats.org/officeDocument/2006/relationships/hyperlink" Target="http://www.bav-astro.de/sfs/BAVM_link.php?BAVMnr=43" TargetMode="External"/><Relationship Id="rId27" Type="http://schemas.openxmlformats.org/officeDocument/2006/relationships/hyperlink" Target="http://www.bav-astro.de/sfs/BAVM_link.php?BAVMnr=52" TargetMode="External"/><Relationship Id="rId43" Type="http://schemas.openxmlformats.org/officeDocument/2006/relationships/hyperlink" Target="http://www.konkoly.hu/cgi-bin/IBVS?4534" TargetMode="External"/><Relationship Id="rId48" Type="http://schemas.openxmlformats.org/officeDocument/2006/relationships/hyperlink" Target="http://www.konkoly.hu/cgi-bin/IBVS?5069" TargetMode="External"/><Relationship Id="rId64" Type="http://schemas.openxmlformats.org/officeDocument/2006/relationships/hyperlink" Target="http://www.konkoly.hu/cgi-bin/IBVS?5649" TargetMode="External"/><Relationship Id="rId69" Type="http://schemas.openxmlformats.org/officeDocument/2006/relationships/hyperlink" Target="http://www.bav-astro.de/sfs/BAVM_link.php?BAVMnr=173" TargetMode="External"/><Relationship Id="rId113" Type="http://schemas.openxmlformats.org/officeDocument/2006/relationships/hyperlink" Target="http://www.bav-astro.de/sfs/BAVM_link.php?BAVMnr=15" TargetMode="External"/><Relationship Id="rId118" Type="http://schemas.openxmlformats.org/officeDocument/2006/relationships/hyperlink" Target="http://www.bav-astro.de/sfs/BAVM_link.php?BAVMnr=18" TargetMode="External"/><Relationship Id="rId134" Type="http://schemas.openxmlformats.org/officeDocument/2006/relationships/hyperlink" Target="http://www.bav-astro.de/sfs/BAVM_link.php?BAVMnr=26" TargetMode="External"/><Relationship Id="rId139" Type="http://schemas.openxmlformats.org/officeDocument/2006/relationships/hyperlink" Target="http://www.konkoly.hu/cgi-bin/IBVS?1495" TargetMode="External"/><Relationship Id="rId80" Type="http://schemas.openxmlformats.org/officeDocument/2006/relationships/hyperlink" Target="http://www.bav-astro.de/sfs/BAVM_link.php?BAVMnr=183" TargetMode="External"/><Relationship Id="rId85" Type="http://schemas.openxmlformats.org/officeDocument/2006/relationships/hyperlink" Target="http://var.astro.cz/oejv/issues/oejv0074.pdf" TargetMode="External"/><Relationship Id="rId150" Type="http://schemas.openxmlformats.org/officeDocument/2006/relationships/hyperlink" Target="http://var.astro.cz/oejv/issues/oejv0074.pdf" TargetMode="External"/><Relationship Id="rId155" Type="http://schemas.openxmlformats.org/officeDocument/2006/relationships/hyperlink" Target="http://www.bav-astro.de/sfs/BAVM_link.php?BAVMnr=187" TargetMode="External"/><Relationship Id="rId12" Type="http://schemas.openxmlformats.org/officeDocument/2006/relationships/hyperlink" Target="http://www.bav-astro.de/sfs/BAVM_link.php?BAVMnr=31" TargetMode="External"/><Relationship Id="rId17" Type="http://schemas.openxmlformats.org/officeDocument/2006/relationships/hyperlink" Target="http://www.konkoly.hu/cgi-bin/IBVS?2118" TargetMode="External"/><Relationship Id="rId33" Type="http://schemas.openxmlformats.org/officeDocument/2006/relationships/hyperlink" Target="http://www.konkoly.hu/cgi-bin/IBVS?4380" TargetMode="External"/><Relationship Id="rId38" Type="http://schemas.openxmlformats.org/officeDocument/2006/relationships/hyperlink" Target="http://www.konkoly.hu/cgi-bin/IBVS?4380" TargetMode="External"/><Relationship Id="rId59" Type="http://schemas.openxmlformats.org/officeDocument/2006/relationships/hyperlink" Target="http://www.konkoly.hu/cgi-bin/IBVS?5791" TargetMode="External"/><Relationship Id="rId103" Type="http://schemas.openxmlformats.org/officeDocument/2006/relationships/hyperlink" Target="http://www.konkoly.hu/cgi-bin/IBVS?6044" TargetMode="External"/><Relationship Id="rId108" Type="http://schemas.openxmlformats.org/officeDocument/2006/relationships/hyperlink" Target="http://www.bav-astro.de/sfs/BAVM_link.php?BAVMnr=15" TargetMode="External"/><Relationship Id="rId124" Type="http://schemas.openxmlformats.org/officeDocument/2006/relationships/hyperlink" Target="http://www.bav-astro.de/sfs/BAVM_link.php?BAVMnr=23" TargetMode="External"/><Relationship Id="rId129" Type="http://schemas.openxmlformats.org/officeDocument/2006/relationships/hyperlink" Target="http://www.bav-astro.de/sfs/BAVM_link.php?BAVMnr=25" TargetMode="External"/><Relationship Id="rId54" Type="http://schemas.openxmlformats.org/officeDocument/2006/relationships/hyperlink" Target="http://www.konkoly.hu/cgi-bin/IBVS?5380" TargetMode="External"/><Relationship Id="rId70" Type="http://schemas.openxmlformats.org/officeDocument/2006/relationships/hyperlink" Target="http://www.konkoly.hu/cgi-bin/IBVS?5843" TargetMode="External"/><Relationship Id="rId75" Type="http://schemas.openxmlformats.org/officeDocument/2006/relationships/hyperlink" Target="http://www.konkoly.hu/cgi-bin/IBVS?5662" TargetMode="External"/><Relationship Id="rId91" Type="http://schemas.openxmlformats.org/officeDocument/2006/relationships/hyperlink" Target="http://www.aavso.org/sites/default/files/jaavso/v36n2/186.pdf" TargetMode="External"/><Relationship Id="rId96" Type="http://schemas.openxmlformats.org/officeDocument/2006/relationships/hyperlink" Target="http://www.konkoly.hu/cgi-bin/IBVS?5924" TargetMode="External"/><Relationship Id="rId140" Type="http://schemas.openxmlformats.org/officeDocument/2006/relationships/hyperlink" Target="http://www.konkoly.hu/cgi-bin/IBVS?1495" TargetMode="External"/><Relationship Id="rId145" Type="http://schemas.openxmlformats.org/officeDocument/2006/relationships/hyperlink" Target="http://www.bav-astro.de/sfs/BAVM_link.php?BAVMnr=111" TargetMode="External"/><Relationship Id="rId161" Type="http://schemas.openxmlformats.org/officeDocument/2006/relationships/hyperlink" Target="http://var.astro.cz/oejv/issues/oejv0094.pdf" TargetMode="External"/><Relationship Id="rId166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konkoly.hu/cgi-bin/IBVS?328" TargetMode="External"/><Relationship Id="rId6" Type="http://schemas.openxmlformats.org/officeDocument/2006/relationships/hyperlink" Target="http://www.konkoly.hu/cgi-bin/IBVS?584" TargetMode="External"/><Relationship Id="rId15" Type="http://schemas.openxmlformats.org/officeDocument/2006/relationships/hyperlink" Target="http://www.konkoly.hu/cgi-bin/IBVS?1908" TargetMode="External"/><Relationship Id="rId23" Type="http://schemas.openxmlformats.org/officeDocument/2006/relationships/hyperlink" Target="http://www.bav-astro.de/sfs/BAVM_link.php?BAVMnr=43" TargetMode="External"/><Relationship Id="rId28" Type="http://schemas.openxmlformats.org/officeDocument/2006/relationships/hyperlink" Target="http://www.bav-astro.de/sfs/BAVM_link.php?BAVMnr=59" TargetMode="External"/><Relationship Id="rId36" Type="http://schemas.openxmlformats.org/officeDocument/2006/relationships/hyperlink" Target="http://www.konkoly.hu/cgi-bin/IBVS?4380" TargetMode="External"/><Relationship Id="rId49" Type="http://schemas.openxmlformats.org/officeDocument/2006/relationships/hyperlink" Target="http://www.bav-astro.de/sfs/BAVM_link.php?BAVMnr=152" TargetMode="External"/><Relationship Id="rId57" Type="http://schemas.openxmlformats.org/officeDocument/2006/relationships/hyperlink" Target="http://www.konkoly.hu/cgi-bin/IBVS?5380" TargetMode="External"/><Relationship Id="rId106" Type="http://schemas.openxmlformats.org/officeDocument/2006/relationships/hyperlink" Target="http://www.bav-astro.de/sfs/BAVM_link.php?BAVMnr=239" TargetMode="External"/><Relationship Id="rId114" Type="http://schemas.openxmlformats.org/officeDocument/2006/relationships/hyperlink" Target="http://www.bav-astro.de/sfs/BAVM_link.php?BAVMnr=15" TargetMode="External"/><Relationship Id="rId119" Type="http://schemas.openxmlformats.org/officeDocument/2006/relationships/hyperlink" Target="http://www.bav-astro.de/sfs/BAVM_link.php?BAVMnr=18" TargetMode="External"/><Relationship Id="rId127" Type="http://schemas.openxmlformats.org/officeDocument/2006/relationships/hyperlink" Target="http://www.bav-astro.de/sfs/BAVM_link.php?BAVMnr=26" TargetMode="External"/><Relationship Id="rId10" Type="http://schemas.openxmlformats.org/officeDocument/2006/relationships/hyperlink" Target="http://www.bav-astro.de/sfs/BAVM_link.php?BAVMnr=31" TargetMode="External"/><Relationship Id="rId31" Type="http://schemas.openxmlformats.org/officeDocument/2006/relationships/hyperlink" Target="http://www.konkoly.hu/cgi-bin/IBVS?4380" TargetMode="External"/><Relationship Id="rId44" Type="http://schemas.openxmlformats.org/officeDocument/2006/relationships/hyperlink" Target="http://www.bav-astro.de/sfs/BAVM_link.php?BAVMnr=113" TargetMode="External"/><Relationship Id="rId52" Type="http://schemas.openxmlformats.org/officeDocument/2006/relationships/hyperlink" Target="http://www.bav-astro.de/sfs/BAVM_link.php?BAVMnr=152" TargetMode="External"/><Relationship Id="rId60" Type="http://schemas.openxmlformats.org/officeDocument/2006/relationships/hyperlink" Target="http://www.konkoly.hu/cgi-bin/IBVS?5592" TargetMode="External"/><Relationship Id="rId65" Type="http://schemas.openxmlformats.org/officeDocument/2006/relationships/hyperlink" Target="http://www.bav-astro.de/sfs/BAVM_link.php?BAVMnr=202" TargetMode="External"/><Relationship Id="rId73" Type="http://schemas.openxmlformats.org/officeDocument/2006/relationships/hyperlink" Target="http://www.konkoly.hu/cgi-bin/IBVS?5843" TargetMode="External"/><Relationship Id="rId78" Type="http://schemas.openxmlformats.org/officeDocument/2006/relationships/hyperlink" Target="http://www.konkoly.hu/cgi-bin/IBVS?5777" TargetMode="External"/><Relationship Id="rId81" Type="http://schemas.openxmlformats.org/officeDocument/2006/relationships/hyperlink" Target="http://var.astro.cz/oejv/issues/oejv0074.pdf" TargetMode="External"/><Relationship Id="rId86" Type="http://schemas.openxmlformats.org/officeDocument/2006/relationships/hyperlink" Target="http://var.astro.cz/oejv/issues/oejv0074.pdf" TargetMode="External"/><Relationship Id="rId94" Type="http://schemas.openxmlformats.org/officeDocument/2006/relationships/hyperlink" Target="http://www.aavso.org/sites/default/files/jaavso/v37n1/44.pdf" TargetMode="External"/><Relationship Id="rId99" Type="http://schemas.openxmlformats.org/officeDocument/2006/relationships/hyperlink" Target="http://var.astro.cz/oejv/issues/oejv0142.pdf" TargetMode="External"/><Relationship Id="rId101" Type="http://schemas.openxmlformats.org/officeDocument/2006/relationships/hyperlink" Target="http://var.astro.cz/oejv/issues/oejv0160.pdf" TargetMode="External"/><Relationship Id="rId122" Type="http://schemas.openxmlformats.org/officeDocument/2006/relationships/hyperlink" Target="http://www.bav-astro.de/sfs/BAVM_link.php?BAVMnr=23" TargetMode="External"/><Relationship Id="rId130" Type="http://schemas.openxmlformats.org/officeDocument/2006/relationships/hyperlink" Target="http://www.bav-astro.de/sfs/BAVM_link.php?BAVMnr=25" TargetMode="External"/><Relationship Id="rId135" Type="http://schemas.openxmlformats.org/officeDocument/2006/relationships/hyperlink" Target="http://www.bav-astro.de/sfs/BAVM_link.php?BAVMnr=26" TargetMode="External"/><Relationship Id="rId143" Type="http://schemas.openxmlformats.org/officeDocument/2006/relationships/hyperlink" Target="http://vsolj.cetus-net.org/no47.pdf" TargetMode="External"/><Relationship Id="rId148" Type="http://schemas.openxmlformats.org/officeDocument/2006/relationships/hyperlink" Target="http://var.astro.cz/oejv/issues/oejv0074.pdf" TargetMode="External"/><Relationship Id="rId151" Type="http://schemas.openxmlformats.org/officeDocument/2006/relationships/hyperlink" Target="http://var.astro.cz/oejv/issues/oejv0074.pdf" TargetMode="External"/><Relationship Id="rId156" Type="http://schemas.openxmlformats.org/officeDocument/2006/relationships/hyperlink" Target="http://www.bav-astro.de/sfs/BAVM_link.php?BAVMnr=187" TargetMode="External"/><Relationship Id="rId164" Type="http://schemas.openxmlformats.org/officeDocument/2006/relationships/hyperlink" Target="http://www.konkoly.hu/cgi-bin/IBVS?5980" TargetMode="External"/><Relationship Id="rId16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25" TargetMode="External"/><Relationship Id="rId9" Type="http://schemas.openxmlformats.org/officeDocument/2006/relationships/hyperlink" Target="http://www.konkoly.hu/cgi-bin/IBVS?2118" TargetMode="External"/><Relationship Id="rId13" Type="http://schemas.openxmlformats.org/officeDocument/2006/relationships/hyperlink" Target="http://www.bav-astro.de/sfs/BAVM_link.php?BAVMnr=31" TargetMode="External"/><Relationship Id="rId18" Type="http://schemas.openxmlformats.org/officeDocument/2006/relationships/hyperlink" Target="http://www.konkoly.hu/cgi-bin/IBVS?2118" TargetMode="External"/><Relationship Id="rId39" Type="http://schemas.openxmlformats.org/officeDocument/2006/relationships/hyperlink" Target="http://www.bav-astro.de/sfs/BAVM_link.php?BAVMnr=102" TargetMode="External"/><Relationship Id="rId109" Type="http://schemas.openxmlformats.org/officeDocument/2006/relationships/hyperlink" Target="http://www.bav-astro.de/sfs/BAVM_link.php?BAVMnr=15" TargetMode="External"/><Relationship Id="rId34" Type="http://schemas.openxmlformats.org/officeDocument/2006/relationships/hyperlink" Target="http://www.konkoly.hu/cgi-bin/IBVS?4380" TargetMode="External"/><Relationship Id="rId50" Type="http://schemas.openxmlformats.org/officeDocument/2006/relationships/hyperlink" Target="http://www.bav-astro.de/sfs/BAVM_link.php?BAVMnr=152" TargetMode="External"/><Relationship Id="rId55" Type="http://schemas.openxmlformats.org/officeDocument/2006/relationships/hyperlink" Target="http://www.bav-astro.de/sfs/BAVM_link.php?BAVMnr=158" TargetMode="External"/><Relationship Id="rId76" Type="http://schemas.openxmlformats.org/officeDocument/2006/relationships/hyperlink" Target="http://www.bav-astro.de/sfs/BAVM_link.php?BAVMnr=178" TargetMode="External"/><Relationship Id="rId97" Type="http://schemas.openxmlformats.org/officeDocument/2006/relationships/hyperlink" Target="http://www.konkoly.hu/cgi-bin/IBVS?5924" TargetMode="External"/><Relationship Id="rId104" Type="http://schemas.openxmlformats.org/officeDocument/2006/relationships/hyperlink" Target="http://www.bav-astro.de/sfs/BAVM_link.php?BAVMnr=234" TargetMode="External"/><Relationship Id="rId120" Type="http://schemas.openxmlformats.org/officeDocument/2006/relationships/hyperlink" Target="http://www.bav-astro.de/sfs/BAVM_link.php?BAVMnr=18" TargetMode="External"/><Relationship Id="rId125" Type="http://schemas.openxmlformats.org/officeDocument/2006/relationships/hyperlink" Target="http://www.bav-astro.de/sfs/BAVM_link.php?BAVMnr=23" TargetMode="External"/><Relationship Id="rId141" Type="http://schemas.openxmlformats.org/officeDocument/2006/relationships/hyperlink" Target="http://www.konkoly.hu/cgi-bin/IBVS?1495" TargetMode="External"/><Relationship Id="rId146" Type="http://schemas.openxmlformats.org/officeDocument/2006/relationships/hyperlink" Target="http://www.bav-astro.de/sfs/BAVM_link.php?BAVMnr=111" TargetMode="External"/><Relationship Id="rId167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84" TargetMode="External"/><Relationship Id="rId71" Type="http://schemas.openxmlformats.org/officeDocument/2006/relationships/hyperlink" Target="http://www.konkoly.hu/cgi-bin/IBVS?5843" TargetMode="External"/><Relationship Id="rId92" Type="http://schemas.openxmlformats.org/officeDocument/2006/relationships/hyperlink" Target="http://www.konkoly.hu/cgi-bin/IBVS?5898" TargetMode="External"/><Relationship Id="rId162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456" TargetMode="External"/><Relationship Id="rId29" Type="http://schemas.openxmlformats.org/officeDocument/2006/relationships/hyperlink" Target="http://www.bav-astro.de/sfs/BAVM_link.php?BAVMnr=59" TargetMode="External"/><Relationship Id="rId24" Type="http://schemas.openxmlformats.org/officeDocument/2006/relationships/hyperlink" Target="http://www.bav-astro.de/sfs/BAVM_link.php?BAVMnr=46" TargetMode="External"/><Relationship Id="rId40" Type="http://schemas.openxmlformats.org/officeDocument/2006/relationships/hyperlink" Target="http://www.bav-astro.de/sfs/BAVM_link.php?BAVMnr=101" TargetMode="External"/><Relationship Id="rId45" Type="http://schemas.openxmlformats.org/officeDocument/2006/relationships/hyperlink" Target="http://www.bav-astro.de/sfs/BAVM_link.php?BAVMnr=113" TargetMode="External"/><Relationship Id="rId66" Type="http://schemas.openxmlformats.org/officeDocument/2006/relationships/hyperlink" Target="http://www.bav-astro.de/sfs/BAVM_link.php?BAVMnr=174" TargetMode="External"/><Relationship Id="rId87" Type="http://schemas.openxmlformats.org/officeDocument/2006/relationships/hyperlink" Target="http://var.astro.cz/oejv/issues/oejv0074.pdf" TargetMode="External"/><Relationship Id="rId110" Type="http://schemas.openxmlformats.org/officeDocument/2006/relationships/hyperlink" Target="http://www.bav-astro.de/sfs/BAVM_link.php?BAVMnr=15" TargetMode="External"/><Relationship Id="rId115" Type="http://schemas.openxmlformats.org/officeDocument/2006/relationships/hyperlink" Target="http://www.bav-astro.de/sfs/BAVM_link.php?BAVMnr=18" TargetMode="External"/><Relationship Id="rId131" Type="http://schemas.openxmlformats.org/officeDocument/2006/relationships/hyperlink" Target="http://www.bav-astro.de/sfs/BAVM_link.php?BAVMnr=26" TargetMode="External"/><Relationship Id="rId136" Type="http://schemas.openxmlformats.org/officeDocument/2006/relationships/hyperlink" Target="http://www.bav-astro.de/sfs/BAVM_link.php?BAVMnr=28" TargetMode="External"/><Relationship Id="rId157" Type="http://schemas.openxmlformats.org/officeDocument/2006/relationships/hyperlink" Target="http://vsolj.cetus-net.org/no45.pdf" TargetMode="External"/><Relationship Id="rId61" Type="http://schemas.openxmlformats.org/officeDocument/2006/relationships/hyperlink" Target="http://www.bav-astro.de/sfs/BAVM_link.php?BAVMnr=172" TargetMode="External"/><Relationship Id="rId82" Type="http://schemas.openxmlformats.org/officeDocument/2006/relationships/hyperlink" Target="http://var.astro.cz/oejv/issues/oejv0074.pdf" TargetMode="External"/><Relationship Id="rId152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konkoly.hu/cgi-bin/IBVS?2159" TargetMode="External"/><Relationship Id="rId14" Type="http://schemas.openxmlformats.org/officeDocument/2006/relationships/hyperlink" Target="http://www.konkoly.hu/cgi-bin/IBVS?1908" TargetMode="External"/><Relationship Id="rId30" Type="http://schemas.openxmlformats.org/officeDocument/2006/relationships/hyperlink" Target="http://www.konkoly.hu/cgi-bin/IBVS?4380" TargetMode="External"/><Relationship Id="rId35" Type="http://schemas.openxmlformats.org/officeDocument/2006/relationships/hyperlink" Target="http://www.konkoly.hu/cgi-bin/IBVS?4380" TargetMode="External"/><Relationship Id="rId56" Type="http://schemas.openxmlformats.org/officeDocument/2006/relationships/hyperlink" Target="http://www.konkoly.hu/cgi-bin/IBVS?5380" TargetMode="External"/><Relationship Id="rId77" Type="http://schemas.openxmlformats.org/officeDocument/2006/relationships/hyperlink" Target="http://var.astro.cz/oejv/issues/oejv0074.pdf" TargetMode="External"/><Relationship Id="rId100" Type="http://schemas.openxmlformats.org/officeDocument/2006/relationships/hyperlink" Target="http://var.astro.cz/oejv/issues/oejv0160.pdf" TargetMode="External"/><Relationship Id="rId105" Type="http://schemas.openxmlformats.org/officeDocument/2006/relationships/hyperlink" Target="http://www.bav-astro.de/sfs/BAVM_link.php?BAVMnr=234" TargetMode="External"/><Relationship Id="rId126" Type="http://schemas.openxmlformats.org/officeDocument/2006/relationships/hyperlink" Target="http://www.bav-astro.de/sfs/BAVM_link.php?BAVMnr=23" TargetMode="External"/><Relationship Id="rId147" Type="http://schemas.openxmlformats.org/officeDocument/2006/relationships/hyperlink" Target="http://var.astro.cz/oejv/issues/oejv0074.pdf" TargetMode="External"/><Relationship Id="rId168" Type="http://schemas.openxmlformats.org/officeDocument/2006/relationships/hyperlink" Target="http://www.bav-astro.de/sfs/BAVM_link.php?BAVMnr=225" TargetMode="External"/><Relationship Id="rId8" Type="http://schemas.openxmlformats.org/officeDocument/2006/relationships/hyperlink" Target="http://www.konkoly.hu/cgi-bin/IBVS?1358" TargetMode="External"/><Relationship Id="rId51" Type="http://schemas.openxmlformats.org/officeDocument/2006/relationships/hyperlink" Target="http://www.bav-astro.de/sfs/BAVM_link.php?BAVMnr=152" TargetMode="External"/><Relationship Id="rId72" Type="http://schemas.openxmlformats.org/officeDocument/2006/relationships/hyperlink" Target="http://www.konkoly.hu/cgi-bin/IBVS?5843" TargetMode="External"/><Relationship Id="rId93" Type="http://schemas.openxmlformats.org/officeDocument/2006/relationships/hyperlink" Target="http://www.konkoly.hu/cgi-bin/IBVS?5871" TargetMode="External"/><Relationship Id="rId98" Type="http://schemas.openxmlformats.org/officeDocument/2006/relationships/hyperlink" Target="http://www.konkoly.hu/cgi-bin/IBVS?5988" TargetMode="External"/><Relationship Id="rId121" Type="http://schemas.openxmlformats.org/officeDocument/2006/relationships/hyperlink" Target="http://www.bav-astro.de/sfs/BAVM_link.php?BAVMnr=18" TargetMode="External"/><Relationship Id="rId142" Type="http://schemas.openxmlformats.org/officeDocument/2006/relationships/hyperlink" Target="http://www.konkoly.hu/cgi-bin/IBVS?1495" TargetMode="External"/><Relationship Id="rId163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www.konkoly.hu/cgi-bin/IBVS?530" TargetMode="External"/><Relationship Id="rId25" Type="http://schemas.openxmlformats.org/officeDocument/2006/relationships/hyperlink" Target="http://www.bav-astro.de/sfs/BAVM_link.php?BAVMnr=46" TargetMode="External"/><Relationship Id="rId46" Type="http://schemas.openxmlformats.org/officeDocument/2006/relationships/hyperlink" Target="http://www.konkoly.hu/cgi-bin/IBVS?5069" TargetMode="External"/><Relationship Id="rId67" Type="http://schemas.openxmlformats.org/officeDocument/2006/relationships/hyperlink" Target="http://www.bav-astro.de/sfs/BAVM_link.php?BAVMnr=174" TargetMode="External"/><Relationship Id="rId116" Type="http://schemas.openxmlformats.org/officeDocument/2006/relationships/hyperlink" Target="http://www.bav-astro.de/sfs/BAVM_link.php?BAVMnr=28" TargetMode="External"/><Relationship Id="rId137" Type="http://schemas.openxmlformats.org/officeDocument/2006/relationships/hyperlink" Target="http://www.konkoly.hu/cgi-bin/IBVS?1053" TargetMode="External"/><Relationship Id="rId158" Type="http://schemas.openxmlformats.org/officeDocument/2006/relationships/hyperlink" Target="http://vsolj.cetus-net.org/no45.pdf" TargetMode="External"/><Relationship Id="rId20" Type="http://schemas.openxmlformats.org/officeDocument/2006/relationships/hyperlink" Target="http://www.konkoly.hu/cgi-bin/IBVS?2159" TargetMode="External"/><Relationship Id="rId41" Type="http://schemas.openxmlformats.org/officeDocument/2006/relationships/hyperlink" Target="http://www.bav-astro.de/sfs/BAVM_link.php?BAVMnr=101" TargetMode="External"/><Relationship Id="rId62" Type="http://schemas.openxmlformats.org/officeDocument/2006/relationships/hyperlink" Target="http://www.bav-astro.de/sfs/BAVM_link.php?BAVMnr=172" TargetMode="External"/><Relationship Id="rId83" Type="http://schemas.openxmlformats.org/officeDocument/2006/relationships/hyperlink" Target="http://www.konkoly.hu/cgi-bin/IBVS?5898" TargetMode="External"/><Relationship Id="rId88" Type="http://schemas.openxmlformats.org/officeDocument/2006/relationships/hyperlink" Target="http://www.aavso.org/sites/default/files/jaavso/v36n2/171.pdf" TargetMode="External"/><Relationship Id="rId111" Type="http://schemas.openxmlformats.org/officeDocument/2006/relationships/hyperlink" Target="http://www.bav-astro.de/sfs/BAVM_link.php?BAVMnr=15" TargetMode="External"/><Relationship Id="rId132" Type="http://schemas.openxmlformats.org/officeDocument/2006/relationships/hyperlink" Target="http://www.bav-astro.de/sfs/BAVM_link.php?BAVMnr=26" TargetMode="External"/><Relationship Id="rId153" Type="http://schemas.openxmlformats.org/officeDocument/2006/relationships/hyperlink" Target="http://vsolj.cetus-net.org/no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3"/>
  <sheetViews>
    <sheetView tabSelected="1" workbookViewId="0">
      <pane xSplit="14" ySplit="22" topLeftCell="O673" activePane="bottomRight" state="frozen"/>
      <selection pane="topRight" activeCell="O1" sqref="O1"/>
      <selection pane="bottomLeft" activeCell="A23" sqref="A23"/>
      <selection pane="bottomRight" activeCell="F10" sqref="F9:F10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3" spans="1:6">
      <c r="B3" s="4" t="s">
        <v>3</v>
      </c>
    </row>
    <row r="4" spans="1:6">
      <c r="A4" s="5" t="s">
        <v>4</v>
      </c>
      <c r="C4" s="6">
        <v>45196.487999999998</v>
      </c>
      <c r="D4" s="7">
        <v>0.71181680000000003</v>
      </c>
    </row>
    <row r="5" spans="1:6">
      <c r="A5" s="8" t="s">
        <v>5</v>
      </c>
      <c r="B5"/>
      <c r="C5" s="9">
        <v>-9.5</v>
      </c>
      <c r="D5" t="s">
        <v>6</v>
      </c>
    </row>
    <row r="6" spans="1:6">
      <c r="A6" s="5" t="s">
        <v>7</v>
      </c>
    </row>
    <row r="7" spans="1:6">
      <c r="A7" s="1" t="s">
        <v>8</v>
      </c>
      <c r="C7" s="1">
        <f>+C4</f>
        <v>45196.487999999998</v>
      </c>
    </row>
    <row r="8" spans="1:6">
      <c r="A8" s="1" t="s">
        <v>9</v>
      </c>
      <c r="C8" s="1">
        <f>+D4</f>
        <v>0.71181680000000003</v>
      </c>
    </row>
    <row r="9" spans="1:6">
      <c r="A9" s="10" t="s">
        <v>10</v>
      </c>
      <c r="B9" s="11">
        <v>603</v>
      </c>
      <c r="C9" s="12" t="str">
        <f>"F"&amp;B9</f>
        <v>F603</v>
      </c>
      <c r="D9" s="13" t="str">
        <f>"G"&amp;B9</f>
        <v>G603</v>
      </c>
    </row>
    <row r="10" spans="1:6">
      <c r="A10"/>
      <c r="B10"/>
      <c r="C10" s="14" t="s">
        <v>11</v>
      </c>
      <c r="D10" s="14" t="s">
        <v>12</v>
      </c>
      <c r="E10"/>
    </row>
    <row r="11" spans="1:6">
      <c r="A11" t="s">
        <v>13</v>
      </c>
      <c r="B11"/>
      <c r="C11" s="15">
        <f ca="1">INTERCEPT(INDIRECT($D$9):G948,INDIRECT($C$9):F948)</f>
        <v>-7.9201672292469813E-2</v>
      </c>
      <c r="D11" s="16"/>
      <c r="E11"/>
    </row>
    <row r="12" spans="1:6">
      <c r="A12" t="s">
        <v>14</v>
      </c>
      <c r="B12"/>
      <c r="C12" s="15">
        <f ca="1">SLOPE(INDIRECT($D$9):G948,INDIRECT($C$9):F948)</f>
        <v>4.8916765270178302E-6</v>
      </c>
      <c r="D12" s="16"/>
      <c r="E12"/>
    </row>
    <row r="13" spans="1:6">
      <c r="A13" t="s">
        <v>15</v>
      </c>
      <c r="B13"/>
      <c r="C13" s="16" t="s">
        <v>16</v>
      </c>
    </row>
    <row r="14" spans="1:6">
      <c r="A14"/>
      <c r="B14"/>
      <c r="C14"/>
    </row>
    <row r="15" spans="1:6">
      <c r="A15" s="17" t="s">
        <v>17</v>
      </c>
      <c r="B15"/>
      <c r="C15" s="18">
        <f ca="1">(C7+C11)+(C8+C12)*INT(MAX(F21:F3489))</f>
        <v>59525.3794517762</v>
      </c>
      <c r="E15" s="19" t="s">
        <v>18</v>
      </c>
      <c r="F15" s="9">
        <v>1</v>
      </c>
    </row>
    <row r="16" spans="1:6">
      <c r="A16" s="17" t="s">
        <v>19</v>
      </c>
      <c r="B16"/>
      <c r="C16" s="18">
        <f ca="1">+C8+C12</f>
        <v>0.71182169167652709</v>
      </c>
      <c r="E16" s="19" t="s">
        <v>20</v>
      </c>
      <c r="F16" s="15">
        <f ca="1">NOW()+15018.5+$C$5/24</f>
        <v>59965.751386574069</v>
      </c>
    </row>
    <row r="17" spans="1:21">
      <c r="A17" s="19" t="s">
        <v>21</v>
      </c>
      <c r="B17"/>
      <c r="C17">
        <f>COUNT(C21:C2147)</f>
        <v>671</v>
      </c>
      <c r="E17" s="19" t="s">
        <v>22</v>
      </c>
      <c r="F17" s="15">
        <f ca="1">ROUND(2*(F16-$C$7)/$C$8,0)/2+F15</f>
        <v>20749.5</v>
      </c>
    </row>
    <row r="18" spans="1:21">
      <c r="A18" s="17" t="s">
        <v>23</v>
      </c>
      <c r="B18"/>
      <c r="C18" s="20">
        <f ca="1">+C15</f>
        <v>59525.3794517762</v>
      </c>
      <c r="D18" s="21">
        <f ca="1">+C16</f>
        <v>0.71182169167652709</v>
      </c>
      <c r="E18" s="19" t="s">
        <v>24</v>
      </c>
      <c r="F18" s="13">
        <f ca="1">ROUND(2*(F16-$C$15)/$C$16,0)/2+F15</f>
        <v>619.5</v>
      </c>
    </row>
    <row r="19" spans="1:21">
      <c r="E19" s="19" t="s">
        <v>25</v>
      </c>
      <c r="F19" s="22">
        <f ca="1">+$C$15+$C$16*F18-15018.5-$C$5/24</f>
        <v>44948.248823103146</v>
      </c>
    </row>
    <row r="20" spans="1:21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14" t="s">
        <v>42</v>
      </c>
      <c r="U20" s="24" t="s">
        <v>43</v>
      </c>
    </row>
    <row r="21" spans="1:21">
      <c r="A21" s="25" t="s">
        <v>44</v>
      </c>
      <c r="B21" s="26" t="s">
        <v>45</v>
      </c>
      <c r="C21" s="27">
        <v>25918.350999999999</v>
      </c>
      <c r="D21" s="28"/>
      <c r="E21" s="29">
        <f>+(C21-C$7)/C$8</f>
        <v>-27083.003660492417</v>
      </c>
      <c r="F21" s="29">
        <f>ROUND(2*E21,0)/2</f>
        <v>-27083</v>
      </c>
      <c r="G21" s="29">
        <f>+C21-(C$7+F21*C$8)</f>
        <v>-2.6055999987875111E-3</v>
      </c>
      <c r="H21" s="29">
        <f>+C21-(C$7+F21*C$8)</f>
        <v>-2.6055999987875111E-3</v>
      </c>
      <c r="I21" s="29"/>
      <c r="J21" s="29"/>
      <c r="K21" s="29"/>
      <c r="M21" s="29"/>
      <c r="N21" s="29"/>
      <c r="O21" s="29"/>
      <c r="P21" s="29"/>
      <c r="Q21" s="92">
        <f>+C21-15018.5</f>
        <v>10899.850999999999</v>
      </c>
    </row>
    <row r="22" spans="1:21">
      <c r="A22" s="25" t="s">
        <v>44</v>
      </c>
      <c r="B22" s="26" t="s">
        <v>45</v>
      </c>
      <c r="C22" s="27">
        <v>26000.233</v>
      </c>
      <c r="D22" s="28"/>
      <c r="E22" s="29">
        <f>+(C22-C$7)/C$8</f>
        <v>-26967.971253277523</v>
      </c>
      <c r="F22" s="29">
        <f>ROUND(2*E22,0)/2</f>
        <v>-26968</v>
      </c>
      <c r="G22" s="29">
        <f>+C22-(C$7+F22*C$8)</f>
        <v>2.0462400003452785E-2</v>
      </c>
      <c r="H22" s="29">
        <f>+C22-(C$7+F22*C$8)</f>
        <v>2.0462400003452785E-2</v>
      </c>
      <c r="I22" s="29"/>
      <c r="J22" s="29"/>
      <c r="K22" s="29"/>
      <c r="M22" s="29"/>
      <c r="N22" s="29"/>
      <c r="O22" s="29"/>
      <c r="P22" s="29"/>
      <c r="Q22" s="92">
        <f>+C22-15018.5</f>
        <v>10981.733</v>
      </c>
    </row>
    <row r="23" spans="1:21">
      <c r="A23" s="25" t="s">
        <v>44</v>
      </c>
      <c r="B23" s="26" t="s">
        <v>45</v>
      </c>
      <c r="C23" s="27">
        <v>26249.364000000001</v>
      </c>
      <c r="D23" s="28"/>
      <c r="E23" s="29">
        <f>+(C23-C$7)/C$8</f>
        <v>-26617.978108974101</v>
      </c>
      <c r="F23" s="29">
        <f>ROUND(2*E23,0)/2</f>
        <v>-26618</v>
      </c>
      <c r="G23" s="29">
        <f>+C23-(C$7+F23*C$8)</f>
        <v>1.5582400003040675E-2</v>
      </c>
      <c r="H23" s="29">
        <f>+C23-(C$7+F23*C$8)</f>
        <v>1.5582400003040675E-2</v>
      </c>
      <c r="I23" s="29"/>
      <c r="J23" s="29"/>
      <c r="K23" s="29"/>
      <c r="M23" s="29"/>
      <c r="N23" s="29"/>
      <c r="O23" s="29"/>
      <c r="P23" s="29"/>
      <c r="Q23" s="92">
        <f>+C23-15018.5</f>
        <v>11230.864000000001</v>
      </c>
    </row>
    <row r="24" spans="1:21">
      <c r="A24" s="25" t="s">
        <v>44</v>
      </c>
      <c r="B24" s="26" t="s">
        <v>45</v>
      </c>
      <c r="C24" s="27">
        <v>26266.444</v>
      </c>
      <c r="D24" s="28"/>
      <c r="E24" s="29">
        <f>+(C24-C$7)/C$8</f>
        <v>-26593.983170950723</v>
      </c>
      <c r="F24" s="29">
        <f>ROUND(2*E24,0)/2</f>
        <v>-26594</v>
      </c>
      <c r="G24" s="29">
        <f>+C24-(C$7+F24*C$8)</f>
        <v>1.1979200004134327E-2</v>
      </c>
      <c r="H24" s="29">
        <f>+C24-(C$7+F24*C$8)</f>
        <v>1.1979200004134327E-2</v>
      </c>
      <c r="I24" s="29"/>
      <c r="J24" s="29"/>
      <c r="K24" s="29"/>
      <c r="M24" s="29"/>
      <c r="N24" s="29"/>
      <c r="O24" s="29"/>
      <c r="P24" s="29"/>
      <c r="Q24" s="92">
        <f>+C24-15018.5</f>
        <v>11247.944</v>
      </c>
    </row>
    <row r="25" spans="1:21">
      <c r="A25" s="25" t="s">
        <v>44</v>
      </c>
      <c r="B25" s="26" t="s">
        <v>45</v>
      </c>
      <c r="C25" s="27">
        <v>26624.457999999999</v>
      </c>
      <c r="D25" s="28"/>
      <c r="E25" s="29">
        <f>+(C25-C$7)/C$8</f>
        <v>-26091.025106459972</v>
      </c>
      <c r="F25" s="29">
        <f>ROUND(2*E25,0)/2</f>
        <v>-26091</v>
      </c>
      <c r="G25" s="29">
        <f>+C25-(C$7+F25*C$8)</f>
        <v>-1.7871199997898657E-2</v>
      </c>
      <c r="H25" s="29">
        <f>+C25-(C$7+F25*C$8)</f>
        <v>-1.7871199997898657E-2</v>
      </c>
      <c r="I25" s="29"/>
      <c r="J25" s="29"/>
      <c r="K25" s="29"/>
      <c r="M25" s="29"/>
      <c r="N25" s="29"/>
      <c r="O25" s="29"/>
      <c r="P25" s="29"/>
      <c r="Q25" s="92">
        <f>+C25-15018.5</f>
        <v>11605.957999999999</v>
      </c>
    </row>
    <row r="26" spans="1:21">
      <c r="A26" s="25" t="s">
        <v>44</v>
      </c>
      <c r="B26" s="26" t="s">
        <v>45</v>
      </c>
      <c r="C26" s="27">
        <v>26960.46</v>
      </c>
      <c r="D26" s="28"/>
      <c r="E26" s="29">
        <f>+(C26-C$7)/C$8</f>
        <v>-25618.990729075231</v>
      </c>
      <c r="F26" s="29">
        <f>ROUND(2*E26,0)/2</f>
        <v>-25619</v>
      </c>
      <c r="G26" s="29">
        <f>+C26-(C$7+F26*C$8)</f>
        <v>6.5992000018013641E-3</v>
      </c>
      <c r="H26" s="29">
        <f>+C26-(C$7+F26*C$8)</f>
        <v>6.5992000018013641E-3</v>
      </c>
      <c r="I26" s="29"/>
      <c r="J26" s="29"/>
      <c r="K26" s="29"/>
      <c r="M26" s="29"/>
      <c r="N26" s="29"/>
      <c r="O26" s="29"/>
      <c r="P26" s="29"/>
      <c r="Q26" s="92">
        <f>+C26-15018.5</f>
        <v>11941.96</v>
      </c>
    </row>
    <row r="27" spans="1:21">
      <c r="A27" s="25" t="s">
        <v>44</v>
      </c>
      <c r="B27" s="26" t="s">
        <v>45</v>
      </c>
      <c r="C27" s="27">
        <v>26980.383999999998</v>
      </c>
      <c r="D27" s="28"/>
      <c r="E27" s="29">
        <f>+(C27-C$7)/C$8</f>
        <v>-25591.000380996906</v>
      </c>
      <c r="F27" s="29">
        <f>ROUND(2*E27,0)/2</f>
        <v>-25591</v>
      </c>
      <c r="G27" s="29">
        <f>+C27-(C$7+F27*C$8)</f>
        <v>-2.7119999867863953E-4</v>
      </c>
      <c r="H27" s="29">
        <f>+C27-(C$7+F27*C$8)</f>
        <v>-2.7119999867863953E-4</v>
      </c>
      <c r="I27" s="29"/>
      <c r="J27" s="29"/>
      <c r="K27" s="29"/>
      <c r="M27" s="29"/>
      <c r="N27" s="29"/>
      <c r="O27" s="29"/>
      <c r="P27" s="29"/>
      <c r="Q27" s="92">
        <f>+C27-15018.5</f>
        <v>11961.883999999998</v>
      </c>
    </row>
    <row r="28" spans="1:21">
      <c r="A28" s="25" t="s">
        <v>46</v>
      </c>
      <c r="B28" s="26" t="s">
        <v>45</v>
      </c>
      <c r="C28" s="27">
        <v>27738.473999999998</v>
      </c>
      <c r="D28" s="28"/>
      <c r="E28" s="29">
        <f>+(C28-C$7)/C$8</f>
        <v>-24525.993204993192</v>
      </c>
      <c r="F28" s="29">
        <f>ROUND(2*E28,0)/2</f>
        <v>-24526</v>
      </c>
      <c r="G28" s="29">
        <f>+C28-(C$7+F28*C$8)</f>
        <v>4.8368000025220681E-3</v>
      </c>
      <c r="H28" s="29">
        <f>+C28-(C$7+F28*C$8)</f>
        <v>4.8368000025220681E-3</v>
      </c>
      <c r="I28" s="29"/>
      <c r="J28" s="29"/>
      <c r="K28" s="29"/>
      <c r="M28" s="29"/>
      <c r="N28" s="29"/>
      <c r="O28" s="29"/>
      <c r="P28" s="29"/>
      <c r="Q28" s="92">
        <f>+C28-15018.5</f>
        <v>12719.973999999998</v>
      </c>
    </row>
    <row r="29" spans="1:21">
      <c r="A29" s="25" t="s">
        <v>47</v>
      </c>
      <c r="B29" s="26" t="s">
        <v>45</v>
      </c>
      <c r="C29" s="27">
        <v>28031.591</v>
      </c>
      <c r="D29" s="28"/>
      <c r="E29" s="29">
        <f>+(C29-C$7)/C$8</f>
        <v>-24114.206071000288</v>
      </c>
      <c r="F29" s="29">
        <f>ROUND(2*E29,0)/2</f>
        <v>-24114</v>
      </c>
      <c r="H29" s="29"/>
      <c r="I29" s="29"/>
      <c r="J29" s="29"/>
      <c r="K29" s="29"/>
      <c r="M29" s="29"/>
      <c r="N29" s="29"/>
      <c r="O29" s="29"/>
      <c r="P29" s="29"/>
      <c r="Q29" s="92">
        <f>+C29-15018.5</f>
        <v>13013.091</v>
      </c>
      <c r="U29" s="29">
        <f>+C29-(C$7+F29*C$8)</f>
        <v>-0.14668479999818373</v>
      </c>
    </row>
    <row r="30" spans="1:21">
      <c r="A30" s="25" t="s">
        <v>48</v>
      </c>
      <c r="B30" s="26" t="s">
        <v>45</v>
      </c>
      <c r="C30" s="27">
        <v>28432.491000000002</v>
      </c>
      <c r="D30" s="28"/>
      <c r="E30" s="29">
        <f>+(C30-C$7)/C$8</f>
        <v>-23550.999358261837</v>
      </c>
      <c r="F30" s="29">
        <f>ROUND(2*E30,0)/2</f>
        <v>-23551</v>
      </c>
      <c r="G30" s="29">
        <f>+C30-(C$7+F30*C$8)</f>
        <v>4.5680000403081067E-4</v>
      </c>
      <c r="H30" s="29"/>
      <c r="I30" s="29">
        <f>+C30-(C$7+F30*C$8)</f>
        <v>4.5680000403081067E-4</v>
      </c>
      <c r="J30" s="29"/>
      <c r="K30" s="29"/>
      <c r="M30" s="29"/>
      <c r="N30" s="29"/>
      <c r="O30" s="29"/>
      <c r="P30" s="29"/>
      <c r="Q30" s="92">
        <f>+C30-15018.5</f>
        <v>13413.991000000002</v>
      </c>
    </row>
    <row r="31" spans="1:21">
      <c r="A31" s="25" t="s">
        <v>48</v>
      </c>
      <c r="B31" s="26" t="s">
        <v>45</v>
      </c>
      <c r="C31" s="27">
        <v>28434.627</v>
      </c>
      <c r="D31" s="28"/>
      <c r="E31" s="29">
        <f>+(C31-C$7)/C$8</f>
        <v>-23547.998586153062</v>
      </c>
      <c r="F31" s="29">
        <f>ROUND(2*E31,0)/2</f>
        <v>-23548</v>
      </c>
      <c r="G31" s="29">
        <f>+C31-(C$7+F31*C$8)</f>
        <v>1.0064000052807387E-3</v>
      </c>
      <c r="H31" s="29"/>
      <c r="I31" s="29">
        <f>+C31-(C$7+F31*C$8)</f>
        <v>1.0064000052807387E-3</v>
      </c>
      <c r="J31" s="29"/>
      <c r="K31" s="29"/>
      <c r="M31" s="29"/>
      <c r="N31" s="29"/>
      <c r="O31" s="29"/>
      <c r="P31" s="29"/>
      <c r="Q31" s="92">
        <f>+C31-15018.5</f>
        <v>13416.127</v>
      </c>
    </row>
    <row r="32" spans="1:21">
      <c r="A32" s="25" t="s">
        <v>48</v>
      </c>
      <c r="B32" s="26" t="s">
        <v>45</v>
      </c>
      <c r="C32" s="27">
        <v>28452.417000000001</v>
      </c>
      <c r="D32" s="28"/>
      <c r="E32" s="29">
        <f>+(C32-C$7)/C$8</f>
        <v>-23523.006200471802</v>
      </c>
      <c r="F32" s="29">
        <f>ROUND(2*E32,0)/2</f>
        <v>-23523</v>
      </c>
      <c r="G32" s="29">
        <f>+C32-(C$7+F32*C$8)</f>
        <v>-4.4135999960417394E-3</v>
      </c>
      <c r="H32" s="29"/>
      <c r="I32" s="29">
        <f>+C32-(C$7+F32*C$8)</f>
        <v>-4.4135999960417394E-3</v>
      </c>
      <c r="J32" s="29"/>
      <c r="K32" s="29"/>
      <c r="M32" s="29"/>
      <c r="N32" s="29"/>
      <c r="O32" s="29"/>
      <c r="P32" s="29"/>
      <c r="Q32" s="92">
        <f>+C32-15018.5</f>
        <v>13433.917000000001</v>
      </c>
    </row>
    <row r="33" spans="1:17">
      <c r="A33" s="25" t="s">
        <v>48</v>
      </c>
      <c r="B33" s="26" t="s">
        <v>45</v>
      </c>
      <c r="C33" s="27">
        <v>28454.557000000001</v>
      </c>
      <c r="D33" s="28"/>
      <c r="E33" s="29">
        <f>+(C33-C$7)/C$8</f>
        <v>-23519.999808939599</v>
      </c>
      <c r="F33" s="29">
        <f>ROUND(2*E33,0)/2</f>
        <v>-23520</v>
      </c>
      <c r="G33" s="29">
        <f>+C33-(C$7+F33*C$8)</f>
        <v>1.3600000238511711E-4</v>
      </c>
      <c r="H33" s="29"/>
      <c r="I33" s="29">
        <f>+C33-(C$7+F33*C$8)</f>
        <v>1.3600000238511711E-4</v>
      </c>
      <c r="J33" s="29"/>
      <c r="K33" s="29"/>
      <c r="M33" s="29"/>
      <c r="N33" s="29"/>
      <c r="O33" s="29"/>
      <c r="P33" s="29"/>
      <c r="Q33" s="92">
        <f>+C33-15018.5</f>
        <v>13436.057000000001</v>
      </c>
    </row>
    <row r="34" spans="1:17">
      <c r="A34" s="25" t="s">
        <v>48</v>
      </c>
      <c r="B34" s="26" t="s">
        <v>45</v>
      </c>
      <c r="C34" s="27">
        <v>28457.404999999999</v>
      </c>
      <c r="D34" s="28"/>
      <c r="E34" s="29">
        <f>+(C34-C$7)/C$8</f>
        <v>-23515.998779461228</v>
      </c>
      <c r="F34" s="29">
        <f>ROUND(2*E34,0)/2</f>
        <v>-23516</v>
      </c>
      <c r="G34" s="29">
        <f>+C34-(C$7+F34*C$8)</f>
        <v>8.6880000162636861E-4</v>
      </c>
      <c r="H34" s="29"/>
      <c r="I34" s="29">
        <f>+C34-(C$7+F34*C$8)</f>
        <v>8.6880000162636861E-4</v>
      </c>
      <c r="J34" s="29"/>
      <c r="K34" s="29"/>
      <c r="M34" s="29"/>
      <c r="N34" s="29"/>
      <c r="O34" s="29"/>
      <c r="P34" s="29"/>
      <c r="Q34" s="92">
        <f>+C34-15018.5</f>
        <v>13438.904999999999</v>
      </c>
    </row>
    <row r="35" spans="1:17">
      <c r="A35" s="25" t="s">
        <v>48</v>
      </c>
      <c r="B35" s="26" t="s">
        <v>45</v>
      </c>
      <c r="C35" s="27">
        <v>28459.541000000001</v>
      </c>
      <c r="D35" s="28"/>
      <c r="E35" s="29">
        <f>+(C35-C$7)/C$8</f>
        <v>-23512.998007352449</v>
      </c>
      <c r="F35" s="29">
        <f>ROUND(2*E35,0)/2</f>
        <v>-23513</v>
      </c>
      <c r="G35" s="29">
        <f>+C35-(C$7+F35*C$8)</f>
        <v>1.4184000028762966E-3</v>
      </c>
      <c r="H35" s="29"/>
      <c r="I35" s="29">
        <f>+C35-(C$7+F35*C$8)</f>
        <v>1.4184000028762966E-3</v>
      </c>
      <c r="J35" s="29"/>
      <c r="K35" s="29"/>
      <c r="M35" s="29"/>
      <c r="N35" s="29"/>
      <c r="O35" s="29"/>
      <c r="P35" s="29"/>
      <c r="Q35" s="92">
        <f>+C35-15018.5</f>
        <v>13441.041000000001</v>
      </c>
    </row>
    <row r="36" spans="1:17">
      <c r="A36" s="25" t="s">
        <v>48</v>
      </c>
      <c r="B36" s="26" t="s">
        <v>45</v>
      </c>
      <c r="C36" s="27">
        <v>28460.251</v>
      </c>
      <c r="D36" s="28"/>
      <c r="E36" s="29">
        <f>+(C36-C$7)/C$8</f>
        <v>-23512.00055969457</v>
      </c>
      <c r="F36" s="29">
        <f>ROUND(2*E36,0)/2</f>
        <v>-23512</v>
      </c>
      <c r="G36" s="29">
        <f>+C36-(C$7+F36*C$8)</f>
        <v>-3.9839999590185471E-4</v>
      </c>
      <c r="H36" s="29"/>
      <c r="I36" s="29">
        <f>+C36-(C$7+F36*C$8)</f>
        <v>-3.9839999590185471E-4</v>
      </c>
      <c r="J36" s="29"/>
      <c r="K36" s="29"/>
      <c r="M36" s="29"/>
      <c r="N36" s="29"/>
      <c r="O36" s="29"/>
      <c r="P36" s="29"/>
      <c r="Q36" s="92">
        <f>+C36-15018.5</f>
        <v>13441.751</v>
      </c>
    </row>
    <row r="37" spans="1:17">
      <c r="A37" s="25" t="s">
        <v>49</v>
      </c>
      <c r="B37" s="26" t="s">
        <v>45</v>
      </c>
      <c r="C37" s="27">
        <v>31273.346000000001</v>
      </c>
      <c r="D37" s="28"/>
      <c r="E37" s="29">
        <f>+(C37-C$7)/C$8</f>
        <v>-19560.00757498277</v>
      </c>
      <c r="F37" s="29">
        <f>ROUND(2*E37,0)/2</f>
        <v>-19560</v>
      </c>
      <c r="G37" s="29">
        <f>+C37-(C$7+F37*C$8)</f>
        <v>-5.3919999954814557E-3</v>
      </c>
      <c r="H37" s="29"/>
      <c r="I37" s="29">
        <f>+C37-(C$7+F37*C$8)</f>
        <v>-5.3919999954814557E-3</v>
      </c>
      <c r="J37" s="29"/>
      <c r="K37" s="29"/>
      <c r="M37" s="29"/>
      <c r="N37" s="29"/>
      <c r="O37" s="29"/>
      <c r="P37" s="29"/>
      <c r="Q37" s="92">
        <f>+C37-15018.5</f>
        <v>16254.846000000001</v>
      </c>
    </row>
    <row r="38" spans="1:17">
      <c r="A38" s="25" t="s">
        <v>46</v>
      </c>
      <c r="B38" s="26" t="s">
        <v>45</v>
      </c>
      <c r="C38" s="27">
        <v>32441.440999999999</v>
      </c>
      <c r="D38" s="28"/>
      <c r="E38" s="29">
        <f>+(C38-C$7)/C$8</f>
        <v>-17919.002473670189</v>
      </c>
      <c r="F38" s="29">
        <f>ROUND(2*E38,0)/2</f>
        <v>-17919</v>
      </c>
      <c r="G38" s="29">
        <f>+C38-(C$7+F38*C$8)</f>
        <v>-1.7607999980100431E-3</v>
      </c>
      <c r="H38" s="29">
        <f>+C38-(C$7+F38*C$8)</f>
        <v>-1.7607999980100431E-3</v>
      </c>
      <c r="I38" s="29"/>
      <c r="J38" s="29"/>
      <c r="K38" s="29"/>
      <c r="M38" s="29"/>
      <c r="N38" s="29"/>
      <c r="O38" s="29"/>
      <c r="P38" s="29"/>
      <c r="Q38" s="92">
        <f>+C38-15018.5</f>
        <v>17422.940999999999</v>
      </c>
    </row>
    <row r="39" spans="1:17">
      <c r="A39" s="25" t="s">
        <v>50</v>
      </c>
      <c r="B39" s="26" t="s">
        <v>45</v>
      </c>
      <c r="C39" s="27">
        <v>32794.497000000003</v>
      </c>
      <c r="D39" s="28"/>
      <c r="E39" s="29">
        <f>+(C39-C$7)/C$8</f>
        <v>-17423.009684514323</v>
      </c>
      <c r="F39" s="29">
        <f>ROUND(2*E39,0)/2</f>
        <v>-17423</v>
      </c>
      <c r="G39" s="29">
        <f>+C39-(C$7+F39*C$8)</f>
        <v>-6.8935999952373095E-3</v>
      </c>
      <c r="H39" s="29">
        <f>+C39-(C$7+F39*C$8)</f>
        <v>-6.8935999952373095E-3</v>
      </c>
      <c r="I39" s="29"/>
      <c r="J39" s="29"/>
      <c r="K39" s="29"/>
      <c r="M39" s="29"/>
      <c r="N39" s="29"/>
      <c r="O39" s="29"/>
      <c r="P39" s="29"/>
      <c r="Q39" s="92">
        <f>+C39-15018.5</f>
        <v>17775.997000000003</v>
      </c>
    </row>
    <row r="40" spans="1:17">
      <c r="A40" s="25" t="s">
        <v>50</v>
      </c>
      <c r="B40" s="26" t="s">
        <v>45</v>
      </c>
      <c r="C40" s="27">
        <v>32809.442999999999</v>
      </c>
      <c r="D40" s="28"/>
      <c r="E40" s="29">
        <f>+(C40-C$7)/C$8</f>
        <v>-17402.012708888014</v>
      </c>
      <c r="F40" s="29">
        <f>ROUND(2*E40,0)/2</f>
        <v>-17402</v>
      </c>
      <c r="G40" s="29">
        <f>+C40-(C$7+F40*C$8)</f>
        <v>-9.0463999949861318E-3</v>
      </c>
      <c r="H40" s="29">
        <f>+C40-(C$7+F40*C$8)</f>
        <v>-9.0463999949861318E-3</v>
      </c>
      <c r="I40" s="29"/>
      <c r="J40" s="29"/>
      <c r="K40" s="29"/>
      <c r="M40" s="29"/>
      <c r="N40" s="29"/>
      <c r="O40" s="29"/>
      <c r="P40" s="29"/>
      <c r="Q40" s="92">
        <f>+C40-15018.5</f>
        <v>17790.942999999999</v>
      </c>
    </row>
    <row r="41" spans="1:17">
      <c r="A41" s="25" t="s">
        <v>51</v>
      </c>
      <c r="B41" s="26" t="s">
        <v>45</v>
      </c>
      <c r="C41" s="27">
        <v>33170.334000000003</v>
      </c>
      <c r="D41" s="28"/>
      <c r="E41" s="29">
        <f>+(C41-C$7)/C$8</f>
        <v>-16895.012874099059</v>
      </c>
      <c r="F41" s="29">
        <f>ROUND(2*E41,0)/2</f>
        <v>-16895</v>
      </c>
      <c r="G41" s="29">
        <f>+C41-(C$7+F41*C$8)</f>
        <v>-9.1639999955077656E-3</v>
      </c>
      <c r="H41" s="29">
        <f>+C41-(C$7+F41*C$8)</f>
        <v>-9.1639999955077656E-3</v>
      </c>
      <c r="I41" s="29"/>
      <c r="J41" s="29"/>
      <c r="K41" s="29"/>
      <c r="M41" s="29"/>
      <c r="N41" s="29"/>
      <c r="O41" s="29"/>
      <c r="P41" s="29"/>
      <c r="Q41" s="92">
        <f>+C41-15018.5</f>
        <v>18151.834000000003</v>
      </c>
    </row>
    <row r="42" spans="1:17">
      <c r="A42" s="25" t="s">
        <v>51</v>
      </c>
      <c r="B42" s="26" t="s">
        <v>45</v>
      </c>
      <c r="C42" s="27">
        <v>33187.411999999997</v>
      </c>
      <c r="D42" s="28"/>
      <c r="E42" s="29">
        <f>+(C42-C$7)/C$8</f>
        <v>-16871.020745787398</v>
      </c>
      <c r="F42" s="29">
        <f>ROUND(2*E42,0)/2</f>
        <v>-16871</v>
      </c>
      <c r="G42" s="29">
        <f>+C42-(C$7+F42*C$8)</f>
        <v>-1.4767200002097525E-2</v>
      </c>
      <c r="H42" s="29">
        <f>+C42-(C$7+F42*C$8)</f>
        <v>-1.4767200002097525E-2</v>
      </c>
      <c r="I42" s="29"/>
      <c r="J42" s="29"/>
      <c r="K42" s="29"/>
      <c r="M42" s="29"/>
      <c r="N42" s="29"/>
      <c r="O42" s="29"/>
      <c r="P42" s="29"/>
      <c r="Q42" s="92">
        <f>+C42-15018.5</f>
        <v>18168.911999999997</v>
      </c>
    </row>
    <row r="43" spans="1:17">
      <c r="A43" s="25" t="s">
        <v>52</v>
      </c>
      <c r="B43" s="26" t="s">
        <v>45</v>
      </c>
      <c r="C43" s="27">
        <v>33538.343999999997</v>
      </c>
      <c r="D43" s="28"/>
      <c r="E43" s="29">
        <f>+(C43-C$7)/C$8</f>
        <v>-16378.011870470042</v>
      </c>
      <c r="F43" s="29">
        <f>ROUND(2*E43,0)/2</f>
        <v>-16378</v>
      </c>
      <c r="G43" s="29">
        <f>+C43-(C$7+F43*C$8)</f>
        <v>-8.4495999981299974E-3</v>
      </c>
      <c r="H43" s="29">
        <f>+C43-(C$7+F43*C$8)</f>
        <v>-8.4495999981299974E-3</v>
      </c>
      <c r="I43" s="29"/>
      <c r="J43" s="29"/>
      <c r="K43" s="29"/>
      <c r="M43" s="29"/>
      <c r="N43" s="29"/>
      <c r="O43" s="29"/>
      <c r="P43" s="29"/>
      <c r="Q43" s="92">
        <f>+C43-15018.5</f>
        <v>18519.843999999997</v>
      </c>
    </row>
    <row r="44" spans="1:17">
      <c r="A44" s="25" t="s">
        <v>53</v>
      </c>
      <c r="B44" s="26" t="s">
        <v>45</v>
      </c>
      <c r="C44" s="27">
        <v>33570.377999999997</v>
      </c>
      <c r="D44" s="28"/>
      <c r="E44" s="29">
        <f>+(C44-C$7)/C$8</f>
        <v>-16333.008717973502</v>
      </c>
      <c r="F44" s="29">
        <f>ROUND(2*E44,0)/2</f>
        <v>-16333</v>
      </c>
      <c r="G44" s="29">
        <f>+C44-(C$7+F44*C$8)</f>
        <v>-6.2056000024313107E-3</v>
      </c>
      <c r="H44" s="29">
        <f>+C44-(C$7+F44*C$8)</f>
        <v>-6.2056000024313107E-3</v>
      </c>
      <c r="I44" s="29"/>
      <c r="J44" s="29"/>
      <c r="K44" s="29"/>
      <c r="M44" s="29"/>
      <c r="N44" s="29"/>
      <c r="O44" s="29"/>
      <c r="P44" s="29"/>
      <c r="Q44" s="92">
        <f>+C44-15018.5</f>
        <v>18551.877999999997</v>
      </c>
    </row>
    <row r="45" spans="1:17">
      <c r="A45" s="25" t="s">
        <v>53</v>
      </c>
      <c r="B45" s="26" t="s">
        <v>45</v>
      </c>
      <c r="C45" s="27">
        <v>33871.478000000003</v>
      </c>
      <c r="D45" s="28"/>
      <c r="E45" s="29">
        <f>+(C45-C$7)/C$8</f>
        <v>-15910.006619680786</v>
      </c>
      <c r="F45" s="29">
        <f>ROUND(2*E45,0)/2</f>
        <v>-15910</v>
      </c>
      <c r="G45" s="29">
        <f>+C45-(C$7+F45*C$8)</f>
        <v>-4.7119999944698066E-3</v>
      </c>
      <c r="H45" s="29">
        <f>+C45-(C$7+F45*C$8)</f>
        <v>-4.7119999944698066E-3</v>
      </c>
      <c r="I45" s="29"/>
      <c r="J45" s="29"/>
      <c r="K45" s="29"/>
      <c r="M45" s="29"/>
      <c r="N45" s="29"/>
      <c r="O45" s="29"/>
      <c r="P45" s="29"/>
      <c r="Q45" s="92">
        <f>+C45-15018.5</f>
        <v>18852.978000000003</v>
      </c>
    </row>
    <row r="46" spans="1:17">
      <c r="A46" s="25" t="s">
        <v>54</v>
      </c>
      <c r="B46" s="26" t="s">
        <v>45</v>
      </c>
      <c r="C46" s="27">
        <v>33913.474000000002</v>
      </c>
      <c r="D46" s="28"/>
      <c r="E46" s="29">
        <f>+(C46-C$7)/C$8</f>
        <v>-15851.008293145083</v>
      </c>
      <c r="F46" s="29">
        <f>ROUND(2*E46,0)/2</f>
        <v>-15851</v>
      </c>
      <c r="G46" s="29">
        <f>+C46-(C$7+F46*C$8)</f>
        <v>-5.9031999990111217E-3</v>
      </c>
      <c r="H46" s="29">
        <f>G46</f>
        <v>-5.9031999990111217E-3</v>
      </c>
      <c r="I46" s="29"/>
      <c r="J46" s="29"/>
      <c r="K46" s="29"/>
      <c r="N46" s="29"/>
      <c r="O46" s="29"/>
      <c r="P46" s="29"/>
      <c r="Q46" s="92">
        <f>+C46-15018.5</f>
        <v>18894.974000000002</v>
      </c>
    </row>
    <row r="47" spans="1:17">
      <c r="A47" s="25" t="s">
        <v>54</v>
      </c>
      <c r="B47" s="26" t="s">
        <v>45</v>
      </c>
      <c r="C47" s="27">
        <v>33916.324000000001</v>
      </c>
      <c r="D47" s="28"/>
      <c r="E47" s="29">
        <f>+(C47-C$7)/C$8</f>
        <v>-15847.004453955002</v>
      </c>
      <c r="F47" s="29">
        <f>ROUND(2*E47,0)/2</f>
        <v>-15847</v>
      </c>
      <c r="G47" s="29">
        <f>+C47-(C$7+F47*C$8)</f>
        <v>-3.170399992086459E-3</v>
      </c>
      <c r="H47" s="29">
        <f>G47</f>
        <v>-3.170399992086459E-3</v>
      </c>
      <c r="I47" s="29"/>
      <c r="J47" s="29"/>
      <c r="K47" s="29"/>
      <c r="N47" s="29"/>
      <c r="O47" s="29"/>
      <c r="P47" s="29"/>
      <c r="Q47" s="92">
        <f>+C47-15018.5</f>
        <v>18897.824000000001</v>
      </c>
    </row>
    <row r="48" spans="1:17">
      <c r="A48" s="25" t="s">
        <v>54</v>
      </c>
      <c r="B48" s="26" t="s">
        <v>45</v>
      </c>
      <c r="C48" s="27">
        <v>33918.451000000001</v>
      </c>
      <c r="D48" s="28"/>
      <c r="E48" s="29">
        <f>+(C48-C$7)/C$8</f>
        <v>-15844.016325548928</v>
      </c>
      <c r="F48" s="29">
        <f>ROUND(2*E48,0)/2</f>
        <v>-15844</v>
      </c>
      <c r="G48" s="29">
        <f>+C48-(C$7+F48*C$8)</f>
        <v>-1.1620799996308051E-2</v>
      </c>
      <c r="H48" s="29">
        <f>G48</f>
        <v>-1.1620799996308051E-2</v>
      </c>
      <c r="I48" s="29"/>
      <c r="J48" s="29"/>
      <c r="K48" s="29"/>
      <c r="N48" s="29"/>
      <c r="O48" s="29"/>
      <c r="P48" s="29"/>
      <c r="Q48" s="92">
        <f>+C48-15018.5</f>
        <v>18899.951000000001</v>
      </c>
    </row>
    <row r="49" spans="1:17">
      <c r="A49" s="25" t="s">
        <v>53</v>
      </c>
      <c r="B49" s="26" t="s">
        <v>45</v>
      </c>
      <c r="C49" s="27">
        <v>33928.423999999999</v>
      </c>
      <c r="D49" s="28"/>
      <c r="E49" s="29">
        <f>+(C49-C$7)/C$8</f>
        <v>-15830.00569809535</v>
      </c>
      <c r="F49" s="29">
        <f>ROUND(2*E49,0)/2</f>
        <v>-15830</v>
      </c>
      <c r="G49" s="29">
        <f>+C49-(C$7+F49*C$8)</f>
        <v>-4.0559999979450367E-3</v>
      </c>
      <c r="H49" s="29">
        <f>+C49-(C$7+F49*C$8)</f>
        <v>-4.0559999979450367E-3</v>
      </c>
      <c r="I49" s="29"/>
      <c r="J49" s="29"/>
      <c r="K49" s="29"/>
      <c r="M49" s="29"/>
      <c r="N49" s="29"/>
      <c r="O49" s="29"/>
      <c r="P49" s="29"/>
      <c r="Q49" s="92">
        <f>+C49-15018.5</f>
        <v>18909.923999999999</v>
      </c>
    </row>
    <row r="50" spans="1:17">
      <c r="A50" s="25" t="s">
        <v>55</v>
      </c>
      <c r="B50" s="26" t="s">
        <v>45</v>
      </c>
      <c r="C50" s="27">
        <v>34239.49</v>
      </c>
      <c r="D50" s="28"/>
      <c r="E50" s="29">
        <f>+(C50-C$7)/C$8</f>
        <v>-15393.002806340057</v>
      </c>
      <c r="F50" s="29">
        <f>ROUND(2*E50,0)/2</f>
        <v>-15393</v>
      </c>
      <c r="G50" s="29">
        <f>+C50-(C$7+F50*C$8)</f>
        <v>-1.9975999966845848E-3</v>
      </c>
      <c r="H50" s="29">
        <f>+C50-(C$7+F50*C$8)</f>
        <v>-1.9975999966845848E-3</v>
      </c>
      <c r="I50" s="29"/>
      <c r="J50" s="29"/>
      <c r="K50" s="29"/>
      <c r="M50" s="29"/>
      <c r="N50" s="29"/>
      <c r="O50" s="29"/>
      <c r="P50" s="29"/>
      <c r="Q50" s="92">
        <f>+C50-15018.5</f>
        <v>19220.989999999998</v>
      </c>
    </row>
    <row r="51" spans="1:17">
      <c r="A51" s="25" t="s">
        <v>56</v>
      </c>
      <c r="B51" s="26" t="s">
        <v>45</v>
      </c>
      <c r="C51" s="27">
        <v>34254.440999999999</v>
      </c>
      <c r="D51" s="28"/>
      <c r="E51" s="29">
        <f>+(C51-C$7)/C$8</f>
        <v>-15371.998806434462</v>
      </c>
      <c r="F51" s="29">
        <f>ROUND(2*E51,0)/2</f>
        <v>-15372</v>
      </c>
      <c r="G51" s="29">
        <f>+C51-(C$7+F51*C$8)</f>
        <v>8.4960000094724819E-4</v>
      </c>
      <c r="H51" s="29">
        <f>+C51-(C$7+F51*C$8)</f>
        <v>8.4960000094724819E-4</v>
      </c>
      <c r="I51" s="29"/>
      <c r="J51" s="29"/>
      <c r="K51" s="29"/>
      <c r="M51" s="29"/>
      <c r="N51" s="29"/>
      <c r="O51" s="29"/>
      <c r="P51" s="29"/>
      <c r="Q51" s="92">
        <f>+C51-15018.5</f>
        <v>19235.940999999999</v>
      </c>
    </row>
    <row r="52" spans="1:17">
      <c r="A52" s="25" t="s">
        <v>56</v>
      </c>
      <c r="B52" s="26" t="s">
        <v>45</v>
      </c>
      <c r="C52" s="27">
        <v>34580.455000000002</v>
      </c>
      <c r="D52" s="28"/>
      <c r="E52" s="29">
        <f>+(C52-C$7)/C$8</f>
        <v>-14913.996129341138</v>
      </c>
      <c r="F52" s="29">
        <f>ROUND(2*E52,0)/2</f>
        <v>-14914</v>
      </c>
      <c r="G52" s="29">
        <f>+C52-(C$7+F52*C$8)</f>
        <v>2.7552000028663315E-3</v>
      </c>
      <c r="H52" s="29">
        <f>+C52-(C$7+F52*C$8)</f>
        <v>2.7552000028663315E-3</v>
      </c>
      <c r="I52" s="29"/>
      <c r="J52" s="29"/>
      <c r="K52" s="29"/>
      <c r="M52" s="29"/>
      <c r="N52" s="29"/>
      <c r="O52" s="29"/>
      <c r="P52" s="29"/>
      <c r="Q52" s="92">
        <f>+C52-15018.5</f>
        <v>19561.955000000002</v>
      </c>
    </row>
    <row r="53" spans="1:17">
      <c r="A53" s="25" t="s">
        <v>56</v>
      </c>
      <c r="B53" s="26" t="s">
        <v>45</v>
      </c>
      <c r="C53" s="27">
        <v>34664.44</v>
      </c>
      <c r="D53" s="28"/>
      <c r="E53" s="29">
        <f>+(C53-C$7)/C$8</f>
        <v>-14796.009310260722</v>
      </c>
      <c r="F53" s="29">
        <f>ROUND(2*E53,0)/2</f>
        <v>-14796</v>
      </c>
      <c r="G53" s="29">
        <f>+C53-(C$7+F53*C$8)</f>
        <v>-6.6271999967284501E-3</v>
      </c>
      <c r="H53" s="29">
        <f>+C53-(C$7+F53*C$8)</f>
        <v>-6.6271999967284501E-3</v>
      </c>
      <c r="I53" s="29"/>
      <c r="J53" s="29"/>
      <c r="K53" s="29"/>
      <c r="M53" s="29"/>
      <c r="N53" s="29"/>
      <c r="O53" s="29"/>
      <c r="P53" s="29"/>
      <c r="Q53" s="92">
        <f>+C53-15018.5</f>
        <v>19645.940000000002</v>
      </c>
    </row>
    <row r="54" spans="1:17">
      <c r="A54" s="25" t="s">
        <v>57</v>
      </c>
      <c r="B54" s="26" t="s">
        <v>45</v>
      </c>
      <c r="C54" s="27">
        <v>35010.385000000002</v>
      </c>
      <c r="D54" s="28"/>
      <c r="E54" s="29">
        <f>+(C54-C$7)/C$8</f>
        <v>-14310.006451098085</v>
      </c>
      <c r="F54" s="29">
        <f>ROUND(2*E54,0)/2</f>
        <v>-14310</v>
      </c>
      <c r="G54" s="29">
        <f>+C54-(C$7+F54*C$8)</f>
        <v>-4.5919999975012615E-3</v>
      </c>
      <c r="H54" s="29">
        <f>+C54-(C$7+F54*C$8)</f>
        <v>-4.5919999975012615E-3</v>
      </c>
      <c r="I54" s="29"/>
      <c r="J54" s="29"/>
      <c r="K54" s="29"/>
      <c r="M54" s="29"/>
      <c r="N54" s="29"/>
      <c r="O54" s="29"/>
      <c r="P54" s="29"/>
      <c r="Q54" s="92">
        <f>+C54-15018.5</f>
        <v>19991.885000000002</v>
      </c>
    </row>
    <row r="55" spans="1:17">
      <c r="A55" s="25" t="s">
        <v>58</v>
      </c>
      <c r="B55" s="26" t="s">
        <v>45</v>
      </c>
      <c r="C55" s="27">
        <v>35341.383000000002</v>
      </c>
      <c r="D55" s="28"/>
      <c r="E55" s="29">
        <f>+(C55-C$7)/C$8</f>
        <v>-13845.001972417616</v>
      </c>
      <c r="F55" s="29">
        <f>ROUND(2*E55,0)/2</f>
        <v>-13845</v>
      </c>
      <c r="G55" s="29">
        <f>+C55-(C$7+F55*C$8)</f>
        <v>-1.4039999950909987E-3</v>
      </c>
      <c r="H55" s="29">
        <f>G55</f>
        <v>-1.4039999950909987E-3</v>
      </c>
      <c r="I55" s="29"/>
      <c r="J55" s="29"/>
      <c r="K55" s="29"/>
      <c r="N55" s="29"/>
      <c r="O55" s="29"/>
      <c r="P55" s="29"/>
      <c r="Q55" s="92">
        <f>+C55-15018.5</f>
        <v>20322.883000000002</v>
      </c>
    </row>
    <row r="56" spans="1:17">
      <c r="A56" s="25" t="s">
        <v>58</v>
      </c>
      <c r="B56" s="26" t="s">
        <v>45</v>
      </c>
      <c r="C56" s="27">
        <v>35366.302000000003</v>
      </c>
      <c r="D56" s="28"/>
      <c r="E56" s="29">
        <f>+(C56-C$7)/C$8</f>
        <v>-13809.994369337719</v>
      </c>
      <c r="F56" s="29">
        <f>ROUND(2*E56,0)/2</f>
        <v>-13810</v>
      </c>
      <c r="G56" s="29">
        <f>+C56-(C$7+F56*C$8)</f>
        <v>4.0080000035231933E-3</v>
      </c>
      <c r="H56" s="29">
        <f>G56</f>
        <v>4.0080000035231933E-3</v>
      </c>
      <c r="I56" s="29"/>
      <c r="J56" s="29"/>
      <c r="K56" s="29"/>
      <c r="N56" s="29"/>
      <c r="O56" s="29"/>
      <c r="P56" s="29"/>
      <c r="Q56" s="92">
        <f>+C56-15018.5</f>
        <v>20347.802000000003</v>
      </c>
    </row>
    <row r="57" spans="1:17">
      <c r="A57" s="25" t="s">
        <v>59</v>
      </c>
      <c r="B57" s="26" t="s">
        <v>45</v>
      </c>
      <c r="C57" s="27">
        <v>35699.432000000001</v>
      </c>
      <c r="D57" s="28"/>
      <c r="E57" s="29">
        <f>+(C57-C$7)/C$8</f>
        <v>-13341.9947379719</v>
      </c>
      <c r="F57" s="29">
        <f>ROUND(2*E57,0)/2</f>
        <v>-13342</v>
      </c>
      <c r="G57" s="29">
        <f>+C57-(C$7+F57*C$8)</f>
        <v>3.7455999990925193E-3</v>
      </c>
      <c r="H57" s="29">
        <f>G57</f>
        <v>3.7455999990925193E-3</v>
      </c>
      <c r="I57" s="29"/>
      <c r="J57" s="29"/>
      <c r="K57" s="29"/>
      <c r="N57" s="29"/>
      <c r="O57" s="29"/>
      <c r="P57" s="29"/>
      <c r="Q57" s="92">
        <f>+C57-15018.5</f>
        <v>20680.932000000001</v>
      </c>
    </row>
    <row r="58" spans="1:17">
      <c r="A58" s="25" t="s">
        <v>59</v>
      </c>
      <c r="B58" s="26" t="s">
        <v>45</v>
      </c>
      <c r="C58" s="27">
        <v>35719.355000000003</v>
      </c>
      <c r="D58" s="28"/>
      <c r="E58" s="29">
        <f>+(C58-C$7)/C$8</f>
        <v>-13314.005794749428</v>
      </c>
      <c r="F58" s="29">
        <f>ROUND(2*E58,0)/2</f>
        <v>-13314</v>
      </c>
      <c r="G58" s="29">
        <f>+C58-(C$7+F58*C$8)</f>
        <v>-4.1247999979532324E-3</v>
      </c>
      <c r="H58" s="29">
        <f>G58</f>
        <v>-4.1247999979532324E-3</v>
      </c>
      <c r="I58" s="29"/>
      <c r="J58" s="29"/>
      <c r="K58" s="29"/>
      <c r="N58" s="29"/>
      <c r="O58" s="29"/>
      <c r="P58" s="29"/>
      <c r="Q58" s="92">
        <f>+C58-15018.5</f>
        <v>20700.855000000003</v>
      </c>
    </row>
    <row r="59" spans="1:17">
      <c r="A59" s="25" t="s">
        <v>59</v>
      </c>
      <c r="B59" s="26" t="s">
        <v>45</v>
      </c>
      <c r="C59" s="27">
        <v>35731.449000000001</v>
      </c>
      <c r="D59" s="28"/>
      <c r="E59" s="29">
        <f>+(C59-C$7)/C$8</f>
        <v>-13297.015468024914</v>
      </c>
      <c r="F59" s="29">
        <f>ROUND(2*E59,0)/2</f>
        <v>-13297</v>
      </c>
      <c r="G59" s="29">
        <f>+C59-(C$7+F59*C$8)</f>
        <v>-1.1010399997758213E-2</v>
      </c>
      <c r="H59" s="29">
        <f>G59</f>
        <v>-1.1010399997758213E-2</v>
      </c>
      <c r="I59" s="29"/>
      <c r="J59" s="29"/>
      <c r="K59" s="29"/>
      <c r="N59" s="29"/>
      <c r="O59" s="29"/>
      <c r="P59" s="29"/>
      <c r="Q59" s="92">
        <f>+C59-15018.5</f>
        <v>20712.949000000001</v>
      </c>
    </row>
    <row r="60" spans="1:17">
      <c r="A60" s="25" t="s">
        <v>59</v>
      </c>
      <c r="B60" s="26" t="s">
        <v>45</v>
      </c>
      <c r="C60" s="27">
        <v>35746.409</v>
      </c>
      <c r="D60" s="28"/>
      <c r="E60" s="29">
        <f>+(C60-C$7)/C$8</f>
        <v>-13275.998824416616</v>
      </c>
      <c r="F60" s="29">
        <f>ROUND(2*E60,0)/2</f>
        <v>-13276</v>
      </c>
      <c r="G60" s="29">
        <f>+C60-(C$7+F60*C$8)</f>
        <v>8.3679999806918204E-4</v>
      </c>
      <c r="H60" s="29">
        <f>G60</f>
        <v>8.3679999806918204E-4</v>
      </c>
      <c r="I60" s="29"/>
      <c r="J60" s="29"/>
      <c r="K60" s="29"/>
      <c r="N60" s="29"/>
      <c r="O60" s="29"/>
      <c r="P60" s="29"/>
      <c r="Q60" s="92">
        <f>+C60-15018.5</f>
        <v>20727.909</v>
      </c>
    </row>
    <row r="61" spans="1:17">
      <c r="A61" s="25" t="s">
        <v>60</v>
      </c>
      <c r="B61" s="26" t="s">
        <v>45</v>
      </c>
      <c r="C61" s="27">
        <v>35838.231</v>
      </c>
      <c r="D61" s="28"/>
      <c r="E61" s="29">
        <f>+(C61-C$7)/C$8</f>
        <v>-13147.002149991398</v>
      </c>
      <c r="F61" s="29">
        <f>ROUND(2*E61,0)/2</f>
        <v>-13147</v>
      </c>
      <c r="G61" s="29">
        <f>+C61-(C$7+F61*C$8)</f>
        <v>-1.5303999971365556E-3</v>
      </c>
      <c r="H61" s="29"/>
      <c r="I61" s="29">
        <f>+C61-(C$7+F61*C$8)</f>
        <v>-1.5303999971365556E-3</v>
      </c>
      <c r="J61" s="29"/>
      <c r="K61" s="29"/>
      <c r="M61" s="29"/>
      <c r="N61" s="29"/>
      <c r="O61" s="29"/>
      <c r="P61" s="29"/>
      <c r="Q61" s="92">
        <f>+C61-15018.5</f>
        <v>20819.731</v>
      </c>
    </row>
    <row r="62" spans="1:17">
      <c r="A62" s="25" t="s">
        <v>60</v>
      </c>
      <c r="B62" s="26" t="s">
        <v>45</v>
      </c>
      <c r="C62" s="27">
        <v>36079.548999999999</v>
      </c>
      <c r="D62" s="28"/>
      <c r="E62" s="29">
        <f>+(C62-C$7)/C$8</f>
        <v>-12807.985144492231</v>
      </c>
      <c r="F62" s="29">
        <f>ROUND(2*E62,0)/2</f>
        <v>-12808</v>
      </c>
      <c r="G62" s="29">
        <f>+C62-(C$7+F62*C$8)</f>
        <v>1.0574400002951734E-2</v>
      </c>
      <c r="H62" s="29"/>
      <c r="I62" s="29">
        <f>+C62-(C$7+F62*C$8)</f>
        <v>1.0574400002951734E-2</v>
      </c>
      <c r="J62" s="29"/>
      <c r="K62" s="29"/>
      <c r="M62" s="29"/>
      <c r="N62" s="29"/>
      <c r="O62" s="29"/>
      <c r="P62" s="29"/>
      <c r="Q62" s="92">
        <f>+C62-15018.5</f>
        <v>21061.048999999999</v>
      </c>
    </row>
    <row r="63" spans="1:17">
      <c r="A63" s="25" t="s">
        <v>61</v>
      </c>
      <c r="B63" s="26" t="s">
        <v>45</v>
      </c>
      <c r="C63" s="27">
        <v>36450.39</v>
      </c>
      <c r="D63" s="28"/>
      <c r="E63" s="29">
        <f>+(C63-C$7)/C$8</f>
        <v>-12287.006993934392</v>
      </c>
      <c r="F63" s="29">
        <f>ROUND(2*E63,0)/2</f>
        <v>-12287</v>
      </c>
      <c r="G63" s="29">
        <f>+C63-(C$7+F63*C$8)</f>
        <v>-4.9784000002546236E-3</v>
      </c>
      <c r="H63" s="29">
        <f>G63</f>
        <v>-4.9784000002546236E-3</v>
      </c>
      <c r="I63" s="29"/>
      <c r="J63" s="29"/>
      <c r="K63" s="29"/>
      <c r="N63" s="29"/>
      <c r="O63" s="29"/>
      <c r="P63" s="29"/>
      <c r="Q63" s="92">
        <f>+C63-15018.5</f>
        <v>21431.89</v>
      </c>
    </row>
    <row r="64" spans="1:17">
      <c r="A64" s="25" t="s">
        <v>62</v>
      </c>
      <c r="B64" s="26" t="s">
        <v>45</v>
      </c>
      <c r="C64" s="27">
        <v>36455.377999999997</v>
      </c>
      <c r="D64" s="28"/>
      <c r="E64" s="29">
        <f>+(C64-C$7)/C$8</f>
        <v>-12279.99957292382</v>
      </c>
      <c r="F64" s="29">
        <f>ROUND(2*E64,0)/2</f>
        <v>-12280</v>
      </c>
      <c r="G64" s="29">
        <f>+C64-(C$7+F64*C$8)</f>
        <v>3.0400000105146319E-4</v>
      </c>
      <c r="H64" s="29"/>
      <c r="I64" s="29">
        <f>+C64-(C$7+F64*C$8)</f>
        <v>3.0400000105146319E-4</v>
      </c>
      <c r="J64" s="29"/>
      <c r="K64" s="29"/>
      <c r="M64" s="29"/>
      <c r="N64" s="29"/>
      <c r="O64" s="29"/>
      <c r="P64" s="29"/>
      <c r="Q64" s="92">
        <f>+C64-15018.5</f>
        <v>21436.877999999997</v>
      </c>
    </row>
    <row r="65" spans="1:17">
      <c r="A65" s="25" t="s">
        <v>60</v>
      </c>
      <c r="B65" s="26" t="s">
        <v>45</v>
      </c>
      <c r="C65" s="27">
        <v>36462.487999999998</v>
      </c>
      <c r="D65" s="28"/>
      <c r="E65" s="29">
        <f>+(C65-C$7)/C$8</f>
        <v>-12270.011047786453</v>
      </c>
      <c r="F65" s="29">
        <f>ROUND(2*E65,0)/2</f>
        <v>-12270</v>
      </c>
      <c r="G65" s="29">
        <f>+C65-(C$7+F65*C$8)</f>
        <v>-7.8639999992446974E-3</v>
      </c>
      <c r="H65" s="29"/>
      <c r="I65" s="29">
        <f>+C65-(C$7+F65*C$8)</f>
        <v>-7.8639999992446974E-3</v>
      </c>
      <c r="J65" s="29"/>
      <c r="K65" s="29"/>
      <c r="M65" s="29"/>
      <c r="N65" s="29"/>
      <c r="O65" s="29"/>
      <c r="P65" s="29"/>
      <c r="Q65" s="92">
        <f>+C65-15018.5</f>
        <v>21443.987999999998</v>
      </c>
    </row>
    <row r="66" spans="1:17">
      <c r="A66" s="25" t="s">
        <v>60</v>
      </c>
      <c r="B66" s="26" t="s">
        <v>45</v>
      </c>
      <c r="C66" s="27">
        <v>36818.387999999999</v>
      </c>
      <c r="D66" s="28"/>
      <c r="E66" s="29">
        <f>+(C66-C$7)/C$8</f>
        <v>-11770.022848575642</v>
      </c>
      <c r="F66" s="29">
        <f>ROUND(2*E66,0)/2</f>
        <v>-11770</v>
      </c>
      <c r="G66" s="29">
        <f>+C66-(C$7+F66*C$8)</f>
        <v>-1.626399999804562E-2</v>
      </c>
      <c r="H66" s="29"/>
      <c r="I66" s="29">
        <f>+C66-(C$7+F66*C$8)</f>
        <v>-1.626399999804562E-2</v>
      </c>
      <c r="J66" s="29"/>
      <c r="K66" s="29"/>
      <c r="M66" s="29"/>
      <c r="N66" s="29"/>
      <c r="O66" s="29"/>
      <c r="P66" s="29"/>
      <c r="Q66" s="92">
        <f>+C66-15018.5</f>
        <v>21799.887999999999</v>
      </c>
    </row>
    <row r="67" spans="1:17">
      <c r="A67" s="25" t="s">
        <v>63</v>
      </c>
      <c r="B67" s="26" t="s">
        <v>45</v>
      </c>
      <c r="C67" s="27">
        <v>37193.535000000003</v>
      </c>
      <c r="D67" s="28"/>
      <c r="E67" s="29">
        <f>+(C67-C$7)/C$8</f>
        <v>-11242.995388701129</v>
      </c>
      <c r="F67" s="29">
        <f>ROUND(2*E67,0)/2</f>
        <v>-11243</v>
      </c>
      <c r="G67" s="29">
        <f>+C67-(C$7+F67*C$8)</f>
        <v>3.2824000081745908E-3</v>
      </c>
      <c r="H67" s="29"/>
      <c r="I67" s="29">
        <f>+C67-(C$7+F67*C$8)</f>
        <v>3.2824000081745908E-3</v>
      </c>
      <c r="J67" s="29"/>
      <c r="K67" s="29"/>
      <c r="M67" s="29"/>
      <c r="N67" s="29"/>
      <c r="O67" s="29"/>
      <c r="P67" s="29"/>
      <c r="Q67" s="92">
        <f>+C67-15018.5</f>
        <v>22175.035000000003</v>
      </c>
    </row>
    <row r="68" spans="1:17">
      <c r="A68" s="25" t="s">
        <v>64</v>
      </c>
      <c r="B68" s="26" t="s">
        <v>45</v>
      </c>
      <c r="C68" s="27">
        <v>37193.54</v>
      </c>
      <c r="D68" s="28"/>
      <c r="E68" s="29">
        <f>+(C68-C$7)/C$8</f>
        <v>-11242.988364421852</v>
      </c>
      <c r="F68" s="29">
        <f>ROUND(2*E68,0)/2</f>
        <v>-11243</v>
      </c>
      <c r="G68" s="29">
        <f>+C68-(C$7+F68*C$8)</f>
        <v>8.282400005555246E-3</v>
      </c>
      <c r="H68" s="29">
        <f>G68</f>
        <v>8.282400005555246E-3</v>
      </c>
      <c r="I68" s="29"/>
      <c r="J68" s="29"/>
      <c r="K68" s="29"/>
      <c r="N68" s="29"/>
      <c r="O68" s="29"/>
      <c r="P68" s="29"/>
      <c r="Q68" s="92">
        <f>+C68-15018.5</f>
        <v>22175.040000000001</v>
      </c>
    </row>
    <row r="69" spans="1:17">
      <c r="A69" s="25" t="s">
        <v>63</v>
      </c>
      <c r="B69" s="26" t="s">
        <v>45</v>
      </c>
      <c r="C69" s="27">
        <v>37196.381000000001</v>
      </c>
      <c r="D69" s="28"/>
      <c r="E69" s="29">
        <f>+(C69-C$7)/C$8</f>
        <v>-11238.997168934473</v>
      </c>
      <c r="F69" s="29">
        <f>ROUND(2*E69,0)/2</f>
        <v>-11239</v>
      </c>
      <c r="G69" s="29">
        <f>+C69-(C$7+F69*C$8)</f>
        <v>2.0152000070083886E-3</v>
      </c>
      <c r="H69" s="29"/>
      <c r="I69" s="29">
        <f>+C69-(C$7+F69*C$8)</f>
        <v>2.0152000070083886E-3</v>
      </c>
      <c r="J69" s="29"/>
      <c r="K69" s="29"/>
      <c r="M69" s="29"/>
      <c r="N69" s="29"/>
      <c r="O69" s="29"/>
      <c r="P69" s="29"/>
      <c r="Q69" s="92">
        <f>+C69-15018.5</f>
        <v>22177.881000000001</v>
      </c>
    </row>
    <row r="70" spans="1:17">
      <c r="A70" s="25" t="s">
        <v>65</v>
      </c>
      <c r="B70" s="26" t="s">
        <v>45</v>
      </c>
      <c r="C70" s="27">
        <v>37196.383000000002</v>
      </c>
      <c r="D70" s="28"/>
      <c r="E70" s="29">
        <f>+(C70-C$7)/C$8</f>
        <v>-11238.994359222761</v>
      </c>
      <c r="F70" s="29">
        <f>ROUND(2*E70,0)/2</f>
        <v>-11239</v>
      </c>
      <c r="G70" s="29">
        <f>+C70-(C$7+F70*C$8)</f>
        <v>4.0152000074158423E-3</v>
      </c>
      <c r="H70" s="29">
        <f>G70</f>
        <v>4.0152000074158423E-3</v>
      </c>
      <c r="I70" s="29"/>
      <c r="J70" s="29"/>
      <c r="K70" s="29"/>
      <c r="N70" s="29"/>
      <c r="O70" s="29"/>
      <c r="P70" s="29"/>
      <c r="Q70" s="92">
        <f>+C70-15018.5</f>
        <v>22177.883000000002</v>
      </c>
    </row>
    <row r="71" spans="1:17">
      <c r="A71" s="25" t="s">
        <v>63</v>
      </c>
      <c r="B71" s="26" t="s">
        <v>45</v>
      </c>
      <c r="C71" s="27">
        <v>37196.391000000003</v>
      </c>
      <c r="D71" s="28"/>
      <c r="E71" s="29">
        <f>+(C71-C$7)/C$8</f>
        <v>-11238.983120375908</v>
      </c>
      <c r="F71" s="29">
        <f>ROUND(2*E71,0)/2</f>
        <v>-11239</v>
      </c>
      <c r="G71" s="29">
        <f>+C71-(C$7+F71*C$8)</f>
        <v>1.2015200009045657E-2</v>
      </c>
      <c r="H71" s="29"/>
      <c r="I71" s="29">
        <f>+C71-(C$7+F71*C$8)</f>
        <v>1.2015200009045657E-2</v>
      </c>
      <c r="J71" s="29"/>
      <c r="K71" s="29"/>
      <c r="M71" s="29"/>
      <c r="N71" s="29"/>
      <c r="O71" s="29"/>
      <c r="P71" s="29"/>
      <c r="Q71" s="92">
        <f>+C71-15018.5</f>
        <v>22177.891000000003</v>
      </c>
    </row>
    <row r="72" spans="1:17">
      <c r="A72" s="25" t="s">
        <v>66</v>
      </c>
      <c r="B72" s="26" t="s">
        <v>45</v>
      </c>
      <c r="C72" s="27">
        <v>37270.402999999998</v>
      </c>
      <c r="D72" s="28"/>
      <c r="E72" s="29">
        <f>+(C72-C$7)/C$8</f>
        <v>-11135.006928749081</v>
      </c>
      <c r="F72" s="29">
        <f>ROUND(2*E72,0)/2</f>
        <v>-11135</v>
      </c>
      <c r="G72" s="29">
        <f>+C72-(C$7+F72*C$8)</f>
        <v>-4.9319999961880967E-3</v>
      </c>
      <c r="H72" s="29">
        <f>+C72-(C$7+F72*C$8)</f>
        <v>-4.9319999961880967E-3</v>
      </c>
      <c r="I72" s="29"/>
      <c r="J72" s="29"/>
      <c r="K72" s="29"/>
      <c r="M72" s="29"/>
      <c r="N72" s="29"/>
      <c r="O72" s="29"/>
      <c r="P72" s="29"/>
      <c r="Q72" s="92">
        <f>+C72-15018.5</f>
        <v>22251.902999999998</v>
      </c>
    </row>
    <row r="73" spans="1:17">
      <c r="A73" s="25" t="s">
        <v>66</v>
      </c>
      <c r="B73" s="26" t="s">
        <v>45</v>
      </c>
      <c r="C73" s="27">
        <v>37270.406000000003</v>
      </c>
      <c r="D73" s="28"/>
      <c r="E73" s="29">
        <f>+(C73-C$7)/C$8</f>
        <v>-11135.002714181506</v>
      </c>
      <c r="F73" s="29">
        <f>ROUND(2*E73,0)/2</f>
        <v>-11135</v>
      </c>
      <c r="G73" s="29">
        <f>+C73-(C$7+F73*C$8)</f>
        <v>-1.9319999919389375E-3</v>
      </c>
      <c r="H73" s="29">
        <f>+C73-(C$7+F73*C$8)</f>
        <v>-1.9319999919389375E-3</v>
      </c>
      <c r="I73" s="29"/>
      <c r="J73" s="29"/>
      <c r="K73" s="29"/>
      <c r="M73" s="29"/>
      <c r="N73" s="29"/>
      <c r="O73" s="29"/>
      <c r="P73" s="29"/>
      <c r="Q73" s="92">
        <f>+C73-15018.5</f>
        <v>22251.906000000003</v>
      </c>
    </row>
    <row r="74" spans="1:17">
      <c r="A74" s="25" t="s">
        <v>64</v>
      </c>
      <c r="B74" s="26" t="s">
        <v>45</v>
      </c>
      <c r="C74" s="27">
        <v>37517.400999999998</v>
      </c>
      <c r="D74" s="28"/>
      <c r="E74" s="29">
        <f>+(C74-C$7)/C$8</f>
        <v>-10788.01034198687</v>
      </c>
      <c r="F74" s="29">
        <f>ROUND(2*E74,0)/2</f>
        <v>-10788</v>
      </c>
      <c r="G74" s="29">
        <f>+C74-(C$7+F74*C$8)</f>
        <v>-7.3616000008769333E-3</v>
      </c>
      <c r="H74" s="29">
        <f>G74</f>
        <v>-7.3616000008769333E-3</v>
      </c>
      <c r="I74" s="29"/>
      <c r="J74" s="29"/>
      <c r="K74" s="29"/>
      <c r="N74" s="29"/>
      <c r="O74" s="29"/>
      <c r="P74" s="29"/>
      <c r="Q74" s="92">
        <f>+C74-15018.5</f>
        <v>22498.900999999998</v>
      </c>
    </row>
    <row r="75" spans="1:17">
      <c r="A75" s="25" t="s">
        <v>64</v>
      </c>
      <c r="B75" s="26" t="s">
        <v>45</v>
      </c>
      <c r="C75" s="27">
        <v>37517.404999999999</v>
      </c>
      <c r="D75" s="28"/>
      <c r="E75" s="29">
        <f>+(C75-C$7)/C$8</f>
        <v>-10788.004722563444</v>
      </c>
      <c r="F75" s="29">
        <f>ROUND(2*E75,0)/2</f>
        <v>-10788</v>
      </c>
      <c r="G75" s="29">
        <f>+C75-(C$7+F75*C$8)</f>
        <v>-3.3616000000620261E-3</v>
      </c>
      <c r="H75" s="29">
        <f>G75</f>
        <v>-3.3616000000620261E-3</v>
      </c>
      <c r="I75" s="29"/>
      <c r="J75" s="29"/>
      <c r="K75" s="29"/>
      <c r="N75" s="29"/>
      <c r="O75" s="29"/>
      <c r="P75" s="29"/>
      <c r="Q75" s="92">
        <f>+C75-15018.5</f>
        <v>22498.904999999999</v>
      </c>
    </row>
    <row r="76" spans="1:17">
      <c r="A76" s="25" t="s">
        <v>64</v>
      </c>
      <c r="B76" s="26" t="s">
        <v>45</v>
      </c>
      <c r="C76" s="27">
        <v>37517.410000000003</v>
      </c>
      <c r="D76" s="28"/>
      <c r="E76" s="29">
        <f>+(C76-C$7)/C$8</f>
        <v>-10787.997698284156</v>
      </c>
      <c r="F76" s="29">
        <f>ROUND(2*E76,0)/2</f>
        <v>-10788</v>
      </c>
      <c r="G76" s="29">
        <f>+C76-(C$7+F76*C$8)</f>
        <v>1.6384000045945868E-3</v>
      </c>
      <c r="H76" s="29">
        <f>G76</f>
        <v>1.6384000045945868E-3</v>
      </c>
      <c r="I76" s="29"/>
      <c r="J76" s="29"/>
      <c r="K76" s="29"/>
      <c r="N76" s="29"/>
      <c r="O76" s="29"/>
      <c r="P76" s="29"/>
      <c r="Q76" s="92">
        <f>+C76-15018.5</f>
        <v>22498.910000000003</v>
      </c>
    </row>
    <row r="77" spans="1:17">
      <c r="A77" s="25" t="s">
        <v>64</v>
      </c>
      <c r="B77" s="26" t="s">
        <v>45</v>
      </c>
      <c r="C77" s="27">
        <v>37517.413999999997</v>
      </c>
      <c r="D77" s="28"/>
      <c r="E77" s="29">
        <f>+(C77-C$7)/C$8</f>
        <v>-10787.992078860741</v>
      </c>
      <c r="F77" s="29">
        <f>ROUND(2*E77,0)/2</f>
        <v>-10788</v>
      </c>
      <c r="G77" s="29">
        <f>+C77-(C$7+F77*C$8)</f>
        <v>5.6383999981335364E-3</v>
      </c>
      <c r="H77" s="29">
        <f>G77</f>
        <v>5.6383999981335364E-3</v>
      </c>
      <c r="I77" s="29"/>
      <c r="J77" s="29"/>
      <c r="K77" s="29"/>
      <c r="N77" s="29"/>
      <c r="O77" s="29"/>
      <c r="P77" s="29"/>
      <c r="Q77" s="92">
        <f>+C77-15018.5</f>
        <v>22498.913999999997</v>
      </c>
    </row>
    <row r="78" spans="1:17">
      <c r="A78" s="25" t="s">
        <v>67</v>
      </c>
      <c r="B78" s="26" t="s">
        <v>45</v>
      </c>
      <c r="C78" s="27">
        <v>37522.3946</v>
      </c>
      <c r="D78" s="28"/>
      <c r="E78" s="29">
        <f>+(C78-C$7)/C$8</f>
        <v>-10780.995053783497</v>
      </c>
      <c r="F78" s="29">
        <f>ROUND(2*E78,0)/2</f>
        <v>-10781</v>
      </c>
      <c r="G78" s="29">
        <f>+C78-(C$7+F78*C$8)</f>
        <v>3.5208000044804066E-3</v>
      </c>
      <c r="H78" s="29">
        <f>G78</f>
        <v>3.5208000044804066E-3</v>
      </c>
      <c r="I78" s="29"/>
      <c r="J78" s="29"/>
      <c r="K78" s="29"/>
      <c r="N78" s="29"/>
      <c r="O78" s="29"/>
      <c r="P78" s="29"/>
      <c r="Q78" s="92">
        <f>+C78-15018.5</f>
        <v>22503.8946</v>
      </c>
    </row>
    <row r="79" spans="1:17">
      <c r="A79" s="25" t="s">
        <v>67</v>
      </c>
      <c r="B79" s="26" t="s">
        <v>68</v>
      </c>
      <c r="C79" s="27">
        <v>37523.462</v>
      </c>
      <c r="D79" s="28"/>
      <c r="E79" s="29">
        <f>+(C79-C$7)/C$8</f>
        <v>-10779.495510642622</v>
      </c>
      <c r="F79" s="29">
        <f>ROUND(2*E79,0)/2</f>
        <v>-10779.5</v>
      </c>
      <c r="G79" s="29">
        <f>+C79-(C$7+F79*C$8)</f>
        <v>3.1956000020727515E-3</v>
      </c>
      <c r="H79" s="29">
        <f>G79</f>
        <v>3.1956000020727515E-3</v>
      </c>
      <c r="I79" s="29"/>
      <c r="J79" s="29"/>
      <c r="K79" s="29"/>
      <c r="N79" s="29"/>
      <c r="O79" s="29"/>
      <c r="P79" s="29"/>
      <c r="Q79" s="92">
        <f>+C79-15018.5</f>
        <v>22504.962</v>
      </c>
    </row>
    <row r="80" spans="1:17">
      <c r="A80" s="25" t="s">
        <v>67</v>
      </c>
      <c r="B80" s="26" t="s">
        <v>45</v>
      </c>
      <c r="C80" s="27">
        <v>37527.3776</v>
      </c>
      <c r="D80" s="28"/>
      <c r="E80" s="29">
        <f>+(C80-C$7)/C$8</f>
        <v>-10773.994657052204</v>
      </c>
      <c r="F80" s="29">
        <f>ROUND(2*E80,0)/2</f>
        <v>-10774</v>
      </c>
      <c r="G80" s="29">
        <f>+C80-(C$7+F80*C$8)</f>
        <v>3.8032000011298805E-3</v>
      </c>
      <c r="H80" s="29">
        <f>G80</f>
        <v>3.8032000011298805E-3</v>
      </c>
      <c r="I80" s="29"/>
      <c r="J80" s="29"/>
      <c r="K80" s="29"/>
      <c r="N80" s="29"/>
      <c r="O80" s="29"/>
      <c r="P80" s="29"/>
      <c r="Q80" s="92">
        <f>+C80-15018.5</f>
        <v>22508.8776</v>
      </c>
    </row>
    <row r="81" spans="1:17">
      <c r="A81" s="25" t="s">
        <v>67</v>
      </c>
      <c r="B81" s="26" t="s">
        <v>45</v>
      </c>
      <c r="C81" s="27">
        <v>37544.461000000003</v>
      </c>
      <c r="D81" s="28"/>
      <c r="E81" s="29">
        <f>+(C81-C$7)/C$8</f>
        <v>-10749.99494251891</v>
      </c>
      <c r="F81" s="29">
        <f>ROUND(2*E81,0)/2</f>
        <v>-10750</v>
      </c>
      <c r="G81" s="29">
        <f>+C81-(C$7+F81*C$8)</f>
        <v>3.6000000036437996E-3</v>
      </c>
      <c r="H81" s="29">
        <f>G81</f>
        <v>3.6000000036437996E-3</v>
      </c>
      <c r="I81" s="29"/>
      <c r="J81" s="29"/>
      <c r="K81" s="29"/>
      <c r="N81" s="29"/>
      <c r="O81" s="29"/>
      <c r="P81" s="29"/>
      <c r="Q81" s="92">
        <f>+C81-15018.5</f>
        <v>22525.961000000003</v>
      </c>
    </row>
    <row r="82" spans="1:17">
      <c r="A82" s="25" t="s">
        <v>64</v>
      </c>
      <c r="B82" s="26" t="s">
        <v>45</v>
      </c>
      <c r="C82" s="27">
        <v>37556.540999999997</v>
      </c>
      <c r="D82" s="28"/>
      <c r="E82" s="29">
        <f>+(C82-C$7)/C$8</f>
        <v>-10733.024283776387</v>
      </c>
      <c r="F82" s="29">
        <f>ROUND(2*E82,0)/2</f>
        <v>-10733</v>
      </c>
      <c r="G82" s="29">
        <f>+C82-(C$7+F82*C$8)</f>
        <v>-1.7285599999013357E-2</v>
      </c>
      <c r="H82" s="29">
        <f>G82</f>
        <v>-1.7285599999013357E-2</v>
      </c>
      <c r="I82" s="29"/>
      <c r="J82" s="29"/>
      <c r="K82" s="29"/>
      <c r="N82" s="29"/>
      <c r="O82" s="29"/>
      <c r="P82" s="29"/>
      <c r="Q82" s="92">
        <f>+C82-15018.5</f>
        <v>22538.040999999997</v>
      </c>
    </row>
    <row r="83" spans="1:17">
      <c r="A83" s="25" t="s">
        <v>67</v>
      </c>
      <c r="B83" s="26" t="s">
        <v>45</v>
      </c>
      <c r="C83" s="27">
        <v>37559.409599999999</v>
      </c>
      <c r="D83" s="28"/>
      <c r="E83" s="29">
        <f>+(C83-C$7)/C$8</f>
        <v>-10728.994314267376</v>
      </c>
      <c r="F83" s="29">
        <f>ROUND(2*E83,0)/2</f>
        <v>-10729</v>
      </c>
      <c r="G83" s="29">
        <f>+C83-(C$7+F83*C$8)</f>
        <v>4.0472000036970712E-3</v>
      </c>
      <c r="H83" s="29">
        <f>G83</f>
        <v>4.0472000036970712E-3</v>
      </c>
      <c r="I83" s="29"/>
      <c r="J83" s="29"/>
      <c r="K83" s="29"/>
      <c r="N83" s="29"/>
      <c r="O83" s="29"/>
      <c r="P83" s="29"/>
      <c r="Q83" s="92">
        <f>+C83-15018.5</f>
        <v>22540.909599999999</v>
      </c>
    </row>
    <row r="84" spans="1:17">
      <c r="A84" s="25" t="s">
        <v>69</v>
      </c>
      <c r="B84" s="26" t="s">
        <v>45</v>
      </c>
      <c r="C84" s="27">
        <v>37626.319000000003</v>
      </c>
      <c r="D84" s="28"/>
      <c r="E84" s="29">
        <f>+(C84-C$7)/C$8</f>
        <v>-10634.996251844568</v>
      </c>
      <c r="F84" s="29">
        <f>ROUND(2*E84,0)/2</f>
        <v>-10635</v>
      </c>
      <c r="G84" s="29">
        <f>+C84-(C$7+F84*C$8)</f>
        <v>2.6680000082706101E-3</v>
      </c>
      <c r="H84" s="29"/>
      <c r="I84" s="29">
        <f>+C84-(C$7+F84*C$8)</f>
        <v>2.6680000082706101E-3</v>
      </c>
      <c r="J84" s="29"/>
      <c r="K84" s="29"/>
      <c r="M84" s="29"/>
      <c r="N84" s="29"/>
      <c r="O84" s="29"/>
      <c r="P84" s="29"/>
      <c r="Q84" s="92">
        <f>+C84-15018.5</f>
        <v>22607.819000000003</v>
      </c>
    </row>
    <row r="85" spans="1:17">
      <c r="A85" s="25" t="s">
        <v>60</v>
      </c>
      <c r="B85" s="26" t="s">
        <v>45</v>
      </c>
      <c r="C85" s="27">
        <v>37668.315999999999</v>
      </c>
      <c r="D85" s="28"/>
      <c r="E85" s="29">
        <f>+(C85-C$7)/C$8</f>
        <v>-10575.996520453013</v>
      </c>
      <c r="F85" s="29">
        <f>ROUND(2*E85,0)/2</f>
        <v>-10576</v>
      </c>
      <c r="G85" s="29">
        <f>+C85-(C$7+F85*C$8)</f>
        <v>2.476800000295043E-3</v>
      </c>
      <c r="H85" s="29"/>
      <c r="I85" s="29">
        <f>+C85-(C$7+F85*C$8)</f>
        <v>2.476800000295043E-3</v>
      </c>
      <c r="J85" s="29"/>
      <c r="K85" s="29"/>
      <c r="M85" s="29"/>
      <c r="N85" s="29"/>
      <c r="O85" s="29"/>
      <c r="P85" s="29"/>
      <c r="Q85" s="92">
        <f>+C85-15018.5</f>
        <v>22649.815999999999</v>
      </c>
    </row>
    <row r="86" spans="1:17">
      <c r="A86" s="25" t="s">
        <v>60</v>
      </c>
      <c r="B86" s="26" t="s">
        <v>45</v>
      </c>
      <c r="C86" s="27">
        <v>37870.476000000002</v>
      </c>
      <c r="D86" s="28"/>
      <c r="E86" s="29">
        <f>+(C86-C$7)/C$8</f>
        <v>-10291.990860569735</v>
      </c>
      <c r="F86" s="29">
        <f>ROUND(2*E86,0)/2</f>
        <v>-10292</v>
      </c>
      <c r="G86" s="29">
        <f>+C86-(C$7+F86*C$8)</f>
        <v>6.5056000021286309E-3</v>
      </c>
      <c r="H86" s="29"/>
      <c r="I86" s="29">
        <f>+C86-(C$7+F86*C$8)</f>
        <v>6.5056000021286309E-3</v>
      </c>
      <c r="J86" s="29"/>
      <c r="K86" s="29"/>
      <c r="M86" s="29"/>
      <c r="N86" s="29"/>
      <c r="O86" s="29"/>
      <c r="P86" s="29"/>
      <c r="Q86" s="92">
        <f>+C86-15018.5</f>
        <v>22851.976000000002</v>
      </c>
    </row>
    <row r="87" spans="1:17">
      <c r="A87" s="25" t="s">
        <v>60</v>
      </c>
      <c r="B87" s="26" t="s">
        <v>45</v>
      </c>
      <c r="C87" s="27">
        <v>37907.491999999998</v>
      </c>
      <c r="D87" s="28"/>
      <c r="E87" s="29">
        <f>+(C87-C$7)/C$8</f>
        <v>-10239.988716197762</v>
      </c>
      <c r="F87" s="29">
        <f>ROUND(2*E87,0)/2</f>
        <v>-10240</v>
      </c>
      <c r="G87" s="29">
        <f>+C87-(C$7+F87*C$8)</f>
        <v>8.0319999979110435E-3</v>
      </c>
      <c r="H87" s="29"/>
      <c r="I87" s="29">
        <f>+C87-(C$7+F87*C$8)</f>
        <v>8.0319999979110435E-3</v>
      </c>
      <c r="J87" s="29"/>
      <c r="K87" s="29"/>
      <c r="M87" s="29"/>
      <c r="N87" s="29"/>
      <c r="O87" s="29"/>
      <c r="P87" s="29"/>
      <c r="Q87" s="92">
        <f>+C87-15018.5</f>
        <v>22888.991999999998</v>
      </c>
    </row>
    <row r="88" spans="1:17">
      <c r="A88" s="25" t="s">
        <v>66</v>
      </c>
      <c r="B88" s="26" t="s">
        <v>45</v>
      </c>
      <c r="C88" s="27">
        <v>37932.396000000001</v>
      </c>
      <c r="D88" s="28"/>
      <c r="E88" s="29">
        <f>+(C88-C$7)/C$8</f>
        <v>-10205.002185955707</v>
      </c>
      <c r="F88" s="29">
        <f>ROUND(2*E88,0)/2</f>
        <v>-10205</v>
      </c>
      <c r="G88" s="29">
        <f>+C88-(C$7+F88*C$8)</f>
        <v>-1.5559999956167303E-3</v>
      </c>
      <c r="H88" s="29">
        <f>+C88-(C$7+F88*C$8)</f>
        <v>-1.5559999956167303E-3</v>
      </c>
      <c r="I88" s="29"/>
      <c r="J88" s="29"/>
      <c r="K88" s="29"/>
      <c r="M88" s="29"/>
      <c r="N88" s="29"/>
      <c r="O88" s="29"/>
      <c r="P88" s="29"/>
      <c r="Q88" s="92">
        <f>+C88-15018.5</f>
        <v>22913.896000000001</v>
      </c>
    </row>
    <row r="89" spans="1:17">
      <c r="A89" s="25" t="s">
        <v>66</v>
      </c>
      <c r="B89" s="26" t="s">
        <v>45</v>
      </c>
      <c r="C89" s="27">
        <v>37932.398000000001</v>
      </c>
      <c r="D89" s="28"/>
      <c r="E89" s="29">
        <f>+(C89-C$7)/C$8</f>
        <v>-10204.999376243995</v>
      </c>
      <c r="F89" s="29">
        <f>ROUND(2*E89,0)/2</f>
        <v>-10205</v>
      </c>
      <c r="G89" s="29">
        <f>+C89-(C$7+F89*C$8)</f>
        <v>4.4400000479072332E-4</v>
      </c>
      <c r="H89" s="29">
        <f>+C89-(C$7+F89*C$8)</f>
        <v>4.4400000479072332E-4</v>
      </c>
      <c r="I89" s="29"/>
      <c r="J89" s="29"/>
      <c r="K89" s="29"/>
      <c r="M89" s="29"/>
      <c r="N89" s="29"/>
      <c r="O89" s="29"/>
      <c r="P89" s="29"/>
      <c r="Q89" s="92">
        <f>+C89-15018.5</f>
        <v>22913.898000000001</v>
      </c>
    </row>
    <row r="90" spans="1:17">
      <c r="A90" s="25" t="s">
        <v>60</v>
      </c>
      <c r="B90" s="26" t="s">
        <v>45</v>
      </c>
      <c r="C90" s="27">
        <v>37932.406000000003</v>
      </c>
      <c r="D90" s="28"/>
      <c r="E90" s="29">
        <f>+(C90-C$7)/C$8</f>
        <v>-10204.988137397142</v>
      </c>
      <c r="F90" s="29">
        <f>ROUND(2*E90,0)/2</f>
        <v>-10205</v>
      </c>
      <c r="G90" s="29">
        <f>+C90-(C$7+F90*C$8)</f>
        <v>8.4440000064205378E-3</v>
      </c>
      <c r="H90" s="29"/>
      <c r="I90" s="29">
        <f>+C90-(C$7+F90*C$8)</f>
        <v>8.4440000064205378E-3</v>
      </c>
      <c r="J90" s="29"/>
      <c r="K90" s="29"/>
      <c r="M90" s="29"/>
      <c r="N90" s="29"/>
      <c r="O90" s="29"/>
      <c r="P90" s="29"/>
      <c r="Q90" s="92">
        <f>+C90-15018.5</f>
        <v>22913.906000000003</v>
      </c>
    </row>
    <row r="91" spans="1:17">
      <c r="A91" s="25" t="s">
        <v>69</v>
      </c>
      <c r="B91" s="26" t="s">
        <v>45</v>
      </c>
      <c r="C91" s="27">
        <v>37934.536999999997</v>
      </c>
      <c r="D91" s="28"/>
      <c r="E91" s="29">
        <f>+(C91-C$7)/C$8</f>
        <v>-10201.994389567653</v>
      </c>
      <c r="F91" s="29">
        <f>ROUND(2*E91,0)/2</f>
        <v>-10202</v>
      </c>
      <c r="G91" s="29">
        <f>+C91-(C$7+F91*C$8)</f>
        <v>3.9935999957378954E-3</v>
      </c>
      <c r="H91" s="29"/>
      <c r="I91" s="29">
        <f>+C91-(C$7+F91*C$8)</f>
        <v>3.9935999957378954E-3</v>
      </c>
      <c r="J91" s="29"/>
      <c r="K91" s="29"/>
      <c r="M91" s="29"/>
      <c r="N91" s="29"/>
      <c r="O91" s="29"/>
      <c r="P91" s="29"/>
      <c r="Q91" s="92">
        <f>+C91-15018.5</f>
        <v>22916.036999999997</v>
      </c>
    </row>
    <row r="92" spans="1:17">
      <c r="A92" s="25" t="s">
        <v>69</v>
      </c>
      <c r="B92" s="26" t="s">
        <v>45</v>
      </c>
      <c r="C92" s="27">
        <v>37934.542000000001</v>
      </c>
      <c r="D92" s="28"/>
      <c r="E92" s="29">
        <f>+(C92-C$7)/C$8</f>
        <v>-10201.987365288367</v>
      </c>
      <c r="F92" s="29">
        <f>ROUND(2*E92,0)/2</f>
        <v>-10202</v>
      </c>
      <c r="G92" s="29">
        <f>+C92-(C$7+F92*C$8)</f>
        <v>8.9936000003945082E-3</v>
      </c>
      <c r="H92" s="29"/>
      <c r="I92" s="29">
        <f>+C92-(C$7+F92*C$8)</f>
        <v>8.9936000003945082E-3</v>
      </c>
      <c r="J92" s="29"/>
      <c r="K92" s="29"/>
      <c r="M92" s="29"/>
      <c r="N92" s="29"/>
      <c r="O92" s="29"/>
      <c r="P92" s="29"/>
      <c r="Q92" s="92">
        <f>+C92-15018.5</f>
        <v>22916.042000000001</v>
      </c>
    </row>
    <row r="93" spans="1:17">
      <c r="A93" s="25" t="s">
        <v>69</v>
      </c>
      <c r="B93" s="26" t="s">
        <v>45</v>
      </c>
      <c r="C93" s="27">
        <v>37944.504000000001</v>
      </c>
      <c r="D93" s="28"/>
      <c r="E93" s="29">
        <f>+(C93-C$7)/C$8</f>
        <v>-10187.992191249205</v>
      </c>
      <c r="F93" s="29">
        <f>ROUND(2*E93,0)/2</f>
        <v>-10188</v>
      </c>
      <c r="G93" s="29">
        <f>+C93-(C$7+F93*C$8)</f>
        <v>5.558400007430464E-3</v>
      </c>
      <c r="H93" s="29"/>
      <c r="I93" s="29">
        <f>+C93-(C$7+F93*C$8)</f>
        <v>5.558400007430464E-3</v>
      </c>
      <c r="J93" s="29"/>
      <c r="K93" s="29"/>
      <c r="M93" s="29"/>
      <c r="N93" s="29"/>
      <c r="O93" s="29"/>
      <c r="P93" s="29"/>
      <c r="Q93" s="92">
        <f>+C93-15018.5</f>
        <v>22926.004000000001</v>
      </c>
    </row>
    <row r="94" spans="1:17">
      <c r="A94" s="25" t="s">
        <v>69</v>
      </c>
      <c r="B94" s="26" t="s">
        <v>45</v>
      </c>
      <c r="C94" s="27">
        <v>37944.508000000002</v>
      </c>
      <c r="D94" s="28"/>
      <c r="E94" s="29">
        <f>+(C94-C$7)/C$8</f>
        <v>-10187.986571825779</v>
      </c>
      <c r="F94" s="29">
        <f>ROUND(2*E94,0)/2</f>
        <v>-10188</v>
      </c>
      <c r="G94" s="29">
        <f>+C94-(C$7+F94*C$8)</f>
        <v>9.5584000082453713E-3</v>
      </c>
      <c r="H94" s="29"/>
      <c r="I94" s="29">
        <f>+C94-(C$7+F94*C$8)</f>
        <v>9.5584000082453713E-3</v>
      </c>
      <c r="J94" s="29"/>
      <c r="K94" s="29"/>
      <c r="M94" s="29"/>
      <c r="N94" s="29"/>
      <c r="O94" s="29"/>
      <c r="P94" s="29"/>
      <c r="Q94" s="92">
        <f>+C94-15018.5</f>
        <v>22926.008000000002</v>
      </c>
    </row>
    <row r="95" spans="1:17">
      <c r="A95" s="25" t="s">
        <v>69</v>
      </c>
      <c r="B95" s="26" t="s">
        <v>45</v>
      </c>
      <c r="C95" s="27">
        <v>37947.353999999999</v>
      </c>
      <c r="D95" s="28"/>
      <c r="E95" s="29">
        <f>+(C95-C$7)/C$8</f>
        <v>-10183.988352059123</v>
      </c>
      <c r="F95" s="29">
        <f>ROUND(2*E95,0)/2</f>
        <v>-10184</v>
      </c>
      <c r="G95" s="29">
        <f>+C95-(C$7+F95*C$8)</f>
        <v>8.2911999998032115E-3</v>
      </c>
      <c r="H95" s="29"/>
      <c r="I95" s="29">
        <f>+C95-(C$7+F95*C$8)</f>
        <v>8.2911999998032115E-3</v>
      </c>
      <c r="J95" s="29"/>
      <c r="K95" s="29"/>
      <c r="M95" s="29"/>
      <c r="N95" s="29"/>
      <c r="O95" s="29"/>
      <c r="P95" s="29"/>
      <c r="Q95" s="92">
        <f>+C95-15018.5</f>
        <v>22928.853999999999</v>
      </c>
    </row>
    <row r="96" spans="1:17">
      <c r="A96" s="25" t="s">
        <v>69</v>
      </c>
      <c r="B96" s="26" t="s">
        <v>45</v>
      </c>
      <c r="C96" s="27">
        <v>37947.353999999999</v>
      </c>
      <c r="D96" s="28"/>
      <c r="E96" s="29">
        <f>+(C96-C$7)/C$8</f>
        <v>-10183.988352059123</v>
      </c>
      <c r="F96" s="29">
        <f>ROUND(2*E96,0)/2</f>
        <v>-10184</v>
      </c>
      <c r="G96" s="29">
        <f>+C96-(C$7+F96*C$8)</f>
        <v>8.2911999998032115E-3</v>
      </c>
      <c r="H96" s="29"/>
      <c r="I96" s="29">
        <f>+C96-(C$7+F96*C$8)</f>
        <v>8.2911999998032115E-3</v>
      </c>
      <c r="J96" s="29"/>
      <c r="K96" s="29"/>
      <c r="M96" s="29"/>
      <c r="N96" s="29"/>
      <c r="O96" s="29"/>
      <c r="P96" s="29"/>
      <c r="Q96" s="92">
        <f>+C96-15018.5</f>
        <v>22928.853999999999</v>
      </c>
    </row>
    <row r="97" spans="1:21">
      <c r="A97" s="25" t="s">
        <v>64</v>
      </c>
      <c r="B97" s="26" t="s">
        <v>45</v>
      </c>
      <c r="C97" s="27">
        <v>38253.428</v>
      </c>
      <c r="D97" s="28"/>
      <c r="E97" s="29">
        <f>+(C97-C$7)/C$8</f>
        <v>-9753.9985007378273</v>
      </c>
      <c r="F97" s="29">
        <f>ROUND(2*E97,0)/2</f>
        <v>-9754</v>
      </c>
      <c r="G97" s="29">
        <f>+C97-(C$7+F97*C$8)</f>
        <v>1.0672000062186271E-3</v>
      </c>
      <c r="H97" s="29">
        <f>G97</f>
        <v>1.0672000062186271E-3</v>
      </c>
      <c r="I97" s="29"/>
      <c r="J97" s="29"/>
      <c r="K97" s="29"/>
      <c r="N97" s="29"/>
      <c r="O97" s="29"/>
      <c r="P97" s="29"/>
      <c r="Q97" s="92">
        <f>+C97-15018.5</f>
        <v>23234.928</v>
      </c>
    </row>
    <row r="98" spans="1:21">
      <c r="A98" s="25" t="s">
        <v>64</v>
      </c>
      <c r="B98" s="26" t="s">
        <v>45</v>
      </c>
      <c r="C98" s="27">
        <v>38253.428</v>
      </c>
      <c r="D98" s="28"/>
      <c r="E98" s="29">
        <f>+(C98-C$7)/C$8</f>
        <v>-9753.9985007378273</v>
      </c>
      <c r="F98" s="29">
        <f>ROUND(2*E98,0)/2</f>
        <v>-9754</v>
      </c>
      <c r="G98" s="29">
        <f>+C98-(C$7+F98*C$8)</f>
        <v>1.0672000062186271E-3</v>
      </c>
      <c r="H98" s="29">
        <f>G98</f>
        <v>1.0672000062186271E-3</v>
      </c>
      <c r="I98" s="29"/>
      <c r="J98" s="29"/>
      <c r="K98" s="29"/>
      <c r="N98" s="29"/>
      <c r="O98" s="29"/>
      <c r="P98" s="29"/>
      <c r="Q98" s="92">
        <f>+C98-15018.5</f>
        <v>23234.928</v>
      </c>
    </row>
    <row r="99" spans="1:21">
      <c r="A99" s="25" t="s">
        <v>64</v>
      </c>
      <c r="B99" s="26" t="s">
        <v>45</v>
      </c>
      <c r="C99" s="27">
        <v>38253.43</v>
      </c>
      <c r="D99" s="28"/>
      <c r="E99" s="29">
        <f>+(C99-C$7)/C$8</f>
        <v>-9753.9956910261135</v>
      </c>
      <c r="F99" s="29">
        <f>ROUND(2*E99,0)/2</f>
        <v>-9754</v>
      </c>
      <c r="G99" s="29">
        <f>+C99-(C$7+F99*C$8)</f>
        <v>3.0672000066260807E-3</v>
      </c>
      <c r="H99" s="29">
        <f>G99</f>
        <v>3.0672000066260807E-3</v>
      </c>
      <c r="I99" s="29"/>
      <c r="J99" s="29"/>
      <c r="K99" s="29"/>
      <c r="N99" s="29"/>
      <c r="O99" s="29"/>
      <c r="P99" s="29"/>
      <c r="Q99" s="92">
        <f>+C99-15018.5</f>
        <v>23234.93</v>
      </c>
    </row>
    <row r="100" spans="1:21">
      <c r="A100" s="25" t="s">
        <v>64</v>
      </c>
      <c r="B100" s="26" t="s">
        <v>45</v>
      </c>
      <c r="C100" s="27">
        <v>38253.434000000001</v>
      </c>
      <c r="D100" s="28"/>
      <c r="E100" s="29">
        <f>+(C100-C$7)/C$8</f>
        <v>-9753.9900716026877</v>
      </c>
      <c r="F100" s="29">
        <f>ROUND(2*E100,0)/2</f>
        <v>-9754</v>
      </c>
      <c r="G100" s="29">
        <f>+C100-(C$7+F100*C$8)</f>
        <v>7.067200007440988E-3</v>
      </c>
      <c r="H100" s="29">
        <f>G100</f>
        <v>7.067200007440988E-3</v>
      </c>
      <c r="I100" s="29"/>
      <c r="J100" s="29"/>
      <c r="K100" s="29"/>
      <c r="N100" s="29"/>
      <c r="O100" s="29"/>
      <c r="P100" s="29"/>
      <c r="Q100" s="92">
        <f>+C100-15018.5</f>
        <v>23234.934000000001</v>
      </c>
    </row>
    <row r="101" spans="1:21">
      <c r="A101" s="25" t="s">
        <v>60</v>
      </c>
      <c r="B101" s="26" t="s">
        <v>45</v>
      </c>
      <c r="C101" s="27">
        <v>38255.561000000002</v>
      </c>
      <c r="D101" s="28"/>
      <c r="E101" s="29">
        <f>+(C101-C$7)/C$8</f>
        <v>-9751.0019431966139</v>
      </c>
      <c r="F101" s="29">
        <f>ROUND(2*E101,0)/2</f>
        <v>-9751</v>
      </c>
      <c r="G101" s="29">
        <f>+C101-(C$7+F101*C$8)</f>
        <v>-1.3831999967806041E-3</v>
      </c>
      <c r="H101" s="29"/>
      <c r="I101" s="29">
        <f>+C101-(C$7+F101*C$8)</f>
        <v>-1.3831999967806041E-3</v>
      </c>
      <c r="J101" s="29"/>
      <c r="K101" s="29"/>
      <c r="M101" s="29"/>
      <c r="N101" s="29"/>
      <c r="O101" s="29"/>
      <c r="P101" s="29"/>
      <c r="Q101" s="92">
        <f>+C101-15018.5</f>
        <v>23237.061000000002</v>
      </c>
    </row>
    <row r="102" spans="1:21">
      <c r="A102" s="25" t="s">
        <v>60</v>
      </c>
      <c r="B102" s="26" t="s">
        <v>45</v>
      </c>
      <c r="C102" s="27">
        <v>38290.453000000001</v>
      </c>
      <c r="D102" s="28"/>
      <c r="E102" s="29">
        <f>+(C102-C$7)/C$8</f>
        <v>-9701.983712663141</v>
      </c>
      <c r="F102" s="29">
        <f>ROUND(2*E102,0)/2</f>
        <v>-9702</v>
      </c>
      <c r="G102" s="29">
        <f>+C102-(C$7+F102*C$8)</f>
        <v>1.1593600000196602E-2</v>
      </c>
      <c r="H102" s="29"/>
      <c r="I102" s="29">
        <f>+C102-(C$7+F102*C$8)</f>
        <v>1.1593600000196602E-2</v>
      </c>
      <c r="J102" s="29"/>
      <c r="K102" s="29"/>
      <c r="M102" s="29"/>
      <c r="N102" s="29"/>
      <c r="O102" s="29"/>
      <c r="P102" s="29"/>
      <c r="Q102" s="92">
        <f>+C102-15018.5</f>
        <v>23271.953000000001</v>
      </c>
    </row>
    <row r="103" spans="1:21">
      <c r="A103" s="25" t="s">
        <v>66</v>
      </c>
      <c r="B103" s="26" t="s">
        <v>45</v>
      </c>
      <c r="C103" s="27">
        <v>38322.478000000003</v>
      </c>
      <c r="D103" s="28"/>
      <c r="E103" s="29">
        <f>+(C103-C$7)/C$8</f>
        <v>-9656.9932038693023</v>
      </c>
      <c r="F103" s="29">
        <f>ROUND(2*E103,0)/2</f>
        <v>-9657</v>
      </c>
      <c r="G103" s="29">
        <f>+C103-(C$7+F103*C$8)</f>
        <v>4.837600004975684E-3</v>
      </c>
      <c r="H103" s="29">
        <f>+C103-(C$7+F103*C$8)</f>
        <v>4.837600004975684E-3</v>
      </c>
      <c r="I103" s="29"/>
      <c r="J103" s="29"/>
      <c r="K103" s="29"/>
      <c r="M103" s="29"/>
      <c r="N103" s="29"/>
      <c r="O103" s="29"/>
      <c r="P103" s="29"/>
      <c r="Q103" s="92">
        <f>+C103-15018.5</f>
        <v>23303.978000000003</v>
      </c>
    </row>
    <row r="104" spans="1:21">
      <c r="A104" s="25" t="s">
        <v>70</v>
      </c>
      <c r="B104" s="26" t="s">
        <v>45</v>
      </c>
      <c r="C104" s="27">
        <v>38399.362000000001</v>
      </c>
      <c r="D104" s="28"/>
      <c r="E104" s="29">
        <f>+(C104-C$7)/C$8</f>
        <v>-9548.9822662235511</v>
      </c>
      <c r="F104" s="29">
        <f>ROUND(2*E104,0)/2</f>
        <v>-9549</v>
      </c>
      <c r="G104" s="29">
        <f>+C104-(C$7+F104*C$8)</f>
        <v>1.2623200003872626E-2</v>
      </c>
      <c r="H104" s="29"/>
      <c r="I104" s="29">
        <f>+C104-(C$7+F104*C$8)</f>
        <v>1.2623200003872626E-2</v>
      </c>
      <c r="J104" s="29"/>
      <c r="K104" s="29"/>
      <c r="M104" s="29"/>
      <c r="N104" s="29"/>
      <c r="O104" s="29"/>
      <c r="P104" s="29"/>
      <c r="Q104" s="92">
        <f>+C104-15018.5</f>
        <v>23380.862000000001</v>
      </c>
    </row>
    <row r="105" spans="1:21">
      <c r="A105" s="25" t="s">
        <v>60</v>
      </c>
      <c r="B105" s="26" t="s">
        <v>45</v>
      </c>
      <c r="C105" s="27">
        <v>38591.527000000002</v>
      </c>
      <c r="D105" s="28"/>
      <c r="E105" s="29">
        <f>+(C105-C$7)/C$8</f>
        <v>-9279.018140622693</v>
      </c>
      <c r="F105" s="29">
        <f>ROUND(2*E105,0)/2</f>
        <v>-9279</v>
      </c>
      <c r="G105" s="29">
        <f>+C105-(C$7+F105*C$8)</f>
        <v>-1.2912799997138791E-2</v>
      </c>
      <c r="H105" s="29"/>
      <c r="I105" s="29">
        <f>+C105-(C$7+F105*C$8)</f>
        <v>-1.2912799997138791E-2</v>
      </c>
      <c r="J105" s="29"/>
      <c r="K105" s="29"/>
      <c r="M105" s="29"/>
      <c r="N105" s="29"/>
      <c r="O105" s="29"/>
      <c r="P105" s="29"/>
      <c r="Q105" s="92">
        <f>+C105-15018.5</f>
        <v>23573.027000000002</v>
      </c>
    </row>
    <row r="106" spans="1:21">
      <c r="A106" s="25" t="s">
        <v>67</v>
      </c>
      <c r="B106" s="26" t="s">
        <v>45</v>
      </c>
      <c r="C106" s="27">
        <v>39006.532399999996</v>
      </c>
      <c r="D106" s="28"/>
      <c r="E106" s="29">
        <f>+(C106-C$7)/C$8</f>
        <v>-8695.9953740906385</v>
      </c>
      <c r="F106" s="29">
        <f>ROUND(2*E106,0)/2</f>
        <v>-8696</v>
      </c>
      <c r="G106" s="29">
        <f>+C106-(C$7+F106*C$8)</f>
        <v>3.2928000000538304E-3</v>
      </c>
      <c r="H106" s="29">
        <f>G106</f>
        <v>3.2928000000538304E-3</v>
      </c>
      <c r="I106" s="29"/>
      <c r="J106" s="29"/>
      <c r="K106" s="29"/>
      <c r="N106" s="29"/>
      <c r="O106" s="29"/>
      <c r="P106" s="29"/>
      <c r="Q106" s="92">
        <f>+C106-15018.5</f>
        <v>23988.032399999996</v>
      </c>
    </row>
    <row r="107" spans="1:21">
      <c r="A107" s="25" t="s">
        <v>71</v>
      </c>
      <c r="B107" s="26" t="s">
        <v>45</v>
      </c>
      <c r="C107" s="27">
        <v>39024.411999999997</v>
      </c>
      <c r="D107" s="28"/>
      <c r="E107" s="29">
        <f>+(C107-C$7)/C$8</f>
        <v>-8670.8771133246646</v>
      </c>
      <c r="F107" s="29">
        <f>ROUND(2*E107,0)/2</f>
        <v>-8671</v>
      </c>
      <c r="H107" s="29"/>
      <c r="I107" s="29"/>
      <c r="J107" s="29"/>
      <c r="K107" s="29"/>
      <c r="M107" s="29"/>
      <c r="N107" s="29"/>
      <c r="O107" s="29"/>
      <c r="P107" s="29"/>
      <c r="Q107" s="92">
        <f>+C107-15018.5</f>
        <v>24005.911999999997</v>
      </c>
      <c r="U107" s="29">
        <f>+C107-(C$7+F107*C$8)</f>
        <v>8.7472799998067785E-2</v>
      </c>
    </row>
    <row r="108" spans="1:21">
      <c r="A108" s="25" t="s">
        <v>70</v>
      </c>
      <c r="B108" s="26" t="s">
        <v>45</v>
      </c>
      <c r="C108" s="27">
        <v>39026.463000000003</v>
      </c>
      <c r="D108" s="28"/>
      <c r="E108" s="29">
        <f>+(C108-C$7)/C$8</f>
        <v>-8667.9957539636525</v>
      </c>
      <c r="F108" s="29">
        <f>ROUND(2*E108,0)/2</f>
        <v>-8668</v>
      </c>
      <c r="G108" s="29">
        <f>+C108-(C$7+F108*C$8)</f>
        <v>3.0224000074667856E-3</v>
      </c>
      <c r="H108" s="29"/>
      <c r="I108" s="29">
        <f>+C108-(C$7+F108*C$8)</f>
        <v>3.0224000074667856E-3</v>
      </c>
      <c r="J108" s="29"/>
      <c r="K108" s="29"/>
      <c r="M108" s="29"/>
      <c r="N108" s="29"/>
      <c r="O108" s="29"/>
      <c r="P108" s="29"/>
      <c r="Q108" s="92">
        <f>+C108-15018.5</f>
        <v>24007.963000000003</v>
      </c>
    </row>
    <row r="109" spans="1:21">
      <c r="A109" s="25" t="s">
        <v>70</v>
      </c>
      <c r="B109" s="26" t="s">
        <v>45</v>
      </c>
      <c r="C109" s="27">
        <v>39046.394</v>
      </c>
      <c r="D109" s="28"/>
      <c r="E109" s="29">
        <f>+(C109-C$7)/C$8</f>
        <v>-8639.9955718943365</v>
      </c>
      <c r="F109" s="29">
        <f>ROUND(2*E109,0)/2</f>
        <v>-8640</v>
      </c>
      <c r="G109" s="29">
        <f>+C109-(C$7+F109*C$8)</f>
        <v>3.1520000047748908E-3</v>
      </c>
      <c r="H109" s="29"/>
      <c r="I109" s="29">
        <f>+C109-(C$7+F109*C$8)</f>
        <v>3.1520000047748908E-3</v>
      </c>
      <c r="J109" s="29"/>
      <c r="K109" s="29"/>
      <c r="M109" s="29"/>
      <c r="N109" s="29"/>
      <c r="O109" s="29"/>
      <c r="P109" s="29"/>
      <c r="Q109" s="92">
        <f>+C109-15018.5</f>
        <v>24027.894</v>
      </c>
    </row>
    <row r="110" spans="1:21">
      <c r="A110" s="25" t="s">
        <v>70</v>
      </c>
      <c r="B110" s="26" t="s">
        <v>45</v>
      </c>
      <c r="C110" s="27">
        <v>39056.360999999997</v>
      </c>
      <c r="D110" s="28"/>
      <c r="E110" s="29">
        <f>+(C110-C$7)/C$8</f>
        <v>-8625.9933735758987</v>
      </c>
      <c r="F110" s="29">
        <f>ROUND(2*E110,0)/2</f>
        <v>-8626</v>
      </c>
      <c r="G110" s="29">
        <f>+C110-(C$7+F110*C$8)</f>
        <v>4.7168000019155443E-3</v>
      </c>
      <c r="H110" s="29"/>
      <c r="I110" s="29">
        <f>+C110-(C$7+F110*C$8)</f>
        <v>4.7168000019155443E-3</v>
      </c>
      <c r="J110" s="29"/>
      <c r="K110" s="29"/>
      <c r="M110" s="29"/>
      <c r="N110" s="29"/>
      <c r="O110" s="29"/>
      <c r="P110" s="29"/>
      <c r="Q110" s="92">
        <f>+C110-15018.5</f>
        <v>24037.860999999997</v>
      </c>
    </row>
    <row r="111" spans="1:21">
      <c r="A111" s="25" t="s">
        <v>70</v>
      </c>
      <c r="B111" s="26" t="s">
        <v>45</v>
      </c>
      <c r="C111" s="27">
        <v>39056.364000000001</v>
      </c>
      <c r="D111" s="28"/>
      <c r="E111" s="29">
        <f>+(C111-C$7)/C$8</f>
        <v>-8625.9891590083225</v>
      </c>
      <c r="F111" s="29">
        <f>ROUND(2*E111,0)/2</f>
        <v>-8626</v>
      </c>
      <c r="G111" s="29">
        <f>+C111-(C$7+F111*C$8)</f>
        <v>7.7168000061647035E-3</v>
      </c>
      <c r="H111" s="29"/>
      <c r="I111" s="29">
        <f>+C111-(C$7+F111*C$8)</f>
        <v>7.7168000061647035E-3</v>
      </c>
      <c r="J111" s="29"/>
      <c r="K111" s="29"/>
      <c r="M111" s="29"/>
      <c r="N111" s="29"/>
      <c r="O111" s="29"/>
      <c r="P111" s="29"/>
      <c r="Q111" s="92">
        <f>+C111-15018.5</f>
        <v>24037.864000000001</v>
      </c>
    </row>
    <row r="112" spans="1:21">
      <c r="A112" s="25" t="s">
        <v>60</v>
      </c>
      <c r="B112" s="26" t="s">
        <v>45</v>
      </c>
      <c r="C112" s="27">
        <v>39056.373</v>
      </c>
      <c r="D112" s="28"/>
      <c r="E112" s="29">
        <f>+(C112-C$7)/C$8</f>
        <v>-8625.9765153056196</v>
      </c>
      <c r="F112" s="29">
        <f>ROUND(2*E112,0)/2</f>
        <v>-8626</v>
      </c>
      <c r="G112" s="29">
        <f>+C112-(C$7+F112*C$8)</f>
        <v>1.6716800004360266E-2</v>
      </c>
      <c r="H112" s="29"/>
      <c r="I112" s="29">
        <f>+C112-(C$7+F112*C$8)</f>
        <v>1.6716800004360266E-2</v>
      </c>
      <c r="J112" s="29"/>
      <c r="K112" s="29"/>
      <c r="M112" s="29"/>
      <c r="N112" s="29"/>
      <c r="O112" s="29"/>
      <c r="P112" s="29"/>
      <c r="Q112" s="92">
        <f>+C112-15018.5</f>
        <v>24037.873</v>
      </c>
    </row>
    <row r="113" spans="1:33" s="29" customFormat="1">
      <c r="A113" s="29" t="s">
        <v>72</v>
      </c>
      <c r="C113" s="30">
        <v>39061.343000000001</v>
      </c>
      <c r="D113" s="30"/>
      <c r="E113" s="29">
        <f>+(C113-C$7)/C$8</f>
        <v>-8618.9943817004551</v>
      </c>
      <c r="F113" s="29">
        <f>ROUND(2*E113,0)/2</f>
        <v>-8619</v>
      </c>
      <c r="G113" s="29">
        <f>+C113-(C$7+F113*C$8)</f>
        <v>3.9992000019992702E-3</v>
      </c>
      <c r="I113" s="29">
        <f>+C113-(C$7+F113*C$8)</f>
        <v>3.9992000019992702E-3</v>
      </c>
      <c r="Q113" s="92">
        <f>+C113-15018.5</f>
        <v>24042.843000000001</v>
      </c>
      <c r="AC113" s="29">
        <v>6</v>
      </c>
      <c r="AE113" s="29" t="s">
        <v>73</v>
      </c>
      <c r="AG113" s="29" t="s">
        <v>74</v>
      </c>
    </row>
    <row r="114" spans="1:33">
      <c r="A114" s="25" t="s">
        <v>70</v>
      </c>
      <c r="B114" s="26" t="s">
        <v>45</v>
      </c>
      <c r="C114" s="27">
        <v>39061.345999999998</v>
      </c>
      <c r="D114" s="28"/>
      <c r="E114" s="29">
        <f>+(C114-C$7)/C$8</f>
        <v>-8618.9901671328917</v>
      </c>
      <c r="F114" s="29">
        <f>ROUND(2*E114,0)/2</f>
        <v>-8619</v>
      </c>
      <c r="G114" s="29">
        <f>+C114-(C$7+F114*C$8)</f>
        <v>6.9991999989724718E-3</v>
      </c>
      <c r="H114" s="29"/>
      <c r="I114" s="29">
        <f>+C114-(C$7+F114*C$8)</f>
        <v>6.9991999989724718E-3</v>
      </c>
      <c r="J114" s="29"/>
      <c r="K114" s="29"/>
      <c r="M114" s="29"/>
      <c r="N114" s="29"/>
      <c r="O114" s="29"/>
      <c r="P114" s="29"/>
      <c r="Q114" s="92">
        <f>+C114-15018.5</f>
        <v>24042.845999999998</v>
      </c>
    </row>
    <row r="115" spans="1:33">
      <c r="A115" s="25" t="s">
        <v>75</v>
      </c>
      <c r="B115" s="26" t="s">
        <v>45</v>
      </c>
      <c r="C115" s="27">
        <v>39352.478999999999</v>
      </c>
      <c r="D115" s="28"/>
      <c r="E115" s="29">
        <f>+(C115-C$7)/C$8</f>
        <v>-8209.990267158626</v>
      </c>
      <c r="F115" s="29">
        <f>ROUND(2*E115,0)/2</f>
        <v>-8210</v>
      </c>
      <c r="G115" s="29">
        <f>+C115-(C$7+F115*C$8)</f>
        <v>6.9280000025173649E-3</v>
      </c>
      <c r="H115" s="29"/>
      <c r="I115" s="29">
        <f>+C115-(C$7+F115*C$8)</f>
        <v>6.9280000025173649E-3</v>
      </c>
      <c r="J115" s="29"/>
      <c r="K115" s="29"/>
      <c r="M115" s="29"/>
      <c r="N115" s="29"/>
      <c r="O115" s="29"/>
      <c r="P115" s="29"/>
      <c r="Q115" s="92">
        <f>+C115-15018.5</f>
        <v>24333.978999999999</v>
      </c>
    </row>
    <row r="116" spans="1:33" s="29" customFormat="1">
      <c r="A116" s="29" t="s">
        <v>76</v>
      </c>
      <c r="B116" s="31"/>
      <c r="C116" s="30">
        <v>39374.544000000002</v>
      </c>
      <c r="D116" s="30"/>
      <c r="E116" s="29">
        <f>+(C116-C$7)/C$8</f>
        <v>-8178.992122692237</v>
      </c>
      <c r="F116" s="29">
        <f>ROUND(2*E116,0)/2</f>
        <v>-8179</v>
      </c>
      <c r="G116" s="29">
        <f>+C116-(C$7+F116*C$8)</f>
        <v>5.6072000079439022E-3</v>
      </c>
      <c r="I116" s="29">
        <f>+C116-(C$7+F116*C$8)</f>
        <v>5.6072000079439022E-3</v>
      </c>
      <c r="Q116" s="92">
        <f>+C116-15018.5</f>
        <v>24356.044000000002</v>
      </c>
      <c r="AC116" s="29">
        <v>6</v>
      </c>
      <c r="AE116" s="29" t="s">
        <v>73</v>
      </c>
      <c r="AG116" s="29" t="s">
        <v>74</v>
      </c>
    </row>
    <row r="117" spans="1:33">
      <c r="A117" s="25" t="s">
        <v>75</v>
      </c>
      <c r="B117" s="26" t="s">
        <v>45</v>
      </c>
      <c r="C117" s="27">
        <v>39387.360000000001</v>
      </c>
      <c r="D117" s="28"/>
      <c r="E117" s="29">
        <f>+(C117-C$7)/C$8</f>
        <v>-8160.9874900395671</v>
      </c>
      <c r="F117" s="29">
        <f>ROUND(2*E117,0)/2</f>
        <v>-8161</v>
      </c>
      <c r="G117" s="29">
        <f>+C117-(C$7+F117*C$8)</f>
        <v>8.9048000008915551E-3</v>
      </c>
      <c r="H117" s="29"/>
      <c r="I117" s="29">
        <f>+C117-(C$7+F117*C$8)</f>
        <v>8.9048000008915551E-3</v>
      </c>
      <c r="J117" s="29"/>
      <c r="K117" s="29"/>
      <c r="M117" s="29"/>
      <c r="N117" s="29"/>
      <c r="O117" s="29"/>
      <c r="P117" s="29"/>
      <c r="Q117" s="92">
        <f>+C117-15018.5</f>
        <v>24368.86</v>
      </c>
    </row>
    <row r="118" spans="1:33">
      <c r="A118" s="25" t="s">
        <v>75</v>
      </c>
      <c r="B118" s="26" t="s">
        <v>45</v>
      </c>
      <c r="C118" s="27">
        <v>39389.495999999999</v>
      </c>
      <c r="D118" s="28"/>
      <c r="E118" s="29">
        <f>+(C118-C$7)/C$8</f>
        <v>-8157.9867179307912</v>
      </c>
      <c r="F118" s="29">
        <f>ROUND(2*E118,0)/2</f>
        <v>-8158</v>
      </c>
      <c r="G118" s="29">
        <f>+C118-(C$7+F118*C$8)</f>
        <v>9.4544000021414831E-3</v>
      </c>
      <c r="H118" s="29"/>
      <c r="I118" s="29">
        <f>+C118-(C$7+F118*C$8)</f>
        <v>9.4544000021414831E-3</v>
      </c>
      <c r="J118" s="29"/>
      <c r="K118" s="29"/>
      <c r="M118" s="29"/>
      <c r="N118" s="29"/>
      <c r="O118" s="29"/>
      <c r="P118" s="29"/>
      <c r="Q118" s="92">
        <f>+C118-15018.5</f>
        <v>24370.995999999999</v>
      </c>
    </row>
    <row r="119" spans="1:33">
      <c r="A119" s="25" t="s">
        <v>75</v>
      </c>
      <c r="B119" s="26" t="s">
        <v>45</v>
      </c>
      <c r="C119" s="27">
        <v>39407.288999999997</v>
      </c>
      <c r="D119" s="28"/>
      <c r="E119" s="29">
        <f>+(C119-C$7)/C$8</f>
        <v>-8132.9901176819658</v>
      </c>
      <c r="F119" s="29">
        <f>ROUND(2*E119,0)/2</f>
        <v>-8133</v>
      </c>
      <c r="G119" s="29">
        <f>+C119-(C$7+F119*C$8)</f>
        <v>7.0343999977922067E-3</v>
      </c>
      <c r="H119" s="29"/>
      <c r="I119" s="29">
        <f>+C119-(C$7+F119*C$8)</f>
        <v>7.0343999977922067E-3</v>
      </c>
      <c r="J119" s="29"/>
      <c r="K119" s="29"/>
      <c r="M119" s="29"/>
      <c r="N119" s="29"/>
      <c r="O119" s="29"/>
      <c r="P119" s="29"/>
      <c r="Q119" s="92">
        <f>+C119-15018.5</f>
        <v>24388.788999999997</v>
      </c>
    </row>
    <row r="120" spans="1:33" s="29" customFormat="1">
      <c r="A120" s="29" t="s">
        <v>76</v>
      </c>
      <c r="B120" s="31"/>
      <c r="C120" s="30">
        <v>39407.292999999998</v>
      </c>
      <c r="D120" s="30"/>
      <c r="E120" s="29">
        <f>+(C120-C$7)/C$8</f>
        <v>-8132.98449825854</v>
      </c>
      <c r="F120" s="29">
        <f>ROUND(2*E120,0)/2</f>
        <v>-8133</v>
      </c>
      <c r="G120" s="29">
        <f>+C120-(C$7+F120*C$8)</f>
        <v>1.1034399998607114E-2</v>
      </c>
      <c r="I120" s="29">
        <f>+C120-(C$7+F120*C$8)</f>
        <v>1.1034399998607114E-2</v>
      </c>
      <c r="Q120" s="92">
        <f>+C120-15018.5</f>
        <v>24388.792999999998</v>
      </c>
      <c r="AC120" s="29">
        <v>9</v>
      </c>
      <c r="AE120" s="29" t="s">
        <v>73</v>
      </c>
      <c r="AG120" s="29" t="s">
        <v>74</v>
      </c>
    </row>
    <row r="121" spans="1:33">
      <c r="A121" s="25" t="s">
        <v>77</v>
      </c>
      <c r="B121" s="26" t="s">
        <v>45</v>
      </c>
      <c r="C121" s="27">
        <v>39419.398999999998</v>
      </c>
      <c r="D121" s="28"/>
      <c r="E121" s="29">
        <f>+(C121-C$7)/C$8</f>
        <v>-8115.9773132637492</v>
      </c>
      <c r="F121" s="29">
        <f>ROUND(2*E121,0)/2</f>
        <v>-8116</v>
      </c>
      <c r="G121" s="29">
        <f>+C121-(C$7+F121*C$8)</f>
        <v>1.6148800001246855E-2</v>
      </c>
      <c r="H121" s="29">
        <f>+C121-(C$7+F121*C$8)</f>
        <v>1.6148800001246855E-2</v>
      </c>
      <c r="I121" s="29"/>
      <c r="J121" s="29"/>
      <c r="K121" s="29"/>
      <c r="M121" s="29"/>
      <c r="N121" s="29"/>
      <c r="O121" s="29"/>
      <c r="P121" s="29"/>
      <c r="Q121" s="92">
        <f>+C121-15018.5</f>
        <v>24400.898999999998</v>
      </c>
    </row>
    <row r="122" spans="1:33">
      <c r="A122" s="25" t="s">
        <v>77</v>
      </c>
      <c r="B122" s="26" t="s">
        <v>45</v>
      </c>
      <c r="C122" s="27">
        <v>39419.402999999998</v>
      </c>
      <c r="D122" s="28"/>
      <c r="E122" s="29">
        <f>+(C122-C$7)/C$8</f>
        <v>-8115.9716938403235</v>
      </c>
      <c r="F122" s="29">
        <f>ROUND(2*E122,0)/2</f>
        <v>-8116</v>
      </c>
      <c r="G122" s="29">
        <f>+C122-(C$7+F122*C$8)</f>
        <v>2.0148800002061762E-2</v>
      </c>
      <c r="H122" s="29">
        <f>+C122-(C$7+F122*C$8)</f>
        <v>2.0148800002061762E-2</v>
      </c>
      <c r="I122" s="29"/>
      <c r="J122" s="29"/>
      <c r="K122" s="29"/>
      <c r="M122" s="29"/>
      <c r="N122" s="29"/>
      <c r="O122" s="29"/>
      <c r="P122" s="29"/>
      <c r="Q122" s="92">
        <f>+C122-15018.5</f>
        <v>24400.902999999998</v>
      </c>
    </row>
    <row r="123" spans="1:33" s="29" customFormat="1">
      <c r="A123" s="32" t="s">
        <v>78</v>
      </c>
      <c r="B123" s="31"/>
      <c r="C123" s="30">
        <v>39683.468000000001</v>
      </c>
      <c r="D123" s="30"/>
      <c r="E123" s="29">
        <f>+(C123-C$7)/C$8</f>
        <v>-7744.9984321808597</v>
      </c>
      <c r="F123" s="29">
        <f>ROUND(2*E123,0)/2</f>
        <v>-7745</v>
      </c>
      <c r="G123" s="29">
        <f>+C123-(C$7+F123*C$8)</f>
        <v>1.1160000067320652E-3</v>
      </c>
      <c r="I123" s="29">
        <f>+C123-(C$7+F123*C$8)</f>
        <v>1.1160000067320652E-3</v>
      </c>
      <c r="Q123" s="92">
        <f>+C123-15018.5</f>
        <v>24664.968000000001</v>
      </c>
      <c r="AC123" s="29">
        <v>10</v>
      </c>
      <c r="AE123" s="29" t="s">
        <v>73</v>
      </c>
      <c r="AG123" s="29" t="s">
        <v>74</v>
      </c>
    </row>
    <row r="124" spans="1:33" s="29" customFormat="1">
      <c r="A124" s="32" t="s">
        <v>79</v>
      </c>
      <c r="B124" s="31"/>
      <c r="C124" s="30">
        <v>39827.262999999999</v>
      </c>
      <c r="D124" s="30"/>
      <c r="E124" s="29">
        <f>+(C124-C$7)/C$8</f>
        <v>-7542.9871843429355</v>
      </c>
      <c r="F124" s="29">
        <f>ROUND(2*E124,0)/2</f>
        <v>-7543</v>
      </c>
      <c r="G124" s="29">
        <f>+C124-(C$7+F124*C$8)</f>
        <v>9.1223999988869764E-3</v>
      </c>
      <c r="I124" s="29">
        <f>+C124-(C$7+F124*C$8)</f>
        <v>9.1223999988869764E-3</v>
      </c>
      <c r="Q124" s="92">
        <f>+C124-15018.5</f>
        <v>24808.762999999999</v>
      </c>
      <c r="AC124" s="29">
        <v>7</v>
      </c>
      <c r="AE124" s="29" t="s">
        <v>73</v>
      </c>
      <c r="AG124" s="29" t="s">
        <v>74</v>
      </c>
    </row>
    <row r="125" spans="1:33" s="29" customFormat="1">
      <c r="A125" s="32" t="s">
        <v>80</v>
      </c>
      <c r="B125" s="31"/>
      <c r="C125" s="30">
        <v>40088.487999999998</v>
      </c>
      <c r="D125" s="30"/>
      <c r="E125" s="29">
        <f>+(C125-C$7)/C$8</f>
        <v>-7176.003713314999</v>
      </c>
      <c r="F125" s="29">
        <f>ROUND(2*E125,0)/2</f>
        <v>-7176</v>
      </c>
      <c r="G125" s="29">
        <f>+C125-(C$7+F125*C$8)</f>
        <v>-2.6432000013301149E-3</v>
      </c>
      <c r="I125" s="29">
        <f>+C125-(C$7+F125*C$8)</f>
        <v>-2.6432000013301149E-3</v>
      </c>
      <c r="Q125" s="92">
        <f>+C125-15018.5</f>
        <v>25069.987999999998</v>
      </c>
      <c r="AC125" s="29">
        <v>12</v>
      </c>
      <c r="AE125" s="29" t="s">
        <v>81</v>
      </c>
      <c r="AG125" s="29" t="s">
        <v>74</v>
      </c>
    </row>
    <row r="126" spans="1:33">
      <c r="A126" s="25" t="s">
        <v>82</v>
      </c>
      <c r="B126" s="26" t="s">
        <v>45</v>
      </c>
      <c r="C126" s="27">
        <v>40088.499000000003</v>
      </c>
      <c r="D126" s="28"/>
      <c r="E126" s="29">
        <f>+(C126-C$7)/C$8</f>
        <v>-7175.9882599005723</v>
      </c>
      <c r="F126" s="29">
        <f>ROUND(2*E126,0)/2</f>
        <v>-7176</v>
      </c>
      <c r="G126" s="29">
        <f>+C126-(C$7+F126*C$8)</f>
        <v>8.3568000045488589E-3</v>
      </c>
      <c r="H126" s="29"/>
      <c r="I126" s="29">
        <f>+C126-(C$7+F126*C$8)</f>
        <v>8.3568000045488589E-3</v>
      </c>
      <c r="J126" s="29"/>
      <c r="K126" s="29"/>
      <c r="M126" s="29"/>
      <c r="N126" s="29"/>
      <c r="O126" s="29"/>
      <c r="P126" s="29"/>
      <c r="Q126" s="92">
        <f>+C126-15018.5</f>
        <v>25069.999000000003</v>
      </c>
    </row>
    <row r="127" spans="1:33">
      <c r="A127" s="25" t="s">
        <v>83</v>
      </c>
      <c r="B127" s="26" t="s">
        <v>45</v>
      </c>
      <c r="C127" s="27">
        <v>40114.835599999999</v>
      </c>
      <c r="D127" s="28"/>
      <c r="E127" s="29">
        <f>+(C127-C$7)/C$8</f>
        <v>-7138.9891331589797</v>
      </c>
      <c r="F127" s="29">
        <f>ROUND(2*E127,0)/2</f>
        <v>-7139</v>
      </c>
      <c r="G127" s="29">
        <f>+C127-(C$7+F127*C$8)</f>
        <v>7.7352000007522292E-3</v>
      </c>
      <c r="H127" s="29">
        <f>+C127-(C$7+F127*C$8)</f>
        <v>7.7352000007522292E-3</v>
      </c>
      <c r="I127" s="29"/>
      <c r="J127" s="29"/>
      <c r="K127" s="29"/>
      <c r="M127" s="29"/>
      <c r="N127" s="29"/>
      <c r="O127" s="29"/>
      <c r="P127" s="29"/>
      <c r="Q127" s="92">
        <f>+C127-15018.5</f>
        <v>25096.335599999999</v>
      </c>
    </row>
    <row r="128" spans="1:33">
      <c r="A128" s="25" t="s">
        <v>83</v>
      </c>
      <c r="B128" s="26" t="s">
        <v>45</v>
      </c>
      <c r="C128" s="27">
        <v>40127.648800000003</v>
      </c>
      <c r="D128" s="28"/>
      <c r="E128" s="29">
        <f>+(C128-C$7)/C$8</f>
        <v>-7120.9884341027</v>
      </c>
      <c r="F128" s="29">
        <f>ROUND(2*E128,0)/2</f>
        <v>-7121</v>
      </c>
      <c r="G128" s="29">
        <f>+C128-(C$7+F128*C$8)</f>
        <v>8.2328000062261708E-3</v>
      </c>
      <c r="H128" s="29">
        <f>+C128-(C$7+F128*C$8)</f>
        <v>8.2328000062261708E-3</v>
      </c>
      <c r="I128" s="29"/>
      <c r="J128" s="29"/>
      <c r="K128" s="29"/>
      <c r="M128" s="29"/>
      <c r="N128" s="29"/>
      <c r="O128" s="29"/>
      <c r="P128" s="29"/>
      <c r="Q128" s="92">
        <f>+C128-15018.5</f>
        <v>25109.148800000003</v>
      </c>
    </row>
    <row r="129" spans="1:33" s="29" customFormat="1">
      <c r="A129" s="32" t="s">
        <v>84</v>
      </c>
      <c r="B129" s="33"/>
      <c r="C129" s="30">
        <v>40128.36</v>
      </c>
      <c r="D129" s="34">
        <v>4.0000000000000001E-3</v>
      </c>
      <c r="E129" s="29">
        <f>+(C129-C$7)/C$8</f>
        <v>-7119.9893006177945</v>
      </c>
      <c r="F129" s="29">
        <f>ROUND(2*E129,0)/2</f>
        <v>-7120</v>
      </c>
      <c r="G129" s="29">
        <f>+C129-(C$7+F129*C$8)</f>
        <v>7.6160000025993213E-3</v>
      </c>
      <c r="I129" s="29">
        <f>G129</f>
        <v>7.6160000025993213E-3</v>
      </c>
      <c r="Q129" s="92">
        <f>+C129-15018.5</f>
        <v>25109.86</v>
      </c>
      <c r="R129" s="29" t="s">
        <v>34</v>
      </c>
    </row>
    <row r="130" spans="1:33" s="29" customFormat="1">
      <c r="A130" s="35" t="s">
        <v>85</v>
      </c>
      <c r="B130" s="33" t="s">
        <v>68</v>
      </c>
      <c r="C130" s="30">
        <v>40143.356</v>
      </c>
      <c r="D130" s="30">
        <v>1.6999999999999999E-3</v>
      </c>
      <c r="E130" s="29">
        <f>+(C130-C$7)/C$8</f>
        <v>-7098.9220821986746</v>
      </c>
      <c r="F130" s="29">
        <f>ROUND(2*E130,0)/2</f>
        <v>-7099</v>
      </c>
      <c r="Q130" s="92">
        <f>+C130-15018.5</f>
        <v>25124.856</v>
      </c>
      <c r="R130" s="29" t="s">
        <v>35</v>
      </c>
      <c r="U130" s="29">
        <f>+C130-(C$7+F130*C$8)</f>
        <v>5.5463199998484924E-2</v>
      </c>
    </row>
    <row r="131" spans="1:33" s="29" customFormat="1">
      <c r="A131" s="35" t="s">
        <v>85</v>
      </c>
      <c r="B131" s="33" t="s">
        <v>45</v>
      </c>
      <c r="C131" s="30">
        <v>40144.422700000003</v>
      </c>
      <c r="D131" s="30">
        <v>5.9999999999999995E-4</v>
      </c>
      <c r="E131" s="29">
        <f>+(C131-C$7)/C$8</f>
        <v>-7097.4235224568938</v>
      </c>
      <c r="F131" s="29">
        <f>ROUND(2*E131,0)/2</f>
        <v>-7097.5</v>
      </c>
      <c r="Q131" s="92">
        <f>+C131-15018.5</f>
        <v>25125.922700000003</v>
      </c>
      <c r="R131" s="29" t="s">
        <v>35</v>
      </c>
      <c r="U131" s="29">
        <f>+C131-(C$7+F131*C$8)</f>
        <v>5.4438000006484799E-2</v>
      </c>
    </row>
    <row r="132" spans="1:33">
      <c r="A132" s="25" t="s">
        <v>83</v>
      </c>
      <c r="B132" s="26" t="s">
        <v>45</v>
      </c>
      <c r="C132" s="27">
        <v>40159.679600000003</v>
      </c>
      <c r="D132" s="28"/>
      <c r="E132" s="29">
        <f>+(C132-C$7)/C$8</f>
        <v>-7075.9897771448977</v>
      </c>
      <c r="F132" s="29">
        <f>ROUND(2*E132,0)/2</f>
        <v>-7076</v>
      </c>
      <c r="G132" s="29">
        <f>+C132-(C$7+F132*C$8)</f>
        <v>7.2768000027281232E-3</v>
      </c>
      <c r="H132" s="29">
        <f>+C132-(C$7+F132*C$8)</f>
        <v>7.2768000027281232E-3</v>
      </c>
      <c r="I132" s="29"/>
      <c r="J132" s="29"/>
      <c r="K132" s="29"/>
      <c r="M132" s="29"/>
      <c r="N132" s="29"/>
      <c r="O132" s="29"/>
      <c r="P132" s="29"/>
      <c r="Q132" s="92">
        <f>+C132-15018.5</f>
        <v>25141.179600000003</v>
      </c>
    </row>
    <row r="133" spans="1:33">
      <c r="A133" s="25" t="s">
        <v>75</v>
      </c>
      <c r="B133" s="26" t="s">
        <v>45</v>
      </c>
      <c r="C133" s="27">
        <v>40175.343000000001</v>
      </c>
      <c r="D133" s="28"/>
      <c r="E133" s="29">
        <f>+(C133-C$7)/C$8</f>
        <v>-7053.9849579273723</v>
      </c>
      <c r="F133" s="29">
        <f>ROUND(2*E133,0)/2</f>
        <v>-7054</v>
      </c>
      <c r="G133" s="29">
        <f>+C133-(C$7+F133*C$8)</f>
        <v>1.0707200002798345E-2</v>
      </c>
      <c r="H133" s="29"/>
      <c r="I133" s="29">
        <f>+C133-(C$7+F133*C$8)</f>
        <v>1.0707200002798345E-2</v>
      </c>
      <c r="J133" s="29"/>
      <c r="K133" s="29"/>
      <c r="M133" s="29"/>
      <c r="N133" s="29"/>
      <c r="O133" s="29"/>
      <c r="P133" s="29"/>
      <c r="Q133" s="92">
        <f>+C133-15018.5</f>
        <v>25156.843000000001</v>
      </c>
    </row>
    <row r="134" spans="1:33" s="29" customFormat="1">
      <c r="A134" s="32" t="s">
        <v>86</v>
      </c>
      <c r="B134" s="33"/>
      <c r="C134" s="30">
        <v>40424.474600000001</v>
      </c>
      <c r="D134" s="34"/>
      <c r="E134" s="29">
        <f>+(C134-C$7)/C$8</f>
        <v>-6703.9909707104352</v>
      </c>
      <c r="F134" s="29">
        <f>ROUND(2*E134,0)/2</f>
        <v>-6704</v>
      </c>
      <c r="G134" s="29">
        <f>+C134-(C$7+F134*C$8)</f>
        <v>6.427200001780875E-3</v>
      </c>
      <c r="J134" s="29">
        <f>G134</f>
        <v>6.427200001780875E-3</v>
      </c>
      <c r="Q134" s="92">
        <f>+C134-15018.5</f>
        <v>25405.974600000001</v>
      </c>
      <c r="R134" s="29" t="s">
        <v>35</v>
      </c>
    </row>
    <row r="135" spans="1:33">
      <c r="A135" s="25" t="s">
        <v>82</v>
      </c>
      <c r="B135" s="26" t="s">
        <v>45</v>
      </c>
      <c r="C135" s="27">
        <v>40471.453999999998</v>
      </c>
      <c r="D135" s="28"/>
      <c r="E135" s="29">
        <f>+(C135-C$7)/C$8</f>
        <v>-6637.9916855010997</v>
      </c>
      <c r="F135" s="29">
        <f>ROUND(2*E135,0)/2</f>
        <v>-6638</v>
      </c>
      <c r="G135" s="29">
        <f>+C135-(C$7+F135*C$8)</f>
        <v>5.9183999983360991E-3</v>
      </c>
      <c r="H135" s="29"/>
      <c r="I135" s="29">
        <f>+C135-(C$7+F135*C$8)</f>
        <v>5.9183999983360991E-3</v>
      </c>
      <c r="J135" s="29"/>
      <c r="K135" s="29"/>
      <c r="M135" s="29"/>
      <c r="N135" s="29"/>
      <c r="O135" s="29"/>
      <c r="P135" s="29"/>
      <c r="Q135" s="92">
        <f>+C135-15018.5</f>
        <v>25452.953999999998</v>
      </c>
    </row>
    <row r="136" spans="1:33">
      <c r="A136" s="25" t="s">
        <v>82</v>
      </c>
      <c r="B136" s="26" t="s">
        <v>45</v>
      </c>
      <c r="C136" s="27">
        <v>40476.436999999998</v>
      </c>
      <c r="D136" s="28"/>
      <c r="E136" s="29">
        <f>+(C136-C$7)/C$8</f>
        <v>-6630.9912887698065</v>
      </c>
      <c r="F136" s="29">
        <f>ROUND(2*E136,0)/2</f>
        <v>-6631</v>
      </c>
      <c r="G136" s="29">
        <f>+C136-(C$7+F136*C$8)</f>
        <v>6.2008000022615306E-3</v>
      </c>
      <c r="H136" s="29"/>
      <c r="I136" s="29">
        <f>+C136-(C$7+F136*C$8)</f>
        <v>6.2008000022615306E-3</v>
      </c>
      <c r="J136" s="29"/>
      <c r="K136" s="29"/>
      <c r="M136" s="29"/>
      <c r="N136" s="29"/>
      <c r="O136" s="29"/>
      <c r="P136" s="29"/>
      <c r="Q136" s="92">
        <f>+C136-15018.5</f>
        <v>25457.936999999998</v>
      </c>
    </row>
    <row r="137" spans="1:33">
      <c r="A137" s="25" t="s">
        <v>87</v>
      </c>
      <c r="B137" s="26" t="s">
        <v>45</v>
      </c>
      <c r="C137" s="27">
        <v>40483.559000000001</v>
      </c>
      <c r="D137" s="28"/>
      <c r="E137" s="29">
        <f>+(C137-C$7)/C$8</f>
        <v>-6620.9859053621612</v>
      </c>
      <c r="F137" s="29">
        <f>ROUND(2*E137,0)/2</f>
        <v>-6621</v>
      </c>
      <c r="G137" s="29">
        <f>+C137-(C$7+F137*C$8)</f>
        <v>1.0032800004410092E-2</v>
      </c>
      <c r="H137" s="29"/>
      <c r="I137" s="29">
        <f>+C137-(C$7+F137*C$8)</f>
        <v>1.0032800004410092E-2</v>
      </c>
      <c r="J137" s="29"/>
      <c r="K137" s="29"/>
      <c r="M137" s="29"/>
      <c r="N137" s="29"/>
      <c r="O137" s="29"/>
      <c r="P137" s="29"/>
      <c r="Q137" s="92">
        <f>+C137-15018.5</f>
        <v>25465.059000000001</v>
      </c>
    </row>
    <row r="138" spans="1:33">
      <c r="A138" s="25" t="s">
        <v>83</v>
      </c>
      <c r="B138" s="26" t="s">
        <v>45</v>
      </c>
      <c r="C138" s="27">
        <v>40500.6394</v>
      </c>
      <c r="D138" s="28"/>
      <c r="E138" s="29">
        <f>+(C138-C$7)/C$8</f>
        <v>-6596.990405396441</v>
      </c>
      <c r="F138" s="29">
        <f>ROUND(2*E138,0)/2</f>
        <v>-6597</v>
      </c>
      <c r="G138" s="29">
        <f>+C138-(C$7+F138*C$8)</f>
        <v>6.8296000026748516E-3</v>
      </c>
      <c r="H138" s="29">
        <f>+C138-(C$7+F138*C$8)</f>
        <v>6.8296000026748516E-3</v>
      </c>
      <c r="I138" s="29"/>
      <c r="J138" s="29"/>
      <c r="K138" s="29"/>
      <c r="M138" s="29"/>
      <c r="N138" s="29"/>
      <c r="O138" s="29"/>
      <c r="P138" s="29"/>
      <c r="Q138" s="92">
        <f>+C138-15018.5</f>
        <v>25482.1394</v>
      </c>
    </row>
    <row r="139" spans="1:33">
      <c r="A139" s="25" t="s">
        <v>88</v>
      </c>
      <c r="B139" s="26" t="s">
        <v>45</v>
      </c>
      <c r="C139" s="27">
        <v>40506.338000000003</v>
      </c>
      <c r="D139" s="28"/>
      <c r="E139" s="29">
        <f>+(C139-C$7)/C$8</f>
        <v>-6588.9846938144674</v>
      </c>
      <c r="F139" s="29">
        <f>ROUND(2*E139,0)/2</f>
        <v>-6589</v>
      </c>
      <c r="G139" s="29">
        <f>+C139-(C$7+F139*C$8)</f>
        <v>1.0895200008235406E-2</v>
      </c>
      <c r="H139" s="29"/>
      <c r="I139" s="29">
        <f>+C139-(C$7+F139*C$8)</f>
        <v>1.0895200008235406E-2</v>
      </c>
      <c r="J139" s="29"/>
      <c r="K139" s="29"/>
      <c r="M139" s="29"/>
      <c r="N139" s="29"/>
      <c r="O139" s="29"/>
      <c r="P139" s="29"/>
      <c r="Q139" s="92">
        <f>+C139-15018.5</f>
        <v>25487.838000000003</v>
      </c>
    </row>
    <row r="140" spans="1:33">
      <c r="A140" s="25" t="s">
        <v>83</v>
      </c>
      <c r="B140" s="26" t="s">
        <v>45</v>
      </c>
      <c r="C140" s="27">
        <v>40512.7402</v>
      </c>
      <c r="D140" s="28"/>
      <c r="E140" s="29">
        <f>+(C140-C$7)/C$8</f>
        <v>-6579.9905256521024</v>
      </c>
      <c r="F140" s="29">
        <f>ROUND(2*E140,0)/2</f>
        <v>-6580</v>
      </c>
      <c r="G140" s="29">
        <f>+C140-(C$7+F140*C$8)</f>
        <v>6.7440000057104044E-3</v>
      </c>
      <c r="H140" s="29">
        <f>+C140-(C$7+F140*C$8)</f>
        <v>6.7440000057104044E-3</v>
      </c>
      <c r="I140" s="29"/>
      <c r="J140" s="29"/>
      <c r="K140" s="29"/>
      <c r="M140" s="29"/>
      <c r="N140" s="29"/>
      <c r="O140" s="29"/>
      <c r="P140" s="29"/>
      <c r="Q140" s="92">
        <f>+C140-15018.5</f>
        <v>25494.2402</v>
      </c>
    </row>
    <row r="141" spans="1:33" s="29" customFormat="1">
      <c r="A141" s="32" t="s">
        <v>89</v>
      </c>
      <c r="B141" s="31"/>
      <c r="C141" s="30">
        <v>40526.264000000003</v>
      </c>
      <c r="D141" s="30"/>
      <c r="E141" s="29">
        <f>+(C141-C$7)/C$8</f>
        <v>-6560.9915360244304</v>
      </c>
      <c r="F141" s="29">
        <f>ROUND(2*E141,0)/2</f>
        <v>-6561</v>
      </c>
      <c r="G141" s="29">
        <f>+C141-(C$7+F141*C$8)</f>
        <v>6.0248000081628561E-3</v>
      </c>
      <c r="I141" s="29">
        <f>+C141-(C$7+F141*C$8)</f>
        <v>6.0248000081628561E-3</v>
      </c>
      <c r="Q141" s="92">
        <f>+C141-15018.5</f>
        <v>25507.764000000003</v>
      </c>
      <c r="AC141" s="29">
        <v>21</v>
      </c>
      <c r="AE141" s="29" t="s">
        <v>73</v>
      </c>
      <c r="AG141" s="29" t="s">
        <v>74</v>
      </c>
    </row>
    <row r="142" spans="1:33" s="29" customFormat="1">
      <c r="A142" s="32" t="s">
        <v>90</v>
      </c>
      <c r="B142" s="31"/>
      <c r="C142" s="30">
        <v>40725.574999999997</v>
      </c>
      <c r="D142" s="30"/>
      <c r="E142" s="29">
        <f>+(C142-C$7)/C$8</f>
        <v>-6280.9883104753926</v>
      </c>
      <c r="F142" s="29">
        <f>ROUND(2*E142,0)/2</f>
        <v>-6281</v>
      </c>
      <c r="G142" s="29">
        <f>+C142-(C$7+F142*C$8)</f>
        <v>8.3207999996375293E-3</v>
      </c>
      <c r="I142" s="29">
        <f>+C142-(C$7+F142*C$8)</f>
        <v>8.3207999996375293E-3</v>
      </c>
      <c r="Q142" s="92">
        <f>+C142-15018.5</f>
        <v>25707.074999999997</v>
      </c>
      <c r="AC142" s="29">
        <v>10</v>
      </c>
      <c r="AE142" s="29" t="s">
        <v>73</v>
      </c>
      <c r="AG142" s="29" t="s">
        <v>74</v>
      </c>
    </row>
    <row r="143" spans="1:33" s="29" customFormat="1">
      <c r="A143" s="32" t="s">
        <v>91</v>
      </c>
      <c r="B143" s="31"/>
      <c r="C143" s="30">
        <v>40772.550999999999</v>
      </c>
      <c r="D143" s="30"/>
      <c r="E143" s="29">
        <f>+(C143-C$7)/C$8</f>
        <v>-6214.9938017759596</v>
      </c>
      <c r="F143" s="29">
        <f>ROUND(2*E143,0)/2</f>
        <v>-6215</v>
      </c>
      <c r="G143" s="29">
        <f>+C143-(C$7+F143*C$8)</f>
        <v>4.412000002048444E-3</v>
      </c>
      <c r="I143" s="29">
        <f>+C143-(C$7+F143*C$8)</f>
        <v>4.412000002048444E-3</v>
      </c>
      <c r="Q143" s="92">
        <f>+C143-15018.5</f>
        <v>25754.050999999999</v>
      </c>
      <c r="AC143" s="29">
        <v>6</v>
      </c>
      <c r="AE143" s="29" t="s">
        <v>73</v>
      </c>
      <c r="AG143" s="29" t="s">
        <v>74</v>
      </c>
    </row>
    <row r="144" spans="1:33">
      <c r="A144" s="25" t="s">
        <v>92</v>
      </c>
      <c r="B144" s="26" t="s">
        <v>45</v>
      </c>
      <c r="C144" s="27">
        <v>40812.413</v>
      </c>
      <c r="D144" s="28"/>
      <c r="E144" s="29">
        <f>+(C144-C$7)/C$8</f>
        <v>-6158.9934376373203</v>
      </c>
      <c r="F144" s="29">
        <f>ROUND(2*E144,0)/2</f>
        <v>-6159</v>
      </c>
      <c r="G144" s="29">
        <f>+C144-(C$7+F144*C$8)</f>
        <v>4.6712000039406121E-3</v>
      </c>
      <c r="H144" s="29"/>
      <c r="I144" s="29">
        <f>+C144-(C$7+F144*C$8)</f>
        <v>4.6712000039406121E-3</v>
      </c>
      <c r="J144" s="29"/>
      <c r="K144" s="29"/>
      <c r="M144" s="29"/>
      <c r="N144" s="29"/>
      <c r="O144" s="29"/>
      <c r="P144" s="29"/>
      <c r="Q144" s="92">
        <f>+C144-15018.5</f>
        <v>25793.913</v>
      </c>
    </row>
    <row r="145" spans="1:33" s="29" customFormat="1">
      <c r="A145" s="35" t="s">
        <v>93</v>
      </c>
      <c r="B145" s="33"/>
      <c r="C145" s="30">
        <v>40837.3269</v>
      </c>
      <c r="D145" s="34"/>
      <c r="E145" s="29">
        <f>+(C145-C$7)/C$8</f>
        <v>-6123.9929993222941</v>
      </c>
      <c r="F145" s="29">
        <f>ROUND(2*E145,0)/2</f>
        <v>-6124</v>
      </c>
      <c r="G145" s="29">
        <f>+C145-(C$7+F145*C$8)</f>
        <v>4.9832000004244037E-3</v>
      </c>
      <c r="J145" s="29">
        <f>G145</f>
        <v>4.9832000004244037E-3</v>
      </c>
      <c r="Q145" s="92">
        <f>+C145-15018.5</f>
        <v>25818.8269</v>
      </c>
      <c r="R145" s="29" t="s">
        <v>35</v>
      </c>
    </row>
    <row r="146" spans="1:33">
      <c r="A146" s="25" t="s">
        <v>92</v>
      </c>
      <c r="B146" s="26" t="s">
        <v>45</v>
      </c>
      <c r="C146" s="27">
        <v>40837.328000000001</v>
      </c>
      <c r="D146" s="28"/>
      <c r="E146" s="29">
        <f>+(C146-C$7)/C$8</f>
        <v>-6123.9914539808506</v>
      </c>
      <c r="F146" s="29">
        <f>ROUND(2*E146,0)/2</f>
        <v>-6124</v>
      </c>
      <c r="G146" s="29">
        <f>+C146-(C$7+F146*C$8)</f>
        <v>6.0832000017398968E-3</v>
      </c>
      <c r="H146" s="29"/>
      <c r="I146" s="29">
        <f>+C146-(C$7+F146*C$8)</f>
        <v>6.0832000017398968E-3</v>
      </c>
      <c r="J146" s="29"/>
      <c r="K146" s="29"/>
      <c r="M146" s="29"/>
      <c r="N146" s="29"/>
      <c r="O146" s="29"/>
      <c r="P146" s="29"/>
      <c r="Q146" s="92">
        <f>+C146-15018.5</f>
        <v>25818.828000000001</v>
      </c>
    </row>
    <row r="147" spans="1:33" s="29" customFormat="1">
      <c r="A147" s="32" t="s">
        <v>94</v>
      </c>
      <c r="B147" s="31"/>
      <c r="C147" s="30">
        <v>40837.33</v>
      </c>
      <c r="D147" s="30"/>
      <c r="E147" s="29">
        <f>+(C147-C$7)/C$8</f>
        <v>-6123.9886442691377</v>
      </c>
      <c r="F147" s="29">
        <f>ROUND(2*E147,0)/2</f>
        <v>-6124</v>
      </c>
      <c r="G147" s="29">
        <f>+C147-(C$7+F147*C$8)</f>
        <v>8.0832000021473505E-3</v>
      </c>
      <c r="I147" s="29">
        <f>+C147-(C$7+F147*C$8)</f>
        <v>8.0832000021473505E-3</v>
      </c>
      <c r="Q147" s="92">
        <f>+C147-15018.5</f>
        <v>25818.83</v>
      </c>
      <c r="AC147" s="29">
        <v>10</v>
      </c>
      <c r="AE147" s="29" t="s">
        <v>73</v>
      </c>
      <c r="AG147" s="29" t="s">
        <v>74</v>
      </c>
    </row>
    <row r="148" spans="1:33" s="29" customFormat="1">
      <c r="A148" s="32" t="s">
        <v>94</v>
      </c>
      <c r="B148" s="31"/>
      <c r="C148" s="30">
        <v>40839.463000000003</v>
      </c>
      <c r="D148" s="30"/>
      <c r="E148" s="29">
        <f>+(C148-C$7)/C$8</f>
        <v>-6120.9920867279252</v>
      </c>
      <c r="F148" s="29">
        <f>ROUND(2*E148,0)/2</f>
        <v>-6121</v>
      </c>
      <c r="G148" s="29">
        <f>+C148-(C$7+F148*C$8)</f>
        <v>5.6328000064240769E-3</v>
      </c>
      <c r="I148" s="29">
        <f>+C148-(C$7+F148*C$8)</f>
        <v>5.6328000064240769E-3</v>
      </c>
      <c r="Q148" s="92">
        <f>+C148-15018.5</f>
        <v>25820.963000000003</v>
      </c>
      <c r="AC148" s="29">
        <v>8</v>
      </c>
      <c r="AE148" s="29" t="s">
        <v>81</v>
      </c>
      <c r="AG148" s="29" t="s">
        <v>74</v>
      </c>
    </row>
    <row r="149" spans="1:33" s="29" customFormat="1">
      <c r="A149" s="35" t="s">
        <v>95</v>
      </c>
      <c r="B149" s="33"/>
      <c r="C149" s="30">
        <v>40843.427199999998</v>
      </c>
      <c r="D149" s="34">
        <v>2.0000000000000001E-4</v>
      </c>
      <c r="E149" s="29">
        <f>+(C149-C$7)/C$8</f>
        <v>-6115.4229571429041</v>
      </c>
      <c r="F149" s="29">
        <f>ROUND(2*E149,0)/2</f>
        <v>-6115.5</v>
      </c>
      <c r="G149" s="29">
        <f>+C149-(C$7+F149*C$8)</f>
        <v>5.4840400000102818E-2</v>
      </c>
      <c r="J149" s="29">
        <f>G149</f>
        <v>5.4840400000102818E-2</v>
      </c>
      <c r="Q149" s="92">
        <f>+C149-15018.5</f>
        <v>25824.927199999998</v>
      </c>
      <c r="R149" s="29" t="s">
        <v>35</v>
      </c>
    </row>
    <row r="150" spans="1:33" s="29" customFormat="1">
      <c r="A150" s="35" t="s">
        <v>95</v>
      </c>
      <c r="B150" s="33"/>
      <c r="C150" s="30">
        <v>40848.410199999998</v>
      </c>
      <c r="D150" s="34">
        <v>2.0000000000000001E-4</v>
      </c>
      <c r="E150" s="29">
        <f>+(C150-C$7)/C$8</f>
        <v>-6108.42256041161</v>
      </c>
      <c r="F150" s="29">
        <f>ROUND(2*E150,0)/2</f>
        <v>-6108.5</v>
      </c>
      <c r="Q150" s="92">
        <f>+C150-15018.5</f>
        <v>25829.910199999998</v>
      </c>
      <c r="R150" s="29" t="s">
        <v>35</v>
      </c>
      <c r="U150" s="29">
        <f>+C150-(C$7+F150*C$8)</f>
        <v>5.512280000402825E-2</v>
      </c>
    </row>
    <row r="151" spans="1:33">
      <c r="A151" s="25" t="s">
        <v>88</v>
      </c>
      <c r="B151" s="26" t="s">
        <v>45</v>
      </c>
      <c r="C151" s="27">
        <v>40854.413</v>
      </c>
      <c r="D151" s="28"/>
      <c r="E151" s="29">
        <f>+(C151-C$7)/C$8</f>
        <v>-6099.9894916781914</v>
      </c>
      <c r="F151" s="29">
        <f>ROUND(2*E151,0)/2</f>
        <v>-6100</v>
      </c>
      <c r="G151" s="29">
        <f>+C151-(C$7+F151*C$8)</f>
        <v>7.4800000002142042E-3</v>
      </c>
      <c r="H151" s="29"/>
      <c r="I151" s="29">
        <f>+C151-(C$7+F151*C$8)</f>
        <v>7.4800000002142042E-3</v>
      </c>
      <c r="J151" s="29"/>
      <c r="K151" s="29"/>
      <c r="M151" s="29"/>
      <c r="N151" s="29"/>
      <c r="O151" s="29"/>
      <c r="P151" s="29"/>
      <c r="Q151" s="92">
        <f>+C151-15018.5</f>
        <v>25835.913</v>
      </c>
    </row>
    <row r="152" spans="1:33">
      <c r="A152" s="25" t="s">
        <v>88</v>
      </c>
      <c r="B152" s="26" t="s">
        <v>45</v>
      </c>
      <c r="C152" s="27">
        <v>40856.54</v>
      </c>
      <c r="D152" s="28"/>
      <c r="E152" s="29">
        <f>+(C152-C$7)/C$8</f>
        <v>-6097.0013632721175</v>
      </c>
      <c r="F152" s="29">
        <f>ROUND(2*E152,0)/2</f>
        <v>-6097</v>
      </c>
      <c r="G152" s="29">
        <f>+C152-(C$7+F152*C$8)</f>
        <v>-9.7039999673143029E-4</v>
      </c>
      <c r="H152" s="29"/>
      <c r="I152" s="29">
        <f>+C152-(C$7+F152*C$8)</f>
        <v>-9.7039999673143029E-4</v>
      </c>
      <c r="J152" s="29"/>
      <c r="K152" s="29"/>
      <c r="M152" s="29"/>
      <c r="N152" s="29"/>
      <c r="O152" s="29"/>
      <c r="P152" s="29"/>
      <c r="Q152" s="92">
        <f>+C152-15018.5</f>
        <v>25838.04</v>
      </c>
    </row>
    <row r="153" spans="1:33">
      <c r="A153" s="25" t="s">
        <v>88</v>
      </c>
      <c r="B153" s="26" t="s">
        <v>45</v>
      </c>
      <c r="C153" s="27">
        <v>40856.540999999997</v>
      </c>
      <c r="D153" s="28"/>
      <c r="E153" s="29">
        <f>+(C153-C$7)/C$8</f>
        <v>-6096.999958416267</v>
      </c>
      <c r="F153" s="29">
        <f>ROUND(2*E153,0)/2</f>
        <v>-6097</v>
      </c>
      <c r="G153" s="29">
        <f>+C153-(C$7+F153*C$8)</f>
        <v>2.9599999834317714E-5</v>
      </c>
      <c r="H153" s="29"/>
      <c r="I153" s="29">
        <f>+C153-(C$7+F153*C$8)</f>
        <v>2.9599999834317714E-5</v>
      </c>
      <c r="J153" s="29"/>
      <c r="K153" s="29"/>
      <c r="M153" s="29"/>
      <c r="N153" s="29"/>
      <c r="O153" s="29"/>
      <c r="P153" s="29"/>
      <c r="Q153" s="92">
        <f>+C153-15018.5</f>
        <v>25838.040999999997</v>
      </c>
    </row>
    <row r="154" spans="1:33" s="29" customFormat="1">
      <c r="A154" s="35" t="s">
        <v>93</v>
      </c>
      <c r="B154" s="33"/>
      <c r="C154" s="30">
        <v>40859.392999999996</v>
      </c>
      <c r="D154" s="34"/>
      <c r="E154" s="29">
        <f>+(C154-C$7)/C$8</f>
        <v>-6092.9933095144715</v>
      </c>
      <c r="F154" s="29">
        <f>ROUND(2*E154,0)/2</f>
        <v>-6093</v>
      </c>
      <c r="G154" s="29">
        <f>+C154-(C$7+F154*C$8)</f>
        <v>4.7623999998904765E-3</v>
      </c>
      <c r="J154" s="29">
        <f>G154</f>
        <v>4.7623999998904765E-3</v>
      </c>
      <c r="Q154" s="92">
        <f>+C154-15018.5</f>
        <v>25840.892999999996</v>
      </c>
      <c r="R154" s="29" t="s">
        <v>35</v>
      </c>
    </row>
    <row r="155" spans="1:33">
      <c r="A155" s="25" t="s">
        <v>96</v>
      </c>
      <c r="B155" s="26" t="s">
        <v>45</v>
      </c>
      <c r="C155" s="27">
        <v>40859.396000000001</v>
      </c>
      <c r="D155" s="28"/>
      <c r="E155" s="29">
        <f>+(C155-C$7)/C$8</f>
        <v>-6092.9890949468972</v>
      </c>
      <c r="F155" s="29">
        <f>ROUND(2*E155,0)/2</f>
        <v>-6093</v>
      </c>
      <c r="G155" s="29">
        <f>+C155-(C$7+F155*C$8)</f>
        <v>7.7624000041396357E-3</v>
      </c>
      <c r="H155" s="29"/>
      <c r="I155" s="29">
        <f>+C155-(C$7+F155*C$8)</f>
        <v>7.7624000041396357E-3</v>
      </c>
      <c r="J155" s="29"/>
      <c r="K155" s="29"/>
      <c r="M155" s="29"/>
      <c r="N155" s="29"/>
      <c r="O155" s="29"/>
      <c r="P155" s="29"/>
      <c r="Q155" s="92">
        <f>+C155-15018.5</f>
        <v>25840.896000000001</v>
      </c>
    </row>
    <row r="156" spans="1:33">
      <c r="A156" s="25" t="s">
        <v>88</v>
      </c>
      <c r="B156" s="26" t="s">
        <v>45</v>
      </c>
      <c r="C156" s="27">
        <v>40886.447</v>
      </c>
      <c r="D156" s="28"/>
      <c r="E156" s="29">
        <f>+(C156-C$7)/C$8</f>
        <v>-6054.9863391816507</v>
      </c>
      <c r="F156" s="29">
        <f>ROUND(2*E156,0)/2</f>
        <v>-6055</v>
      </c>
      <c r="G156" s="29">
        <f>+C156-(C$7+F156*C$8)</f>
        <v>9.7240000031888485E-3</v>
      </c>
      <c r="H156" s="29"/>
      <c r="I156" s="29">
        <f>+C156-(C$7+F156*C$8)</f>
        <v>9.7240000031888485E-3</v>
      </c>
      <c r="J156" s="29"/>
      <c r="K156" s="29"/>
      <c r="M156" s="29"/>
      <c r="N156" s="29"/>
      <c r="O156" s="29"/>
      <c r="P156" s="29"/>
      <c r="Q156" s="92">
        <f>+C156-15018.5</f>
        <v>25867.947</v>
      </c>
    </row>
    <row r="157" spans="1:33">
      <c r="A157" s="25" t="s">
        <v>88</v>
      </c>
      <c r="B157" s="26" t="s">
        <v>45</v>
      </c>
      <c r="C157" s="27">
        <v>40886.447999999997</v>
      </c>
      <c r="D157" s="28"/>
      <c r="E157" s="29">
        <f>+(C157-C$7)/C$8</f>
        <v>-6054.9849343257993</v>
      </c>
      <c r="F157" s="29">
        <f>ROUND(2*E157,0)/2</f>
        <v>-6055</v>
      </c>
      <c r="G157" s="29">
        <f>+C157-(C$7+F157*C$8)</f>
        <v>1.0723999999754597E-2</v>
      </c>
      <c r="H157" s="29"/>
      <c r="I157" s="29">
        <f>+C157-(C$7+F157*C$8)</f>
        <v>1.0723999999754597E-2</v>
      </c>
      <c r="J157" s="29"/>
      <c r="K157" s="29"/>
      <c r="M157" s="29"/>
      <c r="N157" s="29"/>
      <c r="O157" s="29"/>
      <c r="P157" s="29"/>
      <c r="Q157" s="92">
        <f>+C157-15018.5</f>
        <v>25867.947999999997</v>
      </c>
    </row>
    <row r="158" spans="1:33" s="29" customFormat="1">
      <c r="A158" s="32" t="s">
        <v>97</v>
      </c>
      <c r="B158" s="31"/>
      <c r="C158" s="30">
        <v>40911.353000000003</v>
      </c>
      <c r="D158" s="30"/>
      <c r="E158" s="29">
        <f>+(C158-C$7)/C$8</f>
        <v>-6019.9969992278839</v>
      </c>
      <c r="F158" s="29">
        <f>ROUND(2*E158,0)/2</f>
        <v>-6020</v>
      </c>
      <c r="G158" s="29">
        <f>+C158-(C$7+F158*C$8)</f>
        <v>2.1360000027925707E-3</v>
      </c>
      <c r="I158" s="29">
        <f>+C158-(C$7+F158*C$8)</f>
        <v>2.1360000027925707E-3</v>
      </c>
      <c r="Q158" s="92">
        <f>+C158-15018.5</f>
        <v>25892.853000000003</v>
      </c>
      <c r="AC158" s="29">
        <v>7</v>
      </c>
      <c r="AE158" s="29" t="s">
        <v>73</v>
      </c>
      <c r="AG158" s="29" t="s">
        <v>74</v>
      </c>
    </row>
    <row r="159" spans="1:33" s="29" customFormat="1">
      <c r="A159" s="32" t="s">
        <v>97</v>
      </c>
      <c r="B159" s="31"/>
      <c r="C159" s="30">
        <v>40921.324000000001</v>
      </c>
      <c r="D159" s="30"/>
      <c r="E159" s="29">
        <f>+(C159-C$7)/C$8</f>
        <v>-6005.9891814860184</v>
      </c>
      <c r="F159" s="29">
        <f>ROUND(2*E159,0)/2</f>
        <v>-6006</v>
      </c>
      <c r="G159" s="29">
        <f>+C159-(C$7+F159*C$8)</f>
        <v>7.7008000007481314E-3</v>
      </c>
      <c r="I159" s="29">
        <f>+C159-(C$7+F159*C$8)</f>
        <v>7.7008000007481314E-3</v>
      </c>
      <c r="Q159" s="92">
        <f>+C159-15018.5</f>
        <v>25902.824000000001</v>
      </c>
      <c r="AC159" s="29">
        <v>6</v>
      </c>
      <c r="AE159" s="29" t="s">
        <v>73</v>
      </c>
      <c r="AG159" s="29" t="s">
        <v>74</v>
      </c>
    </row>
    <row r="160" spans="1:33" s="29" customFormat="1">
      <c r="A160" s="35" t="s">
        <v>98</v>
      </c>
      <c r="B160" s="33"/>
      <c r="C160" s="30">
        <v>41155.502</v>
      </c>
      <c r="D160" s="34">
        <v>4.0000000000000001E-3</v>
      </c>
      <c r="E160" s="29">
        <f>+(C160-C$7)/C$8</f>
        <v>-5677.0028467999027</v>
      </c>
      <c r="F160" s="29">
        <f>ROUND(2*E160,0)/2</f>
        <v>-5677</v>
      </c>
      <c r="G160" s="29">
        <f>+C160-(C$7+F160*C$8)</f>
        <v>-2.0263999977032654E-3</v>
      </c>
      <c r="I160" s="29">
        <f>G160</f>
        <v>-2.0263999977032654E-3</v>
      </c>
      <c r="Q160" s="92">
        <f>+C160-15018.5</f>
        <v>26137.002</v>
      </c>
      <c r="R160" s="29" t="s">
        <v>34</v>
      </c>
    </row>
    <row r="161" spans="1:33" s="29" customFormat="1">
      <c r="A161" s="35" t="s">
        <v>98</v>
      </c>
      <c r="B161" s="33"/>
      <c r="C161" s="30">
        <v>41155.506000000001</v>
      </c>
      <c r="D161" s="34">
        <v>4.0000000000000001E-3</v>
      </c>
      <c r="E161" s="29">
        <f>+(C161-C$7)/C$8</f>
        <v>-5676.997227376477</v>
      </c>
      <c r="F161" s="29">
        <f>ROUND(2*E161,0)/2</f>
        <v>-5677</v>
      </c>
      <c r="G161" s="29">
        <f>+C161-(C$7+F161*C$8)</f>
        <v>1.9736000031116419E-3</v>
      </c>
      <c r="I161" s="29">
        <f>G161</f>
        <v>1.9736000031116419E-3</v>
      </c>
      <c r="Q161" s="92">
        <f>+C161-15018.5</f>
        <v>26137.006000000001</v>
      </c>
      <c r="R161" s="29" t="s">
        <v>34</v>
      </c>
    </row>
    <row r="162" spans="1:33" s="29" customFormat="1">
      <c r="A162" s="32" t="s">
        <v>99</v>
      </c>
      <c r="B162" s="31"/>
      <c r="C162" s="30">
        <v>41177.574000000001</v>
      </c>
      <c r="D162" s="30"/>
      <c r="E162" s="29">
        <f>+(C162-C$7)/C$8</f>
        <v>-5645.9948683425246</v>
      </c>
      <c r="F162" s="29">
        <f>ROUND(2*E162,0)/2</f>
        <v>-5646</v>
      </c>
      <c r="G162" s="29">
        <f>+C162-(C$7+F162*C$8)</f>
        <v>3.6528000055113807E-3</v>
      </c>
      <c r="I162" s="29">
        <f>+C162-(C$7+F162*C$8)</f>
        <v>3.6528000055113807E-3</v>
      </c>
      <c r="Q162" s="92">
        <f>+C162-15018.5</f>
        <v>26159.074000000001</v>
      </c>
      <c r="AC162" s="29">
        <v>11</v>
      </c>
      <c r="AE162" s="29" t="s">
        <v>73</v>
      </c>
      <c r="AG162" s="29" t="s">
        <v>74</v>
      </c>
    </row>
    <row r="163" spans="1:33" s="29" customFormat="1">
      <c r="A163" s="32" t="s">
        <v>100</v>
      </c>
      <c r="B163" s="31"/>
      <c r="C163" s="30">
        <v>41210.324000000001</v>
      </c>
      <c r="D163" s="30"/>
      <c r="E163" s="29">
        <f>+(C163-C$7)/C$8</f>
        <v>-5599.9858390529653</v>
      </c>
      <c r="F163" s="29">
        <f>ROUND(2*E163,0)/2</f>
        <v>-5600</v>
      </c>
      <c r="G163" s="29">
        <f>+C163-(C$7+F163*C$8)</f>
        <v>1.0080000000016298E-2</v>
      </c>
      <c r="I163" s="29">
        <f>+C163-(C$7+F163*C$8)</f>
        <v>1.0080000000016298E-2</v>
      </c>
      <c r="Q163" s="92">
        <f>+C163-15018.5</f>
        <v>26191.824000000001</v>
      </c>
      <c r="AC163" s="29">
        <v>9</v>
      </c>
      <c r="AE163" s="29" t="s">
        <v>101</v>
      </c>
      <c r="AG163" s="29" t="s">
        <v>74</v>
      </c>
    </row>
    <row r="164" spans="1:33" s="29" customFormat="1">
      <c r="A164" s="32" t="s">
        <v>100</v>
      </c>
      <c r="B164" s="31"/>
      <c r="C164" s="30">
        <v>41232.394</v>
      </c>
      <c r="D164" s="30"/>
      <c r="E164" s="29">
        <f>+(C164-C$7)/C$8</f>
        <v>-5568.9806703073</v>
      </c>
      <c r="F164" s="29">
        <f>ROUND(2*E164,0)/2</f>
        <v>-5569</v>
      </c>
      <c r="G164" s="29">
        <f>+C164-(C$7+F164*C$8)</f>
        <v>1.3759200002823491E-2</v>
      </c>
      <c r="I164" s="29">
        <f>+C164-(C$7+F164*C$8)</f>
        <v>1.3759200002823491E-2</v>
      </c>
      <c r="Q164" s="92">
        <f>+C164-15018.5</f>
        <v>26213.894</v>
      </c>
      <c r="AC164" s="29">
        <v>10</v>
      </c>
      <c r="AE164" s="29" t="s">
        <v>73</v>
      </c>
      <c r="AG164" s="29" t="s">
        <v>74</v>
      </c>
    </row>
    <row r="165" spans="1:33" s="29" customFormat="1">
      <c r="A165" s="32" t="s">
        <v>102</v>
      </c>
      <c r="B165" s="31"/>
      <c r="C165" s="30">
        <v>41247.332000000002</v>
      </c>
      <c r="D165" s="30"/>
      <c r="E165" s="29">
        <f>+(C165-C$7)/C$8</f>
        <v>-5547.9949335278334</v>
      </c>
      <c r="F165" s="29">
        <f>ROUND(2*E165,0)/2</f>
        <v>-5548</v>
      </c>
      <c r="G165" s="29">
        <f>+C165-(C$7+F165*C$8)</f>
        <v>3.6064000014448538E-3</v>
      </c>
      <c r="I165" s="29">
        <f>+C165-(C$7+F165*C$8)</f>
        <v>3.6064000014448538E-3</v>
      </c>
      <c r="Q165" s="92">
        <f>+C165-15018.5</f>
        <v>26228.832000000002</v>
      </c>
      <c r="AC165" s="29">
        <v>7</v>
      </c>
      <c r="AE165" s="29" t="s">
        <v>73</v>
      </c>
      <c r="AG165" s="29" t="s">
        <v>74</v>
      </c>
    </row>
    <row r="166" spans="1:33">
      <c r="A166" s="25" t="s">
        <v>92</v>
      </c>
      <c r="B166" s="26" t="s">
        <v>45</v>
      </c>
      <c r="C166" s="27">
        <v>41267.262999999999</v>
      </c>
      <c r="D166" s="28"/>
      <c r="E166" s="29">
        <f>+(C166-C$7)/C$8</f>
        <v>-5519.9947514585192</v>
      </c>
      <c r="F166" s="29">
        <f>ROUND(2*E166,0)/2</f>
        <v>-5520</v>
      </c>
      <c r="G166" s="29">
        <f>+C166-(C$7+F166*C$8)</f>
        <v>3.7359999987529591E-3</v>
      </c>
      <c r="H166" s="29"/>
      <c r="I166" s="29">
        <f>+C166-(C$7+F166*C$8)</f>
        <v>3.7359999987529591E-3</v>
      </c>
      <c r="J166" s="29"/>
      <c r="K166" s="29"/>
      <c r="M166" s="29"/>
      <c r="N166" s="29"/>
      <c r="O166" s="29"/>
      <c r="P166" s="29"/>
      <c r="Q166" s="92">
        <f>+C166-15018.5</f>
        <v>26248.762999999999</v>
      </c>
    </row>
    <row r="167" spans="1:33" s="29" customFormat="1">
      <c r="A167" s="32" t="s">
        <v>103</v>
      </c>
      <c r="B167" s="31"/>
      <c r="C167" s="30">
        <v>41513.555999999997</v>
      </c>
      <c r="D167" s="30"/>
      <c r="E167" s="29">
        <f>+(C167-C$7)/C$8</f>
        <v>-5173.9885880749098</v>
      </c>
      <c r="F167" s="29">
        <f>ROUND(2*E167,0)/2</f>
        <v>-5174</v>
      </c>
      <c r="G167" s="29">
        <f>+C167-(C$7+F167*C$8)</f>
        <v>8.1232000011368655E-3</v>
      </c>
      <c r="I167" s="29">
        <f>G167</f>
        <v>8.1232000011368655E-3</v>
      </c>
      <c r="Q167" s="92">
        <f>+C167-15018.5</f>
        <v>26495.055999999997</v>
      </c>
      <c r="AC167" s="29">
        <v>6</v>
      </c>
      <c r="AE167" s="29" t="s">
        <v>73</v>
      </c>
      <c r="AG167" s="29" t="s">
        <v>74</v>
      </c>
    </row>
    <row r="168" spans="1:33" s="29" customFormat="1">
      <c r="A168" s="32" t="s">
        <v>104</v>
      </c>
      <c r="B168" s="31"/>
      <c r="C168" s="30">
        <v>41550.561999999998</v>
      </c>
      <c r="D168" s="30"/>
      <c r="E168" s="29">
        <f>+(C168-C$7)/C$8</f>
        <v>-5122.0004922614908</v>
      </c>
      <c r="F168" s="29">
        <f>ROUND(2*E168,0)/2</f>
        <v>-5122</v>
      </c>
      <c r="G168" s="29">
        <f>+C168-(C$7+F168*C$8)</f>
        <v>-3.5039999784203246E-4</v>
      </c>
      <c r="I168" s="29">
        <f>G168</f>
        <v>-3.5039999784203246E-4</v>
      </c>
      <c r="Q168" s="92">
        <f>+C168-15018.5</f>
        <v>26532.061999999998</v>
      </c>
      <c r="AC168" s="29">
        <v>10</v>
      </c>
      <c r="AE168" s="29" t="s">
        <v>73</v>
      </c>
      <c r="AG168" s="29" t="s">
        <v>74</v>
      </c>
    </row>
    <row r="169" spans="1:33" s="29" customFormat="1">
      <c r="A169" s="32" t="s">
        <v>104</v>
      </c>
      <c r="B169" s="31"/>
      <c r="C169" s="30">
        <v>41563.381000000001</v>
      </c>
      <c r="D169" s="30"/>
      <c r="E169" s="29">
        <f>+(C169-C$7)/C$8</f>
        <v>-5103.9916450412466</v>
      </c>
      <c r="F169" s="29">
        <f>ROUND(2*E169,0)/2</f>
        <v>-5104</v>
      </c>
      <c r="G169" s="29">
        <f>+C169-(C$7+F169*C$8)</f>
        <v>5.9472000066307373E-3</v>
      </c>
      <c r="I169" s="29">
        <f>G169</f>
        <v>5.9472000066307373E-3</v>
      </c>
      <c r="Q169" s="92">
        <f>+C169-15018.5</f>
        <v>26544.881000000001</v>
      </c>
      <c r="AC169" s="29">
        <v>11</v>
      </c>
      <c r="AE169" s="29" t="s">
        <v>101</v>
      </c>
      <c r="AG169" s="29" t="s">
        <v>74</v>
      </c>
    </row>
    <row r="170" spans="1:33" s="29" customFormat="1">
      <c r="A170" s="32" t="s">
        <v>104</v>
      </c>
      <c r="B170" s="31"/>
      <c r="C170" s="30">
        <v>41565.512000000002</v>
      </c>
      <c r="D170" s="30"/>
      <c r="E170" s="29">
        <f>+(C170-C$7)/C$8</f>
        <v>-5100.9978972117478</v>
      </c>
      <c r="F170" s="29">
        <f>ROUND(2*E170,0)/2</f>
        <v>-5101</v>
      </c>
      <c r="G170" s="29">
        <f>+C170-(C$7+F170*C$8)</f>
        <v>1.4968000032240525E-3</v>
      </c>
      <c r="I170" s="29">
        <f>G170</f>
        <v>1.4968000032240525E-3</v>
      </c>
      <c r="Q170" s="92">
        <f>+C170-15018.5</f>
        <v>26547.012000000002</v>
      </c>
      <c r="AC170" s="29">
        <v>11</v>
      </c>
      <c r="AE170" s="29" t="s">
        <v>73</v>
      </c>
      <c r="AG170" s="29" t="s">
        <v>74</v>
      </c>
    </row>
    <row r="171" spans="1:33" s="29" customFormat="1">
      <c r="A171" s="32" t="s">
        <v>104</v>
      </c>
      <c r="B171" s="31"/>
      <c r="C171" s="30">
        <v>41580.46</v>
      </c>
      <c r="D171" s="30"/>
      <c r="E171" s="29">
        <f>+(C171-C$7)/C$8</f>
        <v>-5079.9981118737269</v>
      </c>
      <c r="F171" s="29">
        <f>ROUND(2*E171,0)/2</f>
        <v>-5080</v>
      </c>
      <c r="G171" s="29">
        <f>+C171-(C$7+F171*C$8)</f>
        <v>1.3440000038826838E-3</v>
      </c>
      <c r="I171" s="29">
        <f>G171</f>
        <v>1.3440000038826838E-3</v>
      </c>
      <c r="Q171" s="92">
        <f>+C171-15018.5</f>
        <v>26561.96</v>
      </c>
      <c r="AC171" s="29">
        <v>7</v>
      </c>
      <c r="AE171" s="29" t="s">
        <v>73</v>
      </c>
      <c r="AG171" s="29" t="s">
        <v>74</v>
      </c>
    </row>
    <row r="172" spans="1:33" s="29" customFormat="1">
      <c r="A172" s="32" t="s">
        <v>105</v>
      </c>
      <c r="B172" s="31"/>
      <c r="C172" s="30">
        <v>41595.406999999999</v>
      </c>
      <c r="D172" s="30"/>
      <c r="E172" s="29">
        <f>+(C172-C$7)/C$8</f>
        <v>-5058.9997313915574</v>
      </c>
      <c r="F172" s="29">
        <f>ROUND(2*E172,0)/2</f>
        <v>-5059</v>
      </c>
      <c r="G172" s="29">
        <f>+C172-(C$7+F172*C$8)</f>
        <v>1.9120000069960952E-4</v>
      </c>
      <c r="I172" s="29">
        <f>G172</f>
        <v>1.9120000069960952E-4</v>
      </c>
      <c r="Q172" s="92">
        <f>+C172-15018.5</f>
        <v>26576.906999999999</v>
      </c>
      <c r="AC172" s="29">
        <v>8</v>
      </c>
      <c r="AE172" s="29" t="s">
        <v>81</v>
      </c>
      <c r="AG172" s="29" t="s">
        <v>74</v>
      </c>
    </row>
    <row r="173" spans="1:33">
      <c r="A173" s="25" t="s">
        <v>87</v>
      </c>
      <c r="B173" s="26" t="s">
        <v>45</v>
      </c>
      <c r="C173" s="27">
        <v>41597.542999999998</v>
      </c>
      <c r="D173" s="28"/>
      <c r="E173" s="29">
        <f>+(C173-C$7)/C$8</f>
        <v>-5055.9989592827815</v>
      </c>
      <c r="F173" s="29">
        <f>ROUND(2*E173,0)/2</f>
        <v>-5056</v>
      </c>
      <c r="G173" s="29">
        <f>+C173-(C$7+F173*C$8)</f>
        <v>7.4080000194953755E-4</v>
      </c>
      <c r="H173" s="29"/>
      <c r="I173" s="29">
        <f>+C173-(C$7+F173*C$8)</f>
        <v>7.4080000194953755E-4</v>
      </c>
      <c r="J173" s="29"/>
      <c r="K173" s="29"/>
      <c r="M173" s="29"/>
      <c r="N173" s="29"/>
      <c r="O173" s="29"/>
      <c r="P173" s="29"/>
      <c r="Q173" s="92">
        <f>+C173-15018.5</f>
        <v>26579.042999999998</v>
      </c>
    </row>
    <row r="174" spans="1:33">
      <c r="A174" s="25" t="s">
        <v>87</v>
      </c>
      <c r="B174" s="26" t="s">
        <v>45</v>
      </c>
      <c r="C174" s="27">
        <v>41605.372000000003</v>
      </c>
      <c r="D174" s="28"/>
      <c r="E174" s="29">
        <f>+(C174-C$7)/C$8</f>
        <v>-5045.0003427848214</v>
      </c>
      <c r="F174" s="29">
        <f>ROUND(2*E174,0)/2</f>
        <v>-5045</v>
      </c>
      <c r="G174" s="29">
        <f>+C174-(C$7+F174*C$8)</f>
        <v>-2.4399999529123306E-4</v>
      </c>
      <c r="H174" s="29"/>
      <c r="I174" s="29">
        <f>+C174-(C$7+F174*C$8)</f>
        <v>-2.4399999529123306E-4</v>
      </c>
      <c r="J174" s="29"/>
      <c r="K174" s="29"/>
      <c r="M174" s="29"/>
      <c r="N174" s="29"/>
      <c r="O174" s="29"/>
      <c r="P174" s="29"/>
      <c r="Q174" s="92">
        <f>+C174-15018.5</f>
        <v>26586.872000000003</v>
      </c>
    </row>
    <row r="175" spans="1:33" s="29" customFormat="1">
      <c r="A175" s="32" t="s">
        <v>105</v>
      </c>
      <c r="B175" s="31"/>
      <c r="C175" s="30">
        <v>41605.373</v>
      </c>
      <c r="D175" s="30"/>
      <c r="E175" s="29">
        <f>+(C175-C$7)/C$8</f>
        <v>-5044.99893792897</v>
      </c>
      <c r="F175" s="29">
        <f>ROUND(2*E175,0)/2</f>
        <v>-5045</v>
      </c>
      <c r="G175" s="29">
        <f>+C175-(C$7+F175*C$8)</f>
        <v>7.5600000127451494E-4</v>
      </c>
      <c r="I175" s="29">
        <f>G175</f>
        <v>7.5600000127451494E-4</v>
      </c>
      <c r="Q175" s="92">
        <f>+C175-15018.5</f>
        <v>26586.873</v>
      </c>
      <c r="AC175" s="29">
        <v>5</v>
      </c>
      <c r="AE175" s="29" t="s">
        <v>73</v>
      </c>
      <c r="AG175" s="29" t="s">
        <v>74</v>
      </c>
    </row>
    <row r="176" spans="1:33" s="29" customFormat="1">
      <c r="A176" s="32" t="s">
        <v>105</v>
      </c>
      <c r="B176" s="31"/>
      <c r="C176" s="30">
        <v>41605.377999999997</v>
      </c>
      <c r="D176" s="30"/>
      <c r="E176" s="29">
        <f>+(C176-C$7)/C$8</f>
        <v>-5044.9919136496928</v>
      </c>
      <c r="F176" s="29">
        <f>ROUND(2*E176,0)/2</f>
        <v>-5045</v>
      </c>
      <c r="G176" s="29">
        <f>+C176-(C$7+F176*C$8)</f>
        <v>5.7559999986551702E-3</v>
      </c>
      <c r="I176" s="29">
        <f>G176</f>
        <v>5.7559999986551702E-3</v>
      </c>
      <c r="Q176" s="92">
        <f>+C176-15018.5</f>
        <v>26586.877999999997</v>
      </c>
      <c r="AC176" s="29">
        <v>10</v>
      </c>
      <c r="AE176" s="29" t="s">
        <v>101</v>
      </c>
      <c r="AG176" s="29" t="s">
        <v>74</v>
      </c>
    </row>
    <row r="177" spans="1:33" s="29" customFormat="1">
      <c r="A177" s="32" t="s">
        <v>106</v>
      </c>
      <c r="B177" s="31"/>
      <c r="C177" s="30">
        <v>41657.337</v>
      </c>
      <c r="D177" s="30"/>
      <c r="E177" s="29">
        <f>+(C177-C$7)/C$8</f>
        <v>-4971.9970082189657</v>
      </c>
      <c r="F177" s="29">
        <f>ROUND(2*E177,0)/2</f>
        <v>-4972</v>
      </c>
      <c r="G177" s="29">
        <f>+C177-(C$7+F177*C$8)</f>
        <v>2.1296000049915165E-3</v>
      </c>
      <c r="I177" s="29">
        <f>G177</f>
        <v>2.1296000049915165E-3</v>
      </c>
      <c r="Q177" s="92">
        <f>+C177-15018.5</f>
        <v>26638.837</v>
      </c>
      <c r="AC177" s="29">
        <v>6</v>
      </c>
      <c r="AE177" s="29" t="s">
        <v>81</v>
      </c>
      <c r="AG177" s="29" t="s">
        <v>74</v>
      </c>
    </row>
    <row r="178" spans="1:33">
      <c r="A178" s="25" t="s">
        <v>87</v>
      </c>
      <c r="B178" s="26" t="s">
        <v>45</v>
      </c>
      <c r="C178" s="27">
        <v>41682.247000000003</v>
      </c>
      <c r="D178" s="28"/>
      <c r="E178" s="29">
        <f>+(C178-C$7)/C$8</f>
        <v>-4937.0020488417731</v>
      </c>
      <c r="F178" s="29">
        <f>ROUND(2*E178,0)/2</f>
        <v>-4937</v>
      </c>
      <c r="G178" s="29">
        <f>+C178-(C$7+F178*C$8)</f>
        <v>-1.458399994589854E-3</v>
      </c>
      <c r="H178" s="29"/>
      <c r="I178" s="29">
        <f>+C178-(C$7+F178*C$8)</f>
        <v>-1.458399994589854E-3</v>
      </c>
      <c r="J178" s="29"/>
      <c r="K178" s="29"/>
      <c r="M178" s="29"/>
      <c r="N178" s="29"/>
      <c r="O178" s="29"/>
      <c r="P178" s="29"/>
      <c r="Q178" s="92">
        <f>+C178-15018.5</f>
        <v>26663.747000000003</v>
      </c>
    </row>
    <row r="179" spans="1:33">
      <c r="A179" s="25" t="s">
        <v>87</v>
      </c>
      <c r="B179" s="26" t="s">
        <v>45</v>
      </c>
      <c r="C179" s="27">
        <v>41682.25</v>
      </c>
      <c r="D179" s="28"/>
      <c r="E179" s="29">
        <f>+(C179-C$7)/C$8</f>
        <v>-4936.9978342742088</v>
      </c>
      <c r="F179" s="29">
        <f>ROUND(2*E179,0)/2</f>
        <v>-4937</v>
      </c>
      <c r="G179" s="29">
        <f>+C179-(C$7+F179*C$8)</f>
        <v>1.5416000023833476E-3</v>
      </c>
      <c r="H179" s="29"/>
      <c r="I179" s="29">
        <f>+C179-(C$7+F179*C$8)</f>
        <v>1.5416000023833476E-3</v>
      </c>
      <c r="J179" s="29"/>
      <c r="K179" s="29"/>
      <c r="M179" s="29"/>
      <c r="N179" s="29"/>
      <c r="O179" s="29"/>
      <c r="P179" s="29"/>
      <c r="Q179" s="92">
        <f>+C179-15018.5</f>
        <v>26663.75</v>
      </c>
    </row>
    <row r="180" spans="1:33">
      <c r="A180" s="25" t="s">
        <v>87</v>
      </c>
      <c r="B180" s="26" t="s">
        <v>45</v>
      </c>
      <c r="C180" s="27">
        <v>41682.252999999997</v>
      </c>
      <c r="D180" s="28"/>
      <c r="E180" s="29">
        <f>+(C180-C$7)/C$8</f>
        <v>-4936.9936197066445</v>
      </c>
      <c r="F180" s="29">
        <f>ROUND(2*E180,0)/2</f>
        <v>-4937</v>
      </c>
      <c r="G180" s="29">
        <f>+C180-(C$7+F180*C$8)</f>
        <v>4.5415999993565492E-3</v>
      </c>
      <c r="H180" s="29"/>
      <c r="I180" s="29">
        <f>+C180-(C$7+F180*C$8)</f>
        <v>4.5415999993565492E-3</v>
      </c>
      <c r="J180" s="29"/>
      <c r="K180" s="29"/>
      <c r="M180" s="29"/>
      <c r="N180" s="29"/>
      <c r="O180" s="29"/>
      <c r="P180" s="29"/>
      <c r="Q180" s="92">
        <f>+C180-15018.5</f>
        <v>26663.752999999997</v>
      </c>
    </row>
    <row r="181" spans="1:33">
      <c r="A181" s="25" t="s">
        <v>107</v>
      </c>
      <c r="B181" s="26" t="s">
        <v>45</v>
      </c>
      <c r="C181" s="27">
        <v>41921.425999999999</v>
      </c>
      <c r="D181" s="28"/>
      <c r="E181" s="29">
        <f>+(C181-C$7)/C$8</f>
        <v>-4600.9900300189574</v>
      </c>
      <c r="F181" s="29">
        <f>ROUND(2*E181,0)/2</f>
        <v>-4601</v>
      </c>
      <c r="G181" s="29">
        <f>+C181-(C$7+F181*C$8)</f>
        <v>7.0967999999993481E-3</v>
      </c>
      <c r="H181" s="29"/>
      <c r="I181" s="29">
        <f>+C181-(C$7+F181*C$8)</f>
        <v>7.0967999999993481E-3</v>
      </c>
      <c r="J181" s="29"/>
      <c r="K181" s="29"/>
      <c r="M181" s="29"/>
      <c r="N181" s="29"/>
      <c r="O181" s="29"/>
      <c r="P181" s="29"/>
      <c r="Q181" s="92">
        <f>+C181-15018.5</f>
        <v>26902.925999999999</v>
      </c>
    </row>
    <row r="182" spans="1:33">
      <c r="A182" s="25" t="s">
        <v>107</v>
      </c>
      <c r="B182" s="26" t="s">
        <v>45</v>
      </c>
      <c r="C182" s="27">
        <v>41921.428</v>
      </c>
      <c r="D182" s="28"/>
      <c r="E182" s="29">
        <f>+(C182-C$7)/C$8</f>
        <v>-4600.9872203072446</v>
      </c>
      <c r="F182" s="29">
        <f>ROUND(2*E182,0)/2</f>
        <v>-4601</v>
      </c>
      <c r="G182" s="29">
        <f>+C182-(C$7+F182*C$8)</f>
        <v>9.0968000004068017E-3</v>
      </c>
      <c r="H182" s="29"/>
      <c r="I182" s="29">
        <f>+C182-(C$7+F182*C$8)</f>
        <v>9.0968000004068017E-3</v>
      </c>
      <c r="J182" s="29"/>
      <c r="K182" s="29"/>
      <c r="M182" s="29"/>
      <c r="N182" s="29"/>
      <c r="O182" s="29"/>
      <c r="P182" s="29"/>
      <c r="Q182" s="92">
        <f>+C182-15018.5</f>
        <v>26902.928</v>
      </c>
    </row>
    <row r="183" spans="1:33">
      <c r="A183" s="25" t="s">
        <v>71</v>
      </c>
      <c r="B183" s="26" t="s">
        <v>45</v>
      </c>
      <c r="C183" s="27">
        <v>41928.536999999997</v>
      </c>
      <c r="D183" s="28"/>
      <c r="E183" s="29">
        <f>+(C183-C$7)/C$8</f>
        <v>-4591.000100025738</v>
      </c>
      <c r="F183" s="29">
        <f>ROUND(2*E183,0)/2</f>
        <v>-4591</v>
      </c>
      <c r="G183" s="29">
        <f>+C183-(C$7+F183*C$8)</f>
        <v>-7.1200003731064498E-5</v>
      </c>
      <c r="H183" s="29"/>
      <c r="I183" s="29">
        <f>+C183-(C$7+F183*C$8)</f>
        <v>-7.1200003731064498E-5</v>
      </c>
      <c r="J183" s="29"/>
      <c r="K183" s="29"/>
      <c r="M183" s="29"/>
      <c r="N183" s="29"/>
      <c r="O183" s="29"/>
      <c r="P183" s="29"/>
      <c r="Q183" s="92">
        <f>+C183-15018.5</f>
        <v>26910.036999999997</v>
      </c>
    </row>
    <row r="184" spans="1:33" s="29" customFormat="1">
      <c r="A184" s="32" t="s">
        <v>108</v>
      </c>
      <c r="B184" s="31"/>
      <c r="C184" s="30">
        <v>41931.375</v>
      </c>
      <c r="D184" s="30"/>
      <c r="E184" s="29">
        <f>+(C184-C$7)/C$8</f>
        <v>-4587.0131191059236</v>
      </c>
      <c r="F184" s="29">
        <f>ROUND(2*E184,0)/2</f>
        <v>-4587</v>
      </c>
      <c r="G184" s="29">
        <f>+C184-(C$7+F184*C$8)</f>
        <v>-9.3383999992511235E-3</v>
      </c>
      <c r="I184" s="29">
        <f>+C184-(C$7+F184*C$8)</f>
        <v>-9.3383999992511235E-3</v>
      </c>
      <c r="Q184" s="92">
        <f>+C184-15018.5</f>
        <v>26912.875</v>
      </c>
      <c r="AC184" s="29">
        <v>6</v>
      </c>
      <c r="AE184" s="29" t="s">
        <v>109</v>
      </c>
      <c r="AG184" s="29" t="s">
        <v>74</v>
      </c>
    </row>
    <row r="185" spans="1:33">
      <c r="A185" s="25" t="s">
        <v>107</v>
      </c>
      <c r="B185" s="26" t="s">
        <v>45</v>
      </c>
      <c r="C185" s="27">
        <v>41931.392999999996</v>
      </c>
      <c r="D185" s="28"/>
      <c r="E185" s="29">
        <f>+(C185-C$7)/C$8</f>
        <v>-4586.9878317005177</v>
      </c>
      <c r="F185" s="29">
        <f>ROUND(2*E185,0)/2</f>
        <v>-4587</v>
      </c>
      <c r="G185" s="29">
        <f>+C185-(C$7+F185*C$8)</f>
        <v>8.6615999971400015E-3</v>
      </c>
      <c r="H185" s="29"/>
      <c r="I185" s="29">
        <f>+C185-(C$7+F185*C$8)</f>
        <v>8.6615999971400015E-3</v>
      </c>
      <c r="J185" s="29"/>
      <c r="K185" s="29"/>
      <c r="M185" s="29"/>
      <c r="N185" s="29"/>
      <c r="O185" s="29"/>
      <c r="P185" s="29"/>
      <c r="Q185" s="92">
        <f>+C185-15018.5</f>
        <v>26912.892999999996</v>
      </c>
    </row>
    <row r="186" spans="1:33">
      <c r="A186" s="25" t="s">
        <v>107</v>
      </c>
      <c r="B186" s="26" t="s">
        <v>45</v>
      </c>
      <c r="C186" s="27">
        <v>41931.392999999996</v>
      </c>
      <c r="D186" s="28"/>
      <c r="E186" s="29">
        <f>+(C186-C$7)/C$8</f>
        <v>-4586.9878317005177</v>
      </c>
      <c r="F186" s="29">
        <f>ROUND(2*E186,0)/2</f>
        <v>-4587</v>
      </c>
      <c r="G186" s="29">
        <f>+C186-(C$7+F186*C$8)</f>
        <v>8.6615999971400015E-3</v>
      </c>
      <c r="H186" s="29"/>
      <c r="I186" s="29">
        <f>+C186-(C$7+F186*C$8)</f>
        <v>8.6615999971400015E-3</v>
      </c>
      <c r="J186" s="29"/>
      <c r="K186" s="29"/>
      <c r="M186" s="29"/>
      <c r="N186" s="29"/>
      <c r="O186" s="29"/>
      <c r="P186" s="29"/>
      <c r="Q186" s="92">
        <f>+C186-15018.5</f>
        <v>26912.892999999996</v>
      </c>
    </row>
    <row r="187" spans="1:33" s="29" customFormat="1">
      <c r="A187" s="32" t="s">
        <v>108</v>
      </c>
      <c r="B187" s="31"/>
      <c r="C187" s="30">
        <v>41941.353000000003</v>
      </c>
      <c r="D187" s="30"/>
      <c r="E187" s="29">
        <f>+(C187-C$7)/C$8</f>
        <v>-4572.9954673730581</v>
      </c>
      <c r="F187" s="29">
        <f>ROUND(2*E187,0)/2</f>
        <v>-4573</v>
      </c>
      <c r="G187" s="29">
        <f>+C187-(C$7+F187*C$8)</f>
        <v>3.2264000037685037E-3</v>
      </c>
      <c r="I187" s="29">
        <f>+C187-(C$7+F187*C$8)</f>
        <v>3.2264000037685037E-3</v>
      </c>
      <c r="Q187" s="92">
        <f>+C187-15018.5</f>
        <v>26922.853000000003</v>
      </c>
      <c r="AC187" s="29">
        <v>11</v>
      </c>
      <c r="AE187" s="29" t="s">
        <v>101</v>
      </c>
      <c r="AG187" s="29" t="s">
        <v>74</v>
      </c>
    </row>
    <row r="188" spans="1:33" s="29" customFormat="1">
      <c r="A188" s="35" t="s">
        <v>110</v>
      </c>
      <c r="B188" s="33"/>
      <c r="C188" s="30">
        <v>41983.349000000002</v>
      </c>
      <c r="D188" s="34" t="s">
        <v>33</v>
      </c>
      <c r="E188" s="29">
        <f>+(C188-C$7)/C$8</f>
        <v>-4513.9971408373549</v>
      </c>
      <c r="F188" s="29">
        <f>ROUND(2*E188,0)/2</f>
        <v>-4514</v>
      </c>
      <c r="G188" s="29">
        <f>+C188-(C$7+F188*C$8)</f>
        <v>2.0352000065031461E-3</v>
      </c>
      <c r="H188" s="29">
        <f>G188</f>
        <v>2.0352000065031461E-3</v>
      </c>
      <c r="Q188" s="92">
        <f>+C188-15018.5</f>
        <v>26964.849000000002</v>
      </c>
      <c r="R188" s="29" t="s">
        <v>33</v>
      </c>
    </row>
    <row r="189" spans="1:33">
      <c r="A189" s="25" t="s">
        <v>107</v>
      </c>
      <c r="B189" s="26" t="s">
        <v>45</v>
      </c>
      <c r="C189" s="27">
        <v>41983.353000000003</v>
      </c>
      <c r="D189" s="28"/>
      <c r="E189" s="29">
        <f>+(C189-C$7)/C$8</f>
        <v>-4513.9915214139291</v>
      </c>
      <c r="F189" s="29">
        <f>ROUND(2*E189,0)/2</f>
        <v>-4514</v>
      </c>
      <c r="G189" s="29">
        <f>+C189-(C$7+F189*C$8)</f>
        <v>6.0352000073180534E-3</v>
      </c>
      <c r="H189" s="29"/>
      <c r="I189" s="29">
        <f>+C189-(C$7+F189*C$8)</f>
        <v>6.0352000073180534E-3</v>
      </c>
      <c r="J189" s="29"/>
      <c r="K189" s="29"/>
      <c r="M189" s="29"/>
      <c r="N189" s="29"/>
      <c r="O189" s="29"/>
      <c r="P189" s="29"/>
      <c r="Q189" s="92">
        <f>+C189-15018.5</f>
        <v>26964.853000000003</v>
      </c>
    </row>
    <row r="190" spans="1:33">
      <c r="A190" s="25" t="s">
        <v>107</v>
      </c>
      <c r="B190" s="26" t="s">
        <v>45</v>
      </c>
      <c r="C190" s="27">
        <v>41983.360000000001</v>
      </c>
      <c r="D190" s="28"/>
      <c r="E190" s="29">
        <f>+(C190-C$7)/C$8</f>
        <v>-4513.9816874229391</v>
      </c>
      <c r="F190" s="29">
        <f>ROUND(2*E190,0)/2</f>
        <v>-4514</v>
      </c>
      <c r="G190" s="29">
        <f>+C190-(C$7+F190*C$8)</f>
        <v>1.3035200005106162E-2</v>
      </c>
      <c r="H190" s="29"/>
      <c r="I190" s="29">
        <f>+C190-(C$7+F190*C$8)</f>
        <v>1.3035200005106162E-2</v>
      </c>
      <c r="J190" s="29"/>
      <c r="K190" s="29"/>
      <c r="M190" s="29"/>
      <c r="N190" s="29"/>
      <c r="O190" s="29"/>
      <c r="P190" s="29"/>
      <c r="Q190" s="92">
        <f>+C190-15018.5</f>
        <v>26964.86</v>
      </c>
    </row>
    <row r="191" spans="1:33" s="29" customFormat="1">
      <c r="A191" s="32" t="s">
        <v>111</v>
      </c>
      <c r="B191" s="31"/>
      <c r="C191" s="30">
        <v>41988.321000000004</v>
      </c>
      <c r="D191" s="30"/>
      <c r="E191" s="29">
        <f>+(C191-C$7)/C$8</f>
        <v>-4507.0121975204775</v>
      </c>
      <c r="F191" s="29">
        <f>ROUND(2*E191,0)/2</f>
        <v>-4507</v>
      </c>
      <c r="G191" s="29">
        <f>+C191-(C$7+F191*C$8)</f>
        <v>-8.6823999954503961E-3</v>
      </c>
      <c r="I191" s="29">
        <f>G191</f>
        <v>-8.6823999954503961E-3</v>
      </c>
      <c r="Q191" s="92">
        <f>+C191-15018.5</f>
        <v>26969.821000000004</v>
      </c>
      <c r="AC191" s="29">
        <v>7</v>
      </c>
      <c r="AE191" s="29" t="s">
        <v>109</v>
      </c>
      <c r="AG191" s="29" t="s">
        <v>74</v>
      </c>
    </row>
    <row r="192" spans="1:33" s="29" customFormat="1">
      <c r="A192" s="32" t="s">
        <v>111</v>
      </c>
      <c r="B192" s="31"/>
      <c r="C192" s="30">
        <v>42008.262999999999</v>
      </c>
      <c r="D192" s="30"/>
      <c r="E192" s="29">
        <f>+(C192-C$7)/C$8</f>
        <v>-4478.9965620367466</v>
      </c>
      <c r="F192" s="29">
        <f>ROUND(2*E192,0)/2</f>
        <v>-4479</v>
      </c>
      <c r="G192" s="29">
        <f>+C192-(C$7+F192*C$8)</f>
        <v>2.4472000004607253E-3</v>
      </c>
      <c r="I192" s="29">
        <f>G192</f>
        <v>2.4472000004607253E-3</v>
      </c>
      <c r="Q192" s="92">
        <f>+C192-15018.5</f>
        <v>26989.762999999999</v>
      </c>
      <c r="AC192" s="29">
        <v>8</v>
      </c>
      <c r="AE192" s="29" t="s">
        <v>101</v>
      </c>
      <c r="AG192" s="29" t="s">
        <v>74</v>
      </c>
    </row>
    <row r="193" spans="1:33">
      <c r="A193" s="25" t="s">
        <v>112</v>
      </c>
      <c r="B193" s="26" t="s">
        <v>45</v>
      </c>
      <c r="C193" s="27">
        <v>42274.485999999997</v>
      </c>
      <c r="D193" s="28"/>
      <c r="E193" s="29">
        <f>+(C193-C$7)/C$8</f>
        <v>-4104.9916214396744</v>
      </c>
      <c r="F193" s="29">
        <f>ROUND(2*E193,0)/2</f>
        <v>-4105</v>
      </c>
      <c r="G193" s="29">
        <f>+C193-(C$7+F193*C$8)</f>
        <v>5.9639999963110313E-3</v>
      </c>
      <c r="H193" s="29"/>
      <c r="I193" s="29">
        <f>+C193-(C$7+F193*C$8)</f>
        <v>5.9639999963110313E-3</v>
      </c>
      <c r="J193" s="29"/>
      <c r="K193" s="29"/>
      <c r="M193" s="29"/>
      <c r="N193" s="29"/>
      <c r="O193" s="29"/>
      <c r="P193" s="29"/>
      <c r="Q193" s="92">
        <f>+C193-15018.5</f>
        <v>27255.985999999997</v>
      </c>
    </row>
    <row r="194" spans="1:33" s="29" customFormat="1">
      <c r="A194" s="32" t="s">
        <v>113</v>
      </c>
      <c r="B194" s="31"/>
      <c r="C194" s="30">
        <v>42289.427000000003</v>
      </c>
      <c r="D194" s="30"/>
      <c r="E194" s="29">
        <f>+(C194-C$7)/C$8</f>
        <v>-4084.0016700926335</v>
      </c>
      <c r="F194" s="29">
        <f>ROUND(2*E194,0)/2</f>
        <v>-4084</v>
      </c>
      <c r="G194" s="29">
        <f>+C194-(C$7+F194*C$8)</f>
        <v>-1.1887999935424887E-3</v>
      </c>
      <c r="I194" s="29">
        <f>G194</f>
        <v>-1.1887999935424887E-3</v>
      </c>
      <c r="Q194" s="92">
        <f>+C194-15018.5</f>
        <v>27270.927000000003</v>
      </c>
      <c r="AC194" s="29">
        <v>12</v>
      </c>
      <c r="AE194" s="29" t="s">
        <v>101</v>
      </c>
      <c r="AG194" s="29" t="s">
        <v>74</v>
      </c>
    </row>
    <row r="195" spans="1:33" s="29" customFormat="1">
      <c r="A195" s="35" t="s">
        <v>114</v>
      </c>
      <c r="B195" s="33"/>
      <c r="C195" s="30">
        <v>42289.428</v>
      </c>
      <c r="D195" s="34"/>
      <c r="E195" s="29">
        <f>+(C195-C$7)/C$8</f>
        <v>-4084.0002652367821</v>
      </c>
      <c r="F195" s="29">
        <f>ROUND(2*E195,0)/2</f>
        <v>-4084</v>
      </c>
      <c r="G195" s="29">
        <f>+C195-(C$7+F195*C$8)</f>
        <v>-1.8879999697674066E-4</v>
      </c>
      <c r="J195" s="29">
        <f>G195</f>
        <v>-1.8879999697674066E-4</v>
      </c>
      <c r="Q195" s="92">
        <f>+C195-15018.5</f>
        <v>27270.928</v>
      </c>
      <c r="R195" s="29" t="s">
        <v>35</v>
      </c>
    </row>
    <row r="196" spans="1:33">
      <c r="A196" s="25" t="s">
        <v>114</v>
      </c>
      <c r="B196" s="26" t="s">
        <v>45</v>
      </c>
      <c r="C196" s="27">
        <v>42289.428899999999</v>
      </c>
      <c r="D196" s="28"/>
      <c r="E196" s="29">
        <f>+(C196-C$7)/C$8</f>
        <v>-4083.9990008665131</v>
      </c>
      <c r="F196" s="29">
        <f>ROUND(2*E196,0)/2</f>
        <v>-4084</v>
      </c>
      <c r="G196" s="29">
        <f>+C196-(C$7+F196*C$8)</f>
        <v>7.1120000211521983E-4</v>
      </c>
      <c r="H196" s="29"/>
      <c r="I196" s="29"/>
      <c r="J196" s="29">
        <f>G196</f>
        <v>7.1120000211521983E-4</v>
      </c>
      <c r="K196" s="29"/>
      <c r="L196" s="29"/>
      <c r="M196" s="29"/>
      <c r="N196" s="29"/>
      <c r="O196" s="29"/>
      <c r="P196" s="29"/>
      <c r="Q196" s="92">
        <f>+C196-15018.5</f>
        <v>27270.928899999999</v>
      </c>
      <c r="R196" s="29" t="s">
        <v>35</v>
      </c>
    </row>
    <row r="197" spans="1:33" s="29" customFormat="1">
      <c r="A197" s="35" t="s">
        <v>114</v>
      </c>
      <c r="B197" s="33"/>
      <c r="C197" s="30">
        <v>42289.428999999996</v>
      </c>
      <c r="D197" s="34"/>
      <c r="E197" s="29">
        <f>+(C197-C$7)/C$8</f>
        <v>-4083.9988603809311</v>
      </c>
      <c r="F197" s="29">
        <f>ROUND(2*E197,0)/2</f>
        <v>-4084</v>
      </c>
      <c r="G197" s="29">
        <f>+C197-(C$7+F197*C$8)</f>
        <v>8.1119999958900735E-4</v>
      </c>
      <c r="J197" s="29">
        <f>G197</f>
        <v>8.1119999958900735E-4</v>
      </c>
      <c r="Q197" s="92">
        <f>+C197-15018.5</f>
        <v>27270.928999999996</v>
      </c>
      <c r="R197" s="29" t="s">
        <v>35</v>
      </c>
    </row>
    <row r="198" spans="1:33">
      <c r="A198" s="25" t="s">
        <v>112</v>
      </c>
      <c r="B198" s="26" t="s">
        <v>45</v>
      </c>
      <c r="C198" s="27">
        <v>42301.54</v>
      </c>
      <c r="D198" s="28"/>
      <c r="E198" s="29">
        <f>+(C198-C$7)/C$8</f>
        <v>-4066.9846511068531</v>
      </c>
      <c r="F198" s="29">
        <f>ROUND(2*E198,0)/2</f>
        <v>-4067</v>
      </c>
      <c r="G198" s="29">
        <f>+C198-(C$7+F198*C$8)</f>
        <v>1.0925600006885361E-2</v>
      </c>
      <c r="H198" s="29"/>
      <c r="I198" s="29">
        <f>+C198-(C$7+F198*C$8)</f>
        <v>1.0925600006885361E-2</v>
      </c>
      <c r="J198" s="29"/>
      <c r="K198" s="29"/>
      <c r="M198" s="29"/>
      <c r="N198" s="29"/>
      <c r="O198" s="29"/>
      <c r="P198" s="29"/>
      <c r="Q198" s="92">
        <f>+C198-15018.5</f>
        <v>27283.040000000001</v>
      </c>
    </row>
    <row r="199" spans="1:33" s="29" customFormat="1">
      <c r="A199" s="32" t="s">
        <v>113</v>
      </c>
      <c r="B199" s="31"/>
      <c r="C199" s="30">
        <v>42304.375999999997</v>
      </c>
      <c r="D199" s="30"/>
      <c r="E199" s="29">
        <f>+(C199-C$7)/C$8</f>
        <v>-4063.0004798987616</v>
      </c>
      <c r="F199" s="29">
        <f>ROUND(2*E199,0)/2</f>
        <v>-4063</v>
      </c>
      <c r="G199" s="29">
        <f>+C199-(C$7+F199*C$8)</f>
        <v>-3.4160000359406695E-4</v>
      </c>
      <c r="I199" s="29">
        <f>G199</f>
        <v>-3.4160000359406695E-4</v>
      </c>
      <c r="Q199" s="92">
        <f>+C199-15018.5</f>
        <v>27285.875999999997</v>
      </c>
      <c r="AC199" s="29">
        <v>7</v>
      </c>
      <c r="AE199" s="29" t="s">
        <v>109</v>
      </c>
      <c r="AG199" s="29" t="s">
        <v>74</v>
      </c>
    </row>
    <row r="200" spans="1:33">
      <c r="A200" s="25" t="s">
        <v>112</v>
      </c>
      <c r="B200" s="26" t="s">
        <v>45</v>
      </c>
      <c r="C200" s="27">
        <v>42304.396000000001</v>
      </c>
      <c r="D200" s="28"/>
      <c r="E200" s="29">
        <f>+(C200-C$7)/C$8</f>
        <v>-4062.9723827816324</v>
      </c>
      <c r="F200" s="29">
        <f>ROUND(2*E200,0)/2</f>
        <v>-4063</v>
      </c>
      <c r="G200" s="29">
        <f>+C200-(C$7+F200*C$8)</f>
        <v>1.9658400000480469E-2</v>
      </c>
      <c r="H200" s="29"/>
      <c r="I200" s="29">
        <f>+C200-(C$7+F200*C$8)</f>
        <v>1.9658400000480469E-2</v>
      </c>
      <c r="J200" s="29"/>
      <c r="K200" s="29"/>
      <c r="M200" s="29"/>
      <c r="N200" s="29"/>
      <c r="O200" s="29"/>
      <c r="P200" s="29"/>
      <c r="Q200" s="92">
        <f>+C200-15018.5</f>
        <v>27285.896000000001</v>
      </c>
    </row>
    <row r="201" spans="1:33" s="29" customFormat="1">
      <c r="A201" s="32" t="s">
        <v>115</v>
      </c>
      <c r="B201" s="31"/>
      <c r="C201" s="30">
        <v>42403.317000000003</v>
      </c>
      <c r="D201" s="30"/>
      <c r="E201" s="29">
        <f>+(C201-C$7)/C$8</f>
        <v>-3924.0026366334632</v>
      </c>
      <c r="F201" s="29">
        <f>ROUND(2*E201,0)/2</f>
        <v>-3924</v>
      </c>
      <c r="G201" s="29">
        <f>+C201-(C$7+F201*C$8)</f>
        <v>-1.8767999936244451E-3</v>
      </c>
      <c r="I201" s="29">
        <f>G201</f>
        <v>-1.8767999936244451E-3</v>
      </c>
      <c r="Q201" s="92">
        <f>+C201-15018.5</f>
        <v>27384.817000000003</v>
      </c>
      <c r="AC201" s="29">
        <v>7</v>
      </c>
      <c r="AE201" s="29" t="s">
        <v>73</v>
      </c>
      <c r="AG201" s="29" t="s">
        <v>74</v>
      </c>
    </row>
    <row r="202" spans="1:33" s="29" customFormat="1">
      <c r="A202" s="32" t="s">
        <v>115</v>
      </c>
      <c r="B202" s="31"/>
      <c r="C202" s="30">
        <v>42403.322</v>
      </c>
      <c r="D202" s="30"/>
      <c r="E202" s="29">
        <f>+(C202-C$7)/C$8</f>
        <v>-3923.9956123541861</v>
      </c>
      <c r="F202" s="29">
        <f>ROUND(2*E202,0)/2</f>
        <v>-3924</v>
      </c>
      <c r="G202" s="29">
        <f>+C202-(C$7+F202*C$8)</f>
        <v>3.1232000037562102E-3</v>
      </c>
      <c r="I202" s="29">
        <f>G202</f>
        <v>3.1232000037562102E-3</v>
      </c>
      <c r="Q202" s="92">
        <f>+C202-15018.5</f>
        <v>27384.822</v>
      </c>
      <c r="AC202" s="29">
        <v>12</v>
      </c>
      <c r="AE202" s="29" t="s">
        <v>101</v>
      </c>
      <c r="AG202" s="29" t="s">
        <v>74</v>
      </c>
    </row>
    <row r="203" spans="1:33" s="29" customFormat="1">
      <c r="A203" s="32" t="s">
        <v>115</v>
      </c>
      <c r="B203" s="31"/>
      <c r="C203" s="30">
        <v>42403.324000000001</v>
      </c>
      <c r="D203" s="30"/>
      <c r="E203" s="29">
        <f>+(C203-C$7)/C$8</f>
        <v>-3923.9928026424732</v>
      </c>
      <c r="F203" s="29">
        <f>ROUND(2*E203,0)/2</f>
        <v>-3924</v>
      </c>
      <c r="G203" s="29">
        <f>+C203-(C$7+F203*C$8)</f>
        <v>5.1232000041636638E-3</v>
      </c>
      <c r="I203" s="29">
        <f>G203</f>
        <v>5.1232000041636638E-3</v>
      </c>
      <c r="Q203" s="92">
        <f>+C203-15018.5</f>
        <v>27384.824000000001</v>
      </c>
      <c r="AC203" s="29">
        <v>10</v>
      </c>
      <c r="AE203" s="29" t="s">
        <v>81</v>
      </c>
      <c r="AG203" s="29" t="s">
        <v>74</v>
      </c>
    </row>
    <row r="204" spans="1:33">
      <c r="A204" s="25" t="s">
        <v>116</v>
      </c>
      <c r="B204" s="26" t="s">
        <v>45</v>
      </c>
      <c r="C204" s="27">
        <v>42739.294999999998</v>
      </c>
      <c r="D204" s="28"/>
      <c r="E204" s="29">
        <f>+(C204-C$7)/C$8</f>
        <v>-3452.0019757892751</v>
      </c>
      <c r="F204" s="29">
        <f>ROUND(2*E204,0)/2</f>
        <v>-3452</v>
      </c>
      <c r="G204" s="29">
        <f>+C204-(C$7+F204*C$8)</f>
        <v>-1.4063999988138676E-3</v>
      </c>
      <c r="H204" s="29"/>
      <c r="I204" s="29">
        <f>+C204-(C$7+F204*C$8)</f>
        <v>-1.4063999988138676E-3</v>
      </c>
      <c r="J204" s="29"/>
      <c r="K204" s="29"/>
      <c r="M204" s="29"/>
      <c r="N204" s="29"/>
      <c r="O204" s="29"/>
      <c r="P204" s="29"/>
      <c r="Q204" s="92">
        <f>+C204-15018.5</f>
        <v>27720.794999999998</v>
      </c>
    </row>
    <row r="205" spans="1:33" s="29" customFormat="1">
      <c r="A205" s="32" t="s">
        <v>117</v>
      </c>
      <c r="B205" s="31"/>
      <c r="C205" s="30">
        <v>42739.3</v>
      </c>
      <c r="D205" s="30"/>
      <c r="E205" s="29">
        <f>+(C205-C$7)/C$8</f>
        <v>-3451.9949515099875</v>
      </c>
      <c r="F205" s="29">
        <f>ROUND(2*E205,0)/2</f>
        <v>-3452</v>
      </c>
      <c r="G205" s="29">
        <f>+C205-(C$7+F205*C$8)</f>
        <v>3.5936000058427453E-3</v>
      </c>
      <c r="I205" s="29">
        <f>G205</f>
        <v>3.5936000058427453E-3</v>
      </c>
      <c r="Q205" s="92">
        <f>+C205-15018.5</f>
        <v>27720.800000000003</v>
      </c>
      <c r="AC205" s="29">
        <v>10</v>
      </c>
      <c r="AE205" s="29" t="s">
        <v>101</v>
      </c>
      <c r="AG205" s="29" t="s">
        <v>74</v>
      </c>
    </row>
    <row r="206" spans="1:33" s="29" customFormat="1">
      <c r="A206" s="32" t="s">
        <v>118</v>
      </c>
      <c r="B206" s="31"/>
      <c r="C206" s="30">
        <v>42754.247000000003</v>
      </c>
      <c r="D206" s="30"/>
      <c r="E206" s="29">
        <f>+(C206-C$7)/C$8</f>
        <v>-3430.9965710278184</v>
      </c>
      <c r="F206" s="29">
        <f>ROUND(2*E206,0)/2</f>
        <v>-3431</v>
      </c>
      <c r="G206" s="29">
        <f>+C206-(C$7+F206*C$8)</f>
        <v>2.440800002659671E-3</v>
      </c>
      <c r="I206" s="29">
        <f>G206</f>
        <v>2.440800002659671E-3</v>
      </c>
      <c r="Q206" s="92">
        <f>+C206-15018.5</f>
        <v>27735.747000000003</v>
      </c>
      <c r="AC206" s="29">
        <v>8</v>
      </c>
      <c r="AE206" s="29" t="s">
        <v>101</v>
      </c>
      <c r="AG206" s="29" t="s">
        <v>74</v>
      </c>
    </row>
    <row r="207" spans="1:33" s="29" customFormat="1">
      <c r="A207" s="32" t="s">
        <v>118</v>
      </c>
      <c r="B207" s="31"/>
      <c r="C207" s="30">
        <v>42776.296000000002</v>
      </c>
      <c r="D207" s="30"/>
      <c r="E207" s="29">
        <f>+(C207-C$7)/C$8</f>
        <v>-3400.0209042551332</v>
      </c>
      <c r="F207" s="29">
        <f>ROUND(2*E207,0)/2</f>
        <v>-3400</v>
      </c>
      <c r="G207" s="29">
        <f>+C207-(C$7+F207*C$8)</f>
        <v>-1.4879999995173421E-2</v>
      </c>
      <c r="I207" s="29">
        <f>G207</f>
        <v>-1.4879999995173421E-2</v>
      </c>
      <c r="Q207" s="92">
        <f>+C207-15018.5</f>
        <v>27757.796000000002</v>
      </c>
      <c r="AC207" s="29">
        <v>6</v>
      </c>
      <c r="AE207" s="29" t="s">
        <v>109</v>
      </c>
      <c r="AG207" s="29" t="s">
        <v>74</v>
      </c>
    </row>
    <row r="208" spans="1:33" s="29" customFormat="1">
      <c r="A208" s="32" t="s">
        <v>119</v>
      </c>
      <c r="B208" s="31"/>
      <c r="C208" s="30">
        <v>42786.271000000001</v>
      </c>
      <c r="D208" s="30"/>
      <c r="E208" s="29">
        <f>+(C208-C$7)/C$8</f>
        <v>-3386.0074670898421</v>
      </c>
      <c r="F208" s="29">
        <f>ROUND(2*E208,0)/2</f>
        <v>-3386</v>
      </c>
      <c r="G208" s="29">
        <f>+C208-(C$7+F208*C$8)</f>
        <v>-5.3151999964029528E-3</v>
      </c>
      <c r="I208" s="29">
        <f>G208</f>
        <v>-5.3151999964029528E-3</v>
      </c>
      <c r="Q208" s="92">
        <f>+C208-15018.5</f>
        <v>27767.771000000001</v>
      </c>
      <c r="AC208" s="29">
        <v>9</v>
      </c>
      <c r="AE208" s="29" t="s">
        <v>109</v>
      </c>
      <c r="AG208" s="29" t="s">
        <v>74</v>
      </c>
    </row>
    <row r="209" spans="1:33" s="29" customFormat="1">
      <c r="A209" s="32" t="s">
        <v>119</v>
      </c>
      <c r="B209" s="31"/>
      <c r="C209" s="30">
        <v>42786.275000000001</v>
      </c>
      <c r="D209" s="30"/>
      <c r="E209" s="29">
        <f>+(C209-C$7)/C$8</f>
        <v>-3386.0018476664163</v>
      </c>
      <c r="F209" s="29">
        <f>ROUND(2*E209,0)/2</f>
        <v>-3386</v>
      </c>
      <c r="G209" s="29">
        <f>+C209-(C$7+F209*C$8)</f>
        <v>-1.3151999955880456E-3</v>
      </c>
      <c r="I209" s="29">
        <f>G209</f>
        <v>-1.3151999955880456E-3</v>
      </c>
      <c r="Q209" s="92">
        <f>+C209-15018.5</f>
        <v>27767.775000000001</v>
      </c>
      <c r="AC209" s="29">
        <v>9</v>
      </c>
      <c r="AE209" s="29" t="s">
        <v>101</v>
      </c>
      <c r="AG209" s="29" t="s">
        <v>74</v>
      </c>
    </row>
    <row r="210" spans="1:33" s="29" customFormat="1">
      <c r="A210" s="32" t="s">
        <v>119</v>
      </c>
      <c r="B210" s="31"/>
      <c r="C210" s="30">
        <v>42796.24</v>
      </c>
      <c r="D210" s="30"/>
      <c r="E210" s="29">
        <f>+(C210-C$7)/C$8</f>
        <v>-3372.00245905969</v>
      </c>
      <c r="F210" s="29">
        <f>ROUND(2*E210,0)/2</f>
        <v>-3372</v>
      </c>
      <c r="G210" s="29">
        <f>+C210-(C$7+F210*C$8)</f>
        <v>-1.7503999988548458E-3</v>
      </c>
      <c r="I210" s="29">
        <f>G210</f>
        <v>-1.7503999988548458E-3</v>
      </c>
      <c r="Q210" s="92">
        <f>+C210-15018.5</f>
        <v>27777.739999999998</v>
      </c>
      <c r="AC210" s="29">
        <v>9</v>
      </c>
      <c r="AE210" s="29" t="s">
        <v>101</v>
      </c>
      <c r="AG210" s="29" t="s">
        <v>74</v>
      </c>
    </row>
    <row r="211" spans="1:33" s="29" customFormat="1">
      <c r="A211" s="32" t="s">
        <v>120</v>
      </c>
      <c r="B211" s="31"/>
      <c r="C211" s="30">
        <v>42990.57</v>
      </c>
      <c r="D211" s="30"/>
      <c r="E211" s="29">
        <f>+(C211-C$7)/C$8</f>
        <v>-3098.996820530223</v>
      </c>
      <c r="F211" s="29">
        <f>ROUND(2*E211,0)/2</f>
        <v>-3099</v>
      </c>
      <c r="G211" s="29">
        <f>+C211-(C$7+F211*C$8)</f>
        <v>2.2632000036537647E-3</v>
      </c>
      <c r="I211" s="29">
        <f>G211</f>
        <v>2.2632000036537647E-3</v>
      </c>
      <c r="Q211" s="92">
        <f>+C211-15018.5</f>
        <v>27972.07</v>
      </c>
      <c r="AC211" s="29">
        <v>6</v>
      </c>
      <c r="AE211" s="29" t="s">
        <v>73</v>
      </c>
      <c r="AG211" s="29" t="s">
        <v>74</v>
      </c>
    </row>
    <row r="212" spans="1:33" s="29" customFormat="1">
      <c r="A212" s="32" t="s">
        <v>120</v>
      </c>
      <c r="B212" s="31"/>
      <c r="C212" s="30">
        <v>42993.411999999997</v>
      </c>
      <c r="D212" s="30"/>
      <c r="E212" s="29">
        <f>+(C212-C$7)/C$8</f>
        <v>-3095.0042201869933</v>
      </c>
      <c r="F212" s="29">
        <f>ROUND(2*E212,0)/2</f>
        <v>-3095</v>
      </c>
      <c r="G212" s="29">
        <f>+C212-(C$7+F212*C$8)</f>
        <v>-3.0039999983273447E-3</v>
      </c>
      <c r="I212" s="29">
        <f>G212</f>
        <v>-3.0039999983273447E-3</v>
      </c>
      <c r="Q212" s="92">
        <f>+C212-15018.5</f>
        <v>27974.911999999997</v>
      </c>
      <c r="AC212" s="29">
        <v>10</v>
      </c>
      <c r="AE212" s="29" t="s">
        <v>73</v>
      </c>
      <c r="AG212" s="29" t="s">
        <v>74</v>
      </c>
    </row>
    <row r="213" spans="1:33" s="29" customFormat="1">
      <c r="A213" s="32" t="s">
        <v>120</v>
      </c>
      <c r="B213" s="31"/>
      <c r="C213" s="30">
        <v>43013.351000000002</v>
      </c>
      <c r="D213" s="30"/>
      <c r="E213" s="29">
        <f>+(C213-C$7)/C$8</f>
        <v>-3066.9927992708167</v>
      </c>
      <c r="F213" s="29">
        <f>ROUND(2*E213,0)/2</f>
        <v>-3067</v>
      </c>
      <c r="G213" s="29">
        <f>+C213-(C$7+F213*C$8)</f>
        <v>5.1256000078865327E-3</v>
      </c>
      <c r="I213" s="29">
        <f>G213</f>
        <v>5.1256000078865327E-3</v>
      </c>
      <c r="Q213" s="92">
        <f>+C213-15018.5</f>
        <v>27994.851000000002</v>
      </c>
      <c r="AC213" s="29">
        <v>8</v>
      </c>
      <c r="AE213" s="29" t="s">
        <v>109</v>
      </c>
      <c r="AG213" s="29" t="s">
        <v>74</v>
      </c>
    </row>
    <row r="214" spans="1:33" s="29" customFormat="1">
      <c r="A214" s="35" t="s">
        <v>121</v>
      </c>
      <c r="B214" s="33"/>
      <c r="C214" s="30">
        <v>43015.480199999998</v>
      </c>
      <c r="D214" s="30"/>
      <c r="E214" s="29">
        <f>+(C214-C$7)/C$8</f>
        <v>-3064.0015801818658</v>
      </c>
      <c r="F214" s="29">
        <f>ROUND(2*E214,0)/2</f>
        <v>-3064</v>
      </c>
      <c r="G214" s="29">
        <f>+C214-(C$7+F214*C$8)</f>
        <v>-1.1248000009800307E-3</v>
      </c>
      <c r="J214" s="29">
        <f>G214</f>
        <v>-1.1248000009800307E-3</v>
      </c>
      <c r="Q214" s="92">
        <f>+C214-15018.5</f>
        <v>27996.980199999998</v>
      </c>
      <c r="R214" s="29" t="s">
        <v>35</v>
      </c>
    </row>
    <row r="215" spans="1:33">
      <c r="A215" s="25" t="s">
        <v>122</v>
      </c>
      <c r="B215" s="26" t="s">
        <v>45</v>
      </c>
      <c r="C215" s="27">
        <v>43015.483</v>
      </c>
      <c r="D215" s="28"/>
      <c r="E215" s="29">
        <f>+(C215-C$7)/C$8</f>
        <v>-3063.9976465854661</v>
      </c>
      <c r="F215" s="29">
        <f>ROUND(2*E215,0)/2</f>
        <v>-3064</v>
      </c>
      <c r="G215" s="29">
        <f>+C215-(C$7+F215*C$8)</f>
        <v>1.6752000010455959E-3</v>
      </c>
      <c r="H215" s="29"/>
      <c r="I215" s="29">
        <f>+C215-(C$7+F215*C$8)</f>
        <v>1.6752000010455959E-3</v>
      </c>
      <c r="J215" s="29"/>
      <c r="K215" s="29"/>
      <c r="M215" s="29"/>
      <c r="N215" s="29"/>
      <c r="O215" s="29"/>
      <c r="P215" s="29"/>
      <c r="Q215" s="92">
        <f>+C215-15018.5</f>
        <v>27996.983</v>
      </c>
    </row>
    <row r="216" spans="1:33">
      <c r="A216" s="25" t="s">
        <v>122</v>
      </c>
      <c r="B216" s="26" t="s">
        <v>45</v>
      </c>
      <c r="C216" s="27">
        <v>43015.483999999997</v>
      </c>
      <c r="D216" s="28"/>
      <c r="E216" s="29">
        <f>+(C216-C$7)/C$8</f>
        <v>-3063.9962417296147</v>
      </c>
      <c r="F216" s="29">
        <f>ROUND(2*E216,0)/2</f>
        <v>-3064</v>
      </c>
      <c r="G216" s="29">
        <f>+C216-(C$7+F216*C$8)</f>
        <v>2.6751999976113439E-3</v>
      </c>
      <c r="H216" s="29"/>
      <c r="I216" s="29">
        <f>+C216-(C$7+F216*C$8)</f>
        <v>2.6751999976113439E-3</v>
      </c>
      <c r="J216" s="29"/>
      <c r="K216" s="29"/>
      <c r="M216" s="29"/>
      <c r="N216" s="29"/>
      <c r="O216" s="29"/>
      <c r="P216" s="29"/>
      <c r="Q216" s="92">
        <f>+C216-15018.5</f>
        <v>27996.983999999997</v>
      </c>
    </row>
    <row r="217" spans="1:33">
      <c r="A217" s="25" t="s">
        <v>122</v>
      </c>
      <c r="B217" s="26" t="s">
        <v>45</v>
      </c>
      <c r="C217" s="27">
        <v>43015.483999999997</v>
      </c>
      <c r="D217" s="28"/>
      <c r="E217" s="29">
        <f>+(C217-C$7)/C$8</f>
        <v>-3063.9962417296147</v>
      </c>
      <c r="F217" s="29">
        <f>ROUND(2*E217,0)/2</f>
        <v>-3064</v>
      </c>
      <c r="G217" s="29">
        <f>+C217-(C$7+F217*C$8)</f>
        <v>2.6751999976113439E-3</v>
      </c>
      <c r="H217" s="29"/>
      <c r="I217" s="29">
        <f>+C217-(C$7+F217*C$8)</f>
        <v>2.6751999976113439E-3</v>
      </c>
      <c r="J217" s="29"/>
      <c r="K217" s="29"/>
      <c r="M217" s="29"/>
      <c r="N217" s="29"/>
      <c r="O217" s="29"/>
      <c r="P217" s="29"/>
      <c r="Q217" s="92">
        <f>+C217-15018.5</f>
        <v>27996.983999999997</v>
      </c>
    </row>
    <row r="218" spans="1:33">
      <c r="A218" s="25" t="s">
        <v>122</v>
      </c>
      <c r="B218" s="26" t="s">
        <v>45</v>
      </c>
      <c r="C218" s="27">
        <v>43015.483999999997</v>
      </c>
      <c r="D218" s="28"/>
      <c r="E218" s="29">
        <f>+(C218-C$7)/C$8</f>
        <v>-3063.9962417296147</v>
      </c>
      <c r="F218" s="29">
        <f>ROUND(2*E218,0)/2</f>
        <v>-3064</v>
      </c>
      <c r="G218" s="29">
        <f>+C218-(C$7+F218*C$8)</f>
        <v>2.6751999976113439E-3</v>
      </c>
      <c r="H218" s="29"/>
      <c r="I218" s="29">
        <f>+C218-(C$7+F218*C$8)</f>
        <v>2.6751999976113439E-3</v>
      </c>
      <c r="J218" s="29"/>
      <c r="K218" s="29"/>
      <c r="M218" s="29"/>
      <c r="N218" s="29"/>
      <c r="O218" s="29"/>
      <c r="P218" s="29"/>
      <c r="Q218" s="92">
        <f>+C218-15018.5</f>
        <v>27996.983999999997</v>
      </c>
    </row>
    <row r="219" spans="1:33">
      <c r="A219" s="25" t="s">
        <v>122</v>
      </c>
      <c r="B219" s="26" t="s">
        <v>45</v>
      </c>
      <c r="C219" s="27">
        <v>43015.485000000001</v>
      </c>
      <c r="D219" s="28"/>
      <c r="E219" s="29">
        <f>+(C219-C$7)/C$8</f>
        <v>-3063.9948368737532</v>
      </c>
      <c r="F219" s="29">
        <f>ROUND(2*E219,0)/2</f>
        <v>-3064</v>
      </c>
      <c r="G219" s="29">
        <f>+C219-(C$7+F219*C$8)</f>
        <v>3.6752000014530495E-3</v>
      </c>
      <c r="H219" s="29"/>
      <c r="I219" s="29">
        <f>+C219-(C$7+F219*C$8)</f>
        <v>3.6752000014530495E-3</v>
      </c>
      <c r="J219" s="29"/>
      <c r="K219" s="29"/>
      <c r="M219" s="29"/>
      <c r="N219" s="29"/>
      <c r="O219" s="29"/>
      <c r="P219" s="29"/>
      <c r="Q219" s="92">
        <f>+C219-15018.5</f>
        <v>27996.985000000001</v>
      </c>
    </row>
    <row r="220" spans="1:33">
      <c r="A220" s="25" t="s">
        <v>122</v>
      </c>
      <c r="B220" s="26" t="s">
        <v>45</v>
      </c>
      <c r="C220" s="27">
        <v>43015.487000000001</v>
      </c>
      <c r="D220" s="28"/>
      <c r="E220" s="29">
        <f>+(C220-C$7)/C$8</f>
        <v>-3063.9920271620399</v>
      </c>
      <c r="F220" s="29">
        <f>ROUND(2*E220,0)/2</f>
        <v>-3064</v>
      </c>
      <c r="G220" s="29">
        <f>+C220-(C$7+F220*C$8)</f>
        <v>5.6752000018605031E-3</v>
      </c>
      <c r="H220" s="29"/>
      <c r="I220" s="29">
        <f>+C220-(C$7+F220*C$8)</f>
        <v>5.6752000018605031E-3</v>
      </c>
      <c r="J220" s="29"/>
      <c r="K220" s="29"/>
      <c r="M220" s="29"/>
      <c r="N220" s="29"/>
      <c r="O220" s="29"/>
      <c r="P220" s="29"/>
      <c r="Q220" s="92">
        <f>+C220-15018.5</f>
        <v>27996.987000000001</v>
      </c>
    </row>
    <row r="221" spans="1:33" s="29" customFormat="1">
      <c r="A221" s="32" t="s">
        <v>123</v>
      </c>
      <c r="B221" s="31"/>
      <c r="C221" s="30">
        <v>43034.701000000001</v>
      </c>
      <c r="D221" s="30"/>
      <c r="E221" s="29">
        <f>+(C221-C$7)/C$8</f>
        <v>-3036.9991267415949</v>
      </c>
      <c r="F221" s="29">
        <f>ROUND(2*E221,0)/2</f>
        <v>-3037</v>
      </c>
      <c r="G221" s="29">
        <f>+C221-(C$7+F221*C$8)</f>
        <v>6.2160000379662961E-4</v>
      </c>
      <c r="I221" s="29">
        <f>G221</f>
        <v>6.2160000379662961E-4</v>
      </c>
      <c r="Q221" s="92">
        <f>+C221-15018.5</f>
        <v>28016.201000000001</v>
      </c>
      <c r="AC221" s="29">
        <v>9</v>
      </c>
      <c r="AE221" s="29" t="s">
        <v>124</v>
      </c>
      <c r="AG221" s="29" t="s">
        <v>125</v>
      </c>
    </row>
    <row r="222" spans="1:33" s="29" customFormat="1">
      <c r="A222" s="32" t="s">
        <v>126</v>
      </c>
      <c r="B222" s="31"/>
      <c r="C222" s="30">
        <v>43040.398000000001</v>
      </c>
      <c r="D222" s="30"/>
      <c r="E222" s="29">
        <f>+(C222-C$7)/C$8</f>
        <v>-3028.9956629289959</v>
      </c>
      <c r="F222" s="29">
        <f>ROUND(2*E222,0)/2</f>
        <v>-3029</v>
      </c>
      <c r="G222" s="29">
        <f>+C222-(C$7+F222*C$8)</f>
        <v>3.0872000061208382E-3</v>
      </c>
      <c r="I222" s="29">
        <f>G222</f>
        <v>3.0872000061208382E-3</v>
      </c>
      <c r="Q222" s="92">
        <f>+C222-15018.5</f>
        <v>28021.898000000001</v>
      </c>
      <c r="AC222" s="29">
        <v>6</v>
      </c>
      <c r="AE222" s="29" t="s">
        <v>73</v>
      </c>
      <c r="AG222" s="29" t="s">
        <v>74</v>
      </c>
    </row>
    <row r="223" spans="1:33" s="29" customFormat="1">
      <c r="A223" s="32" t="s">
        <v>123</v>
      </c>
      <c r="B223" s="31"/>
      <c r="C223" s="30">
        <v>43069.57</v>
      </c>
      <c r="D223" s="30"/>
      <c r="E223" s="29">
        <f>+(C223-C$7)/C$8</f>
        <v>-2988.0132078928141</v>
      </c>
      <c r="F223" s="29">
        <f>ROUND(2*E223,0)/2</f>
        <v>-2988</v>
      </c>
      <c r="G223" s="29">
        <f>+C223-(C$7+F223*C$8)</f>
        <v>-9.401600000273902E-3</v>
      </c>
      <c r="I223" s="29">
        <f>G223</f>
        <v>-9.401600000273902E-3</v>
      </c>
      <c r="Q223" s="92">
        <f>+C223-15018.5</f>
        <v>28051.07</v>
      </c>
      <c r="AB223" s="29" t="s">
        <v>127</v>
      </c>
      <c r="AC223" s="29">
        <v>8</v>
      </c>
      <c r="AE223" s="29" t="s">
        <v>128</v>
      </c>
      <c r="AG223" s="29" t="s">
        <v>125</v>
      </c>
    </row>
    <row r="224" spans="1:33" s="29" customFormat="1">
      <c r="A224" s="32" t="s">
        <v>123</v>
      </c>
      <c r="B224" s="31"/>
      <c r="C224" s="30">
        <v>43069.582999999999</v>
      </c>
      <c r="D224" s="30"/>
      <c r="E224" s="29">
        <f>+(C224-C$7)/C$8</f>
        <v>-2987.9949447666854</v>
      </c>
      <c r="F224" s="29">
        <f>ROUND(2*E224,0)/2</f>
        <v>-2988</v>
      </c>
      <c r="G224" s="29">
        <f>+C224-(C$7+F224*C$8)</f>
        <v>3.5983999987365678E-3</v>
      </c>
      <c r="I224" s="29">
        <f>G224</f>
        <v>3.5983999987365678E-3</v>
      </c>
      <c r="Q224" s="92">
        <f>+C224-15018.5</f>
        <v>28051.082999999999</v>
      </c>
      <c r="AB224" s="29" t="s">
        <v>127</v>
      </c>
      <c r="AC224" s="29">
        <v>8</v>
      </c>
      <c r="AE224" s="29" t="s">
        <v>124</v>
      </c>
      <c r="AG224" s="29" t="s">
        <v>125</v>
      </c>
    </row>
    <row r="225" spans="1:33" s="29" customFormat="1">
      <c r="A225" s="35" t="s">
        <v>129</v>
      </c>
      <c r="B225" s="33" t="s">
        <v>45</v>
      </c>
      <c r="C225" s="30">
        <v>43071.002899999999</v>
      </c>
      <c r="D225" s="30"/>
      <c r="E225" s="29">
        <f>+(C225-C$7)/C$8</f>
        <v>-2986.0001899365088</v>
      </c>
      <c r="F225" s="29">
        <f>ROUND(2*E225,0)/2</f>
        <v>-2986</v>
      </c>
      <c r="G225" s="29">
        <f>+C225-(C$7+F225*C$8)</f>
        <v>-1.3519999629352242E-4</v>
      </c>
      <c r="J225" s="29">
        <f>G225</f>
        <v>-1.3519999629352242E-4</v>
      </c>
      <c r="Q225" s="92">
        <f>+C225-15018.5</f>
        <v>28052.502899999999</v>
      </c>
      <c r="R225" s="29" t="s">
        <v>35</v>
      </c>
    </row>
    <row r="226" spans="1:33" s="29" customFormat="1">
      <c r="A226" s="32" t="s">
        <v>130</v>
      </c>
      <c r="B226" s="31"/>
      <c r="C226" s="30">
        <v>43112.290999999997</v>
      </c>
      <c r="D226" s="30"/>
      <c r="E226" s="29">
        <f>+(C226-C$7)/C$8</f>
        <v>-2927.9963608613903</v>
      </c>
      <c r="F226" s="29">
        <f>ROUND(2*E226,0)/2</f>
        <v>-2928</v>
      </c>
      <c r="G226" s="29">
        <f>+C226-(C$7+F226*C$8)</f>
        <v>2.5903999994625337E-3</v>
      </c>
      <c r="I226" s="29">
        <f>G226</f>
        <v>2.5903999994625337E-3</v>
      </c>
      <c r="Q226" s="92">
        <f>+C226-15018.5</f>
        <v>28093.790999999997</v>
      </c>
      <c r="AC226" s="29">
        <v>11</v>
      </c>
      <c r="AE226" s="29" t="s">
        <v>109</v>
      </c>
      <c r="AG226" s="29" t="s">
        <v>74</v>
      </c>
    </row>
    <row r="227" spans="1:33" s="29" customFormat="1">
      <c r="A227" s="32" t="s">
        <v>130</v>
      </c>
      <c r="B227" s="31"/>
      <c r="C227" s="30">
        <v>43134.36</v>
      </c>
      <c r="D227" s="30"/>
      <c r="E227" s="29">
        <f>+(C227-C$7)/C$8</f>
        <v>-2896.9925969715759</v>
      </c>
      <c r="F227" s="29">
        <f>ROUND(2*E227,0)/2</f>
        <v>-2897</v>
      </c>
      <c r="G227" s="29">
        <f>+C227-(C$7+F227*C$8)</f>
        <v>5.2696000057039782E-3</v>
      </c>
      <c r="I227" s="29">
        <f>G227</f>
        <v>5.2696000057039782E-3</v>
      </c>
      <c r="Q227" s="92">
        <f>+C227-15018.5</f>
        <v>28115.86</v>
      </c>
      <c r="AC227" s="29">
        <v>8</v>
      </c>
      <c r="AE227" s="29" t="s">
        <v>109</v>
      </c>
      <c r="AG227" s="29" t="s">
        <v>74</v>
      </c>
    </row>
    <row r="228" spans="1:33" s="29" customFormat="1">
      <c r="A228" s="32" t="s">
        <v>131</v>
      </c>
      <c r="B228" s="31"/>
      <c r="C228" s="30">
        <v>43154.288</v>
      </c>
      <c r="D228" s="30"/>
      <c r="E228" s="29">
        <f>+(C228-C$7)/C$8</f>
        <v>-2868.9966294698256</v>
      </c>
      <c r="F228" s="29">
        <f>ROUND(2*E228,0)/2</f>
        <v>-2869</v>
      </c>
      <c r="G228" s="29">
        <f>+C228-(C$7+F228*C$8)</f>
        <v>2.3992000060388818E-3</v>
      </c>
      <c r="I228" s="29">
        <f>G228</f>
        <v>2.3992000060388818E-3</v>
      </c>
      <c r="Q228" s="92">
        <f>+C228-15018.5</f>
        <v>28135.788</v>
      </c>
      <c r="AC228" s="29">
        <v>8</v>
      </c>
      <c r="AE228" s="29" t="s">
        <v>109</v>
      </c>
      <c r="AG228" s="29" t="s">
        <v>74</v>
      </c>
    </row>
    <row r="229" spans="1:33" s="29" customFormat="1">
      <c r="A229" s="32" t="s">
        <v>132</v>
      </c>
      <c r="B229" s="31"/>
      <c r="C229" s="30">
        <v>43311.593999999997</v>
      </c>
      <c r="D229" s="30"/>
      <c r="E229" s="29">
        <f>+(C229-C$7)/C$8</f>
        <v>-2648.004374159194</v>
      </c>
      <c r="F229" s="29">
        <f>ROUND(2*E229,0)/2</f>
        <v>-2648</v>
      </c>
      <c r="G229" s="29">
        <f>+C229-(C$7+F229*C$8)</f>
        <v>-3.11360000341665E-3</v>
      </c>
      <c r="I229" s="29">
        <f>G229</f>
        <v>-3.11360000341665E-3</v>
      </c>
      <c r="Q229" s="92">
        <f>+C229-15018.5</f>
        <v>28293.093999999997</v>
      </c>
      <c r="AC229" s="29">
        <v>5</v>
      </c>
      <c r="AE229" s="29" t="s">
        <v>73</v>
      </c>
      <c r="AG229" s="29" t="s">
        <v>74</v>
      </c>
    </row>
    <row r="230" spans="1:33">
      <c r="A230" s="25" t="s">
        <v>122</v>
      </c>
      <c r="B230" s="26" t="s">
        <v>45</v>
      </c>
      <c r="C230" s="27">
        <v>43341.485000000001</v>
      </c>
      <c r="D230" s="28"/>
      <c r="E230" s="29">
        <f>+(C230-C$7)/C$8</f>
        <v>-2606.0118277624201</v>
      </c>
      <c r="F230" s="29">
        <f>ROUND(2*E230,0)/2</f>
        <v>-2606</v>
      </c>
      <c r="G230" s="29">
        <f>+C230-(C$7+F230*C$8)</f>
        <v>-8.4191999994800426E-3</v>
      </c>
      <c r="H230" s="29"/>
      <c r="I230" s="29">
        <f>+C230-(C$7+F230*C$8)</f>
        <v>-8.4191999994800426E-3</v>
      </c>
      <c r="J230" s="29"/>
      <c r="K230" s="29"/>
      <c r="M230" s="29"/>
      <c r="N230" s="29"/>
      <c r="O230" s="29"/>
      <c r="P230" s="29"/>
      <c r="Q230" s="92">
        <f>+C230-15018.5</f>
        <v>28322.985000000001</v>
      </c>
    </row>
    <row r="231" spans="1:33" s="29" customFormat="1">
      <c r="A231" s="32" t="s">
        <v>133</v>
      </c>
      <c r="B231" s="31"/>
      <c r="C231" s="30">
        <v>43371.387000000002</v>
      </c>
      <c r="D231" s="30"/>
      <c r="E231" s="29">
        <f>+(C231-C$7)/C$8</f>
        <v>-2564.0038279512301</v>
      </c>
      <c r="F231" s="29">
        <f>ROUND(2*E231,0)/2</f>
        <v>-2564</v>
      </c>
      <c r="G231" s="29">
        <f>+C231-(C$7+F231*C$8)</f>
        <v>-2.7247999969404191E-3</v>
      </c>
      <c r="I231" s="29">
        <f>G231</f>
        <v>-2.7247999969404191E-3</v>
      </c>
      <c r="Q231" s="92">
        <f>+C231-15018.5</f>
        <v>28352.887000000002</v>
      </c>
      <c r="AC231" s="29">
        <v>8</v>
      </c>
      <c r="AE231" s="29" t="s">
        <v>109</v>
      </c>
      <c r="AG231" s="29" t="s">
        <v>74</v>
      </c>
    </row>
    <row r="232" spans="1:33" s="29" customFormat="1">
      <c r="A232" s="32" t="s">
        <v>134</v>
      </c>
      <c r="B232" s="31"/>
      <c r="C232" s="30">
        <v>43391.319000000003</v>
      </c>
      <c r="D232" s="30"/>
      <c r="E232" s="29">
        <f>+(C232-C$7)/C$8</f>
        <v>-2536.002241026054</v>
      </c>
      <c r="F232" s="29">
        <f>ROUND(2*E232,0)/2</f>
        <v>-2536</v>
      </c>
      <c r="G232" s="29">
        <f>+C232-(C$7+F232*C$8)</f>
        <v>-1.5951999957906082E-3</v>
      </c>
      <c r="I232" s="29">
        <f>G232</f>
        <v>-1.5951999957906082E-3</v>
      </c>
      <c r="Q232" s="92">
        <f>+C232-15018.5</f>
        <v>28372.819000000003</v>
      </c>
      <c r="AC232" s="29">
        <v>8</v>
      </c>
      <c r="AE232" s="29" t="s">
        <v>109</v>
      </c>
      <c r="AG232" s="29" t="s">
        <v>74</v>
      </c>
    </row>
    <row r="233" spans="1:33" s="29" customFormat="1">
      <c r="A233" s="32" t="s">
        <v>134</v>
      </c>
      <c r="B233" s="31"/>
      <c r="C233" s="30">
        <v>43393.457000000002</v>
      </c>
      <c r="D233" s="30"/>
      <c r="E233" s="29">
        <f>+(C233-C$7)/C$8</f>
        <v>-2532.9986592055643</v>
      </c>
      <c r="F233" s="29">
        <f>ROUND(2*E233,0)/2</f>
        <v>-2533</v>
      </c>
      <c r="G233" s="29">
        <f>+C233-(C$7+F233*C$8)</f>
        <v>9.5440000586677343E-4</v>
      </c>
      <c r="I233" s="29">
        <f>G233</f>
        <v>9.5440000586677343E-4</v>
      </c>
      <c r="Q233" s="92">
        <f>+C233-15018.5</f>
        <v>28374.957000000002</v>
      </c>
      <c r="AC233" s="29">
        <v>11</v>
      </c>
      <c r="AE233" s="29" t="s">
        <v>73</v>
      </c>
      <c r="AG233" s="29" t="s">
        <v>74</v>
      </c>
    </row>
    <row r="234" spans="1:33">
      <c r="A234" s="25" t="s">
        <v>122</v>
      </c>
      <c r="B234" s="26" t="s">
        <v>45</v>
      </c>
      <c r="C234" s="27">
        <v>43393.472000000002</v>
      </c>
      <c r="D234" s="28"/>
      <c r="E234" s="29">
        <f>+(C234-C$7)/C$8</f>
        <v>-2532.9775863677228</v>
      </c>
      <c r="F234" s="29">
        <f>ROUND(2*E234,0)/2</f>
        <v>-2533</v>
      </c>
      <c r="G234" s="29">
        <f>+C234-(C$7+F234*C$8)</f>
        <v>1.5954400005284697E-2</v>
      </c>
      <c r="H234" s="29"/>
      <c r="I234" s="29">
        <f>+C234-(C$7+F234*C$8)</f>
        <v>1.5954400005284697E-2</v>
      </c>
      <c r="J234" s="29"/>
      <c r="K234" s="29"/>
      <c r="L234" s="29"/>
      <c r="M234" s="29"/>
      <c r="N234" s="29"/>
      <c r="O234" s="29"/>
      <c r="P234" s="29"/>
      <c r="Q234" s="92">
        <f>+C234-15018.5</f>
        <v>28374.972000000002</v>
      </c>
    </row>
    <row r="235" spans="1:33">
      <c r="A235" s="25" t="s">
        <v>122</v>
      </c>
      <c r="B235" s="26" t="s">
        <v>45</v>
      </c>
      <c r="C235" s="27">
        <v>43393.474000000002</v>
      </c>
      <c r="D235" s="28"/>
      <c r="E235" s="29">
        <f>+(C235-C$7)/C$8</f>
        <v>-2532.9747766560095</v>
      </c>
      <c r="F235" s="29">
        <f>ROUND(2*E235,0)/2</f>
        <v>-2533</v>
      </c>
      <c r="G235" s="29">
        <f>+C235-(C$7+F235*C$8)</f>
        <v>1.795440000569215E-2</v>
      </c>
      <c r="H235" s="29"/>
      <c r="I235" s="29">
        <f>+C235-(C$7+F235*C$8)</f>
        <v>1.795440000569215E-2</v>
      </c>
      <c r="J235" s="29"/>
      <c r="K235" s="29"/>
      <c r="L235" s="29"/>
      <c r="M235" s="29"/>
      <c r="N235" s="29"/>
      <c r="O235" s="29"/>
      <c r="P235" s="29"/>
      <c r="Q235" s="92">
        <f>+C235-15018.5</f>
        <v>28374.974000000002</v>
      </c>
    </row>
    <row r="236" spans="1:33">
      <c r="A236" s="25" t="s">
        <v>122</v>
      </c>
      <c r="B236" s="26" t="s">
        <v>45</v>
      </c>
      <c r="C236" s="27">
        <v>43403.434999999998</v>
      </c>
      <c r="D236" s="28"/>
      <c r="E236" s="29">
        <f>+(C236-C$7)/C$8</f>
        <v>-2518.9810074727088</v>
      </c>
      <c r="F236" s="29">
        <f>ROUND(2*E236,0)/2</f>
        <v>-2519</v>
      </c>
      <c r="G236" s="29">
        <f>+C236-(C$7+F236*C$8)</f>
        <v>1.3519200001610443E-2</v>
      </c>
      <c r="H236" s="29"/>
      <c r="I236" s="29">
        <f>+C236-(C$7+F236*C$8)</f>
        <v>1.3519200001610443E-2</v>
      </c>
      <c r="J236" s="29"/>
      <c r="K236" s="29"/>
      <c r="L236" s="29"/>
      <c r="M236" s="29"/>
      <c r="N236" s="29"/>
      <c r="O236" s="29"/>
      <c r="P236" s="29"/>
      <c r="Q236" s="92">
        <f>+C236-15018.5</f>
        <v>28384.934999999998</v>
      </c>
    </row>
    <row r="237" spans="1:33">
      <c r="A237" s="25" t="s">
        <v>122</v>
      </c>
      <c r="B237" s="26" t="s">
        <v>45</v>
      </c>
      <c r="C237" s="27">
        <v>43425.491000000002</v>
      </c>
      <c r="D237" s="28"/>
      <c r="E237" s="29">
        <f>+(C237-C$7)/C$8</f>
        <v>-2487.9955067090236</v>
      </c>
      <c r="F237" s="29">
        <f>ROUND(2*E237,0)/2</f>
        <v>-2488</v>
      </c>
      <c r="G237" s="29">
        <f>+C237-(C$7+F237*C$8)</f>
        <v>3.1984000015654601E-3</v>
      </c>
      <c r="H237" s="29"/>
      <c r="I237" s="29">
        <f>+C237-(C$7+F237*C$8)</f>
        <v>3.1984000015654601E-3</v>
      </c>
      <c r="J237" s="29"/>
      <c r="K237" s="29"/>
      <c r="L237" s="29"/>
      <c r="M237" s="29"/>
      <c r="N237" s="29"/>
      <c r="O237" s="29"/>
      <c r="P237" s="29"/>
      <c r="Q237" s="92">
        <f>+C237-15018.5</f>
        <v>28406.991000000002</v>
      </c>
    </row>
    <row r="238" spans="1:33">
      <c r="A238" s="25" t="s">
        <v>122</v>
      </c>
      <c r="B238" s="26" t="s">
        <v>45</v>
      </c>
      <c r="C238" s="27">
        <v>43425.495999999999</v>
      </c>
      <c r="D238" s="28"/>
      <c r="E238" s="29">
        <f>+(C238-C$7)/C$8</f>
        <v>-2487.9884824297465</v>
      </c>
      <c r="F238" s="29">
        <f>ROUND(2*E238,0)/2</f>
        <v>-2488</v>
      </c>
      <c r="G238" s="29">
        <f>+C238-(C$7+F238*C$8)</f>
        <v>8.1983999989461154E-3</v>
      </c>
      <c r="H238" s="29"/>
      <c r="I238" s="29">
        <f>+C238-(C$7+F238*C$8)</f>
        <v>8.1983999989461154E-3</v>
      </c>
      <c r="J238" s="29"/>
      <c r="K238" s="29"/>
      <c r="L238" s="29"/>
      <c r="M238" s="29"/>
      <c r="N238" s="29"/>
      <c r="O238" s="29"/>
      <c r="P238" s="29"/>
      <c r="Q238" s="92">
        <f>+C238-15018.5</f>
        <v>28406.995999999999</v>
      </c>
    </row>
    <row r="239" spans="1:33" s="29" customFormat="1">
      <c r="A239" s="32" t="s">
        <v>135</v>
      </c>
      <c r="B239" s="31"/>
      <c r="C239" s="30">
        <v>43433.322999999997</v>
      </c>
      <c r="D239" s="30"/>
      <c r="E239" s="29">
        <f>+(C239-C$7)/C$8</f>
        <v>-2476.9926756435093</v>
      </c>
      <c r="F239" s="29">
        <f>ROUND(2*E239,0)/2</f>
        <v>-2477</v>
      </c>
      <c r="G239" s="29">
        <f>+C239-(C$7+F239*C$8)</f>
        <v>5.2136000012978911E-3</v>
      </c>
      <c r="I239" s="29">
        <f>G239</f>
        <v>5.2136000012978911E-3</v>
      </c>
      <c r="Q239" s="92">
        <f>+C239-15018.5</f>
        <v>28414.822999999997</v>
      </c>
      <c r="AB239" s="29" t="s">
        <v>127</v>
      </c>
      <c r="AG239" s="29" t="s">
        <v>136</v>
      </c>
    </row>
    <row r="240" spans="1:33" s="29" customFormat="1">
      <c r="A240" s="35" t="s">
        <v>129</v>
      </c>
      <c r="B240" s="33" t="s">
        <v>45</v>
      </c>
      <c r="C240" s="30">
        <v>43434.029499999997</v>
      </c>
      <c r="D240" s="30"/>
      <c r="E240" s="29">
        <f>+(C240-C$7)/C$8</f>
        <v>-2476.0001449811252</v>
      </c>
      <c r="F240" s="29">
        <f>ROUND(2*E240,0)/2</f>
        <v>-2476</v>
      </c>
      <c r="G240" s="29">
        <f>+C240-(C$7+F240*C$8)</f>
        <v>-1.0320000001229346E-4</v>
      </c>
      <c r="J240" s="29">
        <f>G240</f>
        <v>-1.0320000001229346E-4</v>
      </c>
      <c r="Q240" s="92">
        <f>+C240-15018.5</f>
        <v>28415.529499999997</v>
      </c>
      <c r="R240" s="29" t="s">
        <v>35</v>
      </c>
    </row>
    <row r="241" spans="1:33" s="29" customFormat="1">
      <c r="A241" s="32" t="s">
        <v>135</v>
      </c>
      <c r="B241" s="31"/>
      <c r="C241" s="30">
        <v>43435.461000000003</v>
      </c>
      <c r="D241" s="30"/>
      <c r="E241" s="29">
        <f>+(C241-C$7)/C$8</f>
        <v>-2473.9890938230096</v>
      </c>
      <c r="F241" s="29">
        <f>ROUND(2*E241,0)/2</f>
        <v>-2474</v>
      </c>
      <c r="G241" s="29">
        <f>+C241-(C$7+F241*C$8)</f>
        <v>7.7632000029552728E-3</v>
      </c>
      <c r="I241" s="29">
        <f>G241</f>
        <v>7.7632000029552728E-3</v>
      </c>
      <c r="Q241" s="92">
        <f>+C241-15018.5</f>
        <v>28416.961000000003</v>
      </c>
      <c r="AB241" s="29" t="s">
        <v>127</v>
      </c>
      <c r="AG241" s="29" t="s">
        <v>136</v>
      </c>
    </row>
    <row r="242" spans="1:33">
      <c r="A242" s="25" t="s">
        <v>122</v>
      </c>
      <c r="B242" s="26" t="s">
        <v>45</v>
      </c>
      <c r="C242" s="27">
        <v>43455.389000000003</v>
      </c>
      <c r="D242" s="28"/>
      <c r="E242" s="29">
        <f>+(C242-C$7)/C$8</f>
        <v>-2445.9931263212593</v>
      </c>
      <c r="F242" s="29">
        <f>ROUND(2*E242,0)/2</f>
        <v>-2446</v>
      </c>
      <c r="G242" s="29">
        <f>+C242-(C$7+F242*C$8)</f>
        <v>4.8928000032901764E-3</v>
      </c>
      <c r="H242" s="29"/>
      <c r="I242" s="29">
        <f>+C242-(C$7+F242*C$8)</f>
        <v>4.8928000032901764E-3</v>
      </c>
      <c r="J242" s="29"/>
      <c r="K242" s="29"/>
      <c r="L242" s="29"/>
      <c r="M242" s="29"/>
      <c r="N242" s="29"/>
      <c r="O242" s="29"/>
      <c r="P242" s="29"/>
      <c r="Q242" s="92">
        <f>+C242-15018.5</f>
        <v>28436.889000000003</v>
      </c>
    </row>
    <row r="243" spans="1:33">
      <c r="A243" s="25" t="s">
        <v>122</v>
      </c>
      <c r="B243" s="26" t="s">
        <v>45</v>
      </c>
      <c r="C243" s="27">
        <v>43455.391000000003</v>
      </c>
      <c r="D243" s="28"/>
      <c r="E243" s="29">
        <f>+(C243-C$7)/C$8</f>
        <v>-2445.9903166095464</v>
      </c>
      <c r="F243" s="29">
        <f>ROUND(2*E243,0)/2</f>
        <v>-2446</v>
      </c>
      <c r="G243" s="29">
        <f>+C243-(C$7+F243*C$8)</f>
        <v>6.89280000369763E-3</v>
      </c>
      <c r="H243" s="29"/>
      <c r="I243" s="29">
        <f>+C243-(C$7+F243*C$8)</f>
        <v>6.89280000369763E-3</v>
      </c>
      <c r="J243" s="29"/>
      <c r="K243" s="29"/>
      <c r="L243" s="29"/>
      <c r="M243" s="29"/>
      <c r="N243" s="29"/>
      <c r="O243" s="29"/>
      <c r="P243" s="29"/>
      <c r="Q243" s="92">
        <f>+C243-15018.5</f>
        <v>28436.891000000003</v>
      </c>
    </row>
    <row r="244" spans="1:33">
      <c r="A244" s="25" t="s">
        <v>122</v>
      </c>
      <c r="B244" s="26" t="s">
        <v>45</v>
      </c>
      <c r="C244" s="27">
        <v>43455.394</v>
      </c>
      <c r="D244" s="28"/>
      <c r="E244" s="29">
        <f>+(C244-C$7)/C$8</f>
        <v>-2445.9861020419821</v>
      </c>
      <c r="F244" s="29">
        <f>ROUND(2*E244,0)/2</f>
        <v>-2446</v>
      </c>
      <c r="G244" s="29">
        <f>+C244-(C$7+F244*C$8)</f>
        <v>9.8928000006708317E-3</v>
      </c>
      <c r="H244" s="29"/>
      <c r="I244" s="29">
        <f>+C244-(C$7+F244*C$8)</f>
        <v>9.8928000006708317E-3</v>
      </c>
      <c r="J244" s="29"/>
      <c r="K244" s="29"/>
      <c r="L244" s="29"/>
      <c r="M244" s="29"/>
      <c r="N244" s="29"/>
      <c r="O244" s="29"/>
      <c r="P244" s="29"/>
      <c r="Q244" s="92">
        <f>+C244-15018.5</f>
        <v>28436.894</v>
      </c>
    </row>
    <row r="245" spans="1:33">
      <c r="A245" s="25" t="s">
        <v>122</v>
      </c>
      <c r="B245" s="26" t="s">
        <v>45</v>
      </c>
      <c r="C245" s="27">
        <v>43460.374000000003</v>
      </c>
      <c r="D245" s="28"/>
      <c r="E245" s="29">
        <f>+(C245-C$7)/C$8</f>
        <v>-2438.9899198782523</v>
      </c>
      <c r="F245" s="29">
        <f>ROUND(2*E245,0)/2</f>
        <v>-2439</v>
      </c>
      <c r="G245" s="29">
        <f>+C245-(C$7+F245*C$8)</f>
        <v>7.1752000076230615E-3</v>
      </c>
      <c r="H245" s="29"/>
      <c r="I245" s="29">
        <f>+C245-(C$7+F245*C$8)</f>
        <v>7.1752000076230615E-3</v>
      </c>
      <c r="J245" s="29"/>
      <c r="K245" s="29"/>
      <c r="L245" s="29"/>
      <c r="M245" s="29"/>
      <c r="N245" s="29"/>
      <c r="O245" s="29"/>
      <c r="P245" s="29"/>
      <c r="Q245" s="92">
        <f>+C245-15018.5</f>
        <v>28441.874000000003</v>
      </c>
    </row>
    <row r="246" spans="1:33">
      <c r="A246" s="25" t="s">
        <v>122</v>
      </c>
      <c r="B246" s="26" t="s">
        <v>45</v>
      </c>
      <c r="C246" s="27">
        <v>43490.264000000003</v>
      </c>
      <c r="D246" s="28"/>
      <c r="E246" s="29">
        <f>+(C246-C$7)/C$8</f>
        <v>-2396.9987783373399</v>
      </c>
      <c r="F246" s="29">
        <f>ROUND(2*E246,0)/2</f>
        <v>-2397</v>
      </c>
      <c r="G246" s="29">
        <f>+C246-(C$7+F246*C$8)</f>
        <v>8.6960000771796331E-4</v>
      </c>
      <c r="H246" s="29"/>
      <c r="I246" s="29">
        <f>+C246-(C$7+F246*C$8)</f>
        <v>8.6960000771796331E-4</v>
      </c>
      <c r="J246" s="29"/>
      <c r="K246" s="29"/>
      <c r="L246" s="29"/>
      <c r="M246" s="29"/>
      <c r="N246" s="29"/>
      <c r="O246" s="29"/>
      <c r="P246" s="29"/>
      <c r="Q246" s="92">
        <f>+C246-15018.5</f>
        <v>28471.764000000003</v>
      </c>
    </row>
    <row r="247" spans="1:33" s="29" customFormat="1">
      <c r="A247" s="32" t="s">
        <v>137</v>
      </c>
      <c r="B247" s="31"/>
      <c r="C247" s="30">
        <v>43495.243999999999</v>
      </c>
      <c r="D247" s="30"/>
      <c r="E247" s="29">
        <f>+(C247-C$7)/C$8</f>
        <v>-2390.0025961736205</v>
      </c>
      <c r="F247" s="29">
        <f>ROUND(2*E247,0)/2</f>
        <v>-2390</v>
      </c>
      <c r="G247" s="29">
        <f>+C247-(C$7+F247*C$8)</f>
        <v>-1.847999999881722E-3</v>
      </c>
      <c r="I247" s="29">
        <f>G247</f>
        <v>-1.847999999881722E-3</v>
      </c>
      <c r="Q247" s="92">
        <f>+C247-15018.5</f>
        <v>28476.743999999999</v>
      </c>
      <c r="AC247" s="29">
        <v>9</v>
      </c>
      <c r="AE247" s="29" t="s">
        <v>109</v>
      </c>
      <c r="AG247" s="29" t="s">
        <v>74</v>
      </c>
    </row>
    <row r="248" spans="1:33" s="29" customFormat="1">
      <c r="A248" s="32" t="s">
        <v>137</v>
      </c>
      <c r="B248" s="31"/>
      <c r="C248" s="30">
        <v>43517.317999999999</v>
      </c>
      <c r="D248" s="30"/>
      <c r="E248" s="29">
        <f>+(C248-C$7)/C$8</f>
        <v>-2358.991808004529</v>
      </c>
      <c r="F248" s="29">
        <f>ROUND(2*E248,0)/2</f>
        <v>-2359</v>
      </c>
      <c r="G248" s="29">
        <f>+C248-(C$7+F248*C$8)</f>
        <v>5.8312000037403777E-3</v>
      </c>
      <c r="I248" s="29">
        <f>G248</f>
        <v>5.8312000037403777E-3</v>
      </c>
      <c r="Q248" s="92">
        <f>+C248-15018.5</f>
        <v>28498.817999999999</v>
      </c>
      <c r="AC248" s="29">
        <v>10</v>
      </c>
      <c r="AE248" s="29" t="s">
        <v>73</v>
      </c>
      <c r="AG248" s="29" t="s">
        <v>74</v>
      </c>
    </row>
    <row r="249" spans="1:33" s="29" customFormat="1">
      <c r="A249" s="32" t="s">
        <v>138</v>
      </c>
      <c r="B249" s="31"/>
      <c r="C249" s="30">
        <v>43689.571000000004</v>
      </c>
      <c r="D249" s="30"/>
      <c r="E249" s="29">
        <f>+(C249-C$7)/C$8</f>
        <v>-2117.0011722117179</v>
      </c>
      <c r="F249" s="29">
        <f>ROUND(2*E249,0)/2</f>
        <v>-2117</v>
      </c>
      <c r="G249" s="29">
        <f>+C249-(C$7+F249*C$8)</f>
        <v>-8.3439999434631318E-4</v>
      </c>
      <c r="I249" s="29">
        <f>G249</f>
        <v>-8.3439999434631318E-4</v>
      </c>
      <c r="Q249" s="92">
        <f>+C249-15018.5</f>
        <v>28671.071000000004</v>
      </c>
      <c r="AC249" s="29">
        <v>12</v>
      </c>
      <c r="AE249" s="29" t="s">
        <v>73</v>
      </c>
      <c r="AG249" s="29" t="s">
        <v>74</v>
      </c>
    </row>
    <row r="250" spans="1:33">
      <c r="A250" s="25" t="s">
        <v>139</v>
      </c>
      <c r="B250" s="26" t="s">
        <v>45</v>
      </c>
      <c r="C250" s="27">
        <v>43724.449000000001</v>
      </c>
      <c r="D250" s="28"/>
      <c r="E250" s="29">
        <f>+(C250-C$7)/C$8</f>
        <v>-2068.0026096602342</v>
      </c>
      <c r="F250" s="29">
        <f>ROUND(2*E250,0)/2</f>
        <v>-2068</v>
      </c>
      <c r="G250" s="29">
        <f>+C250-(C$7+F250*C$8)</f>
        <v>-1.8576000002212822E-3</v>
      </c>
      <c r="H250" s="29"/>
      <c r="I250" s="29">
        <f>+C250-(C$7+F250*C$8)</f>
        <v>-1.8576000002212822E-3</v>
      </c>
      <c r="J250" s="29"/>
      <c r="K250" s="29"/>
      <c r="L250" s="29"/>
      <c r="M250" s="29"/>
      <c r="N250" s="29"/>
      <c r="O250" s="29"/>
      <c r="P250" s="29"/>
      <c r="Q250" s="92">
        <f>+C250-15018.5</f>
        <v>28705.949000000001</v>
      </c>
    </row>
    <row r="251" spans="1:33">
      <c r="A251" s="25" t="s">
        <v>139</v>
      </c>
      <c r="B251" s="26" t="s">
        <v>45</v>
      </c>
      <c r="C251" s="27">
        <v>43724.451999999997</v>
      </c>
      <c r="D251" s="28"/>
      <c r="E251" s="29">
        <f>+(C251-C$7)/C$8</f>
        <v>-2067.9983950926699</v>
      </c>
      <c r="F251" s="29">
        <f>ROUND(2*E251,0)/2</f>
        <v>-2068</v>
      </c>
      <c r="G251" s="29">
        <f>+C251-(C$7+F251*C$8)</f>
        <v>1.1423999967519194E-3</v>
      </c>
      <c r="H251" s="29"/>
      <c r="I251" s="29">
        <f>+C251-(C$7+F251*C$8)</f>
        <v>1.1423999967519194E-3</v>
      </c>
      <c r="J251" s="29"/>
      <c r="K251" s="29"/>
      <c r="L251" s="29"/>
      <c r="M251" s="29"/>
      <c r="N251" s="29"/>
      <c r="O251" s="29"/>
      <c r="P251" s="29"/>
      <c r="Q251" s="92">
        <f>+C251-15018.5</f>
        <v>28705.951999999997</v>
      </c>
    </row>
    <row r="252" spans="1:33">
      <c r="A252" s="25" t="s">
        <v>139</v>
      </c>
      <c r="B252" s="26" t="s">
        <v>45</v>
      </c>
      <c r="C252" s="27">
        <v>43724.453999999998</v>
      </c>
      <c r="D252" s="28"/>
      <c r="E252" s="29">
        <f>+(C252-C$7)/C$8</f>
        <v>-2067.995585380957</v>
      </c>
      <c r="F252" s="29">
        <f>ROUND(2*E252,0)/2</f>
        <v>-2068</v>
      </c>
      <c r="G252" s="29">
        <f>+C252-(C$7+F252*C$8)</f>
        <v>3.142399997159373E-3</v>
      </c>
      <c r="H252" s="29"/>
      <c r="I252" s="29">
        <f>+C252-(C$7+F252*C$8)</f>
        <v>3.142399997159373E-3</v>
      </c>
      <c r="J252" s="29"/>
      <c r="K252" s="29"/>
      <c r="L252" s="29"/>
      <c r="M252" s="29"/>
      <c r="N252" s="29"/>
      <c r="O252" s="29"/>
      <c r="P252" s="29"/>
      <c r="Q252" s="92">
        <f>+C252-15018.5</f>
        <v>28705.953999999998</v>
      </c>
    </row>
    <row r="253" spans="1:33">
      <c r="A253" s="25" t="s">
        <v>139</v>
      </c>
      <c r="B253" s="26" t="s">
        <v>45</v>
      </c>
      <c r="C253" s="27">
        <v>43724.459000000003</v>
      </c>
      <c r="D253" s="28"/>
      <c r="E253" s="29">
        <f>+(C253-C$7)/C$8</f>
        <v>-2067.9885611016698</v>
      </c>
      <c r="F253" s="29">
        <f>ROUND(2*E253,0)/2</f>
        <v>-2068</v>
      </c>
      <c r="G253" s="29">
        <f>+C253-(C$7+F253*C$8)</f>
        <v>8.1424000018159859E-3</v>
      </c>
      <c r="H253" s="29"/>
      <c r="I253" s="29">
        <f>+C253-(C$7+F253*C$8)</f>
        <v>8.1424000018159859E-3</v>
      </c>
      <c r="J253" s="29"/>
      <c r="K253" s="29"/>
      <c r="L253" s="29"/>
      <c r="M253" s="29"/>
      <c r="N253" s="29"/>
      <c r="O253" s="29"/>
      <c r="P253" s="29"/>
      <c r="Q253" s="92">
        <f>+C253-15018.5</f>
        <v>28705.959000000003</v>
      </c>
    </row>
    <row r="254" spans="1:33">
      <c r="A254" s="25" t="s">
        <v>139</v>
      </c>
      <c r="B254" s="26" t="s">
        <v>45</v>
      </c>
      <c r="C254" s="27">
        <v>43724.459000000003</v>
      </c>
      <c r="D254" s="28"/>
      <c r="E254" s="29">
        <f>+(C254-C$7)/C$8</f>
        <v>-2067.9885611016698</v>
      </c>
      <c r="F254" s="29">
        <f>ROUND(2*E254,0)/2</f>
        <v>-2068</v>
      </c>
      <c r="G254" s="29">
        <f>+C254-(C$7+F254*C$8)</f>
        <v>8.1424000018159859E-3</v>
      </c>
      <c r="H254" s="29"/>
      <c r="I254" s="29">
        <f>+C254-(C$7+F254*C$8)</f>
        <v>8.1424000018159859E-3</v>
      </c>
      <c r="J254" s="29"/>
      <c r="K254" s="29"/>
      <c r="L254" s="29"/>
      <c r="M254" s="29"/>
      <c r="N254" s="29"/>
      <c r="O254" s="29"/>
      <c r="P254" s="29"/>
      <c r="Q254" s="92">
        <f>+C254-15018.5</f>
        <v>28705.959000000003</v>
      </c>
    </row>
    <row r="255" spans="1:33">
      <c r="A255" s="25" t="s">
        <v>140</v>
      </c>
      <c r="B255" s="26" t="s">
        <v>68</v>
      </c>
      <c r="C255" s="27">
        <v>43725.517899999999</v>
      </c>
      <c r="D255" s="28"/>
      <c r="E255" s="29">
        <f>+(C255-C$7)/C$8</f>
        <v>-2066.5009592355764</v>
      </c>
      <c r="F255" s="29">
        <f>ROUND(2*E255,0)/2</f>
        <v>-2066.5</v>
      </c>
      <c r="G255" s="29">
        <f>+C255-(C$7+F255*C$8)</f>
        <v>-6.8279999686637893E-4</v>
      </c>
      <c r="H255" s="29"/>
      <c r="I255" s="29"/>
      <c r="J255" s="29">
        <f>G255</f>
        <v>-6.8279999686637893E-4</v>
      </c>
      <c r="K255" s="29"/>
      <c r="L255" s="29"/>
      <c r="M255" s="29"/>
      <c r="N255" s="29"/>
      <c r="O255" s="29"/>
      <c r="P255" s="29"/>
      <c r="Q255" s="92">
        <f>+C255-15018.5</f>
        <v>28707.017899999999</v>
      </c>
      <c r="R255" s="29" t="s">
        <v>35</v>
      </c>
    </row>
    <row r="256" spans="1:33">
      <c r="A256" s="25" t="s">
        <v>140</v>
      </c>
      <c r="B256" s="26" t="s">
        <v>45</v>
      </c>
      <c r="C256" s="27">
        <v>43729.433299999997</v>
      </c>
      <c r="D256" s="28"/>
      <c r="E256" s="29">
        <f>+(C256-C$7)/C$8</f>
        <v>-2061.0003866163324</v>
      </c>
      <c r="F256" s="29">
        <f>ROUND(2*E256,0)/2</f>
        <v>-2061</v>
      </c>
      <c r="G256" s="29">
        <f>+C256-(C$7+F256*C$8)</f>
        <v>-2.7520000003278255E-4</v>
      </c>
      <c r="H256" s="29"/>
      <c r="I256" s="29"/>
      <c r="J256" s="29">
        <f>G256</f>
        <v>-2.7520000003278255E-4</v>
      </c>
      <c r="K256" s="29"/>
      <c r="L256" s="29"/>
      <c r="M256" s="29"/>
      <c r="N256" s="29"/>
      <c r="O256" s="29"/>
      <c r="P256" s="29"/>
      <c r="Q256" s="92">
        <f>+C256-15018.5</f>
        <v>28710.933299999997</v>
      </c>
      <c r="R256" s="29" t="s">
        <v>35</v>
      </c>
    </row>
    <row r="257" spans="1:33">
      <c r="A257" s="25" t="s">
        <v>139</v>
      </c>
      <c r="B257" s="26" t="s">
        <v>45</v>
      </c>
      <c r="C257" s="27">
        <v>43729.438000000002</v>
      </c>
      <c r="D257" s="28"/>
      <c r="E257" s="29">
        <f>+(C257-C$7)/C$8</f>
        <v>-2060.9937837938014</v>
      </c>
      <c r="F257" s="29">
        <f>ROUND(2*E257,0)/2</f>
        <v>-2061</v>
      </c>
      <c r="G257" s="29">
        <f>+C257-(C$7+F257*C$8)</f>
        <v>4.4248000049265102E-3</v>
      </c>
      <c r="H257" s="29"/>
      <c r="I257" s="29">
        <f>+C257-(C$7+F257*C$8)</f>
        <v>4.4248000049265102E-3</v>
      </c>
      <c r="J257" s="29"/>
      <c r="K257" s="29"/>
      <c r="L257" s="29"/>
      <c r="M257" s="29"/>
      <c r="N257" s="29"/>
      <c r="O257" s="29"/>
      <c r="P257" s="29"/>
      <c r="Q257" s="92">
        <f>+C257-15018.5</f>
        <v>28710.938000000002</v>
      </c>
    </row>
    <row r="258" spans="1:33">
      <c r="A258" s="25" t="s">
        <v>139</v>
      </c>
      <c r="B258" s="26" t="s">
        <v>45</v>
      </c>
      <c r="C258" s="27">
        <v>43729.438000000002</v>
      </c>
      <c r="D258" s="28"/>
      <c r="E258" s="29">
        <f>+(C258-C$7)/C$8</f>
        <v>-2060.9937837938014</v>
      </c>
      <c r="F258" s="29">
        <f>ROUND(2*E258,0)/2</f>
        <v>-2061</v>
      </c>
      <c r="G258" s="29">
        <f>+C258-(C$7+F258*C$8)</f>
        <v>4.4248000049265102E-3</v>
      </c>
      <c r="H258" s="29"/>
      <c r="I258" s="29">
        <f>+C258-(C$7+F258*C$8)</f>
        <v>4.4248000049265102E-3</v>
      </c>
      <c r="J258" s="29"/>
      <c r="K258" s="29"/>
      <c r="L258" s="29"/>
      <c r="M258" s="29"/>
      <c r="N258" s="29"/>
      <c r="O258" s="29"/>
      <c r="P258" s="29"/>
      <c r="Q258" s="92">
        <f>+C258-15018.5</f>
        <v>28710.938000000002</v>
      </c>
    </row>
    <row r="259" spans="1:33">
      <c r="A259" s="25" t="s">
        <v>140</v>
      </c>
      <c r="B259" s="26" t="s">
        <v>45</v>
      </c>
      <c r="C259" s="27">
        <v>43756.483200000002</v>
      </c>
      <c r="D259" s="28"/>
      <c r="E259" s="29">
        <f>+(C259-C$7)/C$8</f>
        <v>-2022.9991761925191</v>
      </c>
      <c r="F259" s="29">
        <f>ROUND(2*E259,0)/2</f>
        <v>-2023</v>
      </c>
      <c r="G259" s="29">
        <f>+C259-(C$7+F259*C$8)</f>
        <v>5.8640000497689471E-4</v>
      </c>
      <c r="H259" s="29"/>
      <c r="I259" s="29"/>
      <c r="J259" s="29">
        <f>G259</f>
        <v>5.8640000497689471E-4</v>
      </c>
      <c r="K259" s="29"/>
      <c r="L259" s="29"/>
      <c r="M259" s="29"/>
      <c r="N259" s="29"/>
      <c r="O259" s="29"/>
      <c r="P259" s="29"/>
      <c r="Q259" s="92">
        <f>+C259-15018.5</f>
        <v>28737.983200000002</v>
      </c>
      <c r="R259" s="29" t="s">
        <v>35</v>
      </c>
    </row>
    <row r="260" spans="1:33" s="29" customFormat="1">
      <c r="A260" s="32" t="s">
        <v>135</v>
      </c>
      <c r="B260" s="31"/>
      <c r="C260" s="30">
        <v>43776.413999999997</v>
      </c>
      <c r="D260" s="30"/>
      <c r="E260" s="29">
        <f>+(C260-C$7)/C$8</f>
        <v>-1994.9992750943788</v>
      </c>
      <c r="F260" s="29">
        <f>ROUND(2*E260,0)/2</f>
        <v>-1995</v>
      </c>
      <c r="G260" s="29">
        <f>+C260-(C$7+F260*C$8)</f>
        <v>5.1600000006146729E-4</v>
      </c>
      <c r="I260" s="29">
        <f>G260</f>
        <v>5.1600000006146729E-4</v>
      </c>
      <c r="Q260" s="92">
        <f>+C260-15018.5</f>
        <v>28757.913999999997</v>
      </c>
      <c r="AB260" s="29" t="s">
        <v>127</v>
      </c>
      <c r="AG260" s="29" t="s">
        <v>136</v>
      </c>
    </row>
    <row r="261" spans="1:33">
      <c r="A261" s="25" t="s">
        <v>140</v>
      </c>
      <c r="B261" s="26" t="s">
        <v>68</v>
      </c>
      <c r="C261" s="27">
        <v>43780.327700000002</v>
      </c>
      <c r="D261" s="28"/>
      <c r="E261" s="29">
        <f>+(C261-C$7)/C$8</f>
        <v>-1989.5010907300809</v>
      </c>
      <c r="F261" s="29">
        <f>ROUND(2*E261,0)/2</f>
        <v>-1989.5</v>
      </c>
      <c r="G261" s="29">
        <f>+C261-(C$7+F261*C$8)</f>
        <v>-7.7639999653911218E-4</v>
      </c>
      <c r="H261" s="29"/>
      <c r="I261" s="29"/>
      <c r="J261" s="29">
        <f>G261</f>
        <v>-7.7639999653911218E-4</v>
      </c>
      <c r="K261" s="29"/>
      <c r="L261" s="29"/>
      <c r="M261" s="29"/>
      <c r="N261" s="29"/>
      <c r="O261" s="29"/>
      <c r="P261" s="29"/>
      <c r="Q261" s="92">
        <f>+C261-15018.5</f>
        <v>28761.827700000002</v>
      </c>
      <c r="R261" s="29" t="s">
        <v>35</v>
      </c>
    </row>
    <row r="262" spans="1:33" s="29" customFormat="1">
      <c r="A262" s="32" t="s">
        <v>141</v>
      </c>
      <c r="B262" s="31"/>
      <c r="C262" s="30">
        <v>43791.353999999999</v>
      </c>
      <c r="D262" s="30"/>
      <c r="E262" s="29">
        <f>+(C262-C$7)/C$8</f>
        <v>-1974.0107286031998</v>
      </c>
      <c r="F262" s="29">
        <f>ROUND(2*E262,0)/2</f>
        <v>-1974</v>
      </c>
      <c r="G262" s="29">
        <f>+C262-(C$7+F262*C$8)</f>
        <v>-7.6368000009097159E-3</v>
      </c>
      <c r="I262" s="29">
        <f>G262</f>
        <v>-7.6368000009097159E-3</v>
      </c>
      <c r="Q262" s="92">
        <f>+C262-15018.5</f>
        <v>28772.853999999999</v>
      </c>
      <c r="AC262" s="29">
        <v>9</v>
      </c>
      <c r="AE262" s="29" t="s">
        <v>109</v>
      </c>
      <c r="AG262" s="29" t="s">
        <v>74</v>
      </c>
    </row>
    <row r="263" spans="1:33" s="29" customFormat="1">
      <c r="A263" s="32" t="s">
        <v>141</v>
      </c>
      <c r="B263" s="31"/>
      <c r="C263" s="30">
        <v>43791.37</v>
      </c>
      <c r="D263" s="30"/>
      <c r="E263" s="29">
        <f>+(C263-C$7)/C$8</f>
        <v>-1973.9882509094964</v>
      </c>
      <c r="F263" s="29">
        <f>ROUND(2*E263,0)/2</f>
        <v>-1974</v>
      </c>
      <c r="G263" s="29">
        <f>+C263-(C$7+F263*C$8)</f>
        <v>8.3632000023499131E-3</v>
      </c>
      <c r="I263" s="29">
        <f>G263</f>
        <v>8.3632000023499131E-3</v>
      </c>
      <c r="Q263" s="92">
        <f>+C263-15018.5</f>
        <v>28772.870000000003</v>
      </c>
      <c r="AC263" s="29">
        <v>6</v>
      </c>
      <c r="AE263" s="29" t="s">
        <v>101</v>
      </c>
      <c r="AG263" s="29" t="s">
        <v>74</v>
      </c>
    </row>
    <row r="264" spans="1:33" s="29" customFormat="1">
      <c r="A264" s="32" t="s">
        <v>123</v>
      </c>
      <c r="B264" s="31"/>
      <c r="C264" s="30">
        <v>43802.76</v>
      </c>
      <c r="D264" s="30"/>
      <c r="E264" s="29">
        <f>+(C264-C$7)/C$8</f>
        <v>-1957.986942707724</v>
      </c>
      <c r="F264" s="29">
        <f>ROUND(2*E264,0)/2</f>
        <v>-1958</v>
      </c>
      <c r="G264" s="29">
        <f>+C264-(C$7+F264*C$8)</f>
        <v>9.2944000061834231E-3</v>
      </c>
      <c r="I264" s="29">
        <f>G264</f>
        <v>9.2944000061834231E-3</v>
      </c>
      <c r="Q264" s="92">
        <f>+C264-15018.5</f>
        <v>28784.260000000002</v>
      </c>
      <c r="AB264" s="29" t="s">
        <v>127</v>
      </c>
      <c r="AC264" s="29">
        <v>13</v>
      </c>
      <c r="AE264" s="29" t="s">
        <v>124</v>
      </c>
      <c r="AG264" s="29" t="s">
        <v>125</v>
      </c>
    </row>
    <row r="265" spans="1:33" s="29" customFormat="1">
      <c r="A265" s="32" t="s">
        <v>141</v>
      </c>
      <c r="B265" s="31"/>
      <c r="C265" s="30">
        <v>43803.464999999997</v>
      </c>
      <c r="D265" s="30"/>
      <c r="E265" s="29">
        <f>+(C265-C$7)/C$8</f>
        <v>-1956.9965193291321</v>
      </c>
      <c r="F265" s="29">
        <f>ROUND(2*E265,0)/2</f>
        <v>-1957</v>
      </c>
      <c r="G265" s="29">
        <f>+C265-(C$7+F265*C$8)</f>
        <v>2.4775999991106801E-3</v>
      </c>
      <c r="I265" s="29">
        <f>G265</f>
        <v>2.4775999991106801E-3</v>
      </c>
      <c r="Q265" s="92">
        <f>+C265-15018.5</f>
        <v>28784.964999999997</v>
      </c>
      <c r="AC265" s="29">
        <v>8</v>
      </c>
      <c r="AE265" s="29" t="s">
        <v>101</v>
      </c>
      <c r="AG265" s="29" t="s">
        <v>74</v>
      </c>
    </row>
    <row r="266" spans="1:33" s="29" customFormat="1">
      <c r="A266" s="32" t="s">
        <v>141</v>
      </c>
      <c r="B266" s="31"/>
      <c r="C266" s="30">
        <v>43806.309000000001</v>
      </c>
      <c r="D266" s="30"/>
      <c r="E266" s="29">
        <f>+(C266-C$7)/C$8</f>
        <v>-1953.001109274179</v>
      </c>
      <c r="F266" s="29">
        <f>ROUND(2*E266,0)/2</f>
        <v>-1953</v>
      </c>
      <c r="G266" s="29">
        <f>+C266-(C$7+F266*C$8)</f>
        <v>-7.8959999518701807E-4</v>
      </c>
      <c r="I266" s="29">
        <f>G266</f>
        <v>-7.8959999518701807E-4</v>
      </c>
      <c r="Q266" s="92">
        <f>+C266-15018.5</f>
        <v>28787.809000000001</v>
      </c>
      <c r="AC266" s="29">
        <v>9</v>
      </c>
      <c r="AE266" s="29" t="s">
        <v>109</v>
      </c>
      <c r="AG266" s="29" t="s">
        <v>74</v>
      </c>
    </row>
    <row r="267" spans="1:33" s="29" customFormat="1">
      <c r="A267" s="32" t="s">
        <v>142</v>
      </c>
      <c r="B267" s="31"/>
      <c r="C267" s="30">
        <v>43863.256000000001</v>
      </c>
      <c r="D267" s="30"/>
      <c r="E267" s="29">
        <f>+(C267-C$7)/C$8</f>
        <v>-1872.998782832881</v>
      </c>
      <c r="F267" s="29">
        <f>ROUND(2*E267,0)/2</f>
        <v>-1873</v>
      </c>
      <c r="G267" s="29">
        <f>+C267-(C$7+F267*C$8)</f>
        <v>8.6640000517945737E-4</v>
      </c>
      <c r="I267" s="29">
        <f>G267</f>
        <v>8.6640000517945737E-4</v>
      </c>
      <c r="Q267" s="92">
        <f>+C267-15018.5</f>
        <v>28844.756000000001</v>
      </c>
      <c r="AC267" s="29">
        <v>7</v>
      </c>
      <c r="AE267" s="29" t="s">
        <v>109</v>
      </c>
      <c r="AG267" s="29" t="s">
        <v>74</v>
      </c>
    </row>
    <row r="268" spans="1:33" s="29" customFormat="1">
      <c r="A268" s="32" t="s">
        <v>142</v>
      </c>
      <c r="B268" s="31"/>
      <c r="C268" s="30">
        <v>43878.201999999997</v>
      </c>
      <c r="D268" s="30"/>
      <c r="E268" s="29">
        <f>+(C268-C$7)/C$8</f>
        <v>-1852.0018072065734</v>
      </c>
      <c r="F268" s="29">
        <f>ROUND(2*E268,0)/2</f>
        <v>-1852</v>
      </c>
      <c r="G268" s="29">
        <f>+C268-(C$7+F268*C$8)</f>
        <v>-1.2864000018453225E-3</v>
      </c>
      <c r="I268" s="29">
        <f>G268</f>
        <v>-1.2864000018453225E-3</v>
      </c>
      <c r="Q268" s="92">
        <f>+C268-15018.5</f>
        <v>28859.701999999997</v>
      </c>
      <c r="AC268" s="29">
        <v>6</v>
      </c>
      <c r="AE268" s="29" t="s">
        <v>73</v>
      </c>
      <c r="AG268" s="29" t="s">
        <v>74</v>
      </c>
    </row>
    <row r="269" spans="1:33">
      <c r="A269" s="25" t="s">
        <v>139</v>
      </c>
      <c r="B269" s="26" t="s">
        <v>45</v>
      </c>
      <c r="C269" s="27">
        <v>44077.500999999997</v>
      </c>
      <c r="D269" s="28"/>
      <c r="E269" s="29">
        <f>+(C269-C$7)/C$8</f>
        <v>-1572.0154399278031</v>
      </c>
      <c r="F269" s="29">
        <f>ROUND(2*E269,0)/2</f>
        <v>-1572</v>
      </c>
      <c r="G269" s="29">
        <f>+C269-(C$7+F269*C$8)</f>
        <v>-1.0990399998263456E-2</v>
      </c>
      <c r="H269" s="29"/>
      <c r="I269" s="29">
        <f>+C269-(C$7+F269*C$8)</f>
        <v>-1.0990399998263456E-2</v>
      </c>
      <c r="J269" s="29"/>
      <c r="K269" s="29"/>
      <c r="L269" s="29"/>
      <c r="M269" s="29"/>
      <c r="N269" s="29"/>
      <c r="O269" s="29"/>
      <c r="P269" s="29"/>
      <c r="Q269" s="92">
        <f>+C269-15018.5</f>
        <v>29059.000999999997</v>
      </c>
    </row>
    <row r="270" spans="1:33">
      <c r="A270" s="25" t="s">
        <v>139</v>
      </c>
      <c r="B270" s="26" t="s">
        <v>45</v>
      </c>
      <c r="C270" s="27">
        <v>44077.504000000001</v>
      </c>
      <c r="D270" s="28"/>
      <c r="E270" s="29">
        <f>+(C270-C$7)/C$8</f>
        <v>-1572.0112253602285</v>
      </c>
      <c r="F270" s="29">
        <f>ROUND(2*E270,0)/2</f>
        <v>-1572</v>
      </c>
      <c r="G270" s="29">
        <f>+C270-(C$7+F270*C$8)</f>
        <v>-7.9903999940142967E-3</v>
      </c>
      <c r="H270" s="29"/>
      <c r="I270" s="29">
        <f>+C270-(C$7+F270*C$8)</f>
        <v>-7.9903999940142967E-3</v>
      </c>
      <c r="J270" s="29"/>
      <c r="K270" s="29"/>
      <c r="L270" s="29"/>
      <c r="M270" s="29"/>
      <c r="N270" s="29"/>
      <c r="O270" s="29"/>
      <c r="P270" s="29"/>
      <c r="Q270" s="92">
        <f>+C270-15018.5</f>
        <v>29059.004000000001</v>
      </c>
    </row>
    <row r="271" spans="1:33">
      <c r="A271" s="25" t="s">
        <v>139</v>
      </c>
      <c r="B271" s="26" t="s">
        <v>45</v>
      </c>
      <c r="C271" s="27">
        <v>44077.506000000001</v>
      </c>
      <c r="D271" s="28"/>
      <c r="E271" s="29">
        <f>+(C271-C$7)/C$8</f>
        <v>-1572.0084156485157</v>
      </c>
      <c r="F271" s="29">
        <f>ROUND(2*E271,0)/2</f>
        <v>-1572</v>
      </c>
      <c r="G271" s="29">
        <f>+C271-(C$7+F271*C$8)</f>
        <v>-5.9903999936068431E-3</v>
      </c>
      <c r="H271" s="29"/>
      <c r="I271" s="29">
        <f>+C271-(C$7+F271*C$8)</f>
        <v>-5.9903999936068431E-3</v>
      </c>
      <c r="J271" s="29"/>
      <c r="K271" s="29"/>
      <c r="L271" s="29"/>
      <c r="M271" s="29"/>
      <c r="N271" s="29"/>
      <c r="O271" s="29"/>
      <c r="P271" s="29"/>
      <c r="Q271" s="92">
        <f>+C271-15018.5</f>
        <v>29059.006000000001</v>
      </c>
    </row>
    <row r="272" spans="1:33">
      <c r="A272" s="25" t="s">
        <v>139</v>
      </c>
      <c r="B272" s="26" t="s">
        <v>45</v>
      </c>
      <c r="C272" s="27">
        <v>44077.506999999998</v>
      </c>
      <c r="D272" s="28"/>
      <c r="E272" s="29">
        <f>+(C272-C$7)/C$8</f>
        <v>-1572.0070107926642</v>
      </c>
      <c r="F272" s="29">
        <f>ROUND(2*E272,0)/2</f>
        <v>-1572</v>
      </c>
      <c r="G272" s="29">
        <f>+C272-(C$7+F272*C$8)</f>
        <v>-4.990399997041095E-3</v>
      </c>
      <c r="H272" s="29"/>
      <c r="I272" s="29">
        <f>+C272-(C$7+F272*C$8)</f>
        <v>-4.990399997041095E-3</v>
      </c>
      <c r="J272" s="29"/>
      <c r="K272" s="29"/>
      <c r="L272" s="29"/>
      <c r="M272" s="29"/>
      <c r="N272" s="29"/>
      <c r="O272" s="29"/>
      <c r="P272" s="29"/>
      <c r="Q272" s="92">
        <f>+C272-15018.5</f>
        <v>29059.006999999998</v>
      </c>
    </row>
    <row r="273" spans="1:33">
      <c r="A273" s="25" t="s">
        <v>139</v>
      </c>
      <c r="B273" s="26" t="s">
        <v>45</v>
      </c>
      <c r="C273" s="27">
        <v>44077.506999999998</v>
      </c>
      <c r="D273" s="28"/>
      <c r="E273" s="29">
        <f>+(C273-C$7)/C$8</f>
        <v>-1572.0070107926642</v>
      </c>
      <c r="F273" s="29">
        <f>ROUND(2*E273,0)/2</f>
        <v>-1572</v>
      </c>
      <c r="G273" s="29">
        <f>+C273-(C$7+F273*C$8)</f>
        <v>-4.990399997041095E-3</v>
      </c>
      <c r="H273" s="29"/>
      <c r="I273" s="29">
        <f>+C273-(C$7+F273*C$8)</f>
        <v>-4.990399997041095E-3</v>
      </c>
      <c r="J273" s="29"/>
      <c r="K273" s="29"/>
      <c r="L273" s="29"/>
      <c r="M273" s="29"/>
      <c r="N273" s="29"/>
      <c r="O273" s="29"/>
      <c r="P273" s="29"/>
      <c r="Q273" s="92">
        <f>+C273-15018.5</f>
        <v>29059.006999999998</v>
      </c>
    </row>
    <row r="274" spans="1:33">
      <c r="A274" s="25" t="s">
        <v>139</v>
      </c>
      <c r="B274" s="26" t="s">
        <v>45</v>
      </c>
      <c r="C274" s="27">
        <v>44077.508000000002</v>
      </c>
      <c r="D274" s="28"/>
      <c r="E274" s="29">
        <f>+(C274-C$7)/C$8</f>
        <v>-1572.0056059368026</v>
      </c>
      <c r="F274" s="29">
        <f>ROUND(2*E274,0)/2</f>
        <v>-1572</v>
      </c>
      <c r="G274" s="29">
        <f>+C274-(C$7+F274*C$8)</f>
        <v>-3.9903999931993894E-3</v>
      </c>
      <c r="H274" s="29"/>
      <c r="I274" s="29">
        <f>+C274-(C$7+F274*C$8)</f>
        <v>-3.9903999931993894E-3</v>
      </c>
      <c r="J274" s="29"/>
      <c r="K274" s="29"/>
      <c r="L274" s="29"/>
      <c r="M274" s="29"/>
      <c r="N274" s="29"/>
      <c r="O274" s="29"/>
      <c r="P274" s="29"/>
      <c r="Q274" s="92">
        <f>+C274-15018.5</f>
        <v>29059.008000000002</v>
      </c>
    </row>
    <row r="275" spans="1:33">
      <c r="A275" s="25" t="s">
        <v>139</v>
      </c>
      <c r="B275" s="26" t="s">
        <v>45</v>
      </c>
      <c r="C275" s="27">
        <v>44077.508000000002</v>
      </c>
      <c r="D275" s="28"/>
      <c r="E275" s="29">
        <f>+(C275-C$7)/C$8</f>
        <v>-1572.0056059368026</v>
      </c>
      <c r="F275" s="29">
        <f>ROUND(2*E275,0)/2</f>
        <v>-1572</v>
      </c>
      <c r="G275" s="29">
        <f>+C275-(C$7+F275*C$8)</f>
        <v>-3.9903999931993894E-3</v>
      </c>
      <c r="H275" s="29"/>
      <c r="I275" s="29">
        <f>+C275-(C$7+F275*C$8)</f>
        <v>-3.9903999931993894E-3</v>
      </c>
      <c r="J275" s="29"/>
      <c r="K275" s="29"/>
      <c r="L275" s="29"/>
      <c r="M275" s="29"/>
      <c r="N275" s="29"/>
      <c r="O275" s="29"/>
      <c r="P275" s="29"/>
      <c r="Q275" s="92">
        <f>+C275-15018.5</f>
        <v>29059.008000000002</v>
      </c>
    </row>
    <row r="276" spans="1:33">
      <c r="A276" s="25" t="s">
        <v>139</v>
      </c>
      <c r="B276" s="26" t="s">
        <v>45</v>
      </c>
      <c r="C276" s="27">
        <v>44077.51</v>
      </c>
      <c r="D276" s="28"/>
      <c r="E276" s="29">
        <f>+(C276-C$7)/C$8</f>
        <v>-1572.0027962250897</v>
      </c>
      <c r="F276" s="29">
        <f>ROUND(2*E276,0)/2</f>
        <v>-1572</v>
      </c>
      <c r="G276" s="29">
        <f>+C276-(C$7+F276*C$8)</f>
        <v>-1.9903999927919358E-3</v>
      </c>
      <c r="H276" s="29"/>
      <c r="I276" s="29">
        <f>+C276-(C$7+F276*C$8)</f>
        <v>-1.9903999927919358E-3</v>
      </c>
      <c r="J276" s="29"/>
      <c r="K276" s="29"/>
      <c r="L276" s="29"/>
      <c r="M276" s="29"/>
      <c r="N276" s="29"/>
      <c r="O276" s="29"/>
      <c r="P276" s="29"/>
      <c r="Q276" s="92">
        <f>+C276-15018.5</f>
        <v>29059.010000000002</v>
      </c>
    </row>
    <row r="277" spans="1:33">
      <c r="A277" s="25" t="s">
        <v>139</v>
      </c>
      <c r="B277" s="26" t="s">
        <v>45</v>
      </c>
      <c r="C277" s="27">
        <v>44077.510999999999</v>
      </c>
      <c r="D277" s="28"/>
      <c r="E277" s="29">
        <f>+(C277-C$7)/C$8</f>
        <v>-1572.0013913692385</v>
      </c>
      <c r="F277" s="29">
        <f>ROUND(2*E277,0)/2</f>
        <v>-1572</v>
      </c>
      <c r="G277" s="29">
        <f>+C277-(C$7+F277*C$8)</f>
        <v>-9.903999962261878E-4</v>
      </c>
      <c r="H277" s="29"/>
      <c r="I277" s="29">
        <f>+C277-(C$7+F277*C$8)</f>
        <v>-9.903999962261878E-4</v>
      </c>
      <c r="J277" s="29"/>
      <c r="K277" s="29"/>
      <c r="L277" s="29"/>
      <c r="M277" s="29"/>
      <c r="N277" s="29"/>
      <c r="O277" s="29"/>
      <c r="P277" s="29"/>
      <c r="Q277" s="92">
        <f>+C277-15018.5</f>
        <v>29059.010999999999</v>
      </c>
    </row>
    <row r="278" spans="1:33">
      <c r="A278" s="25" t="s">
        <v>139</v>
      </c>
      <c r="B278" s="26" t="s">
        <v>45</v>
      </c>
      <c r="C278" s="27">
        <v>44077.512000000002</v>
      </c>
      <c r="D278" s="28"/>
      <c r="E278" s="29">
        <f>+(C278-C$7)/C$8</f>
        <v>-1571.9999865133768</v>
      </c>
      <c r="F278" s="29">
        <f>ROUND(2*E278,0)/2</f>
        <v>-1572</v>
      </c>
      <c r="G278" s="29">
        <f>+C278-(C$7+F278*C$8)</f>
        <v>9.6000076155178249E-6</v>
      </c>
      <c r="H278" s="29"/>
      <c r="I278" s="29">
        <f>+C278-(C$7+F278*C$8)</f>
        <v>9.6000076155178249E-6</v>
      </c>
      <c r="J278" s="29"/>
      <c r="K278" s="29"/>
      <c r="L278" s="29"/>
      <c r="M278" s="29"/>
      <c r="N278" s="29"/>
      <c r="O278" s="29"/>
      <c r="P278" s="29"/>
      <c r="Q278" s="92">
        <f>+C278-15018.5</f>
        <v>29059.012000000002</v>
      </c>
    </row>
    <row r="279" spans="1:33">
      <c r="A279" s="25" t="s">
        <v>139</v>
      </c>
      <c r="B279" s="26" t="s">
        <v>45</v>
      </c>
      <c r="C279" s="27">
        <v>44077.512999999999</v>
      </c>
      <c r="D279" s="28"/>
      <c r="E279" s="29">
        <f>+(C279-C$7)/C$8</f>
        <v>-1571.9985816575256</v>
      </c>
      <c r="F279" s="29">
        <f>ROUND(2*E279,0)/2</f>
        <v>-1572</v>
      </c>
      <c r="G279" s="29">
        <f>+C279-(C$7+F279*C$8)</f>
        <v>1.0096000041812658E-3</v>
      </c>
      <c r="H279" s="29"/>
      <c r="I279" s="29">
        <f>+C279-(C$7+F279*C$8)</f>
        <v>1.0096000041812658E-3</v>
      </c>
      <c r="J279" s="29"/>
      <c r="K279" s="29"/>
      <c r="L279" s="29"/>
      <c r="M279" s="29"/>
      <c r="N279" s="29"/>
      <c r="O279" s="29"/>
      <c r="P279" s="29"/>
      <c r="Q279" s="92">
        <f>+C279-15018.5</f>
        <v>29059.012999999999</v>
      </c>
    </row>
    <row r="280" spans="1:33" s="29" customFormat="1">
      <c r="A280" s="32" t="s">
        <v>143</v>
      </c>
      <c r="B280" s="31"/>
      <c r="C280" s="30">
        <v>44092.46</v>
      </c>
      <c r="D280" s="30"/>
      <c r="E280" s="29">
        <f>+(C280-C$7)/C$8</f>
        <v>-1551.0002011753563</v>
      </c>
      <c r="F280" s="29">
        <f>ROUND(2*E280,0)/2</f>
        <v>-1551</v>
      </c>
      <c r="G280" s="29">
        <f>+C280-(C$7+F280*C$8)</f>
        <v>-1.4319999900180846E-4</v>
      </c>
      <c r="I280" s="29">
        <f>G280</f>
        <v>-1.4319999900180846E-4</v>
      </c>
      <c r="Q280" s="92">
        <f>+C280-15018.5</f>
        <v>29073.96</v>
      </c>
      <c r="AC280" s="29">
        <v>7</v>
      </c>
      <c r="AE280" s="29" t="s">
        <v>73</v>
      </c>
      <c r="AG280" s="29" t="s">
        <v>74</v>
      </c>
    </row>
    <row r="281" spans="1:33">
      <c r="A281" s="25" t="s">
        <v>139</v>
      </c>
      <c r="B281" s="26" t="s">
        <v>45</v>
      </c>
      <c r="C281" s="27">
        <v>44102.425999999999</v>
      </c>
      <c r="D281" s="28"/>
      <c r="E281" s="29">
        <f>+(C281-C$7)/C$8</f>
        <v>-1536.9994077127683</v>
      </c>
      <c r="F281" s="29">
        <f>ROUND(2*E281,0)/2</f>
        <v>-1537</v>
      </c>
      <c r="G281" s="29">
        <f>+C281-(C$7+F281*C$8)</f>
        <v>4.2160000157309696E-4</v>
      </c>
      <c r="H281" s="29"/>
      <c r="I281" s="29">
        <f>+C281-(C$7+F281*C$8)</f>
        <v>4.2160000157309696E-4</v>
      </c>
      <c r="J281" s="29"/>
      <c r="K281" s="29"/>
      <c r="L281" s="29"/>
      <c r="M281" s="29"/>
      <c r="N281" s="29"/>
      <c r="O281" s="29"/>
      <c r="P281" s="29"/>
      <c r="Q281" s="92">
        <f>+C281-15018.5</f>
        <v>29083.925999999999</v>
      </c>
    </row>
    <row r="282" spans="1:33" s="29" customFormat="1">
      <c r="A282" s="32" t="s">
        <v>143</v>
      </c>
      <c r="B282" s="31"/>
      <c r="C282" s="30">
        <v>44117.368999999999</v>
      </c>
      <c r="D282" s="30"/>
      <c r="E282" s="29">
        <f>+(C282-C$7)/C$8</f>
        <v>-1516.006646654025</v>
      </c>
      <c r="F282" s="29">
        <f>ROUND(2*E282,0)/2</f>
        <v>-1516</v>
      </c>
      <c r="G282" s="29">
        <f>+C282-(C$7+F282*C$8)</f>
        <v>-4.7312000024248846E-3</v>
      </c>
      <c r="I282" s="29">
        <f>G282</f>
        <v>-4.7312000024248846E-3</v>
      </c>
      <c r="Q282" s="92">
        <f>+C282-15018.5</f>
        <v>29098.868999999999</v>
      </c>
      <c r="AC282" s="29">
        <v>5</v>
      </c>
      <c r="AE282" s="29" t="s">
        <v>109</v>
      </c>
      <c r="AG282" s="29" t="s">
        <v>74</v>
      </c>
    </row>
    <row r="283" spans="1:33" s="29" customFormat="1">
      <c r="A283" s="32" t="s">
        <v>143</v>
      </c>
      <c r="B283" s="31"/>
      <c r="C283" s="30">
        <v>44117.377</v>
      </c>
      <c r="D283" s="30"/>
      <c r="E283" s="29">
        <f>+(C283-C$7)/C$8</f>
        <v>-1515.9954078071733</v>
      </c>
      <c r="F283" s="29">
        <f>ROUND(2*E283,0)/2</f>
        <v>-1516</v>
      </c>
      <c r="G283" s="29">
        <f>+C283-(C$7+F283*C$8)</f>
        <v>3.2687999992049299E-3</v>
      </c>
      <c r="I283" s="29">
        <f>G283</f>
        <v>3.2687999992049299E-3</v>
      </c>
      <c r="Q283" s="92">
        <f>+C283-15018.5</f>
        <v>29098.877</v>
      </c>
      <c r="AC283" s="29">
        <v>8</v>
      </c>
      <c r="AE283" s="29" t="s">
        <v>101</v>
      </c>
      <c r="AG283" s="29" t="s">
        <v>74</v>
      </c>
    </row>
    <row r="284" spans="1:33" s="29" customFormat="1">
      <c r="A284" s="32" t="s">
        <v>144</v>
      </c>
      <c r="B284" s="31"/>
      <c r="C284" s="30">
        <v>44134.457999999999</v>
      </c>
      <c r="D284" s="30"/>
      <c r="E284" s="29">
        <f>+(C284-C$7)/C$8</f>
        <v>-1491.9990649279405</v>
      </c>
      <c r="F284" s="29">
        <f>ROUND(2*E284,0)/2</f>
        <v>-1492</v>
      </c>
      <c r="G284" s="29">
        <f>+C284-(C$7+F284*C$8)</f>
        <v>6.6560000414028764E-4</v>
      </c>
      <c r="I284" s="29">
        <f>G284</f>
        <v>6.6560000414028764E-4</v>
      </c>
      <c r="Q284" s="92">
        <f>+C284-15018.5</f>
        <v>29115.957999999999</v>
      </c>
      <c r="AC284" s="29">
        <v>9</v>
      </c>
      <c r="AE284" s="29" t="s">
        <v>101</v>
      </c>
      <c r="AG284" s="29" t="s">
        <v>74</v>
      </c>
    </row>
    <row r="285" spans="1:33" s="29" customFormat="1">
      <c r="A285" s="32" t="s">
        <v>85</v>
      </c>
      <c r="B285" s="36"/>
      <c r="C285" s="35">
        <v>44143.356</v>
      </c>
      <c r="D285" s="35"/>
      <c r="E285" s="29">
        <f>+(C285-C$7)/C$8</f>
        <v>-1479.4986575197406</v>
      </c>
      <c r="F285" s="29">
        <f>ROUND(2*E285,0)/2</f>
        <v>-1479.5</v>
      </c>
      <c r="G285" s="29">
        <f>+C285-(C$7+F285*C$8)</f>
        <v>9.5560000045225024E-4</v>
      </c>
      <c r="J285" s="29">
        <f>G285</f>
        <v>9.5560000045225024E-4</v>
      </c>
      <c r="Q285" s="92">
        <f>+C285-15018.5</f>
        <v>29124.856</v>
      </c>
      <c r="R285" s="29" t="s">
        <v>35</v>
      </c>
      <c r="AA285" s="29" t="s">
        <v>145</v>
      </c>
      <c r="AB285" s="29" t="s">
        <v>146</v>
      </c>
      <c r="AG285" s="29" t="s">
        <v>136</v>
      </c>
    </row>
    <row r="286" spans="1:33" s="29" customFormat="1">
      <c r="A286" s="32" t="s">
        <v>85</v>
      </c>
      <c r="B286" s="36"/>
      <c r="C286" s="35">
        <v>44143.356899999999</v>
      </c>
      <c r="D286" s="35"/>
      <c r="E286" s="29">
        <f>+(C286-C$7)/C$8</f>
        <v>-1479.4973931494715</v>
      </c>
      <c r="F286" s="29">
        <f>ROUND(2*E286,0)/2</f>
        <v>-1479.5</v>
      </c>
      <c r="G286" s="29">
        <f>+C286-(C$7+F286*C$8)</f>
        <v>1.8555999995442107E-3</v>
      </c>
      <c r="J286" s="29">
        <f>G286</f>
        <v>1.8555999995442107E-3</v>
      </c>
      <c r="Q286" s="92">
        <f>+C286-15018.5</f>
        <v>29124.856899999999</v>
      </c>
      <c r="R286" s="29" t="s">
        <v>35</v>
      </c>
      <c r="AA286" s="29" t="s">
        <v>145</v>
      </c>
      <c r="AB286" s="29" t="s">
        <v>146</v>
      </c>
      <c r="AG286" s="29" t="s">
        <v>136</v>
      </c>
    </row>
    <row r="287" spans="1:33">
      <c r="A287" s="35" t="s">
        <v>85</v>
      </c>
      <c r="B287" s="36" t="s">
        <v>45</v>
      </c>
      <c r="C287" s="35">
        <v>44144.226999999999</v>
      </c>
      <c r="D287" s="35">
        <v>5.9999999999999995E-4</v>
      </c>
      <c r="E287" s="29">
        <f>+(C287-C$7)/C$8</f>
        <v>-1478.2750280690179</v>
      </c>
      <c r="F287" s="29">
        <f>ROUND(2*E287,0)/2</f>
        <v>-1478.5</v>
      </c>
      <c r="H287" s="29"/>
      <c r="I287" s="29"/>
      <c r="J287" s="29"/>
      <c r="K287" s="29"/>
      <c r="M287" s="29"/>
      <c r="N287" s="29"/>
      <c r="O287" s="29"/>
      <c r="P287" s="29"/>
      <c r="Q287" s="92">
        <f>+C287-15018.5</f>
        <v>29125.726999999999</v>
      </c>
      <c r="R287" s="29" t="s">
        <v>35</v>
      </c>
      <c r="U287" s="29">
        <f>+C287-(C$7+F287*C$8)</f>
        <v>0.16013879999809433</v>
      </c>
    </row>
    <row r="288" spans="1:33" s="29" customFormat="1">
      <c r="A288" s="32" t="s">
        <v>85</v>
      </c>
      <c r="B288" s="36"/>
      <c r="C288" s="35">
        <v>44144.422700000003</v>
      </c>
      <c r="D288" s="35"/>
      <c r="E288" s="29">
        <f>+(C288-C$7)/C$8</f>
        <v>-1478.0000977779603</v>
      </c>
      <c r="F288" s="29">
        <f>ROUND(2*E288,0)/2</f>
        <v>-1478</v>
      </c>
      <c r="G288" s="29">
        <f>+C288-(C$7+F288*C$8)</f>
        <v>-6.9599991547875106E-5</v>
      </c>
      <c r="J288" s="29">
        <f>G288</f>
        <v>-6.9599991547875106E-5</v>
      </c>
      <c r="Q288" s="92">
        <f>+C288-15018.5</f>
        <v>29125.922700000003</v>
      </c>
      <c r="R288" s="29" t="s">
        <v>35</v>
      </c>
      <c r="AB288" s="29" t="s">
        <v>146</v>
      </c>
      <c r="AG288" s="29" t="s">
        <v>136</v>
      </c>
    </row>
    <row r="289" spans="1:33" s="29" customFormat="1">
      <c r="A289" s="32" t="s">
        <v>85</v>
      </c>
      <c r="B289" s="36"/>
      <c r="C289" s="35">
        <v>44144.423199999997</v>
      </c>
      <c r="D289" s="35"/>
      <c r="E289" s="29">
        <f>+(C289-C$7)/C$8</f>
        <v>-1477.9993953500395</v>
      </c>
      <c r="F289" s="29">
        <f>ROUND(2*E289,0)/2</f>
        <v>-1478</v>
      </c>
      <c r="G289" s="29">
        <f>+C289-(C$7+F289*C$8)</f>
        <v>4.3040000309702009E-4</v>
      </c>
      <c r="J289" s="29">
        <f>G289</f>
        <v>4.3040000309702009E-4</v>
      </c>
      <c r="Q289" s="92">
        <f>+C289-15018.5</f>
        <v>29125.923199999997</v>
      </c>
      <c r="R289" s="29" t="s">
        <v>35</v>
      </c>
      <c r="AB289" s="29" t="s">
        <v>146</v>
      </c>
      <c r="AG289" s="29" t="s">
        <v>136</v>
      </c>
    </row>
    <row r="290" spans="1:33">
      <c r="A290" s="25" t="s">
        <v>147</v>
      </c>
      <c r="B290" s="26" t="s">
        <v>45</v>
      </c>
      <c r="C290" s="27">
        <v>44164.354500000001</v>
      </c>
      <c r="D290" s="28"/>
      <c r="E290" s="29">
        <f>+(C290-C$7)/C$8</f>
        <v>-1449.9987918239583</v>
      </c>
      <c r="F290" s="29">
        <f>ROUND(2*E290,0)/2</f>
        <v>-1450</v>
      </c>
      <c r="G290" s="29">
        <f>+C290-(C$7+F290*C$8)</f>
        <v>8.6000000010244548E-4</v>
      </c>
      <c r="H290" s="29"/>
      <c r="I290" s="29"/>
      <c r="J290" s="29">
        <f>+C290-(C$7+F290*C$8)</f>
        <v>8.6000000010244548E-4</v>
      </c>
      <c r="K290" s="29"/>
      <c r="M290" s="29"/>
      <c r="N290" s="29"/>
      <c r="O290" s="29"/>
      <c r="P290" s="29"/>
      <c r="Q290" s="92">
        <f>+C290-15018.5</f>
        <v>29145.854500000001</v>
      </c>
    </row>
    <row r="291" spans="1:33" s="29" customFormat="1">
      <c r="A291" s="32" t="s">
        <v>148</v>
      </c>
      <c r="B291" s="36"/>
      <c r="C291" s="35">
        <v>44166.491999999998</v>
      </c>
      <c r="D291" s="35"/>
      <c r="E291" s="29">
        <f>+(C291-C$7)/C$8</f>
        <v>-1446.9959124313998</v>
      </c>
      <c r="F291" s="29">
        <f>ROUND(2*E291,0)/2</f>
        <v>-1447</v>
      </c>
      <c r="G291" s="29">
        <f>+C291-(C$7+F291*C$8)</f>
        <v>2.9095999998389743E-3</v>
      </c>
      <c r="I291" s="29">
        <f>G291</f>
        <v>2.9095999998389743E-3</v>
      </c>
      <c r="Q291" s="92">
        <f>+C291-15018.5</f>
        <v>29147.991999999998</v>
      </c>
      <c r="AB291" s="29" t="s">
        <v>127</v>
      </c>
      <c r="AG291" s="29" t="s">
        <v>136</v>
      </c>
    </row>
    <row r="292" spans="1:33" s="29" customFormat="1">
      <c r="A292" s="32" t="s">
        <v>144</v>
      </c>
      <c r="B292" s="36"/>
      <c r="C292" s="35">
        <v>44189.267</v>
      </c>
      <c r="D292" s="35"/>
      <c r="E292" s="29">
        <f>+(C292-C$7)/C$8</f>
        <v>-1415.0003203071319</v>
      </c>
      <c r="F292" s="29">
        <f>ROUND(2*E292,0)/2</f>
        <v>-1415</v>
      </c>
      <c r="G292" s="29">
        <f>+C292-(C$7+F292*C$8)</f>
        <v>-2.2799999715061858E-4</v>
      </c>
      <c r="I292" s="29">
        <f>G292</f>
        <v>-2.2799999715061858E-4</v>
      </c>
      <c r="Q292" s="92">
        <f>+C292-15018.5</f>
        <v>29170.767</v>
      </c>
      <c r="AC292" s="29">
        <v>10</v>
      </c>
      <c r="AE292" s="29" t="s">
        <v>101</v>
      </c>
      <c r="AG292" s="29" t="s">
        <v>74</v>
      </c>
    </row>
    <row r="293" spans="1:33">
      <c r="A293" s="25" t="s">
        <v>147</v>
      </c>
      <c r="B293" s="26" t="s">
        <v>45</v>
      </c>
      <c r="C293" s="27">
        <v>44219.165000000001</v>
      </c>
      <c r="D293" s="28"/>
      <c r="E293" s="29">
        <f>+(C293-C$7)/C$8</f>
        <v>-1372.9979399193678</v>
      </c>
      <c r="F293" s="29">
        <f>ROUND(2*E293,0)/2</f>
        <v>-1373</v>
      </c>
      <c r="G293" s="29">
        <f>+C293-(C$7+F293*C$8)</f>
        <v>1.4664000045740977E-3</v>
      </c>
      <c r="H293" s="29"/>
      <c r="I293" s="29"/>
      <c r="J293" s="29">
        <f>+C293-(C$7+F293*C$8)</f>
        <v>1.4664000045740977E-3</v>
      </c>
      <c r="K293" s="29"/>
      <c r="M293" s="29"/>
      <c r="N293" s="29"/>
      <c r="O293" s="29"/>
      <c r="P293" s="29"/>
      <c r="Q293" s="92">
        <f>+C293-15018.5</f>
        <v>29200.665000000001</v>
      </c>
    </row>
    <row r="294" spans="1:33" s="29" customFormat="1">
      <c r="A294" s="32" t="s">
        <v>149</v>
      </c>
      <c r="B294" s="36"/>
      <c r="C294" s="35">
        <v>44435.565000000002</v>
      </c>
      <c r="D294" s="35"/>
      <c r="E294" s="29">
        <f>+(C294-C$7)/C$8</f>
        <v>-1068.9871326442353</v>
      </c>
      <c r="F294" s="29">
        <f>ROUND(2*E294,0)/2</f>
        <v>-1069</v>
      </c>
      <c r="G294" s="29">
        <f>+C294-(C$7+F294*C$8)</f>
        <v>9.1592000026139431E-3</v>
      </c>
      <c r="I294" s="29">
        <f>G294</f>
        <v>9.1592000026139431E-3</v>
      </c>
      <c r="Q294" s="92">
        <f>+C294-15018.5</f>
        <v>29417.065000000002</v>
      </c>
      <c r="AC294" s="29">
        <v>6</v>
      </c>
      <c r="AE294" s="29" t="s">
        <v>73</v>
      </c>
      <c r="AG294" s="29" t="s">
        <v>74</v>
      </c>
    </row>
    <row r="295" spans="1:33" s="29" customFormat="1">
      <c r="A295" s="32" t="s">
        <v>149</v>
      </c>
      <c r="B295" s="36"/>
      <c r="C295" s="35">
        <v>44440.54</v>
      </c>
      <c r="D295" s="35"/>
      <c r="E295" s="29">
        <f>+(C295-C$7)/C$8</f>
        <v>-1061.9979747597931</v>
      </c>
      <c r="F295" s="29">
        <f>ROUND(2*E295,0)/2</f>
        <v>-1062</v>
      </c>
      <c r="G295" s="29">
        <f>+C295-(C$7+F295*C$8)</f>
        <v>1.4416000049095601E-3</v>
      </c>
      <c r="I295" s="29">
        <f>G295</f>
        <v>1.4416000049095601E-3</v>
      </c>
      <c r="Q295" s="92">
        <f>+C295-15018.5</f>
        <v>29422.04</v>
      </c>
      <c r="AC295" s="29">
        <v>6</v>
      </c>
      <c r="AE295" s="29" t="s">
        <v>109</v>
      </c>
      <c r="AG295" s="29" t="s">
        <v>74</v>
      </c>
    </row>
    <row r="296" spans="1:33" s="29" customFormat="1">
      <c r="A296" s="32" t="s">
        <v>149</v>
      </c>
      <c r="B296" s="36"/>
      <c r="C296" s="35">
        <v>44445.525000000001</v>
      </c>
      <c r="D296" s="35"/>
      <c r="E296" s="29">
        <f>+(C296-C$7)/C$8</f>
        <v>-1054.9947683167861</v>
      </c>
      <c r="F296" s="29">
        <f>ROUND(2*E296,0)/2</f>
        <v>-1055</v>
      </c>
      <c r="G296" s="29">
        <f>+C296-(C$7+F296*C$8)</f>
        <v>3.7240000019664876E-3</v>
      </c>
      <c r="I296" s="29">
        <f>G296</f>
        <v>3.7240000019664876E-3</v>
      </c>
      <c r="Q296" s="92">
        <f>+C296-15018.5</f>
        <v>29427.025000000001</v>
      </c>
      <c r="AC296" s="29">
        <v>7</v>
      </c>
      <c r="AE296" s="29" t="s">
        <v>73</v>
      </c>
      <c r="AG296" s="29" t="s">
        <v>74</v>
      </c>
    </row>
    <row r="297" spans="1:33" s="29" customFormat="1">
      <c r="A297" s="32" t="s">
        <v>150</v>
      </c>
      <c r="B297" s="36"/>
      <c r="C297" s="35">
        <v>44455.483</v>
      </c>
      <c r="D297" s="35"/>
      <c r="E297" s="29">
        <f>+(C297-C$7)/C$8</f>
        <v>-1041.0052137010498</v>
      </c>
      <c r="F297" s="29">
        <f>ROUND(2*E297,0)/2</f>
        <v>-1041</v>
      </c>
      <c r="G297" s="29">
        <f>+C297-(C$7+F297*C$8)</f>
        <v>-3.7111999990884215E-3</v>
      </c>
      <c r="I297" s="29">
        <f>G297</f>
        <v>-3.7111999990884215E-3</v>
      </c>
      <c r="Q297" s="92">
        <f>+C297-15018.5</f>
        <v>29436.983</v>
      </c>
      <c r="AB297" s="29" t="s">
        <v>127</v>
      </c>
      <c r="AG297" s="29" t="s">
        <v>136</v>
      </c>
    </row>
    <row r="298" spans="1:33" s="29" customFormat="1">
      <c r="A298" s="32" t="s">
        <v>150</v>
      </c>
      <c r="B298" s="36"/>
      <c r="C298" s="35">
        <v>44455.489000000001</v>
      </c>
      <c r="D298" s="35"/>
      <c r="E298" s="29">
        <f>+(C298-C$7)/C$8</f>
        <v>-1040.996784565911</v>
      </c>
      <c r="F298" s="29">
        <f>ROUND(2*E298,0)/2</f>
        <v>-1041</v>
      </c>
      <c r="G298" s="29">
        <f>+C298-(C$7+F298*C$8)</f>
        <v>2.2888000021339394E-3</v>
      </c>
      <c r="I298" s="29">
        <f>G298</f>
        <v>2.2888000021339394E-3</v>
      </c>
      <c r="Q298" s="92">
        <f>+C298-15018.5</f>
        <v>29436.989000000001</v>
      </c>
      <c r="AB298" s="29" t="s">
        <v>127</v>
      </c>
      <c r="AG298" s="29" t="s">
        <v>136</v>
      </c>
    </row>
    <row r="299" spans="1:33" s="29" customFormat="1">
      <c r="A299" s="32" t="s">
        <v>150</v>
      </c>
      <c r="B299" s="36"/>
      <c r="C299" s="35">
        <v>44455.49</v>
      </c>
      <c r="D299" s="35"/>
      <c r="E299" s="29">
        <f>+(C299-C$7)/C$8</f>
        <v>-1040.9953797100595</v>
      </c>
      <c r="F299" s="29">
        <f>ROUND(2*E299,0)/2</f>
        <v>-1041</v>
      </c>
      <c r="G299" s="29">
        <f>+C299-(C$7+F299*C$8)</f>
        <v>3.2887999986996874E-3</v>
      </c>
      <c r="I299" s="29">
        <f>G299</f>
        <v>3.2887999986996874E-3</v>
      </c>
      <c r="Q299" s="92">
        <f>+C299-15018.5</f>
        <v>29436.989999999998</v>
      </c>
      <c r="AB299" s="29" t="s">
        <v>127</v>
      </c>
      <c r="AG299" s="29" t="s">
        <v>136</v>
      </c>
    </row>
    <row r="300" spans="1:33" s="29" customFormat="1">
      <c r="A300" s="32" t="s">
        <v>150</v>
      </c>
      <c r="B300" s="36"/>
      <c r="C300" s="35">
        <v>44455.49</v>
      </c>
      <c r="D300" s="35"/>
      <c r="E300" s="29">
        <f>+(C300-C$7)/C$8</f>
        <v>-1040.9953797100595</v>
      </c>
      <c r="F300" s="29">
        <f>ROUND(2*E300,0)/2</f>
        <v>-1041</v>
      </c>
      <c r="G300" s="29">
        <f>+C300-(C$7+F300*C$8)</f>
        <v>3.2887999986996874E-3</v>
      </c>
      <c r="I300" s="29">
        <f>G300</f>
        <v>3.2887999986996874E-3</v>
      </c>
      <c r="Q300" s="92">
        <f>+C300-15018.5</f>
        <v>29436.989999999998</v>
      </c>
      <c r="AB300" s="29" t="s">
        <v>127</v>
      </c>
      <c r="AG300" s="29" t="s">
        <v>136</v>
      </c>
    </row>
    <row r="301" spans="1:33" s="29" customFormat="1">
      <c r="A301" s="32" t="s">
        <v>150</v>
      </c>
      <c r="B301" s="36"/>
      <c r="C301" s="35">
        <v>44455.491000000002</v>
      </c>
      <c r="D301" s="35"/>
      <c r="E301" s="29">
        <f>+(C301-C$7)/C$8</f>
        <v>-1040.9939748541981</v>
      </c>
      <c r="F301" s="29">
        <f>ROUND(2*E301,0)/2</f>
        <v>-1041</v>
      </c>
      <c r="G301" s="29">
        <f>+C301-(C$7+F301*C$8)</f>
        <v>4.288800002541393E-3</v>
      </c>
      <c r="I301" s="29">
        <f>G301</f>
        <v>4.288800002541393E-3</v>
      </c>
      <c r="Q301" s="92">
        <f>+C301-15018.5</f>
        <v>29436.991000000002</v>
      </c>
      <c r="AB301" s="29" t="s">
        <v>127</v>
      </c>
      <c r="AG301" s="29" t="s">
        <v>136</v>
      </c>
    </row>
    <row r="302" spans="1:33" s="29" customFormat="1">
      <c r="A302" s="32" t="s">
        <v>150</v>
      </c>
      <c r="B302" s="36"/>
      <c r="C302" s="35">
        <v>44455.497000000003</v>
      </c>
      <c r="D302" s="35"/>
      <c r="E302" s="29">
        <f>+(C302-C$7)/C$8</f>
        <v>-1040.9855457190592</v>
      </c>
      <c r="F302" s="29">
        <f>ROUND(2*E302,0)/2</f>
        <v>-1041</v>
      </c>
      <c r="G302" s="29">
        <f>+C302-(C$7+F302*C$8)</f>
        <v>1.0288800003763754E-2</v>
      </c>
      <c r="I302" s="29">
        <f>G302</f>
        <v>1.0288800003763754E-2</v>
      </c>
      <c r="Q302" s="92">
        <f>+C302-15018.5</f>
        <v>29436.997000000003</v>
      </c>
      <c r="AB302" s="29" t="s">
        <v>127</v>
      </c>
      <c r="AG302" s="29" t="s">
        <v>136</v>
      </c>
    </row>
    <row r="303" spans="1:33">
      <c r="A303" s="25" t="s">
        <v>139</v>
      </c>
      <c r="B303" s="26" t="s">
        <v>45</v>
      </c>
      <c r="C303" s="27">
        <v>44470.432999999997</v>
      </c>
      <c r="D303" s="28"/>
      <c r="E303" s="29">
        <f>+(C303-C$7)/C$8</f>
        <v>-1020.0026186513163</v>
      </c>
      <c r="F303" s="29">
        <f>ROUND(2*E303,0)/2</f>
        <v>-1020</v>
      </c>
      <c r="G303" s="29">
        <f>+C303-(C$7+F303*C$8)</f>
        <v>-1.8639999980223365E-3</v>
      </c>
      <c r="H303" s="29"/>
      <c r="I303" s="29">
        <f>+C303-(C$7+F303*C$8)</f>
        <v>-1.8639999980223365E-3</v>
      </c>
      <c r="J303" s="29"/>
      <c r="K303" s="29"/>
      <c r="L303" s="29"/>
      <c r="M303" s="29"/>
      <c r="N303" s="29"/>
      <c r="O303" s="29"/>
      <c r="P303" s="29"/>
      <c r="Q303" s="92">
        <f>+C303-15018.5</f>
        <v>29451.932999999997</v>
      </c>
    </row>
    <row r="304" spans="1:33">
      <c r="A304" s="25" t="s">
        <v>139</v>
      </c>
      <c r="B304" s="26" t="s">
        <v>45</v>
      </c>
      <c r="C304" s="27">
        <v>44470.442999999999</v>
      </c>
      <c r="D304" s="28"/>
      <c r="E304" s="29">
        <f>+(C304-C$7)/C$8</f>
        <v>-1019.9885700927517</v>
      </c>
      <c r="F304" s="29">
        <f>ROUND(2*E304,0)/2</f>
        <v>-1020</v>
      </c>
      <c r="G304" s="29">
        <f>+C304-(C$7+F304*C$8)</f>
        <v>8.1360000040149316E-3</v>
      </c>
      <c r="H304" s="29"/>
      <c r="I304" s="29">
        <f>+C304-(C$7+F304*C$8)</f>
        <v>8.1360000040149316E-3</v>
      </c>
      <c r="J304" s="29"/>
      <c r="K304" s="29"/>
      <c r="L304" s="29"/>
      <c r="M304" s="29"/>
      <c r="N304" s="29"/>
      <c r="O304" s="29"/>
      <c r="P304" s="29"/>
      <c r="Q304" s="92">
        <f>+C304-15018.5</f>
        <v>29451.942999999999</v>
      </c>
    </row>
    <row r="305" spans="1:33" s="29" customFormat="1">
      <c r="A305" s="32" t="s">
        <v>123</v>
      </c>
      <c r="B305" s="36"/>
      <c r="C305" s="35">
        <v>44474.703000000001</v>
      </c>
      <c r="D305" s="35"/>
      <c r="E305" s="29">
        <f>+(C305-C$7)/C$8</f>
        <v>-1014.0038841454658</v>
      </c>
      <c r="F305" s="29">
        <f>ROUND(2*E305,0)/2</f>
        <v>-1014</v>
      </c>
      <c r="G305" s="29">
        <f>+C305-(C$7+F305*C$8)</f>
        <v>-2.7647999959299341E-3</v>
      </c>
      <c r="I305" s="29">
        <f>G305</f>
        <v>-2.7647999959299341E-3</v>
      </c>
      <c r="Q305" s="92">
        <f>+C305-15018.5</f>
        <v>29456.203000000001</v>
      </c>
      <c r="AB305" s="29" t="s">
        <v>127</v>
      </c>
      <c r="AC305" s="29">
        <v>10</v>
      </c>
      <c r="AE305" s="29" t="s">
        <v>124</v>
      </c>
      <c r="AG305" s="29" t="s">
        <v>125</v>
      </c>
    </row>
    <row r="306" spans="1:33" s="29" customFormat="1">
      <c r="A306" s="32" t="s">
        <v>151</v>
      </c>
      <c r="B306" s="36"/>
      <c r="C306" s="35">
        <v>44490.364000000001</v>
      </c>
      <c r="D306" s="35"/>
      <c r="E306" s="29">
        <f>+(C306-C$7)/C$8</f>
        <v>-992.00243658199156</v>
      </c>
      <c r="F306" s="29">
        <f>ROUND(2*E306,0)/2</f>
        <v>-992</v>
      </c>
      <c r="G306" s="29">
        <f>+C306-(C$7+F306*C$8)</f>
        <v>-1.7343999934382737E-3</v>
      </c>
      <c r="I306" s="29">
        <f>G306</f>
        <v>-1.7343999934382737E-3</v>
      </c>
      <c r="Q306" s="92">
        <f>+C306-15018.5</f>
        <v>29471.864000000001</v>
      </c>
      <c r="AB306" s="29" t="s">
        <v>127</v>
      </c>
      <c r="AC306" s="29">
        <v>7</v>
      </c>
      <c r="AE306" s="29" t="s">
        <v>81</v>
      </c>
      <c r="AG306" s="29" t="s">
        <v>74</v>
      </c>
    </row>
    <row r="307" spans="1:33" s="29" customFormat="1">
      <c r="A307" s="32" t="s">
        <v>151</v>
      </c>
      <c r="B307" s="36"/>
      <c r="C307" s="35">
        <v>44490.366000000002</v>
      </c>
      <c r="D307" s="35"/>
      <c r="E307" s="29">
        <f>+(C307-C$7)/C$8</f>
        <v>-991.99962687027858</v>
      </c>
      <c r="F307" s="29">
        <f>ROUND(2*E307,0)/2</f>
        <v>-992</v>
      </c>
      <c r="G307" s="29">
        <f>+C307-(C$7+F307*C$8)</f>
        <v>2.6560000696917996E-4</v>
      </c>
      <c r="I307" s="29">
        <f>G307</f>
        <v>2.6560000696917996E-4</v>
      </c>
      <c r="Q307" s="92">
        <f>+C307-15018.5</f>
        <v>29471.866000000002</v>
      </c>
      <c r="AB307" s="29" t="s">
        <v>127</v>
      </c>
      <c r="AC307" s="29">
        <v>8</v>
      </c>
      <c r="AE307" s="29" t="s">
        <v>101</v>
      </c>
      <c r="AG307" s="29" t="s">
        <v>74</v>
      </c>
    </row>
    <row r="308" spans="1:33" s="29" customFormat="1">
      <c r="A308" s="32" t="s">
        <v>152</v>
      </c>
      <c r="B308" s="36"/>
      <c r="C308" s="35">
        <v>44497.485999999997</v>
      </c>
      <c r="D308" s="35"/>
      <c r="E308" s="29">
        <f>+(C308-C$7)/C$8</f>
        <v>-981.99705317435667</v>
      </c>
      <c r="F308" s="29">
        <f>ROUND(2*E308,0)/2</f>
        <v>-982</v>
      </c>
      <c r="G308" s="29">
        <f>+C308-(C$7+F308*C$8)</f>
        <v>2.0976000014343299E-3</v>
      </c>
      <c r="I308" s="29">
        <f>G308</f>
        <v>2.0976000014343299E-3</v>
      </c>
      <c r="Q308" s="92">
        <f>+C308-15018.5</f>
        <v>29478.985999999997</v>
      </c>
      <c r="AC308" s="29">
        <v>8</v>
      </c>
      <c r="AE308" s="29" t="s">
        <v>153</v>
      </c>
      <c r="AG308" s="29" t="s">
        <v>74</v>
      </c>
    </row>
    <row r="309" spans="1:33" s="29" customFormat="1">
      <c r="A309" s="32" t="s">
        <v>154</v>
      </c>
      <c r="B309" s="36"/>
      <c r="C309" s="35">
        <v>44502.465400000001</v>
      </c>
      <c r="D309" s="35"/>
      <c r="E309" s="29">
        <f>+(C309-C$7)/C$8</f>
        <v>-975.00171392413972</v>
      </c>
      <c r="F309" s="29">
        <f>ROUND(2*E309,0)/2</f>
        <v>-975</v>
      </c>
      <c r="G309" s="29">
        <f>+C309-(C$7+F309*C$8)</f>
        <v>-1.2199999982840382E-3</v>
      </c>
      <c r="K309" s="29">
        <f>G309</f>
        <v>-1.2199999982840382E-3</v>
      </c>
      <c r="Q309" s="92">
        <f>+C309-15018.5</f>
        <v>29483.965400000001</v>
      </c>
      <c r="AC309" s="29">
        <v>30</v>
      </c>
      <c r="AE309" s="29" t="s">
        <v>155</v>
      </c>
      <c r="AG309" s="29" t="s">
        <v>74</v>
      </c>
    </row>
    <row r="310" spans="1:33" s="29" customFormat="1">
      <c r="A310" s="32" t="s">
        <v>151</v>
      </c>
      <c r="B310" s="36"/>
      <c r="C310" s="35">
        <v>44502.468999999997</v>
      </c>
      <c r="D310" s="35"/>
      <c r="E310" s="29">
        <f>+(C310-C$7)/C$8</f>
        <v>-974.99665644306265</v>
      </c>
      <c r="F310" s="29">
        <f>ROUND(2*E310,0)/2</f>
        <v>-975</v>
      </c>
      <c r="G310" s="29">
        <f>+C310-(C$7+F310*C$8)</f>
        <v>2.3799999980838038E-3</v>
      </c>
      <c r="I310" s="29">
        <f>G310</f>
        <v>2.3799999980838038E-3</v>
      </c>
      <c r="Q310" s="92">
        <f>+C310-15018.5</f>
        <v>29483.968999999997</v>
      </c>
      <c r="AB310" s="29" t="s">
        <v>127</v>
      </c>
      <c r="AC310" s="29">
        <v>16</v>
      </c>
      <c r="AE310" s="29" t="s">
        <v>156</v>
      </c>
      <c r="AG310" s="29" t="s">
        <v>74</v>
      </c>
    </row>
    <row r="311" spans="1:33" s="29" customFormat="1">
      <c r="A311" s="32" t="s">
        <v>151</v>
      </c>
      <c r="B311" s="36"/>
      <c r="C311" s="35">
        <v>44512.434000000001</v>
      </c>
      <c r="D311" s="35"/>
      <c r="E311" s="29">
        <f>+(C311-C$7)/C$8</f>
        <v>-960.99726783632593</v>
      </c>
      <c r="F311" s="29">
        <f>ROUND(2*E311,0)/2</f>
        <v>-961</v>
      </c>
      <c r="G311" s="29">
        <f>+C311-(C$7+F311*C$8)</f>
        <v>1.9448000020929612E-3</v>
      </c>
      <c r="I311" s="29">
        <f>G311</f>
        <v>1.9448000020929612E-3</v>
      </c>
      <c r="Q311" s="92">
        <f>+C311-15018.5</f>
        <v>29493.934000000001</v>
      </c>
      <c r="AB311" s="29" t="s">
        <v>127</v>
      </c>
      <c r="AC311" s="29">
        <v>10</v>
      </c>
      <c r="AE311" s="29" t="s">
        <v>101</v>
      </c>
      <c r="AG311" s="29" t="s">
        <v>74</v>
      </c>
    </row>
    <row r="312" spans="1:33" s="29" customFormat="1">
      <c r="A312" s="32" t="s">
        <v>152</v>
      </c>
      <c r="B312" s="36"/>
      <c r="C312" s="35">
        <v>44517.415999999997</v>
      </c>
      <c r="D312" s="35"/>
      <c r="E312" s="29">
        <f>+(C312-C$7)/C$8</f>
        <v>-953.99827596089347</v>
      </c>
      <c r="F312" s="29">
        <f>ROUND(2*E312,0)/2</f>
        <v>-954</v>
      </c>
      <c r="G312" s="29">
        <f>+C312-(C$7+F312*C$8)</f>
        <v>1.2272000021766871E-3</v>
      </c>
      <c r="I312" s="29">
        <f>G312</f>
        <v>1.2272000021766871E-3</v>
      </c>
      <c r="Q312" s="92">
        <f>+C312-15018.5</f>
        <v>29498.915999999997</v>
      </c>
      <c r="AC312" s="29">
        <v>7</v>
      </c>
      <c r="AE312" s="29" t="s">
        <v>153</v>
      </c>
      <c r="AG312" s="29" t="s">
        <v>74</v>
      </c>
    </row>
    <row r="313" spans="1:33" s="29" customFormat="1">
      <c r="A313" s="32" t="s">
        <v>157</v>
      </c>
      <c r="B313" s="36"/>
      <c r="C313" s="35">
        <v>44517.419000000002</v>
      </c>
      <c r="D313" s="35"/>
      <c r="E313" s="29">
        <f>+(C313-C$7)/C$8</f>
        <v>-953.99406139331893</v>
      </c>
      <c r="F313" s="29">
        <f>ROUND(2*E313,0)/2</f>
        <v>-954</v>
      </c>
      <c r="G313" s="29">
        <f>+C313-(C$7+F313*C$8)</f>
        <v>4.2272000064258464E-3</v>
      </c>
      <c r="I313" s="29">
        <f>G313</f>
        <v>4.2272000064258464E-3</v>
      </c>
      <c r="Q313" s="92">
        <f>+C313-15018.5</f>
        <v>29498.919000000002</v>
      </c>
      <c r="AB313" s="29" t="s">
        <v>127</v>
      </c>
      <c r="AC313" s="29">
        <v>7</v>
      </c>
      <c r="AE313" s="29" t="s">
        <v>158</v>
      </c>
      <c r="AG313" s="29" t="s">
        <v>74</v>
      </c>
    </row>
    <row r="314" spans="1:33" s="29" customFormat="1">
      <c r="A314" s="32" t="s">
        <v>152</v>
      </c>
      <c r="B314" s="36"/>
      <c r="C314" s="35">
        <v>44524.534</v>
      </c>
      <c r="D314" s="35"/>
      <c r="E314" s="29">
        <f>+(C314-C$7)/C$8</f>
        <v>-943.99851197667419</v>
      </c>
      <c r="F314" s="29">
        <f>ROUND(2*E314,0)/2</f>
        <v>-944</v>
      </c>
      <c r="G314" s="29">
        <f>+C314-(C$7+F314*C$8)</f>
        <v>1.059200003510341E-3</v>
      </c>
      <c r="I314" s="29">
        <f>G314</f>
        <v>1.059200003510341E-3</v>
      </c>
      <c r="Q314" s="92">
        <f>+C314-15018.5</f>
        <v>29506.034</v>
      </c>
      <c r="AC314" s="29">
        <v>10</v>
      </c>
      <c r="AE314" s="29" t="s">
        <v>153</v>
      </c>
      <c r="AG314" s="29" t="s">
        <v>74</v>
      </c>
    </row>
    <row r="315" spans="1:33" s="29" customFormat="1">
      <c r="A315" s="32" t="s">
        <v>159</v>
      </c>
      <c r="B315" s="36"/>
      <c r="C315" s="35">
        <v>44532.364000000001</v>
      </c>
      <c r="D315" s="35"/>
      <c r="E315" s="29">
        <f>+(C315-C$7)/C$8</f>
        <v>-932.99849062286273</v>
      </c>
      <c r="F315" s="29">
        <f>ROUND(2*E315,0)/2</f>
        <v>-933</v>
      </c>
      <c r="G315" s="29">
        <f>+C315-(C$7+F315*C$8)</f>
        <v>1.0744000028353184E-3</v>
      </c>
      <c r="I315" s="29">
        <f>+C315-(C$7+F315*C$8)</f>
        <v>1.0744000028353184E-3</v>
      </c>
      <c r="Q315" s="92">
        <f>+C315-15018.5</f>
        <v>29513.864000000001</v>
      </c>
      <c r="AB315" s="29" t="s">
        <v>127</v>
      </c>
      <c r="AG315" s="29" t="s">
        <v>136</v>
      </c>
    </row>
    <row r="316" spans="1:33" s="29" customFormat="1">
      <c r="A316" s="35" t="s">
        <v>129</v>
      </c>
      <c r="B316" s="36" t="s">
        <v>45</v>
      </c>
      <c r="C316" s="35">
        <v>44543.040099999998</v>
      </c>
      <c r="D316" s="35"/>
      <c r="E316" s="29">
        <f>+(C316-C$7)/C$8</f>
        <v>-918.00010901681333</v>
      </c>
      <c r="F316" s="29">
        <f>ROUND(2*E316,0)/2</f>
        <v>-918</v>
      </c>
      <c r="G316" s="29">
        <f>+C316-(C$7+F316*C$8)</f>
        <v>-7.7600001532118767E-5</v>
      </c>
      <c r="J316" s="29">
        <f>G316</f>
        <v>-7.7600001532118767E-5</v>
      </c>
      <c r="Q316" s="92">
        <f>+C316-15018.5</f>
        <v>29524.540099999998</v>
      </c>
      <c r="R316" s="29" t="s">
        <v>35</v>
      </c>
    </row>
    <row r="317" spans="1:33" s="29" customFormat="1">
      <c r="A317" s="35" t="s">
        <v>129</v>
      </c>
      <c r="B317" s="36" t="s">
        <v>45</v>
      </c>
      <c r="C317" s="35">
        <v>44557.9879</v>
      </c>
      <c r="D317" s="35"/>
      <c r="E317" s="29">
        <f>+(C317-C$7)/C$8</f>
        <v>-897.00060464995693</v>
      </c>
      <c r="F317" s="29">
        <f>ROUND(2*E317,0)/2</f>
        <v>-897</v>
      </c>
      <c r="G317" s="29">
        <f>+C317-(C$7+F317*C$8)</f>
        <v>-4.3039999582106248E-4</v>
      </c>
      <c r="J317" s="29">
        <f>G317</f>
        <v>-4.3039999582106248E-4</v>
      </c>
      <c r="Q317" s="92">
        <f>+C317-15018.5</f>
        <v>29539.4879</v>
      </c>
      <c r="R317" s="29" t="s">
        <v>35</v>
      </c>
    </row>
    <row r="318" spans="1:33" s="29" customFormat="1">
      <c r="A318" s="32" t="s">
        <v>152</v>
      </c>
      <c r="B318" s="36"/>
      <c r="C318" s="35">
        <v>44567.241999999998</v>
      </c>
      <c r="D318" s="35"/>
      <c r="E318" s="29">
        <f>+(C318-C$7)/C$8</f>
        <v>-883.99992807137903</v>
      </c>
      <c r="F318" s="29">
        <f>ROUND(2*E318,0)/2</f>
        <v>-884</v>
      </c>
      <c r="G318" s="29">
        <f>+C318-(C$7+F318*C$8)</f>
        <v>5.1200004236306995E-5</v>
      </c>
      <c r="I318" s="29">
        <f>G318</f>
        <v>5.1200004236306995E-5</v>
      </c>
      <c r="Q318" s="92">
        <f>+C318-15018.5</f>
        <v>29548.741999999998</v>
      </c>
      <c r="AC318" s="29">
        <v>10</v>
      </c>
      <c r="AE318" s="29" t="s">
        <v>101</v>
      </c>
      <c r="AG318" s="29" t="s">
        <v>74</v>
      </c>
    </row>
    <row r="319" spans="1:33" s="29" customFormat="1">
      <c r="A319" s="32" t="s">
        <v>152</v>
      </c>
      <c r="B319" s="36"/>
      <c r="C319" s="35">
        <v>44567.245000000003</v>
      </c>
      <c r="D319" s="35"/>
      <c r="E319" s="29">
        <f>+(C319-C$7)/C$8</f>
        <v>-883.9957135038045</v>
      </c>
      <c r="F319" s="29">
        <f>ROUND(2*E319,0)/2</f>
        <v>-884</v>
      </c>
      <c r="G319" s="29">
        <f>+C319-(C$7+F319*C$8)</f>
        <v>3.0512000084854662E-3</v>
      </c>
      <c r="I319" s="29">
        <f>G319</f>
        <v>3.0512000084854662E-3</v>
      </c>
      <c r="Q319" s="92">
        <f>+C319-15018.5</f>
        <v>29548.745000000003</v>
      </c>
      <c r="AC319" s="29">
        <v>7</v>
      </c>
      <c r="AE319" s="29" t="s">
        <v>109</v>
      </c>
      <c r="AG319" s="29" t="s">
        <v>74</v>
      </c>
    </row>
    <row r="320" spans="1:33" s="29" customFormat="1">
      <c r="A320" s="32" t="s">
        <v>123</v>
      </c>
      <c r="B320" s="36"/>
      <c r="C320" s="35">
        <v>44593.584000000003</v>
      </c>
      <c r="D320" s="35"/>
      <c r="E320" s="29">
        <f>+(C320-C$7)/C$8</f>
        <v>-846.99321510815003</v>
      </c>
      <c r="F320" s="29">
        <f>ROUND(2*E320,0)/2</f>
        <v>-847</v>
      </c>
      <c r="G320" s="29">
        <f>+C320-(C$7+F320*C$8)</f>
        <v>4.8296000022673979E-3</v>
      </c>
      <c r="I320" s="29">
        <f>G320</f>
        <v>4.8296000022673979E-3</v>
      </c>
      <c r="Q320" s="92">
        <f>+C320-15018.5</f>
        <v>29575.084000000003</v>
      </c>
      <c r="AB320" s="29" t="s">
        <v>127</v>
      </c>
      <c r="AC320" s="29">
        <v>14</v>
      </c>
      <c r="AE320" s="29" t="s">
        <v>160</v>
      </c>
      <c r="AG320" s="29" t="s">
        <v>125</v>
      </c>
    </row>
    <row r="321" spans="1:33" s="29" customFormat="1">
      <c r="A321" s="32" t="s">
        <v>157</v>
      </c>
      <c r="B321" s="36"/>
      <c r="C321" s="35">
        <v>44636.286999999997</v>
      </c>
      <c r="D321" s="35"/>
      <c r="E321" s="29">
        <f>+(C321-C$7)/C$8</f>
        <v>-787.00165548214216</v>
      </c>
      <c r="F321" s="29">
        <f>ROUND(2*E321,0)/2</f>
        <v>-787</v>
      </c>
      <c r="G321" s="29">
        <f>+C321-(C$7+F321*C$8)</f>
        <v>-1.178400001663249E-3</v>
      </c>
      <c r="I321" s="29">
        <f>G321</f>
        <v>-1.178400001663249E-3</v>
      </c>
      <c r="Q321" s="92">
        <f>+C321-15018.5</f>
        <v>29617.786999999997</v>
      </c>
      <c r="AB321" s="29" t="s">
        <v>127</v>
      </c>
      <c r="AC321" s="29">
        <v>6</v>
      </c>
      <c r="AE321" s="29" t="s">
        <v>109</v>
      </c>
      <c r="AG321" s="29" t="s">
        <v>74</v>
      </c>
    </row>
    <row r="322" spans="1:33" s="29" customFormat="1">
      <c r="A322" s="32" t="s">
        <v>161</v>
      </c>
      <c r="B322" s="36"/>
      <c r="C322" s="35">
        <v>44823.49</v>
      </c>
      <c r="D322" s="35"/>
      <c r="E322" s="29">
        <f>+(C322-C$7)/C$8</f>
        <v>-524.00842463959771</v>
      </c>
      <c r="F322" s="29">
        <f>ROUND(2*E322,0)/2</f>
        <v>-524</v>
      </c>
      <c r="G322" s="29">
        <f>+C322-(C$7+F322*C$8)</f>
        <v>-5.9967999986838549E-3</v>
      </c>
      <c r="I322" s="29">
        <f>G322</f>
        <v>-5.9967999986838549E-3</v>
      </c>
      <c r="Q322" s="92">
        <f>+C322-15018.5</f>
        <v>29804.989999999998</v>
      </c>
      <c r="AA322" s="29" t="s">
        <v>162</v>
      </c>
      <c r="AB322" s="29" t="s">
        <v>127</v>
      </c>
      <c r="AG322" s="29" t="s">
        <v>136</v>
      </c>
    </row>
    <row r="323" spans="1:33" s="29" customFormat="1">
      <c r="A323" s="32" t="s">
        <v>161</v>
      </c>
      <c r="B323" s="36"/>
      <c r="C323" s="35">
        <v>44823.493000000002</v>
      </c>
      <c r="D323" s="35"/>
      <c r="E323" s="29">
        <f>+(C323-C$7)/C$8</f>
        <v>-524.00421007202317</v>
      </c>
      <c r="F323" s="29">
        <f>ROUND(2*E323,0)/2</f>
        <v>-524</v>
      </c>
      <c r="G323" s="29">
        <f>+C323-(C$7+F323*C$8)</f>
        <v>-2.9967999944346957E-3</v>
      </c>
      <c r="I323" s="29">
        <f>G323</f>
        <v>-2.9967999944346957E-3</v>
      </c>
      <c r="Q323" s="92">
        <f>+C323-15018.5</f>
        <v>29804.993000000002</v>
      </c>
      <c r="AB323" s="29" t="s">
        <v>127</v>
      </c>
      <c r="AG323" s="29" t="s">
        <v>136</v>
      </c>
    </row>
    <row r="324" spans="1:33" s="29" customFormat="1">
      <c r="A324" s="32" t="s">
        <v>163</v>
      </c>
      <c r="B324" s="36"/>
      <c r="C324" s="35">
        <v>44823.493999999999</v>
      </c>
      <c r="D324" s="35"/>
      <c r="E324" s="29">
        <f>+(C324-C$7)/C$8</f>
        <v>-524.00280521617185</v>
      </c>
      <c r="F324" s="29">
        <f>ROUND(2*E324,0)/2</f>
        <v>-524</v>
      </c>
      <c r="G324" s="29">
        <f>+C324-(C$7+F324*C$8)</f>
        <v>-1.9967999978689477E-3</v>
      </c>
      <c r="I324" s="29">
        <f>G324</f>
        <v>-1.9967999978689477E-3</v>
      </c>
      <c r="Q324" s="92">
        <f>+C324-15018.5</f>
        <v>29804.993999999999</v>
      </c>
      <c r="AB324" s="29" t="s">
        <v>127</v>
      </c>
      <c r="AG324" s="29" t="s">
        <v>136</v>
      </c>
    </row>
    <row r="325" spans="1:33" s="29" customFormat="1">
      <c r="A325" s="32" t="s">
        <v>163</v>
      </c>
      <c r="B325" s="36"/>
      <c r="C325" s="35">
        <v>44823.493999999999</v>
      </c>
      <c r="D325" s="35"/>
      <c r="E325" s="29">
        <f>+(C325-C$7)/C$8</f>
        <v>-524.00280521617185</v>
      </c>
      <c r="F325" s="29">
        <f>ROUND(2*E325,0)/2</f>
        <v>-524</v>
      </c>
      <c r="G325" s="29">
        <f>+C325-(C$7+F325*C$8)</f>
        <v>-1.9967999978689477E-3</v>
      </c>
      <c r="I325" s="29">
        <f>G325</f>
        <v>-1.9967999978689477E-3</v>
      </c>
      <c r="Q325" s="92">
        <f>+C325-15018.5</f>
        <v>29804.993999999999</v>
      </c>
      <c r="AB325" s="29" t="s">
        <v>127</v>
      </c>
      <c r="AG325" s="29" t="s">
        <v>136</v>
      </c>
    </row>
    <row r="326" spans="1:33" s="29" customFormat="1">
      <c r="A326" s="32" t="s">
        <v>163</v>
      </c>
      <c r="B326" s="36"/>
      <c r="C326" s="35">
        <v>44823.495000000003</v>
      </c>
      <c r="D326" s="35"/>
      <c r="E326" s="29">
        <f>+(C326-C$7)/C$8</f>
        <v>-524.0014003603103</v>
      </c>
      <c r="F326" s="29">
        <f>ROUND(2*E326,0)/2</f>
        <v>-524</v>
      </c>
      <c r="G326" s="29">
        <f>+C326-(C$7+F326*C$8)</f>
        <v>-9.9679999402724206E-4</v>
      </c>
      <c r="I326" s="29">
        <f>G326</f>
        <v>-9.9679999402724206E-4</v>
      </c>
      <c r="Q326" s="92">
        <f>+C326-15018.5</f>
        <v>29804.995000000003</v>
      </c>
      <c r="AB326" s="29" t="s">
        <v>127</v>
      </c>
      <c r="AG326" s="29" t="s">
        <v>136</v>
      </c>
    </row>
    <row r="327" spans="1:33" s="29" customFormat="1">
      <c r="A327" s="32" t="s">
        <v>163</v>
      </c>
      <c r="B327" s="36"/>
      <c r="C327" s="35">
        <v>44823.495999999999</v>
      </c>
      <c r="D327" s="35"/>
      <c r="E327" s="29">
        <f>+(C327-C$7)/C$8</f>
        <v>-523.99999550445898</v>
      </c>
      <c r="F327" s="29">
        <f>ROUND(2*E327,0)/2</f>
        <v>-524</v>
      </c>
      <c r="G327" s="29">
        <f>+C327-(C$7+F327*C$8)</f>
        <v>3.2000025385059416E-6</v>
      </c>
      <c r="I327" s="29">
        <f>G327</f>
        <v>3.2000025385059416E-6</v>
      </c>
      <c r="Q327" s="92">
        <f>+C327-15018.5</f>
        <v>29804.995999999999</v>
      </c>
      <c r="AB327" s="29" t="s">
        <v>127</v>
      </c>
      <c r="AG327" s="29" t="s">
        <v>136</v>
      </c>
    </row>
    <row r="328" spans="1:33" s="29" customFormat="1">
      <c r="A328" s="32" t="s">
        <v>161</v>
      </c>
      <c r="B328" s="36"/>
      <c r="C328" s="35">
        <v>44823.495999999999</v>
      </c>
      <c r="D328" s="35"/>
      <c r="E328" s="29">
        <f>+(C328-C$7)/C$8</f>
        <v>-523.99999550445898</v>
      </c>
      <c r="F328" s="29">
        <f>ROUND(2*E328,0)/2</f>
        <v>-524</v>
      </c>
      <c r="G328" s="29">
        <f>+C328-(C$7+F328*C$8)</f>
        <v>3.2000025385059416E-6</v>
      </c>
      <c r="I328" s="29">
        <f>G328</f>
        <v>3.2000025385059416E-6</v>
      </c>
      <c r="Q328" s="92">
        <f>+C328-15018.5</f>
        <v>29804.995999999999</v>
      </c>
      <c r="AB328" s="29" t="s">
        <v>127</v>
      </c>
      <c r="AG328" s="29" t="s">
        <v>136</v>
      </c>
    </row>
    <row r="329" spans="1:33" s="29" customFormat="1">
      <c r="A329" s="32" t="s">
        <v>163</v>
      </c>
      <c r="B329" s="36"/>
      <c r="C329" s="35">
        <v>44823.497000000003</v>
      </c>
      <c r="D329" s="35"/>
      <c r="E329" s="29">
        <f>+(C329-C$7)/C$8</f>
        <v>-523.99859064859743</v>
      </c>
      <c r="F329" s="29">
        <f>ROUND(2*E329,0)/2</f>
        <v>-524</v>
      </c>
      <c r="G329" s="29">
        <f>+C329-(C$7+F329*C$8)</f>
        <v>1.0032000063802116E-3</v>
      </c>
      <c r="I329" s="29">
        <f>G329</f>
        <v>1.0032000063802116E-3</v>
      </c>
      <c r="Q329" s="92">
        <f>+C329-15018.5</f>
        <v>29804.997000000003</v>
      </c>
      <c r="AB329" s="29" t="s">
        <v>127</v>
      </c>
      <c r="AG329" s="29" t="s">
        <v>136</v>
      </c>
    </row>
    <row r="330" spans="1:33" s="29" customFormat="1">
      <c r="A330" s="32" t="s">
        <v>163</v>
      </c>
      <c r="B330" s="36"/>
      <c r="C330" s="35">
        <v>44823.498</v>
      </c>
      <c r="D330" s="35"/>
      <c r="E330" s="29">
        <f>+(C330-C$7)/C$8</f>
        <v>-523.997185792746</v>
      </c>
      <c r="F330" s="29">
        <f>ROUND(2*E330,0)/2</f>
        <v>-524</v>
      </c>
      <c r="G330" s="29">
        <f>+C330-(C$7+F330*C$8)</f>
        <v>2.0032000029459596E-3</v>
      </c>
      <c r="I330" s="29">
        <f>G330</f>
        <v>2.0032000029459596E-3</v>
      </c>
      <c r="Q330" s="92">
        <f>+C330-15018.5</f>
        <v>29804.998</v>
      </c>
      <c r="AB330" s="29" t="s">
        <v>127</v>
      </c>
      <c r="AG330" s="29" t="s">
        <v>136</v>
      </c>
    </row>
    <row r="331" spans="1:33" s="29" customFormat="1">
      <c r="A331" s="32" t="s">
        <v>161</v>
      </c>
      <c r="B331" s="36"/>
      <c r="C331" s="35">
        <v>44823.498</v>
      </c>
      <c r="D331" s="35"/>
      <c r="E331" s="29">
        <f>+(C331-C$7)/C$8</f>
        <v>-523.997185792746</v>
      </c>
      <c r="F331" s="29">
        <f>ROUND(2*E331,0)/2</f>
        <v>-524</v>
      </c>
      <c r="G331" s="29">
        <f>+C331-(C$7+F331*C$8)</f>
        <v>2.0032000029459596E-3</v>
      </c>
      <c r="I331" s="29">
        <f>G331</f>
        <v>2.0032000029459596E-3</v>
      </c>
      <c r="Q331" s="92">
        <f>+C331-15018.5</f>
        <v>29804.998</v>
      </c>
      <c r="AB331" s="29" t="s">
        <v>127</v>
      </c>
      <c r="AG331" s="29" t="s">
        <v>136</v>
      </c>
    </row>
    <row r="332" spans="1:33" s="29" customFormat="1">
      <c r="A332" s="32" t="s">
        <v>163</v>
      </c>
      <c r="B332" s="36"/>
      <c r="C332" s="35">
        <v>44823.5</v>
      </c>
      <c r="D332" s="35"/>
      <c r="E332" s="29">
        <f>+(C332-C$7)/C$8</f>
        <v>-523.99437608103312</v>
      </c>
      <c r="F332" s="29">
        <f>ROUND(2*E332,0)/2</f>
        <v>-524</v>
      </c>
      <c r="G332" s="29">
        <f>+C332-(C$7+F332*C$8)</f>
        <v>4.0032000033534132E-3</v>
      </c>
      <c r="I332" s="29">
        <f>G332</f>
        <v>4.0032000033534132E-3</v>
      </c>
      <c r="Q332" s="92">
        <f>+C332-15018.5</f>
        <v>29805</v>
      </c>
      <c r="AB332" s="29" t="s">
        <v>127</v>
      </c>
      <c r="AG332" s="29" t="s">
        <v>136</v>
      </c>
    </row>
    <row r="333" spans="1:33" s="29" customFormat="1">
      <c r="A333" s="32" t="s">
        <v>163</v>
      </c>
      <c r="B333" s="36"/>
      <c r="C333" s="35">
        <v>44823.5</v>
      </c>
      <c r="D333" s="35"/>
      <c r="E333" s="29">
        <f>+(C333-C$7)/C$8</f>
        <v>-523.99437608103312</v>
      </c>
      <c r="F333" s="29">
        <f>ROUND(2*E333,0)/2</f>
        <v>-524</v>
      </c>
      <c r="G333" s="29">
        <f>+C333-(C$7+F333*C$8)</f>
        <v>4.0032000033534132E-3</v>
      </c>
      <c r="I333" s="29">
        <f>G333</f>
        <v>4.0032000033534132E-3</v>
      </c>
      <c r="Q333" s="92">
        <f>+C333-15018.5</f>
        <v>29805</v>
      </c>
      <c r="AB333" s="29" t="s">
        <v>127</v>
      </c>
      <c r="AG333" s="29" t="s">
        <v>136</v>
      </c>
    </row>
    <row r="334" spans="1:33" s="29" customFormat="1">
      <c r="A334" s="32" t="s">
        <v>163</v>
      </c>
      <c r="B334" s="36"/>
      <c r="C334" s="35">
        <v>44823.502999999997</v>
      </c>
      <c r="D334" s="35"/>
      <c r="E334" s="29">
        <f>+(C334-C$7)/C$8</f>
        <v>-523.99016151346882</v>
      </c>
      <c r="F334" s="29">
        <f>ROUND(2*E334,0)/2</f>
        <v>-524</v>
      </c>
      <c r="G334" s="29">
        <f>+C334-(C$7+F334*C$8)</f>
        <v>7.0032000003266148E-3</v>
      </c>
      <c r="I334" s="29">
        <f>G334</f>
        <v>7.0032000003266148E-3</v>
      </c>
      <c r="Q334" s="92">
        <f>+C334-15018.5</f>
        <v>29805.002999999997</v>
      </c>
      <c r="AB334" s="29" t="s">
        <v>127</v>
      </c>
      <c r="AG334" s="29" t="s">
        <v>136</v>
      </c>
    </row>
    <row r="335" spans="1:33" s="29" customFormat="1">
      <c r="A335" s="32" t="s">
        <v>163</v>
      </c>
      <c r="B335" s="36"/>
      <c r="C335" s="35">
        <v>44823.502999999997</v>
      </c>
      <c r="D335" s="35"/>
      <c r="E335" s="29">
        <f>+(C335-C$7)/C$8</f>
        <v>-523.99016151346882</v>
      </c>
      <c r="F335" s="29">
        <f>ROUND(2*E335,0)/2</f>
        <v>-524</v>
      </c>
      <c r="G335" s="29">
        <f>+C335-(C$7+F335*C$8)</f>
        <v>7.0032000003266148E-3</v>
      </c>
      <c r="I335" s="29">
        <f>G335</f>
        <v>7.0032000003266148E-3</v>
      </c>
      <c r="Q335" s="92">
        <f>+C335-15018.5</f>
        <v>29805.002999999997</v>
      </c>
      <c r="AB335" s="29" t="s">
        <v>127</v>
      </c>
      <c r="AG335" s="29" t="s">
        <v>136</v>
      </c>
    </row>
    <row r="336" spans="1:33" s="29" customFormat="1">
      <c r="A336" s="32" t="s">
        <v>95</v>
      </c>
      <c r="B336" s="36"/>
      <c r="C336" s="35">
        <v>44843.427199999998</v>
      </c>
      <c r="D336" s="35"/>
      <c r="E336" s="29">
        <f>+(C336-C$7)/C$8</f>
        <v>-495.99953246397007</v>
      </c>
      <c r="F336" s="29">
        <f>ROUND(2*E336,0)/2</f>
        <v>-496</v>
      </c>
      <c r="G336" s="29">
        <f>+C336-(C$7+F336*C$8)</f>
        <v>3.3280000207014382E-4</v>
      </c>
      <c r="J336" s="29">
        <f>G336</f>
        <v>3.3280000207014382E-4</v>
      </c>
      <c r="Q336" s="92">
        <f>+C336-15018.5</f>
        <v>29824.927199999998</v>
      </c>
      <c r="R336" s="29" t="s">
        <v>35</v>
      </c>
      <c r="AB336" s="29" t="s">
        <v>146</v>
      </c>
      <c r="AG336" s="29" t="s">
        <v>136</v>
      </c>
    </row>
    <row r="337" spans="1:33" s="29" customFormat="1">
      <c r="A337" s="32" t="s">
        <v>95</v>
      </c>
      <c r="B337" s="36"/>
      <c r="C337" s="35">
        <v>44848.410199999998</v>
      </c>
      <c r="D337" s="35"/>
      <c r="E337" s="29">
        <f>+(C337-C$7)/C$8</f>
        <v>-488.999135732676</v>
      </c>
      <c r="F337" s="29">
        <f>ROUND(2*E337,0)/2</f>
        <v>-489</v>
      </c>
      <c r="G337" s="29">
        <f>+C337-(C$7+F337*C$8)</f>
        <v>6.1519999871961772E-4</v>
      </c>
      <c r="J337" s="29">
        <f>G337</f>
        <v>6.1519999871961772E-4</v>
      </c>
      <c r="Q337" s="92">
        <f>+C337-15018.5</f>
        <v>29829.910199999998</v>
      </c>
      <c r="R337" s="29" t="s">
        <v>35</v>
      </c>
      <c r="AB337" s="29" t="s">
        <v>146</v>
      </c>
      <c r="AG337" s="29" t="s">
        <v>136</v>
      </c>
    </row>
    <row r="338" spans="1:33" s="29" customFormat="1">
      <c r="A338" s="32" t="s">
        <v>164</v>
      </c>
      <c r="B338" s="36"/>
      <c r="C338" s="35">
        <v>44853.392</v>
      </c>
      <c r="D338" s="35"/>
      <c r="E338" s="29">
        <f>+(C338-C$7)/C$8</f>
        <v>-482.00042482840769</v>
      </c>
      <c r="F338" s="29">
        <f>ROUND(2*E338,0)/2</f>
        <v>-482</v>
      </c>
      <c r="G338" s="29">
        <f>+C338-(C$7+F338*C$8)</f>
        <v>-3.0239999614423141E-4</v>
      </c>
      <c r="I338" s="29">
        <f>G338</f>
        <v>-3.0239999614423141E-4</v>
      </c>
      <c r="Q338" s="92">
        <f>+C338-15018.5</f>
        <v>29834.892</v>
      </c>
      <c r="AC338" s="29">
        <v>10</v>
      </c>
      <c r="AE338" s="29" t="s">
        <v>101</v>
      </c>
      <c r="AG338" s="29" t="s">
        <v>74</v>
      </c>
    </row>
    <row r="339" spans="1:33" s="29" customFormat="1">
      <c r="A339" s="32" t="s">
        <v>163</v>
      </c>
      <c r="B339" s="36"/>
      <c r="C339" s="35">
        <v>44853.392</v>
      </c>
      <c r="D339" s="35"/>
      <c r="E339" s="29">
        <f>+(C339-C$7)/C$8</f>
        <v>-482.00042482840769</v>
      </c>
      <c r="F339" s="29">
        <f>ROUND(2*E339,0)/2</f>
        <v>-482</v>
      </c>
      <c r="G339" s="29">
        <f>+C339-(C$7+F339*C$8)</f>
        <v>-3.0239999614423141E-4</v>
      </c>
      <c r="I339" s="29">
        <f>G339</f>
        <v>-3.0239999614423141E-4</v>
      </c>
      <c r="Q339" s="92">
        <f>+C339-15018.5</f>
        <v>29834.892</v>
      </c>
      <c r="AB339" s="29" t="s">
        <v>127</v>
      </c>
      <c r="AG339" s="29" t="s">
        <v>136</v>
      </c>
    </row>
    <row r="340" spans="1:33" s="29" customFormat="1">
      <c r="A340" s="32" t="s">
        <v>163</v>
      </c>
      <c r="B340" s="36"/>
      <c r="C340" s="35">
        <v>44853.394999999997</v>
      </c>
      <c r="D340" s="35"/>
      <c r="E340" s="29">
        <f>+(C340-C$7)/C$8</f>
        <v>-481.99621026084344</v>
      </c>
      <c r="F340" s="29">
        <f>ROUND(2*E340,0)/2</f>
        <v>-482</v>
      </c>
      <c r="G340" s="29">
        <f>+C340-(C$7+F340*C$8)</f>
        <v>2.6976000008289702E-3</v>
      </c>
      <c r="I340" s="29">
        <f>G340</f>
        <v>2.6976000008289702E-3</v>
      </c>
      <c r="Q340" s="92">
        <f>+C340-15018.5</f>
        <v>29834.894999999997</v>
      </c>
      <c r="AB340" s="29" t="s">
        <v>127</v>
      </c>
      <c r="AG340" s="29" t="s">
        <v>136</v>
      </c>
    </row>
    <row r="341" spans="1:33" s="29" customFormat="1">
      <c r="A341" s="32" t="s">
        <v>163</v>
      </c>
      <c r="B341" s="36"/>
      <c r="C341" s="35">
        <v>44853.396000000001</v>
      </c>
      <c r="D341" s="35"/>
      <c r="E341" s="29">
        <f>+(C341-C$7)/C$8</f>
        <v>-481.99480540498189</v>
      </c>
      <c r="F341" s="29">
        <f>ROUND(2*E341,0)/2</f>
        <v>-482</v>
      </c>
      <c r="G341" s="29">
        <f>+C341-(C$7+F341*C$8)</f>
        <v>3.6976000046706758E-3</v>
      </c>
      <c r="I341" s="29">
        <f>G341</f>
        <v>3.6976000046706758E-3</v>
      </c>
      <c r="Q341" s="92">
        <f>+C341-15018.5</f>
        <v>29834.896000000001</v>
      </c>
      <c r="AB341" s="29" t="s">
        <v>127</v>
      </c>
      <c r="AG341" s="29" t="s">
        <v>136</v>
      </c>
    </row>
    <row r="342" spans="1:33" s="29" customFormat="1">
      <c r="A342" s="32" t="s">
        <v>163</v>
      </c>
      <c r="B342" s="36"/>
      <c r="C342" s="35">
        <v>44853.398000000001</v>
      </c>
      <c r="D342" s="35"/>
      <c r="E342" s="29">
        <f>+(C342-C$7)/C$8</f>
        <v>-481.99199569326896</v>
      </c>
      <c r="F342" s="29">
        <f>ROUND(2*E342,0)/2</f>
        <v>-482</v>
      </c>
      <c r="G342" s="29">
        <f>+C342-(C$7+F342*C$8)</f>
        <v>5.6976000050781295E-3</v>
      </c>
      <c r="I342" s="29">
        <f>G342</f>
        <v>5.6976000050781295E-3</v>
      </c>
      <c r="Q342" s="92">
        <f>+C342-15018.5</f>
        <v>29834.898000000001</v>
      </c>
      <c r="AB342" s="29" t="s">
        <v>127</v>
      </c>
      <c r="AG342" s="29" t="s">
        <v>136</v>
      </c>
    </row>
    <row r="343" spans="1:33" s="29" customFormat="1">
      <c r="A343" s="32" t="s">
        <v>164</v>
      </c>
      <c r="B343" s="36"/>
      <c r="C343" s="35">
        <v>44883.283000000003</v>
      </c>
      <c r="D343" s="35"/>
      <c r="E343" s="29">
        <f>+(C343-C$7)/C$8</f>
        <v>-440.00787843163363</v>
      </c>
      <c r="F343" s="29">
        <f>ROUND(2*E343,0)/2</f>
        <v>-440</v>
      </c>
      <c r="G343" s="29">
        <f>+C343-(C$7+F343*C$8)</f>
        <v>-5.607999992207624E-3</v>
      </c>
      <c r="I343" s="29">
        <f>G343</f>
        <v>-5.607999992207624E-3</v>
      </c>
      <c r="Q343" s="92">
        <f>+C343-15018.5</f>
        <v>29864.783000000003</v>
      </c>
      <c r="AB343" s="29" t="s">
        <v>127</v>
      </c>
      <c r="AC343" s="29">
        <v>8</v>
      </c>
      <c r="AE343" s="29" t="s">
        <v>165</v>
      </c>
      <c r="AG343" s="29" t="s">
        <v>74</v>
      </c>
    </row>
    <row r="344" spans="1:33" s="29" customFormat="1">
      <c r="A344" s="32" t="s">
        <v>164</v>
      </c>
      <c r="B344" s="36"/>
      <c r="C344" s="35">
        <v>44890.41</v>
      </c>
      <c r="D344" s="35"/>
      <c r="E344" s="29">
        <f>+(C344-C$7)/C$8</f>
        <v>-429.99547074471133</v>
      </c>
      <c r="F344" s="29">
        <f>ROUND(2*E344,0)/2</f>
        <v>-430</v>
      </c>
      <c r="G344" s="29">
        <f>+C344-(C$7+F344*C$8)</f>
        <v>3.2240000073215924E-3</v>
      </c>
      <c r="I344" s="29">
        <f>G344</f>
        <v>3.2240000073215924E-3</v>
      </c>
      <c r="Q344" s="92">
        <f>+C344-15018.5</f>
        <v>29871.910000000003</v>
      </c>
      <c r="AB344" s="29" t="s">
        <v>127</v>
      </c>
      <c r="AC344" s="29">
        <v>10</v>
      </c>
      <c r="AE344" s="29" t="s">
        <v>101</v>
      </c>
      <c r="AG344" s="29" t="s">
        <v>74</v>
      </c>
    </row>
    <row r="345" spans="1:33" s="29" customFormat="1">
      <c r="A345" s="32" t="s">
        <v>164</v>
      </c>
      <c r="B345" s="36"/>
      <c r="C345" s="35">
        <v>44893.254999999997</v>
      </c>
      <c r="D345" s="35"/>
      <c r="E345" s="29">
        <f>+(C345-C$7)/C$8</f>
        <v>-425.99865583391704</v>
      </c>
      <c r="F345" s="29">
        <f>ROUND(2*E345,0)/2</f>
        <v>-426</v>
      </c>
      <c r="G345" s="29">
        <f>+C345-(C$7+F345*C$8)</f>
        <v>9.5680000231368467E-4</v>
      </c>
      <c r="I345" s="29">
        <f>G345</f>
        <v>9.5680000231368467E-4</v>
      </c>
      <c r="Q345" s="92">
        <f>+C345-15018.5</f>
        <v>29874.754999999997</v>
      </c>
      <c r="AB345" s="29" t="s">
        <v>127</v>
      </c>
      <c r="AC345" s="29">
        <v>8</v>
      </c>
      <c r="AE345" s="29" t="s">
        <v>165</v>
      </c>
      <c r="AG345" s="29" t="s">
        <v>74</v>
      </c>
    </row>
    <row r="346" spans="1:33" s="29" customFormat="1">
      <c r="A346" s="32" t="s">
        <v>164</v>
      </c>
      <c r="B346" s="36"/>
      <c r="C346" s="35">
        <v>44900.387000000002</v>
      </c>
      <c r="D346" s="35"/>
      <c r="E346" s="29">
        <f>+(C346-C$7)/C$8</f>
        <v>-415.97922386770739</v>
      </c>
      <c r="F346" s="29">
        <f>ROUND(2*E346,0)/2</f>
        <v>-416</v>
      </c>
      <c r="G346" s="29">
        <f>+C346-(C$7+F346*C$8)</f>
        <v>1.4788800006499514E-2</v>
      </c>
      <c r="I346" s="29">
        <f>G346</f>
        <v>1.4788800006499514E-2</v>
      </c>
      <c r="Q346" s="92">
        <f>+C346-15018.5</f>
        <v>29881.887000000002</v>
      </c>
      <c r="AB346" s="29" t="s">
        <v>127</v>
      </c>
      <c r="AC346" s="29">
        <v>9</v>
      </c>
      <c r="AE346" s="29" t="s">
        <v>153</v>
      </c>
      <c r="AG346" s="29" t="s">
        <v>74</v>
      </c>
    </row>
    <row r="347" spans="1:33" s="29" customFormat="1">
      <c r="A347" s="32" t="s">
        <v>164</v>
      </c>
      <c r="B347" s="36"/>
      <c r="C347" s="35">
        <v>44910.33</v>
      </c>
      <c r="D347" s="35"/>
      <c r="E347" s="29">
        <f>+(C347-C$7)/C$8</f>
        <v>-402.01074208981271</v>
      </c>
      <c r="F347" s="29">
        <f>ROUND(2*E347,0)/2</f>
        <v>-402</v>
      </c>
      <c r="G347" s="29">
        <f>+C347-(C$7+F347*C$8)</f>
        <v>-7.6463999939733185E-3</v>
      </c>
      <c r="I347" s="29">
        <f>G347</f>
        <v>-7.6463999939733185E-3</v>
      </c>
      <c r="Q347" s="92">
        <f>+C347-15018.5</f>
        <v>29891.83</v>
      </c>
      <c r="AC347" s="29">
        <v>5</v>
      </c>
      <c r="AE347" s="29" t="s">
        <v>165</v>
      </c>
      <c r="AG347" s="29" t="s">
        <v>74</v>
      </c>
    </row>
    <row r="348" spans="1:33" s="29" customFormat="1">
      <c r="A348" s="32" t="s">
        <v>164</v>
      </c>
      <c r="B348" s="36"/>
      <c r="C348" s="35">
        <v>44925.284</v>
      </c>
      <c r="D348" s="35"/>
      <c r="E348" s="29">
        <f>+(C348-C$7)/C$8</f>
        <v>-381.00252761665348</v>
      </c>
      <c r="F348" s="29">
        <f>ROUND(2*E348,0)/2</f>
        <v>-381</v>
      </c>
      <c r="G348" s="29">
        <f>+C348-(C$7+F348*C$8)</f>
        <v>-1.7991999993682839E-3</v>
      </c>
      <c r="I348" s="29">
        <f>G348</f>
        <v>-1.7991999993682839E-3</v>
      </c>
      <c r="Q348" s="92">
        <f>+C348-15018.5</f>
        <v>29906.784</v>
      </c>
      <c r="AB348" s="29" t="s">
        <v>127</v>
      </c>
      <c r="AC348" s="29">
        <v>10</v>
      </c>
      <c r="AE348" s="29" t="s">
        <v>101</v>
      </c>
      <c r="AG348" s="29" t="s">
        <v>74</v>
      </c>
    </row>
    <row r="349" spans="1:33" s="29" customFormat="1">
      <c r="A349" s="32" t="s">
        <v>123</v>
      </c>
      <c r="B349" s="36"/>
      <c r="C349" s="35">
        <v>45170.858</v>
      </c>
      <c r="D349" s="35"/>
      <c r="E349" s="29">
        <f>+(C349-C$7)/C$8</f>
        <v>-36.00645559362659</v>
      </c>
      <c r="F349" s="29">
        <f>ROUND(2*E349,0)/2</f>
        <v>-36</v>
      </c>
      <c r="G349" s="29">
        <f>+C349-(C$7+F349*C$8)</f>
        <v>-4.5952000000397675E-3</v>
      </c>
      <c r="I349" s="29">
        <f>G349</f>
        <v>-4.5952000000397675E-3</v>
      </c>
      <c r="Q349" s="92">
        <f>+C349-15018.5</f>
        <v>30152.358</v>
      </c>
      <c r="AB349" s="29" t="s">
        <v>127</v>
      </c>
      <c r="AC349" s="29">
        <v>10</v>
      </c>
      <c r="AE349" s="29" t="s">
        <v>128</v>
      </c>
      <c r="AG349" s="29" t="s">
        <v>125</v>
      </c>
    </row>
    <row r="350" spans="1:33" s="29" customFormat="1">
      <c r="A350" s="35" t="s">
        <v>166</v>
      </c>
      <c r="B350" s="36"/>
      <c r="C350" s="35">
        <v>45196.487000000001</v>
      </c>
      <c r="D350" s="35"/>
      <c r="E350" s="29">
        <f>+(C350-C$7)/C$8</f>
        <v>-1.4048558513451044E-3</v>
      </c>
      <c r="F350" s="29">
        <f>ROUND(2*E350,0)/2</f>
        <v>0</v>
      </c>
      <c r="G350" s="29">
        <f>+C350-(C$7+F350*C$8)</f>
        <v>-9.9999999656574801E-4</v>
      </c>
      <c r="J350" s="29">
        <f>G350</f>
        <v>-9.9999999656574801E-4</v>
      </c>
      <c r="Q350" s="92">
        <f>+C350-15018.5</f>
        <v>30177.987000000001</v>
      </c>
      <c r="R350" s="29" t="s">
        <v>35</v>
      </c>
    </row>
    <row r="351" spans="1:33" s="29" customFormat="1">
      <c r="A351" s="32" t="s">
        <v>167</v>
      </c>
      <c r="B351" s="36"/>
      <c r="C351" s="35">
        <v>45196.487999999998</v>
      </c>
      <c r="D351" s="35" t="s">
        <v>16</v>
      </c>
      <c r="E351" s="29">
        <f>+(C351-C$7)/C$8</f>
        <v>0</v>
      </c>
      <c r="F351" s="29">
        <f>ROUND(2*E351,0)/2</f>
        <v>0</v>
      </c>
      <c r="G351" s="29">
        <f>+C351-(C$7+F351*C$8)</f>
        <v>0</v>
      </c>
      <c r="H351" s="29">
        <f>+G351</f>
        <v>0</v>
      </c>
      <c r="Q351" s="92">
        <f>+C351-15018.5</f>
        <v>30177.987999999998</v>
      </c>
    </row>
    <row r="352" spans="1:33" s="29" customFormat="1">
      <c r="A352" s="32" t="s">
        <v>163</v>
      </c>
      <c r="B352" s="36"/>
      <c r="C352" s="35">
        <v>45201.468999999997</v>
      </c>
      <c r="D352" s="35"/>
      <c r="E352" s="29">
        <f>+(C352-C$7)/C$8</f>
        <v>6.9975870195811156</v>
      </c>
      <c r="F352" s="29">
        <f>ROUND(2*E352,0)/2</f>
        <v>7</v>
      </c>
      <c r="G352" s="29">
        <f>+C352-(C$7+F352*C$8)</f>
        <v>-1.7176000037579797E-3</v>
      </c>
      <c r="I352" s="29">
        <f>G352</f>
        <v>-1.7176000037579797E-3</v>
      </c>
      <c r="Q352" s="92">
        <f>+C352-15018.5</f>
        <v>30182.968999999997</v>
      </c>
      <c r="AB352" s="29" t="s">
        <v>127</v>
      </c>
      <c r="AG352" s="29" t="s">
        <v>136</v>
      </c>
    </row>
    <row r="353" spans="1:33" s="29" customFormat="1">
      <c r="A353" s="32" t="s">
        <v>163</v>
      </c>
      <c r="B353" s="36"/>
      <c r="C353" s="35">
        <v>45201.47</v>
      </c>
      <c r="D353" s="35"/>
      <c r="E353" s="29">
        <f>+(C353-C$7)/C$8</f>
        <v>6.9989918754426821</v>
      </c>
      <c r="F353" s="29">
        <f>ROUND(2*E353,0)/2</f>
        <v>7</v>
      </c>
      <c r="G353" s="29">
        <f>+C353-(C$7+F353*C$8)</f>
        <v>-7.175999999162741E-4</v>
      </c>
      <c r="I353" s="29">
        <f>G353</f>
        <v>-7.175999999162741E-4</v>
      </c>
      <c r="Q353" s="92">
        <f>+C353-15018.5</f>
        <v>30182.97</v>
      </c>
      <c r="AB353" s="29" t="s">
        <v>127</v>
      </c>
      <c r="AG353" s="29" t="s">
        <v>136</v>
      </c>
    </row>
    <row r="354" spans="1:33" s="29" customFormat="1">
      <c r="A354" s="32" t="s">
        <v>168</v>
      </c>
      <c r="B354" s="36"/>
      <c r="C354" s="35">
        <v>45201.472000000002</v>
      </c>
      <c r="D354" s="35"/>
      <c r="E354" s="29">
        <f>+(C354-C$7)/C$8</f>
        <v>7.0018015871555939</v>
      </c>
      <c r="F354" s="29">
        <f>ROUND(2*E354,0)/2</f>
        <v>7</v>
      </c>
      <c r="G354" s="29">
        <f>+C354-(C$7+F354*C$8)</f>
        <v>1.2824000004911795E-3</v>
      </c>
      <c r="I354" s="29">
        <f>G354</f>
        <v>1.2824000004911795E-3</v>
      </c>
      <c r="Q354" s="92">
        <f>+C354-15018.5</f>
        <v>30182.972000000002</v>
      </c>
      <c r="AB354" s="29" t="s">
        <v>127</v>
      </c>
      <c r="AC354" s="29">
        <v>9</v>
      </c>
      <c r="AE354" s="29" t="s">
        <v>101</v>
      </c>
      <c r="AG354" s="29" t="s">
        <v>74</v>
      </c>
    </row>
    <row r="355" spans="1:33">
      <c r="A355" s="25" t="s">
        <v>169</v>
      </c>
      <c r="B355" s="26" t="s">
        <v>45</v>
      </c>
      <c r="C355" s="27">
        <v>45201.478000000003</v>
      </c>
      <c r="D355" s="28"/>
      <c r="E355" s="29">
        <f>+(C355-C$7)/C$8</f>
        <v>7.0102307222943301</v>
      </c>
      <c r="F355" s="29">
        <f>ROUND(2*E355,0)/2</f>
        <v>7</v>
      </c>
      <c r="G355" s="29">
        <f>+C355-(C$7+F355*C$8)</f>
        <v>7.2824000017135404E-3</v>
      </c>
      <c r="H355" s="29"/>
      <c r="I355" s="29">
        <f>+C355-(C$7+F355*C$8)</f>
        <v>7.2824000017135404E-3</v>
      </c>
      <c r="J355" s="29"/>
      <c r="K355" s="29"/>
      <c r="L355" s="29"/>
      <c r="M355" s="29"/>
      <c r="N355" s="29"/>
      <c r="O355" s="29"/>
      <c r="P355" s="29"/>
      <c r="Q355" s="92">
        <f>+C355-15018.5</f>
        <v>30182.978000000003</v>
      </c>
    </row>
    <row r="356" spans="1:33" s="29" customFormat="1">
      <c r="A356" s="32" t="s">
        <v>163</v>
      </c>
      <c r="B356" s="36"/>
      <c r="C356" s="35">
        <v>45228.52</v>
      </c>
      <c r="D356" s="35"/>
      <c r="E356" s="29">
        <f>+(C356-C$7)/C$8</f>
        <v>45.000342784827843</v>
      </c>
      <c r="F356" s="29">
        <f>ROUND(2*E356,0)/2</f>
        <v>45</v>
      </c>
      <c r="G356" s="29">
        <f>+C356-(C$7+F356*C$8)</f>
        <v>2.4400000256719068E-4</v>
      </c>
      <c r="I356" s="29">
        <f>G356</f>
        <v>2.4400000256719068E-4</v>
      </c>
      <c r="Q356" s="92">
        <f>+C356-15018.5</f>
        <v>30210.019999999997</v>
      </c>
      <c r="AB356" s="29" t="s">
        <v>127</v>
      </c>
      <c r="AG356" s="29" t="s">
        <v>136</v>
      </c>
    </row>
    <row r="357" spans="1:33" s="29" customFormat="1">
      <c r="A357" s="32" t="s">
        <v>163</v>
      </c>
      <c r="B357" s="36"/>
      <c r="C357" s="35">
        <v>45228.523000000001</v>
      </c>
      <c r="D357" s="35"/>
      <c r="E357" s="29">
        <f>+(C357-C$7)/C$8</f>
        <v>45.004557352402323</v>
      </c>
      <c r="F357" s="29">
        <f>ROUND(2*E357,0)/2</f>
        <v>45</v>
      </c>
      <c r="G357" s="29">
        <f>+C357-(C$7+F357*C$8)</f>
        <v>3.2440000068163499E-3</v>
      </c>
      <c r="I357" s="29">
        <f>G357</f>
        <v>3.2440000068163499E-3</v>
      </c>
      <c r="Q357" s="92">
        <f>+C357-15018.5</f>
        <v>30210.023000000001</v>
      </c>
      <c r="AB357" s="29" t="s">
        <v>127</v>
      </c>
      <c r="AG357" s="29" t="s">
        <v>136</v>
      </c>
    </row>
    <row r="358" spans="1:33" s="29" customFormat="1">
      <c r="A358" s="32" t="s">
        <v>170</v>
      </c>
      <c r="B358" s="36"/>
      <c r="C358" s="35">
        <v>45231.368999999999</v>
      </c>
      <c r="D358" s="35"/>
      <c r="E358" s="29">
        <f>+(C358-C$7)/C$8</f>
        <v>49.002777119058194</v>
      </c>
      <c r="F358" s="29">
        <f>ROUND(2*E358,0)/2</f>
        <v>49</v>
      </c>
      <c r="G358" s="29">
        <f>+C358-(C$7+F358*C$8)</f>
        <v>1.9767999983741902E-3</v>
      </c>
      <c r="I358" s="29">
        <f>G358</f>
        <v>1.9767999983741902E-3</v>
      </c>
      <c r="Q358" s="92">
        <f>+C358-15018.5</f>
        <v>30212.868999999999</v>
      </c>
      <c r="AB358" s="29" t="s">
        <v>127</v>
      </c>
      <c r="AC358" s="29">
        <v>8</v>
      </c>
      <c r="AE358" s="29" t="s">
        <v>153</v>
      </c>
      <c r="AG358" s="29" t="s">
        <v>74</v>
      </c>
    </row>
    <row r="359" spans="1:33" s="29" customFormat="1">
      <c r="A359" s="32" t="s">
        <v>123</v>
      </c>
      <c r="B359" s="36"/>
      <c r="C359" s="35">
        <v>45235.644999999997</v>
      </c>
      <c r="D359" s="35"/>
      <c r="E359" s="29">
        <f>+(C359-C$7)/C$8</f>
        <v>55.009940760037189</v>
      </c>
      <c r="F359" s="29">
        <f>ROUND(2*E359,0)/2</f>
        <v>55</v>
      </c>
      <c r="G359" s="29">
        <f>+C359-(C$7+F359*C$8)</f>
        <v>7.0760000016889535E-3</v>
      </c>
      <c r="I359" s="29">
        <f>G359</f>
        <v>7.0760000016889535E-3</v>
      </c>
      <c r="Q359" s="92">
        <f>+C359-15018.5</f>
        <v>30217.144999999997</v>
      </c>
      <c r="AB359" s="29" t="s">
        <v>127</v>
      </c>
      <c r="AC359" s="29">
        <v>13</v>
      </c>
      <c r="AE359" s="29" t="s">
        <v>124</v>
      </c>
      <c r="AG359" s="29" t="s">
        <v>125</v>
      </c>
    </row>
    <row r="360" spans="1:33" s="29" customFormat="1">
      <c r="A360" s="32" t="s">
        <v>163</v>
      </c>
      <c r="B360" s="36"/>
      <c r="C360" s="35">
        <v>45258.408000000003</v>
      </c>
      <c r="D360" s="35"/>
      <c r="E360" s="29">
        <f>+(C360-C$7)/C$8</f>
        <v>86.988674614037663</v>
      </c>
      <c r="F360" s="29">
        <f>ROUND(2*E360,0)/2</f>
        <v>87</v>
      </c>
      <c r="G360" s="29">
        <f>+C360-(C$7+F360*C$8)</f>
        <v>-8.0615999977453612E-3</v>
      </c>
      <c r="I360" s="29">
        <f>G360</f>
        <v>-8.0615999977453612E-3</v>
      </c>
      <c r="Q360" s="92">
        <f>+C360-15018.5</f>
        <v>30239.908000000003</v>
      </c>
      <c r="AB360" s="29" t="s">
        <v>127</v>
      </c>
      <c r="AG360" s="29" t="s">
        <v>136</v>
      </c>
    </row>
    <row r="361" spans="1:33">
      <c r="A361" s="25" t="s">
        <v>169</v>
      </c>
      <c r="B361" s="26" t="s">
        <v>45</v>
      </c>
      <c r="C361" s="27">
        <v>45258.417000000001</v>
      </c>
      <c r="D361" s="28"/>
      <c r="E361" s="29">
        <f>+(C361-C$7)/C$8</f>
        <v>87.001318316740665</v>
      </c>
      <c r="F361" s="29">
        <f>ROUND(2*E361,0)/2</f>
        <v>87</v>
      </c>
      <c r="G361" s="29">
        <f>+C361-(C$7+F361*C$8)</f>
        <v>9.3840000045020133E-4</v>
      </c>
      <c r="H361" s="29"/>
      <c r="I361" s="29">
        <f>+C361-(C$7+F361*C$8)</f>
        <v>9.3840000045020133E-4</v>
      </c>
      <c r="J361" s="29"/>
      <c r="K361" s="29"/>
      <c r="L361" s="29"/>
      <c r="M361" s="29"/>
      <c r="N361" s="29"/>
      <c r="O361" s="29"/>
      <c r="P361" s="29"/>
      <c r="Q361" s="92">
        <f>+C361-15018.5</f>
        <v>30239.917000000001</v>
      </c>
    </row>
    <row r="362" spans="1:33" s="29" customFormat="1">
      <c r="A362" s="32" t="s">
        <v>163</v>
      </c>
      <c r="B362" s="36"/>
      <c r="C362" s="35">
        <v>45258.417999999998</v>
      </c>
      <c r="D362" s="35"/>
      <c r="E362" s="29">
        <f>+(C362-C$7)/C$8</f>
        <v>87.002723172591999</v>
      </c>
      <c r="F362" s="29">
        <f>ROUND(2*E362,0)/2</f>
        <v>87</v>
      </c>
      <c r="G362" s="29">
        <f>+C362-(C$7+F362*C$8)</f>
        <v>1.9383999970159493E-3</v>
      </c>
      <c r="I362" s="29">
        <f>G362</f>
        <v>1.9383999970159493E-3</v>
      </c>
      <c r="Q362" s="92">
        <f>+C362-15018.5</f>
        <v>30239.917999999998</v>
      </c>
      <c r="AB362" s="29" t="s">
        <v>127</v>
      </c>
      <c r="AG362" s="29" t="s">
        <v>136</v>
      </c>
    </row>
    <row r="363" spans="1:33" s="29" customFormat="1">
      <c r="A363" s="32" t="s">
        <v>163</v>
      </c>
      <c r="B363" s="36"/>
      <c r="C363" s="35">
        <v>45258.421999999999</v>
      </c>
      <c r="D363" s="35"/>
      <c r="E363" s="29">
        <f>+(C363-C$7)/C$8</f>
        <v>87.008342596017826</v>
      </c>
      <c r="F363" s="29">
        <f>ROUND(2*E363,0)/2</f>
        <v>87</v>
      </c>
      <c r="G363" s="29">
        <f>+C363-(C$7+F363*C$8)</f>
        <v>5.9383999978308566E-3</v>
      </c>
      <c r="I363" s="29">
        <f>G363</f>
        <v>5.9383999978308566E-3</v>
      </c>
      <c r="Q363" s="92">
        <f>+C363-15018.5</f>
        <v>30239.921999999999</v>
      </c>
      <c r="AB363" s="29" t="s">
        <v>127</v>
      </c>
      <c r="AG363" s="29" t="s">
        <v>136</v>
      </c>
    </row>
    <row r="364" spans="1:33" s="29" customFormat="1">
      <c r="A364" s="32" t="s">
        <v>163</v>
      </c>
      <c r="B364" s="36"/>
      <c r="C364" s="35">
        <v>45554.521000000001</v>
      </c>
      <c r="D364" s="35"/>
      <c r="E364" s="29">
        <f>+(C364-C$7)/C$8</f>
        <v>502.98475675202252</v>
      </c>
      <c r="F364" s="29">
        <f>ROUND(2*E364,0)/2</f>
        <v>503</v>
      </c>
      <c r="G364" s="29">
        <f>+C364-(C$7+F364*C$8)</f>
        <v>-1.0850399994524196E-2</v>
      </c>
      <c r="I364" s="29">
        <f>G364</f>
        <v>-1.0850399994524196E-2</v>
      </c>
      <c r="Q364" s="92">
        <f>+C364-15018.5</f>
        <v>30536.021000000001</v>
      </c>
      <c r="AB364" s="29" t="s">
        <v>127</v>
      </c>
      <c r="AG364" s="29" t="s">
        <v>136</v>
      </c>
    </row>
    <row r="365" spans="1:33" s="29" customFormat="1">
      <c r="A365" s="32" t="s">
        <v>163</v>
      </c>
      <c r="B365" s="36"/>
      <c r="C365" s="35">
        <v>45554.521999999997</v>
      </c>
      <c r="D365" s="35"/>
      <c r="E365" s="29">
        <f>+(C365-C$7)/C$8</f>
        <v>502.9861616078739</v>
      </c>
      <c r="F365" s="29">
        <f>ROUND(2*E365,0)/2</f>
        <v>503</v>
      </c>
      <c r="G365" s="29">
        <f>+C365-(C$7+F365*C$8)</f>
        <v>-9.8503999979584478E-3</v>
      </c>
      <c r="I365" s="29">
        <f>G365</f>
        <v>-9.8503999979584478E-3</v>
      </c>
      <c r="Q365" s="92">
        <f>+C365-15018.5</f>
        <v>30536.021999999997</v>
      </c>
      <c r="AB365" s="29" t="s">
        <v>127</v>
      </c>
      <c r="AG365" s="29" t="s">
        <v>136</v>
      </c>
    </row>
    <row r="366" spans="1:33" s="29" customFormat="1">
      <c r="A366" s="32" t="s">
        <v>163</v>
      </c>
      <c r="B366" s="36"/>
      <c r="C366" s="35">
        <v>45554.527000000002</v>
      </c>
      <c r="D366" s="35"/>
      <c r="E366" s="29">
        <f>+(C366-C$7)/C$8</f>
        <v>502.99318588716125</v>
      </c>
      <c r="F366" s="29">
        <f>ROUND(2*E366,0)/2</f>
        <v>503</v>
      </c>
      <c r="G366" s="29">
        <f>+C366-(C$7+F366*C$8)</f>
        <v>-4.8503999933018349E-3</v>
      </c>
      <c r="I366" s="29">
        <f>G366</f>
        <v>-4.8503999933018349E-3</v>
      </c>
      <c r="Q366" s="92">
        <f>+C366-15018.5</f>
        <v>30536.027000000002</v>
      </c>
      <c r="AB366" s="29" t="s">
        <v>127</v>
      </c>
      <c r="AG366" s="29" t="s">
        <v>136</v>
      </c>
    </row>
    <row r="367" spans="1:33">
      <c r="A367" s="25" t="s">
        <v>169</v>
      </c>
      <c r="B367" s="26" t="s">
        <v>45</v>
      </c>
      <c r="C367" s="27">
        <v>45554.527999999998</v>
      </c>
      <c r="D367" s="28"/>
      <c r="E367" s="29">
        <f>+(C367-C$7)/C$8</f>
        <v>502.99459074301262</v>
      </c>
      <c r="F367" s="29">
        <f>ROUND(2*E367,0)/2</f>
        <v>503</v>
      </c>
      <c r="G367" s="29">
        <f>+C367-(C$7+F367*C$8)</f>
        <v>-3.8503999967360869E-3</v>
      </c>
      <c r="H367" s="29"/>
      <c r="I367" s="29">
        <f>+C367-(C$7+F367*C$8)</f>
        <v>-3.8503999967360869E-3</v>
      </c>
      <c r="J367" s="29"/>
      <c r="K367" s="29"/>
      <c r="L367" s="29"/>
      <c r="M367" s="29"/>
      <c r="N367" s="29"/>
      <c r="O367" s="29"/>
      <c r="P367" s="29"/>
      <c r="Q367" s="92">
        <f>+C367-15018.5</f>
        <v>30536.027999999998</v>
      </c>
    </row>
    <row r="368" spans="1:33" s="29" customFormat="1">
      <c r="A368" s="32" t="s">
        <v>163</v>
      </c>
      <c r="B368" s="36"/>
      <c r="C368" s="35">
        <v>45579.447</v>
      </c>
      <c r="D368" s="35"/>
      <c r="E368" s="29">
        <f>+(C368-C$7)/C$8</f>
        <v>538.00219382290857</v>
      </c>
      <c r="F368" s="29">
        <f>ROUND(2*E368,0)/2</f>
        <v>538</v>
      </c>
      <c r="G368" s="29">
        <f>+C368-(C$7+F368*C$8)</f>
        <v>1.5616000018781051E-3</v>
      </c>
      <c r="I368" s="29">
        <f>G368</f>
        <v>1.5616000018781051E-3</v>
      </c>
      <c r="Q368" s="92">
        <f>+C368-15018.5</f>
        <v>30560.947</v>
      </c>
      <c r="AB368" s="29" t="s">
        <v>127</v>
      </c>
      <c r="AG368" s="29" t="s">
        <v>136</v>
      </c>
    </row>
    <row r="369" spans="1:33" s="29" customFormat="1">
      <c r="A369" s="32" t="s">
        <v>171</v>
      </c>
      <c r="B369" s="36"/>
      <c r="C369" s="35">
        <v>45609.34</v>
      </c>
      <c r="D369" s="35"/>
      <c r="E369" s="29">
        <f>+(C369-C$7)/C$8</f>
        <v>579.99754993138538</v>
      </c>
      <c r="F369" s="29">
        <f>ROUND(2*E369,0)/2</f>
        <v>580</v>
      </c>
      <c r="G369" s="29">
        <f>+C369-(C$7+F369*C$8)</f>
        <v>-1.7440000010537915E-3</v>
      </c>
      <c r="I369" s="29">
        <f>G369</f>
        <v>-1.7440000010537915E-3</v>
      </c>
      <c r="Q369" s="92">
        <f>+C369-15018.5</f>
        <v>30590.839999999997</v>
      </c>
      <c r="AB369" s="29" t="s">
        <v>33</v>
      </c>
      <c r="AG369" s="29" t="s">
        <v>136</v>
      </c>
    </row>
    <row r="370" spans="1:33" s="29" customFormat="1">
      <c r="A370" s="32" t="s">
        <v>163</v>
      </c>
      <c r="B370" s="36"/>
      <c r="C370" s="35">
        <v>45609.343999999997</v>
      </c>
      <c r="D370" s="35"/>
      <c r="E370" s="29">
        <f>+(C370-C$7)/C$8</f>
        <v>580.00316935481112</v>
      </c>
      <c r="F370" s="29">
        <f>ROUND(2*E370,0)/2</f>
        <v>580</v>
      </c>
      <c r="G370" s="29">
        <f>+C370-(C$7+F370*C$8)</f>
        <v>2.2559999997611158E-3</v>
      </c>
      <c r="I370" s="29">
        <f>G370</f>
        <v>2.2559999997611158E-3</v>
      </c>
      <c r="Q370" s="92">
        <f>+C370-15018.5</f>
        <v>30590.843999999997</v>
      </c>
      <c r="AB370" s="29" t="s">
        <v>127</v>
      </c>
      <c r="AG370" s="29" t="s">
        <v>136</v>
      </c>
    </row>
    <row r="371" spans="1:33" s="29" customFormat="1">
      <c r="A371" s="32" t="s">
        <v>163</v>
      </c>
      <c r="B371" s="36"/>
      <c r="C371" s="35">
        <v>45621.445</v>
      </c>
      <c r="D371" s="35"/>
      <c r="E371" s="29">
        <f>+(C371-C$7)/C$8</f>
        <v>597.00333007032452</v>
      </c>
      <c r="F371" s="29">
        <f>ROUND(2*E371,0)/2</f>
        <v>597</v>
      </c>
      <c r="G371" s="29">
        <f>+C371-(C$7+F371*C$8)</f>
        <v>2.3704000050202012E-3</v>
      </c>
      <c r="I371" s="29">
        <f>G371</f>
        <v>2.3704000050202012E-3</v>
      </c>
      <c r="Q371" s="92">
        <f>+C371-15018.5</f>
        <v>30602.945</v>
      </c>
      <c r="AB371" s="29" t="s">
        <v>127</v>
      </c>
      <c r="AG371" s="29" t="s">
        <v>136</v>
      </c>
    </row>
    <row r="372" spans="1:33" s="29" customFormat="1">
      <c r="A372" s="32" t="s">
        <v>172</v>
      </c>
      <c r="B372" s="36"/>
      <c r="C372" s="35">
        <v>45624.292000000001</v>
      </c>
      <c r="D372" s="35"/>
      <c r="E372" s="29">
        <f>+(C372-C$7)/C$8</f>
        <v>601.00295469284185</v>
      </c>
      <c r="F372" s="29">
        <f>ROUND(2*E372,0)/2</f>
        <v>601</v>
      </c>
      <c r="G372" s="29">
        <f>+C372-(C$7+F372*C$8)</f>
        <v>2.1032000004197471E-3</v>
      </c>
      <c r="I372" s="29">
        <f>G372</f>
        <v>2.1032000004197471E-3</v>
      </c>
      <c r="Q372" s="92">
        <f>+C372-15018.5</f>
        <v>30605.792000000001</v>
      </c>
      <c r="AB372" s="29" t="s">
        <v>127</v>
      </c>
      <c r="AC372" s="29">
        <v>5</v>
      </c>
      <c r="AE372" s="29" t="s">
        <v>165</v>
      </c>
      <c r="AG372" s="29" t="s">
        <v>74</v>
      </c>
    </row>
    <row r="373" spans="1:33" s="29" customFormat="1">
      <c r="A373" s="32" t="s">
        <v>163</v>
      </c>
      <c r="B373" s="36"/>
      <c r="C373" s="35">
        <v>45671.275000000001</v>
      </c>
      <c r="D373" s="35"/>
      <c r="E373" s="29">
        <f>+(C373-C$7)/C$8</f>
        <v>667.0072973832647</v>
      </c>
      <c r="F373" s="29">
        <f>ROUND(2*E373,0)/2</f>
        <v>667</v>
      </c>
      <c r="G373" s="29">
        <f>+C373-(C$7+F373*C$8)</f>
        <v>5.1944000006187707E-3</v>
      </c>
      <c r="I373" s="29">
        <f>G373</f>
        <v>5.1944000006187707E-3</v>
      </c>
      <c r="Q373" s="92">
        <f>+C373-15018.5</f>
        <v>30652.775000000001</v>
      </c>
      <c r="AB373" s="29" t="s">
        <v>127</v>
      </c>
      <c r="AG373" s="29" t="s">
        <v>136</v>
      </c>
    </row>
    <row r="374" spans="1:33" s="29" customFormat="1">
      <c r="A374" s="32" t="s">
        <v>173</v>
      </c>
      <c r="B374" s="36"/>
      <c r="C374" s="35">
        <v>45915.423000000003</v>
      </c>
      <c r="D374" s="35"/>
      <c r="E374" s="29">
        <f>+(C374-C$7)/C$8</f>
        <v>1010.0000449553943</v>
      </c>
      <c r="F374" s="29">
        <f>ROUND(2*E374,0)/2</f>
        <v>1010</v>
      </c>
      <c r="G374" s="29">
        <f>+C374-(C$7+F374*C$8)</f>
        <v>3.2000003557186574E-5</v>
      </c>
      <c r="I374" s="29">
        <f>G374</f>
        <v>3.2000003557186574E-5</v>
      </c>
      <c r="Q374" s="92">
        <f>+C374-15018.5</f>
        <v>30896.923000000003</v>
      </c>
      <c r="AB374" s="29" t="s">
        <v>127</v>
      </c>
      <c r="AC374" s="29">
        <v>9</v>
      </c>
      <c r="AE374" s="29" t="s">
        <v>101</v>
      </c>
      <c r="AG374" s="29" t="s">
        <v>74</v>
      </c>
    </row>
    <row r="375" spans="1:33" s="29" customFormat="1">
      <c r="A375" s="32" t="s">
        <v>123</v>
      </c>
      <c r="B375" s="36"/>
      <c r="C375" s="35">
        <v>45976.642999999996</v>
      </c>
      <c r="D375" s="35"/>
      <c r="E375" s="29">
        <f>+(C375-C$7)/C$8</f>
        <v>1096.0053204700969</v>
      </c>
      <c r="F375" s="29">
        <f>ROUND(2*E375,0)/2</f>
        <v>1096</v>
      </c>
      <c r="G375" s="29">
        <f>+C375-(C$7+F375*C$8)</f>
        <v>3.7871999957133085E-3</v>
      </c>
      <c r="I375" s="29">
        <f>G375</f>
        <v>3.7871999957133085E-3</v>
      </c>
      <c r="Q375" s="92">
        <f>+C375-15018.5</f>
        <v>30958.142999999996</v>
      </c>
      <c r="AB375" s="29" t="s">
        <v>127</v>
      </c>
      <c r="AC375" s="29">
        <v>10</v>
      </c>
      <c r="AE375" s="29" t="s">
        <v>174</v>
      </c>
      <c r="AG375" s="29" t="s">
        <v>125</v>
      </c>
    </row>
    <row r="376" spans="1:33" s="29" customFormat="1">
      <c r="A376" s="32" t="s">
        <v>123</v>
      </c>
      <c r="B376" s="36"/>
      <c r="C376" s="35">
        <v>45976.65</v>
      </c>
      <c r="D376" s="35"/>
      <c r="E376" s="29">
        <f>+(C376-C$7)/C$8</f>
        <v>1096.0151544610972</v>
      </c>
      <c r="F376" s="29">
        <f>ROUND(2*E376,0)/2</f>
        <v>1096</v>
      </c>
      <c r="G376" s="29">
        <f>+C376-(C$7+F376*C$8)</f>
        <v>1.0787200000777375E-2</v>
      </c>
      <c r="I376" s="29">
        <f>G376</f>
        <v>1.0787200000777375E-2</v>
      </c>
      <c r="Q376" s="92">
        <f>+C376-15018.5</f>
        <v>30958.15</v>
      </c>
      <c r="AB376" s="29" t="s">
        <v>127</v>
      </c>
      <c r="AC376" s="29">
        <v>10</v>
      </c>
      <c r="AE376" s="29" t="s">
        <v>175</v>
      </c>
      <c r="AG376" s="29" t="s">
        <v>125</v>
      </c>
    </row>
    <row r="377" spans="1:33" s="29" customFormat="1">
      <c r="A377" s="32" t="s">
        <v>123</v>
      </c>
      <c r="B377" s="36"/>
      <c r="C377" s="35">
        <v>45981.629000000001</v>
      </c>
      <c r="D377" s="35"/>
      <c r="E377" s="29">
        <f>+(C377-C$7)/C$8</f>
        <v>1103.0099317689653</v>
      </c>
      <c r="F377" s="29">
        <f>ROUND(2*E377,0)/2</f>
        <v>1103</v>
      </c>
      <c r="G377" s="29">
        <f>+C377-(C$7+F377*C$8)</f>
        <v>7.0696000038878992E-3</v>
      </c>
      <c r="I377" s="29">
        <f>G377</f>
        <v>7.0696000038878992E-3</v>
      </c>
      <c r="Q377" s="92">
        <f>+C377-15018.5</f>
        <v>30963.129000000001</v>
      </c>
      <c r="AB377" s="29" t="s">
        <v>127</v>
      </c>
      <c r="AC377" s="29">
        <v>7</v>
      </c>
      <c r="AE377" s="29" t="s">
        <v>175</v>
      </c>
      <c r="AG377" s="29" t="s">
        <v>125</v>
      </c>
    </row>
    <row r="378" spans="1:33" s="29" customFormat="1">
      <c r="A378" s="32" t="s">
        <v>176</v>
      </c>
      <c r="B378" s="36"/>
      <c r="C378" s="35">
        <v>45992.303</v>
      </c>
      <c r="D378" s="35"/>
      <c r="E378" s="29">
        <f>+(C378-C$7)/C$8</f>
        <v>1118.0053631777198</v>
      </c>
      <c r="F378" s="29">
        <f>ROUND(2*E378,0)/2</f>
        <v>1118</v>
      </c>
      <c r="G378" s="29">
        <f>+C378-(C$7+F378*C$8)</f>
        <v>3.8176000016392209E-3</v>
      </c>
      <c r="I378" s="29">
        <f>G378</f>
        <v>3.8176000016392209E-3</v>
      </c>
      <c r="Q378" s="92">
        <f>+C378-15018.5</f>
        <v>30973.803</v>
      </c>
      <c r="AB378" s="29" t="s">
        <v>127</v>
      </c>
      <c r="AC378" s="29">
        <v>19</v>
      </c>
      <c r="AE378" s="29" t="s">
        <v>177</v>
      </c>
      <c r="AG378" s="29" t="s">
        <v>74</v>
      </c>
    </row>
    <row r="379" spans="1:33" s="29" customFormat="1">
      <c r="A379" s="32" t="s">
        <v>176</v>
      </c>
      <c r="B379" s="36"/>
      <c r="C379" s="35">
        <v>46002.260999999999</v>
      </c>
      <c r="D379" s="35"/>
      <c r="E379" s="29">
        <f>+(C379-C$7)/C$8</f>
        <v>1131.9949177934561</v>
      </c>
      <c r="F379" s="29">
        <f>ROUND(2*E379,0)/2</f>
        <v>1132</v>
      </c>
      <c r="G379" s="29">
        <f>+C379-(C$7+F379*C$8)</f>
        <v>-3.6175999994156882E-3</v>
      </c>
      <c r="I379" s="29">
        <f>G379</f>
        <v>-3.6175999994156882E-3</v>
      </c>
      <c r="Q379" s="92">
        <f>+C379-15018.5</f>
        <v>30983.760999999999</v>
      </c>
      <c r="AB379" s="29" t="s">
        <v>127</v>
      </c>
      <c r="AC379" s="29">
        <v>12</v>
      </c>
      <c r="AE379" s="29" t="s">
        <v>177</v>
      </c>
      <c r="AG379" s="29" t="s">
        <v>74</v>
      </c>
    </row>
    <row r="380" spans="1:33" s="29" customFormat="1">
      <c r="A380" s="32" t="s">
        <v>178</v>
      </c>
      <c r="B380" s="36"/>
      <c r="C380" s="35">
        <v>46019.349000000002</v>
      </c>
      <c r="D380" s="35"/>
      <c r="E380" s="29">
        <f>+(C380-C$7)/C$8</f>
        <v>1156.0010946636894</v>
      </c>
      <c r="F380" s="29">
        <f>ROUND(2*E380,0)/2</f>
        <v>1156</v>
      </c>
      <c r="G380" s="29">
        <f>+C380-(C$7+F380*C$8)</f>
        <v>7.7920000330777839E-4</v>
      </c>
      <c r="I380" s="29">
        <f>G380</f>
        <v>7.7920000330777839E-4</v>
      </c>
      <c r="Q380" s="92">
        <f>+C380-15018.5</f>
        <v>31000.849000000002</v>
      </c>
      <c r="AB380" s="29" t="s">
        <v>127</v>
      </c>
      <c r="AG380" s="29" t="s">
        <v>136</v>
      </c>
    </row>
    <row r="381" spans="1:33" s="29" customFormat="1">
      <c r="A381" s="32" t="s">
        <v>123</v>
      </c>
      <c r="B381" s="36"/>
      <c r="C381" s="35">
        <v>46028.608999999997</v>
      </c>
      <c r="D381" s="35"/>
      <c r="E381" s="29">
        <f>+(C381-C$7)/C$8</f>
        <v>1169.0100598918136</v>
      </c>
      <c r="F381" s="29">
        <f>ROUND(2*E381,0)/2</f>
        <v>1169</v>
      </c>
      <c r="G381" s="29">
        <f>+C381-(C$7+F381*C$8)</f>
        <v>7.1607999998377636E-3</v>
      </c>
      <c r="I381" s="29">
        <f>G381</f>
        <v>7.1607999998377636E-3</v>
      </c>
      <c r="Q381" s="92">
        <f>+C381-15018.5</f>
        <v>31010.108999999997</v>
      </c>
      <c r="AB381" s="29" t="s">
        <v>127</v>
      </c>
      <c r="AC381" s="29">
        <v>14</v>
      </c>
      <c r="AE381" s="29" t="s">
        <v>174</v>
      </c>
      <c r="AG381" s="29" t="s">
        <v>125</v>
      </c>
    </row>
    <row r="382" spans="1:33" s="29" customFormat="1">
      <c r="A382" s="32" t="s">
        <v>123</v>
      </c>
      <c r="B382" s="36"/>
      <c r="C382" s="35">
        <v>46028.610999999997</v>
      </c>
      <c r="D382" s="35"/>
      <c r="E382" s="29">
        <f>+(C382-C$7)/C$8</f>
        <v>1169.0128696035265</v>
      </c>
      <c r="F382" s="29">
        <f>ROUND(2*E382,0)/2</f>
        <v>1169</v>
      </c>
      <c r="G382" s="29">
        <f>+C382-(C$7+F382*C$8)</f>
        <v>9.1608000002452172E-3</v>
      </c>
      <c r="I382" s="29">
        <f>G382</f>
        <v>9.1608000002452172E-3</v>
      </c>
      <c r="Q382" s="92">
        <f>+C382-15018.5</f>
        <v>31010.110999999997</v>
      </c>
      <c r="AB382" s="29" t="s">
        <v>127</v>
      </c>
      <c r="AC382" s="29">
        <v>10</v>
      </c>
      <c r="AE382" s="29" t="s">
        <v>124</v>
      </c>
      <c r="AG382" s="29" t="s">
        <v>125</v>
      </c>
    </row>
    <row r="383" spans="1:33" s="29" customFormat="1">
      <c r="A383" s="32" t="s">
        <v>176</v>
      </c>
      <c r="B383" s="36"/>
      <c r="C383" s="35">
        <v>46029.315999999999</v>
      </c>
      <c r="D383" s="35"/>
      <c r="E383" s="29">
        <f>+(C383-C$7)/C$8</f>
        <v>1170.0032929821286</v>
      </c>
      <c r="F383" s="29">
        <f>ROUND(2*E383,0)/2</f>
        <v>1170</v>
      </c>
      <c r="G383" s="29">
        <f>+C383-(C$7+F383*C$8)</f>
        <v>2.3440000004484318E-3</v>
      </c>
      <c r="I383" s="29">
        <f>G383</f>
        <v>2.3440000004484318E-3</v>
      </c>
      <c r="Q383" s="92">
        <f>+C383-15018.5</f>
        <v>31010.815999999999</v>
      </c>
      <c r="AB383" s="29" t="s">
        <v>127</v>
      </c>
      <c r="AC383" s="29">
        <v>25</v>
      </c>
      <c r="AE383" s="29" t="s">
        <v>177</v>
      </c>
      <c r="AG383" s="29" t="s">
        <v>74</v>
      </c>
    </row>
    <row r="384" spans="1:33" s="29" customFormat="1">
      <c r="A384" s="32" t="s">
        <v>123</v>
      </c>
      <c r="B384" s="36"/>
      <c r="C384" s="35">
        <v>46033.584999999999</v>
      </c>
      <c r="D384" s="35"/>
      <c r="E384" s="29">
        <f>+(C384-C$7)/C$8</f>
        <v>1176.0006226321177</v>
      </c>
      <c r="F384" s="29">
        <f>ROUND(2*E384,0)/2</f>
        <v>1176</v>
      </c>
      <c r="G384" s="29">
        <f>+C384-(C$7+F384*C$8)</f>
        <v>4.4319999869912863E-4</v>
      </c>
      <c r="I384" s="29">
        <f>G384</f>
        <v>4.4319999869912863E-4</v>
      </c>
      <c r="Q384" s="92">
        <f>+C384-15018.5</f>
        <v>31015.084999999999</v>
      </c>
      <c r="AB384" s="29" t="s">
        <v>127</v>
      </c>
      <c r="AC384" s="29">
        <v>9</v>
      </c>
      <c r="AE384" s="29" t="s">
        <v>175</v>
      </c>
      <c r="AG384" s="29" t="s">
        <v>125</v>
      </c>
    </row>
    <row r="385" spans="1:33" s="29" customFormat="1">
      <c r="A385" s="32" t="s">
        <v>123</v>
      </c>
      <c r="B385" s="36"/>
      <c r="C385" s="35">
        <v>46038.567000000003</v>
      </c>
      <c r="D385" s="35"/>
      <c r="E385" s="29">
        <f>+(C385-C$7)/C$8</f>
        <v>1182.9996145075604</v>
      </c>
      <c r="F385" s="29">
        <f>ROUND(2*E385,0)/2</f>
        <v>1183</v>
      </c>
      <c r="G385" s="29">
        <f>+C385-(C$7+F385*C$8)</f>
        <v>-2.7439999394118786E-4</v>
      </c>
      <c r="I385" s="29">
        <f>G385</f>
        <v>-2.7439999394118786E-4</v>
      </c>
      <c r="Q385" s="92">
        <f>+C385-15018.5</f>
        <v>31020.067000000003</v>
      </c>
      <c r="AB385" s="29" t="s">
        <v>127</v>
      </c>
      <c r="AC385" s="29">
        <v>15</v>
      </c>
      <c r="AE385" s="29" t="s">
        <v>174</v>
      </c>
      <c r="AG385" s="29" t="s">
        <v>125</v>
      </c>
    </row>
    <row r="386" spans="1:33" s="29" customFormat="1">
      <c r="A386" s="32" t="s">
        <v>123</v>
      </c>
      <c r="B386" s="36"/>
      <c r="C386" s="35">
        <v>46038.567999999999</v>
      </c>
      <c r="D386" s="35"/>
      <c r="E386" s="29">
        <f>+(C386-C$7)/C$8</f>
        <v>1183.0010193634116</v>
      </c>
      <c r="F386" s="29">
        <f>ROUND(2*E386,0)/2</f>
        <v>1183</v>
      </c>
      <c r="G386" s="29">
        <f>+C386-(C$7+F386*C$8)</f>
        <v>7.2560000262456015E-4</v>
      </c>
      <c r="I386" s="29">
        <f>G386</f>
        <v>7.2560000262456015E-4</v>
      </c>
      <c r="Q386" s="92">
        <f>+C386-15018.5</f>
        <v>31020.067999999999</v>
      </c>
      <c r="AB386" s="29" t="s">
        <v>127</v>
      </c>
      <c r="AC386" s="29">
        <v>12</v>
      </c>
      <c r="AE386" s="29" t="s">
        <v>124</v>
      </c>
      <c r="AG386" s="29" t="s">
        <v>125</v>
      </c>
    </row>
    <row r="387" spans="1:33" s="29" customFormat="1">
      <c r="A387" s="32" t="s">
        <v>123</v>
      </c>
      <c r="B387" s="36"/>
      <c r="C387" s="35">
        <v>46043.553</v>
      </c>
      <c r="D387" s="35"/>
      <c r="E387" s="29">
        <f>+(C387-C$7)/C$8</f>
        <v>1190.0042258064186</v>
      </c>
      <c r="F387" s="29">
        <f>ROUND(2*E387,0)/2</f>
        <v>1190</v>
      </c>
      <c r="G387" s="29">
        <f>+C387-(C$7+F387*C$8)</f>
        <v>3.0079999996814877E-3</v>
      </c>
      <c r="I387" s="29">
        <f>G387</f>
        <v>3.0079999996814877E-3</v>
      </c>
      <c r="Q387" s="92">
        <f>+C387-15018.5</f>
        <v>31025.053</v>
      </c>
      <c r="AB387" s="29" t="s">
        <v>127</v>
      </c>
      <c r="AC387" s="29">
        <v>13</v>
      </c>
      <c r="AE387" s="29" t="s">
        <v>174</v>
      </c>
      <c r="AG387" s="29" t="s">
        <v>125</v>
      </c>
    </row>
    <row r="388" spans="1:33" s="29" customFormat="1">
      <c r="A388" s="32" t="s">
        <v>178</v>
      </c>
      <c r="B388" s="36"/>
      <c r="C388" s="35">
        <v>46290.538</v>
      </c>
      <c r="D388" s="35"/>
      <c r="E388" s="29">
        <f>+(C388-C$7)/C$8</f>
        <v>1536.9825494425011</v>
      </c>
      <c r="F388" s="29">
        <f>ROUND(2*E388,0)/2</f>
        <v>1537</v>
      </c>
      <c r="G388" s="29">
        <f>+C388-(C$7+F388*C$8)</f>
        <v>-1.2421599996741861E-2</v>
      </c>
      <c r="I388" s="29">
        <f>G388</f>
        <v>-1.2421599996741861E-2</v>
      </c>
      <c r="Q388" s="92">
        <f>+C388-15018.5</f>
        <v>31272.038</v>
      </c>
      <c r="AB388" s="29" t="s">
        <v>127</v>
      </c>
      <c r="AG388" s="29" t="s">
        <v>136</v>
      </c>
    </row>
    <row r="389" spans="1:33" s="29" customFormat="1">
      <c r="A389" s="32" t="s">
        <v>178</v>
      </c>
      <c r="B389" s="36"/>
      <c r="C389" s="35">
        <v>46290.544999999998</v>
      </c>
      <c r="D389" s="35"/>
      <c r="E389" s="29">
        <f>+(C389-C$7)/C$8</f>
        <v>1536.9923834334911</v>
      </c>
      <c r="F389" s="29">
        <f>ROUND(2*E389,0)/2</f>
        <v>1537</v>
      </c>
      <c r="G389" s="29">
        <f>+C389-(C$7+F389*C$8)</f>
        <v>-5.4215999989537522E-3</v>
      </c>
      <c r="I389" s="29">
        <f>G389</f>
        <v>-5.4215999989537522E-3</v>
      </c>
      <c r="Q389" s="92">
        <f>+C389-15018.5</f>
        <v>31272.044999999998</v>
      </c>
      <c r="AB389" s="29" t="s">
        <v>127</v>
      </c>
      <c r="AG389" s="29" t="s">
        <v>136</v>
      </c>
    </row>
    <row r="390" spans="1:33">
      <c r="A390" s="25" t="s">
        <v>179</v>
      </c>
      <c r="B390" s="26" t="s">
        <v>45</v>
      </c>
      <c r="C390" s="27">
        <v>46294.116999999998</v>
      </c>
      <c r="D390" s="28"/>
      <c r="E390" s="29">
        <f>+(C390-C$7)/C$8</f>
        <v>1542.0105285517295</v>
      </c>
      <c r="F390" s="29">
        <f>ROUND(2*E390,0)/2</f>
        <v>1542</v>
      </c>
      <c r="G390" s="29">
        <f>+C390-(C$7+F390*C$8)</f>
        <v>7.4944000007235445E-3</v>
      </c>
      <c r="H390" s="29"/>
      <c r="I390" s="29"/>
      <c r="J390" s="29"/>
      <c r="K390" s="29">
        <f>+C390-(C$7+F390*C$8)</f>
        <v>7.4944000007235445E-3</v>
      </c>
      <c r="M390" s="29"/>
      <c r="N390" s="29"/>
      <c r="O390" s="29"/>
      <c r="P390" s="29"/>
      <c r="Q390" s="92">
        <f>+C390-15018.5</f>
        <v>31275.616999999998</v>
      </c>
    </row>
    <row r="391" spans="1:33" s="29" customFormat="1">
      <c r="A391" s="32" t="s">
        <v>180</v>
      </c>
      <c r="B391" s="36"/>
      <c r="C391" s="35">
        <v>46305.500999999997</v>
      </c>
      <c r="D391" s="35"/>
      <c r="E391" s="29">
        <f>+(C391-C$7)/C$8</f>
        <v>1558.0034076183633</v>
      </c>
      <c r="F391" s="29">
        <f>ROUND(2*E391,0)/2</f>
        <v>1558</v>
      </c>
      <c r="G391" s="29">
        <f>+C391-(C$7+F391*C$8)</f>
        <v>2.425599996058736E-3</v>
      </c>
      <c r="I391" s="29">
        <f>G391</f>
        <v>2.425599996058736E-3</v>
      </c>
      <c r="Q391" s="92">
        <f>+C391-15018.5</f>
        <v>31287.000999999997</v>
      </c>
      <c r="AB391" s="29" t="s">
        <v>127</v>
      </c>
      <c r="AC391" s="29">
        <v>17</v>
      </c>
      <c r="AE391" s="29" t="s">
        <v>177</v>
      </c>
      <c r="AG391" s="29" t="s">
        <v>74</v>
      </c>
    </row>
    <row r="392" spans="1:33" s="29" customFormat="1">
      <c r="A392" s="32" t="s">
        <v>180</v>
      </c>
      <c r="B392" s="36"/>
      <c r="C392" s="35">
        <v>46320.45</v>
      </c>
      <c r="D392" s="35"/>
      <c r="E392" s="29">
        <f>+(C392-C$7)/C$8</f>
        <v>1579.0045978122453</v>
      </c>
      <c r="F392" s="29">
        <f>ROUND(2*E392,0)/2</f>
        <v>1579</v>
      </c>
      <c r="G392" s="29">
        <f>+C392-(C$7+F392*C$8)</f>
        <v>3.2728000005590729E-3</v>
      </c>
      <c r="I392" s="29">
        <f>G392</f>
        <v>3.2728000005590729E-3</v>
      </c>
      <c r="Q392" s="92">
        <f>+C392-15018.5</f>
        <v>31301.949999999997</v>
      </c>
      <c r="AB392" s="29" t="s">
        <v>127</v>
      </c>
      <c r="AC392" s="29">
        <v>8</v>
      </c>
      <c r="AE392" s="29" t="s">
        <v>177</v>
      </c>
      <c r="AG392" s="29" t="s">
        <v>74</v>
      </c>
    </row>
    <row r="393" spans="1:33" s="29" customFormat="1">
      <c r="A393" s="32" t="s">
        <v>123</v>
      </c>
      <c r="B393" s="36"/>
      <c r="C393" s="35">
        <v>46344.65</v>
      </c>
      <c r="D393" s="35"/>
      <c r="E393" s="29">
        <f>+(C393-C$7)/C$8</f>
        <v>1613.002109531559</v>
      </c>
      <c r="F393" s="29">
        <f>ROUND(2*E393,0)/2</f>
        <v>1613</v>
      </c>
      <c r="G393" s="29">
        <f>+C393-(C$7+F393*C$8)</f>
        <v>1.5016000033938326E-3</v>
      </c>
      <c r="I393" s="29">
        <f>G393</f>
        <v>1.5016000033938326E-3</v>
      </c>
      <c r="Q393" s="92">
        <f>+C393-15018.5</f>
        <v>31326.15</v>
      </c>
      <c r="AB393" s="29" t="s">
        <v>127</v>
      </c>
      <c r="AC393" s="29">
        <v>13</v>
      </c>
      <c r="AE393" s="29" t="s">
        <v>175</v>
      </c>
      <c r="AG393" s="29" t="s">
        <v>125</v>
      </c>
    </row>
    <row r="394" spans="1:33" s="29" customFormat="1">
      <c r="A394" s="32" t="s">
        <v>180</v>
      </c>
      <c r="B394" s="36"/>
      <c r="C394" s="35">
        <v>46350.345000000001</v>
      </c>
      <c r="D394" s="35"/>
      <c r="E394" s="29">
        <f>+(C394-C$7)/C$8</f>
        <v>1621.0027636324453</v>
      </c>
      <c r="F394" s="29">
        <f>ROUND(2*E394,0)/2</f>
        <v>1621</v>
      </c>
      <c r="G394" s="29">
        <f>+C394-(C$7+F394*C$8)</f>
        <v>1.9672000053105876E-3</v>
      </c>
      <c r="I394" s="29">
        <f>G394</f>
        <v>1.9672000053105876E-3</v>
      </c>
      <c r="Q394" s="92">
        <f>+C394-15018.5</f>
        <v>31331.845000000001</v>
      </c>
      <c r="AB394" s="29" t="s">
        <v>127</v>
      </c>
      <c r="AC394" s="29">
        <v>13</v>
      </c>
      <c r="AE394" s="29" t="s">
        <v>177</v>
      </c>
      <c r="AG394" s="29" t="s">
        <v>74</v>
      </c>
    </row>
    <row r="395" spans="1:33" s="29" customFormat="1">
      <c r="A395" s="32" t="s">
        <v>181</v>
      </c>
      <c r="B395" s="36"/>
      <c r="C395" s="35">
        <v>46355.324000000001</v>
      </c>
      <c r="D395" s="35"/>
      <c r="E395" s="29">
        <f>+(C395-C$7)/C$8</f>
        <v>1627.9975409403135</v>
      </c>
      <c r="F395" s="29">
        <f>ROUND(2*E395,0)/2</f>
        <v>1628</v>
      </c>
      <c r="G395" s="29">
        <f>+C395-(C$7+F395*C$8)</f>
        <v>-1.7503999988548458E-3</v>
      </c>
      <c r="I395" s="29">
        <f>+C395-(C$7+F395*C$8)</f>
        <v>-1.7503999988548458E-3</v>
      </c>
      <c r="Q395" s="92">
        <f>+C395-15018.5</f>
        <v>31336.824000000001</v>
      </c>
      <c r="AB395" s="29" t="s">
        <v>127</v>
      </c>
      <c r="AG395" s="29" t="s">
        <v>136</v>
      </c>
    </row>
    <row r="396" spans="1:33" s="29" customFormat="1">
      <c r="A396" s="32" t="s">
        <v>182</v>
      </c>
      <c r="B396" s="36"/>
      <c r="C396" s="35">
        <v>46360.303999999996</v>
      </c>
      <c r="D396" s="35"/>
      <c r="E396" s="29">
        <f>+(C396-C$7)/C$8</f>
        <v>1634.9937231040331</v>
      </c>
      <c r="F396" s="29">
        <f>ROUND(2*E396,0)/2</f>
        <v>1635</v>
      </c>
      <c r="G396" s="29">
        <f>+C396-(C$7+F396*C$8)</f>
        <v>-4.4679999991785735E-3</v>
      </c>
      <c r="I396" s="29">
        <f>G396</f>
        <v>-4.4679999991785735E-3</v>
      </c>
      <c r="Q396" s="92">
        <f>+C396-15018.5</f>
        <v>31341.803999999996</v>
      </c>
      <c r="AB396" s="29" t="s">
        <v>33</v>
      </c>
      <c r="AG396" s="29" t="s">
        <v>136</v>
      </c>
    </row>
    <row r="397" spans="1:33" s="29" customFormat="1">
      <c r="A397" s="32" t="s">
        <v>183</v>
      </c>
      <c r="B397" s="36"/>
      <c r="C397" s="35">
        <v>46360.309000000001</v>
      </c>
      <c r="D397" s="35"/>
      <c r="E397" s="29">
        <f>+(C397-C$7)/C$8</f>
        <v>1635.0007473833205</v>
      </c>
      <c r="F397" s="29">
        <f>ROUND(2*E397,0)/2</f>
        <v>1635</v>
      </c>
      <c r="G397" s="29">
        <f>+C397-(C$7+F397*C$8)</f>
        <v>5.3200000547803938E-4</v>
      </c>
      <c r="I397" s="29">
        <f>+C397-(C$7+F397*C$8)</f>
        <v>5.3200000547803938E-4</v>
      </c>
      <c r="Q397" s="92">
        <f>+C397-15018.5</f>
        <v>31341.809000000001</v>
      </c>
      <c r="AB397" s="29" t="s">
        <v>127</v>
      </c>
      <c r="AG397" s="29" t="s">
        <v>136</v>
      </c>
    </row>
    <row r="398" spans="1:33" s="29" customFormat="1">
      <c r="A398" s="32" t="s">
        <v>182</v>
      </c>
      <c r="B398" s="36"/>
      <c r="C398" s="35">
        <v>46382.370999999999</v>
      </c>
      <c r="D398" s="35"/>
      <c r="E398" s="29">
        <f>+(C398-C$7)/C$8</f>
        <v>1665.9946772821343</v>
      </c>
      <c r="F398" s="29">
        <f>ROUND(2*E398,0)/2</f>
        <v>1666</v>
      </c>
      <c r="G398" s="29">
        <f>+C398-(C$7+F398*C$8)</f>
        <v>-3.7888000006205402E-3</v>
      </c>
      <c r="I398" s="29">
        <f>G398</f>
        <v>-3.7888000006205402E-3</v>
      </c>
      <c r="Q398" s="92">
        <f>+C398-15018.5</f>
        <v>31363.870999999999</v>
      </c>
      <c r="AB398" s="29" t="s">
        <v>127</v>
      </c>
      <c r="AG398" s="29" t="s">
        <v>136</v>
      </c>
    </row>
    <row r="399" spans="1:33" s="29" customFormat="1">
      <c r="A399" s="32" t="s">
        <v>123</v>
      </c>
      <c r="B399" s="36"/>
      <c r="C399" s="35">
        <v>46413.697999999997</v>
      </c>
      <c r="D399" s="35"/>
      <c r="E399" s="29">
        <f>+(C399-C$7)/C$8</f>
        <v>1710.0045966883602</v>
      </c>
      <c r="F399" s="29">
        <f>ROUND(2*E399,0)/2</f>
        <v>1710</v>
      </c>
      <c r="G399" s="29">
        <f>+C399-(C$7+F399*C$8)</f>
        <v>3.2720000017434359E-3</v>
      </c>
      <c r="I399" s="29">
        <f>G399</f>
        <v>3.2720000017434359E-3</v>
      </c>
      <c r="Q399" s="92">
        <f>+C399-15018.5</f>
        <v>31395.197999999997</v>
      </c>
      <c r="AB399" s="29" t="s">
        <v>127</v>
      </c>
      <c r="AC399" s="29">
        <v>11</v>
      </c>
      <c r="AE399" s="29" t="s">
        <v>124</v>
      </c>
      <c r="AG399" s="29" t="s">
        <v>125</v>
      </c>
    </row>
    <row r="400" spans="1:33" s="29" customFormat="1">
      <c r="A400" s="32" t="s">
        <v>180</v>
      </c>
      <c r="B400" s="36"/>
      <c r="C400" s="35">
        <v>46422.237999999998</v>
      </c>
      <c r="D400" s="35"/>
      <c r="E400" s="29">
        <f>+(C400-C$7)/C$8</f>
        <v>1722.0020657000509</v>
      </c>
      <c r="F400" s="29">
        <f>ROUND(2*E400,0)/2</f>
        <v>1722</v>
      </c>
      <c r="G400" s="29">
        <f>+C400-(C$7+F400*C$8)</f>
        <v>1.4703999986522831E-3</v>
      </c>
      <c r="I400" s="29">
        <f>G400</f>
        <v>1.4703999986522831E-3</v>
      </c>
      <c r="Q400" s="92">
        <f>+C400-15018.5</f>
        <v>31403.737999999998</v>
      </c>
      <c r="AB400" s="29" t="s">
        <v>127</v>
      </c>
      <c r="AC400" s="29">
        <v>10</v>
      </c>
      <c r="AE400" s="29" t="s">
        <v>177</v>
      </c>
      <c r="AG400" s="29" t="s">
        <v>74</v>
      </c>
    </row>
    <row r="401" spans="1:33" s="29" customFormat="1">
      <c r="A401" s="32" t="s">
        <v>183</v>
      </c>
      <c r="B401" s="36"/>
      <c r="C401" s="35">
        <v>46656.423000000003</v>
      </c>
      <c r="D401" s="35"/>
      <c r="E401" s="29">
        <f>+(C401-C$7)/C$8</f>
        <v>2050.9982343771667</v>
      </c>
      <c r="F401" s="29">
        <f>ROUND(2*E401,0)/2</f>
        <v>2051</v>
      </c>
      <c r="G401" s="29">
        <f>+C401-(C$7+F401*C$8)</f>
        <v>-1.2567999947350472E-3</v>
      </c>
      <c r="I401" s="29">
        <f>+C401-(C$7+F401*C$8)</f>
        <v>-1.2567999947350472E-3</v>
      </c>
      <c r="Q401" s="92">
        <f>+C401-15018.5</f>
        <v>31637.923000000003</v>
      </c>
      <c r="AB401" s="29" t="s">
        <v>127</v>
      </c>
      <c r="AG401" s="29" t="s">
        <v>136</v>
      </c>
    </row>
    <row r="402" spans="1:33" s="29" customFormat="1">
      <c r="A402" s="32" t="s">
        <v>183</v>
      </c>
      <c r="B402" s="36"/>
      <c r="C402" s="35">
        <v>46656.423999999999</v>
      </c>
      <c r="D402" s="35"/>
      <c r="E402" s="29">
        <f>+(C402-C$7)/C$8</f>
        <v>2050.9996392330181</v>
      </c>
      <c r="F402" s="29">
        <f>ROUND(2*E402,0)/2</f>
        <v>2051</v>
      </c>
      <c r="G402" s="29">
        <f>+C402-(C$7+F402*C$8)</f>
        <v>-2.5679999816929922E-4</v>
      </c>
      <c r="I402" s="29">
        <f>+C402-(C$7+F402*C$8)</f>
        <v>-2.5679999816929922E-4</v>
      </c>
      <c r="Q402" s="92">
        <f>+C402-15018.5</f>
        <v>31637.923999999999</v>
      </c>
      <c r="AB402" s="29" t="s">
        <v>127</v>
      </c>
      <c r="AG402" s="29" t="s">
        <v>136</v>
      </c>
    </row>
    <row r="403" spans="1:33">
      <c r="A403" s="25" t="s">
        <v>184</v>
      </c>
      <c r="B403" s="26" t="s">
        <v>45</v>
      </c>
      <c r="C403" s="27">
        <v>46678.485000000001</v>
      </c>
      <c r="D403" s="28"/>
      <c r="E403" s="29">
        <f>+(C403-C$7)/C$8</f>
        <v>2081.9921642759809</v>
      </c>
      <c r="F403" s="29">
        <f>ROUND(2*E403,0)/2</f>
        <v>2082</v>
      </c>
      <c r="G403" s="29">
        <f>+C403-(C$7+F403*C$8)</f>
        <v>-5.5775999935576692E-3</v>
      </c>
      <c r="H403" s="29"/>
      <c r="I403" s="29">
        <f>+C403-(C$7+F403*C$8)</f>
        <v>-5.5775999935576692E-3</v>
      </c>
      <c r="J403" s="29"/>
      <c r="K403" s="29"/>
      <c r="L403" s="29"/>
      <c r="M403" s="29"/>
      <c r="N403" s="29"/>
      <c r="O403" s="29"/>
      <c r="P403" s="29"/>
      <c r="Q403" s="92">
        <f>+C403-15018.5</f>
        <v>31659.985000000001</v>
      </c>
    </row>
    <row r="404" spans="1:33">
      <c r="A404" s="25" t="s">
        <v>184</v>
      </c>
      <c r="B404" s="26" t="s">
        <v>45</v>
      </c>
      <c r="C404" s="27">
        <v>46678.487000000001</v>
      </c>
      <c r="D404" s="28"/>
      <c r="E404" s="29">
        <f>+(C404-C$7)/C$8</f>
        <v>2081.9949739876938</v>
      </c>
      <c r="F404" s="29">
        <f>ROUND(2*E404,0)/2</f>
        <v>2082</v>
      </c>
      <c r="G404" s="29">
        <f>+C404-(C$7+F404*C$8)</f>
        <v>-3.5775999931502156E-3</v>
      </c>
      <c r="H404" s="29"/>
      <c r="I404" s="29">
        <f>+C404-(C$7+F404*C$8)</f>
        <v>-3.5775999931502156E-3</v>
      </c>
      <c r="J404" s="29"/>
      <c r="K404" s="29"/>
      <c r="L404" s="29"/>
      <c r="M404" s="29"/>
      <c r="N404" s="29"/>
      <c r="O404" s="29"/>
      <c r="P404" s="29"/>
      <c r="Q404" s="92">
        <f>+C404-15018.5</f>
        <v>31659.987000000001</v>
      </c>
    </row>
    <row r="405" spans="1:33">
      <c r="A405" s="25" t="s">
        <v>184</v>
      </c>
      <c r="B405" s="26" t="s">
        <v>45</v>
      </c>
      <c r="C405" s="27">
        <v>46678.489000000001</v>
      </c>
      <c r="D405" s="28"/>
      <c r="E405" s="29">
        <f>+(C405-C$7)/C$8</f>
        <v>2081.9977836994067</v>
      </c>
      <c r="F405" s="29">
        <f>ROUND(2*E405,0)/2</f>
        <v>2082</v>
      </c>
      <c r="G405" s="29">
        <f>+C405-(C$7+F405*C$8)</f>
        <v>-1.577599992742762E-3</v>
      </c>
      <c r="H405" s="29"/>
      <c r="I405" s="29">
        <f>+C405-(C$7+F405*C$8)</f>
        <v>-1.577599992742762E-3</v>
      </c>
      <c r="J405" s="29"/>
      <c r="K405" s="29"/>
      <c r="L405" s="29"/>
      <c r="M405" s="29"/>
      <c r="N405" s="29"/>
      <c r="O405" s="29"/>
      <c r="P405" s="29"/>
      <c r="Q405" s="92">
        <f>+C405-15018.5</f>
        <v>31659.989000000001</v>
      </c>
    </row>
    <row r="406" spans="1:33" s="29" customFormat="1">
      <c r="A406" s="32" t="s">
        <v>180</v>
      </c>
      <c r="B406" s="36"/>
      <c r="C406" s="35">
        <v>46678.49</v>
      </c>
      <c r="D406" s="35"/>
      <c r="E406" s="29">
        <f>+(C406-C$7)/C$8</f>
        <v>2081.9991885552581</v>
      </c>
      <c r="F406" s="29">
        <f>ROUND(2*E406,0)/2</f>
        <v>2082</v>
      </c>
      <c r="G406" s="29">
        <f>+C406-(C$7+F406*C$8)</f>
        <v>-5.7759999617701396E-4</v>
      </c>
      <c r="I406" s="29">
        <f>G406</f>
        <v>-5.7759999617701396E-4</v>
      </c>
      <c r="Q406" s="92">
        <f>+C406-15018.5</f>
        <v>31659.989999999998</v>
      </c>
      <c r="AB406" s="29" t="s">
        <v>127</v>
      </c>
      <c r="AC406" s="29">
        <v>10</v>
      </c>
      <c r="AE406" s="29" t="s">
        <v>177</v>
      </c>
      <c r="AG406" s="29" t="s">
        <v>74</v>
      </c>
    </row>
    <row r="407" spans="1:33">
      <c r="A407" s="25" t="s">
        <v>184</v>
      </c>
      <c r="B407" s="26" t="s">
        <v>45</v>
      </c>
      <c r="C407" s="27">
        <v>46738.275999999998</v>
      </c>
      <c r="D407" s="28"/>
      <c r="E407" s="29">
        <f>+(C407-C$7)/C$8</f>
        <v>2165.9899007722215</v>
      </c>
      <c r="F407" s="29">
        <f>ROUND(2*E407,0)/2</f>
        <v>2166</v>
      </c>
      <c r="G407" s="29">
        <f>+C407-(C$7+F407*C$8)</f>
        <v>-7.1888000020408072E-3</v>
      </c>
      <c r="H407" s="29"/>
      <c r="I407" s="29">
        <f>+C407-(C$7+F407*C$8)</f>
        <v>-7.1888000020408072E-3</v>
      </c>
      <c r="J407" s="29"/>
      <c r="K407" s="29"/>
      <c r="L407" s="29"/>
      <c r="M407" s="29"/>
      <c r="N407" s="29"/>
      <c r="O407" s="29"/>
      <c r="P407" s="29"/>
      <c r="Q407" s="92">
        <f>+C407-15018.5</f>
        <v>31719.775999999998</v>
      </c>
    </row>
    <row r="408" spans="1:33" s="29" customFormat="1">
      <c r="A408" s="32" t="s">
        <v>185</v>
      </c>
      <c r="B408" s="36"/>
      <c r="C408" s="35">
        <v>46743.273000000001</v>
      </c>
      <c r="D408" s="35"/>
      <c r="E408" s="29">
        <f>+(C408-C$7)/C$8</f>
        <v>2173.0099654855062</v>
      </c>
      <c r="F408" s="29">
        <f>ROUND(2*E408,0)/2</f>
        <v>2173</v>
      </c>
      <c r="G408" s="29">
        <f>+C408-(C$7+F408*C$8)</f>
        <v>7.0936000047367997E-3</v>
      </c>
      <c r="I408" s="29">
        <f>G408</f>
        <v>7.0936000047367997E-3</v>
      </c>
      <c r="Q408" s="92">
        <f>+C408-15018.5</f>
        <v>31724.773000000001</v>
      </c>
      <c r="AB408" s="29" t="s">
        <v>127</v>
      </c>
      <c r="AG408" s="29" t="s">
        <v>136</v>
      </c>
    </row>
    <row r="409" spans="1:33" s="29" customFormat="1">
      <c r="A409" s="32" t="s">
        <v>123</v>
      </c>
      <c r="B409" s="36"/>
      <c r="C409" s="35">
        <v>46759.639000000003</v>
      </c>
      <c r="D409" s="35"/>
      <c r="E409" s="29">
        <f>+(C409-C$7)/C$8</f>
        <v>2196.0018364275825</v>
      </c>
      <c r="F409" s="29">
        <f>ROUND(2*E409,0)/2</f>
        <v>2196</v>
      </c>
      <c r="G409" s="29">
        <f>+C409-(C$7+F409*C$8)</f>
        <v>1.3072000074316747E-3</v>
      </c>
      <c r="I409" s="29">
        <f>G409</f>
        <v>1.3072000074316747E-3</v>
      </c>
      <c r="Q409" s="92">
        <f>+C409-15018.5</f>
        <v>31741.139000000003</v>
      </c>
      <c r="AB409" s="29" t="s">
        <v>127</v>
      </c>
      <c r="AC409" s="29">
        <v>16</v>
      </c>
      <c r="AE409" s="29" t="s">
        <v>124</v>
      </c>
      <c r="AG409" s="29" t="s">
        <v>125</v>
      </c>
    </row>
    <row r="410" spans="1:33" s="29" customFormat="1">
      <c r="A410" s="32" t="s">
        <v>123</v>
      </c>
      <c r="B410" s="36"/>
      <c r="C410" s="35">
        <v>46769.607000000004</v>
      </c>
      <c r="D410" s="35"/>
      <c r="E410" s="29">
        <f>+(C410-C$7)/C$8</f>
        <v>2210.0054396018836</v>
      </c>
      <c r="F410" s="29">
        <f>ROUND(2*E410,0)/2</f>
        <v>2210</v>
      </c>
      <c r="G410" s="29">
        <f>+C410-(C$7+F410*C$8)</f>
        <v>3.8720000084140338E-3</v>
      </c>
      <c r="I410" s="29">
        <f>G410</f>
        <v>3.8720000084140338E-3</v>
      </c>
      <c r="Q410" s="92">
        <f>+C410-15018.5</f>
        <v>31751.107000000004</v>
      </c>
      <c r="AB410" s="29" t="s">
        <v>127</v>
      </c>
      <c r="AC410" s="29">
        <v>12</v>
      </c>
      <c r="AE410" s="29" t="s">
        <v>124</v>
      </c>
      <c r="AG410" s="29" t="s">
        <v>125</v>
      </c>
    </row>
    <row r="411" spans="1:33" s="29" customFormat="1">
      <c r="A411" s="32" t="s">
        <v>123</v>
      </c>
      <c r="B411" s="36"/>
      <c r="C411" s="35">
        <v>46774.591</v>
      </c>
      <c r="D411" s="35"/>
      <c r="E411" s="29">
        <f>+(C411-C$7)/C$8</f>
        <v>2217.0072411890287</v>
      </c>
      <c r="F411" s="29">
        <f>ROUND(2*E411,0)/2</f>
        <v>2217</v>
      </c>
      <c r="G411" s="29">
        <f>+C411-(C$7+F411*C$8)</f>
        <v>5.1544000016292557E-3</v>
      </c>
      <c r="I411" s="29">
        <f>G411</f>
        <v>5.1544000016292557E-3</v>
      </c>
      <c r="Q411" s="92">
        <f>+C411-15018.5</f>
        <v>31756.091</v>
      </c>
      <c r="AB411" s="29" t="s">
        <v>127</v>
      </c>
      <c r="AC411" s="29">
        <v>14</v>
      </c>
      <c r="AE411" s="29" t="s">
        <v>124</v>
      </c>
      <c r="AG411" s="29" t="s">
        <v>125</v>
      </c>
    </row>
    <row r="412" spans="1:33" s="29" customFormat="1">
      <c r="A412" s="32" t="s">
        <v>123</v>
      </c>
      <c r="B412" s="36"/>
      <c r="C412" s="35">
        <v>46779.563999999998</v>
      </c>
      <c r="D412" s="35"/>
      <c r="E412" s="29">
        <f>+(C412-C$7)/C$8</f>
        <v>2223.9935893617585</v>
      </c>
      <c r="F412" s="29">
        <f>ROUND(2*E412,0)/2</f>
        <v>2224</v>
      </c>
      <c r="G412" s="29">
        <f>+C412-(C$7+F412*C$8)</f>
        <v>-4.5631999964825809E-3</v>
      </c>
      <c r="I412" s="29">
        <f>G412</f>
        <v>-4.5631999964825809E-3</v>
      </c>
      <c r="Q412" s="92">
        <f>+C412-15018.5</f>
        <v>31761.063999999998</v>
      </c>
      <c r="AB412" s="29" t="s">
        <v>127</v>
      </c>
      <c r="AC412" s="29">
        <v>11</v>
      </c>
      <c r="AE412" s="29" t="s">
        <v>124</v>
      </c>
      <c r="AG412" s="29" t="s">
        <v>125</v>
      </c>
    </row>
    <row r="413" spans="1:33" s="29" customFormat="1">
      <c r="A413" s="32" t="s">
        <v>186</v>
      </c>
      <c r="B413" s="36"/>
      <c r="C413" s="35">
        <v>46999.519999999997</v>
      </c>
      <c r="D413" s="35"/>
      <c r="E413" s="29">
        <f>+(C413-C$7)/C$8</f>
        <v>2533.0000640614257</v>
      </c>
      <c r="F413" s="29">
        <f>ROUND(2*E413,0)/2</f>
        <v>2533</v>
      </c>
      <c r="G413" s="29">
        <f>+C413-(C$7+F413*C$8)</f>
        <v>4.5599997974932194E-5</v>
      </c>
      <c r="I413" s="29">
        <f>G413</f>
        <v>4.5599997974932194E-5</v>
      </c>
      <c r="Q413" s="92">
        <f>+C413-15018.5</f>
        <v>31981.019999999997</v>
      </c>
      <c r="AB413" s="29" t="s">
        <v>127</v>
      </c>
      <c r="AC413" s="29">
        <v>8</v>
      </c>
      <c r="AE413" s="29" t="s">
        <v>153</v>
      </c>
      <c r="AG413" s="29" t="s">
        <v>74</v>
      </c>
    </row>
    <row r="414" spans="1:33">
      <c r="A414" s="25" t="s">
        <v>187</v>
      </c>
      <c r="B414" s="26" t="s">
        <v>45</v>
      </c>
      <c r="C414" s="27">
        <v>47014.463000000003</v>
      </c>
      <c r="D414" s="28"/>
      <c r="E414" s="29">
        <f>+(C414-C$7)/C$8</f>
        <v>2553.9928251201795</v>
      </c>
      <c r="F414" s="29">
        <f>ROUND(2*E414,0)/2</f>
        <v>2554</v>
      </c>
      <c r="G414" s="29">
        <f>+C414-(C$7+F414*C$8)</f>
        <v>-5.1071999914711341E-3</v>
      </c>
      <c r="H414" s="29"/>
      <c r="I414" s="29">
        <f>+C414-(C$7+F414*C$8)</f>
        <v>-5.1071999914711341E-3</v>
      </c>
      <c r="J414" s="29"/>
      <c r="K414" s="29"/>
      <c r="L414" s="29"/>
      <c r="M414" s="29"/>
      <c r="N414" s="29"/>
      <c r="O414" s="29"/>
      <c r="P414" s="29"/>
      <c r="Q414" s="92">
        <f>+C414-15018.5</f>
        <v>31995.963000000003</v>
      </c>
    </row>
    <row r="415" spans="1:33" s="29" customFormat="1">
      <c r="A415" s="32" t="s">
        <v>188</v>
      </c>
      <c r="B415" s="36"/>
      <c r="C415" s="35">
        <v>47014.466</v>
      </c>
      <c r="D415" s="35"/>
      <c r="E415" s="29">
        <f>+(C415-C$7)/C$8</f>
        <v>2553.9970396877438</v>
      </c>
      <c r="F415" s="29">
        <f>ROUND(2*E415,0)/2</f>
        <v>2554</v>
      </c>
      <c r="G415" s="29">
        <f>+C415-(C$7+F415*C$8)</f>
        <v>-2.1071999944979325E-3</v>
      </c>
      <c r="I415" s="29">
        <f>+C415-(C$7+F415*C$8)</f>
        <v>-2.1071999944979325E-3</v>
      </c>
      <c r="Q415" s="92">
        <f>+C415-15018.5</f>
        <v>31995.966</v>
      </c>
      <c r="AB415" s="29" t="s">
        <v>127</v>
      </c>
      <c r="AG415" s="29" t="s">
        <v>136</v>
      </c>
    </row>
    <row r="416" spans="1:33">
      <c r="A416" s="25" t="s">
        <v>187</v>
      </c>
      <c r="B416" s="26" t="s">
        <v>45</v>
      </c>
      <c r="C416" s="27">
        <v>47029.408000000003</v>
      </c>
      <c r="D416" s="28"/>
      <c r="E416" s="29">
        <f>+(C416-C$7)/C$8</f>
        <v>2574.9883958906357</v>
      </c>
      <c r="F416" s="29">
        <f>ROUND(2*E416,0)/2</f>
        <v>2575</v>
      </c>
      <c r="G416" s="29">
        <f>+C416-(C$7+F416*C$8)</f>
        <v>-8.259999995061662E-3</v>
      </c>
      <c r="H416" s="29"/>
      <c r="I416" s="29">
        <f>+C416-(C$7+F416*C$8)</f>
        <v>-8.259999995061662E-3</v>
      </c>
      <c r="J416" s="29"/>
      <c r="K416" s="29"/>
      <c r="L416" s="29"/>
      <c r="M416" s="29"/>
      <c r="N416" s="29"/>
      <c r="O416" s="29"/>
      <c r="P416" s="29"/>
      <c r="Q416" s="92">
        <f>+C416-15018.5</f>
        <v>32010.908000000003</v>
      </c>
    </row>
    <row r="417" spans="1:33">
      <c r="A417" s="25" t="s">
        <v>187</v>
      </c>
      <c r="B417" s="26" t="s">
        <v>45</v>
      </c>
      <c r="C417" s="27">
        <v>47029.411</v>
      </c>
      <c r="D417" s="28"/>
      <c r="E417" s="29">
        <f>+(C417-C$7)/C$8</f>
        <v>2574.9926104582</v>
      </c>
      <c r="F417" s="29">
        <f>ROUND(2*E417,0)/2</f>
        <v>2575</v>
      </c>
      <c r="G417" s="29">
        <f>+C417-(C$7+F417*C$8)</f>
        <v>-5.2599999980884604E-3</v>
      </c>
      <c r="H417" s="29"/>
      <c r="I417" s="29">
        <f>+C417-(C$7+F417*C$8)</f>
        <v>-5.2599999980884604E-3</v>
      </c>
      <c r="J417" s="29"/>
      <c r="K417" s="29"/>
      <c r="L417" s="29"/>
      <c r="M417" s="29"/>
      <c r="N417" s="29"/>
      <c r="O417" s="29"/>
      <c r="P417" s="29"/>
      <c r="Q417" s="92">
        <f>+C417-15018.5</f>
        <v>32010.911</v>
      </c>
    </row>
    <row r="418" spans="1:33">
      <c r="A418" s="25" t="s">
        <v>187</v>
      </c>
      <c r="B418" s="26" t="s">
        <v>45</v>
      </c>
      <c r="C418" s="27">
        <v>47029.42</v>
      </c>
      <c r="D418" s="28"/>
      <c r="E418" s="29">
        <f>+(C418-C$7)/C$8</f>
        <v>2575.005254160903</v>
      </c>
      <c r="F418" s="29">
        <f>ROUND(2*E418,0)/2</f>
        <v>2575</v>
      </c>
      <c r="G418" s="29">
        <f>+C418-(C$7+F418*C$8)</f>
        <v>3.7400000001071021E-3</v>
      </c>
      <c r="H418" s="29"/>
      <c r="I418" s="29">
        <f>+C418-(C$7+F418*C$8)</f>
        <v>3.7400000001071021E-3</v>
      </c>
      <c r="J418" s="29"/>
      <c r="K418" s="29"/>
      <c r="L418" s="29"/>
      <c r="M418" s="29"/>
      <c r="N418" s="29"/>
      <c r="O418" s="29"/>
      <c r="P418" s="29"/>
      <c r="Q418" s="92">
        <f>+C418-15018.5</f>
        <v>32010.92</v>
      </c>
    </row>
    <row r="419" spans="1:33">
      <c r="A419" s="25" t="s">
        <v>187</v>
      </c>
      <c r="B419" s="26" t="s">
        <v>45</v>
      </c>
      <c r="C419" s="27">
        <v>47029.42</v>
      </c>
      <c r="D419" s="28"/>
      <c r="E419" s="29">
        <f>+(C419-C$7)/C$8</f>
        <v>2575.005254160903</v>
      </c>
      <c r="F419" s="29">
        <f>ROUND(2*E419,0)/2</f>
        <v>2575</v>
      </c>
      <c r="G419" s="29">
        <f>+C419-(C$7+F419*C$8)</f>
        <v>3.7400000001071021E-3</v>
      </c>
      <c r="H419" s="29"/>
      <c r="I419" s="29">
        <f>+C419-(C$7+F419*C$8)</f>
        <v>3.7400000001071021E-3</v>
      </c>
      <c r="J419" s="29"/>
      <c r="K419" s="29"/>
      <c r="L419" s="29"/>
      <c r="M419" s="29"/>
      <c r="N419" s="29"/>
      <c r="O419" s="29"/>
      <c r="P419" s="29"/>
      <c r="Q419" s="92">
        <f>+C419-15018.5</f>
        <v>32010.92</v>
      </c>
    </row>
    <row r="420" spans="1:33">
      <c r="A420" s="25" t="s">
        <v>187</v>
      </c>
      <c r="B420" s="26" t="s">
        <v>45</v>
      </c>
      <c r="C420" s="27">
        <v>47029.423000000003</v>
      </c>
      <c r="D420" s="28"/>
      <c r="E420" s="29">
        <f>+(C420-C$7)/C$8</f>
        <v>2575.0094687284773</v>
      </c>
      <c r="F420" s="29">
        <f>ROUND(2*E420,0)/2</f>
        <v>2575</v>
      </c>
      <c r="G420" s="29">
        <f>+C420-(C$7+F420*C$8)</f>
        <v>6.7400000043562613E-3</v>
      </c>
      <c r="H420" s="29"/>
      <c r="I420" s="29">
        <f>+C420-(C$7+F420*C$8)</f>
        <v>6.7400000043562613E-3</v>
      </c>
      <c r="J420" s="29"/>
      <c r="K420" s="29"/>
      <c r="L420" s="29"/>
      <c r="M420" s="29"/>
      <c r="N420" s="29"/>
      <c r="O420" s="29"/>
      <c r="P420" s="29"/>
      <c r="Q420" s="92">
        <f>+C420-15018.5</f>
        <v>32010.923000000003</v>
      </c>
    </row>
    <row r="421" spans="1:33">
      <c r="A421" s="25" t="s">
        <v>187</v>
      </c>
      <c r="B421" s="26" t="s">
        <v>45</v>
      </c>
      <c r="C421" s="27">
        <v>47031.546000000002</v>
      </c>
      <c r="D421" s="28"/>
      <c r="E421" s="29">
        <f>+(C421-C$7)/C$8</f>
        <v>2577.9919777111254</v>
      </c>
      <c r="F421" s="29">
        <f>ROUND(2*E421,0)/2</f>
        <v>2578</v>
      </c>
      <c r="G421" s="29">
        <f>+C421-(C$7+F421*C$8)</f>
        <v>-5.7103999934042804E-3</v>
      </c>
      <c r="H421" s="29"/>
      <c r="I421" s="29">
        <f>+C421-(C$7+F421*C$8)</f>
        <v>-5.7103999934042804E-3</v>
      </c>
      <c r="J421" s="29"/>
      <c r="K421" s="29"/>
      <c r="L421" s="29"/>
      <c r="M421" s="29"/>
      <c r="N421" s="29"/>
      <c r="O421" s="29"/>
      <c r="P421" s="29"/>
      <c r="Q421" s="92">
        <f>+C421-15018.5</f>
        <v>32013.046000000002</v>
      </c>
    </row>
    <row r="422" spans="1:33">
      <c r="A422" s="25" t="s">
        <v>187</v>
      </c>
      <c r="B422" s="26" t="s">
        <v>45</v>
      </c>
      <c r="C422" s="27">
        <v>47031.548000000003</v>
      </c>
      <c r="D422" s="28"/>
      <c r="E422" s="29">
        <f>+(C422-C$7)/C$8</f>
        <v>2577.9947874228383</v>
      </c>
      <c r="F422" s="29">
        <f>ROUND(2*E422,0)/2</f>
        <v>2578</v>
      </c>
      <c r="G422" s="29">
        <f>+C422-(C$7+F422*C$8)</f>
        <v>-3.7103999929968268E-3</v>
      </c>
      <c r="H422" s="29"/>
      <c r="I422" s="29">
        <f>+C422-(C$7+F422*C$8)</f>
        <v>-3.7103999929968268E-3</v>
      </c>
      <c r="J422" s="29"/>
      <c r="K422" s="29"/>
      <c r="L422" s="29"/>
      <c r="M422" s="29"/>
      <c r="N422" s="29"/>
      <c r="O422" s="29"/>
      <c r="P422" s="29"/>
      <c r="Q422" s="92">
        <f>+C422-15018.5</f>
        <v>32013.048000000003</v>
      </c>
    </row>
    <row r="423" spans="1:33">
      <c r="A423" s="25" t="s">
        <v>187</v>
      </c>
      <c r="B423" s="26" t="s">
        <v>45</v>
      </c>
      <c r="C423" s="27">
        <v>47031.548999999999</v>
      </c>
      <c r="D423" s="28"/>
      <c r="E423" s="29">
        <f>+(C423-C$7)/C$8</f>
        <v>2577.9961922786893</v>
      </c>
      <c r="F423" s="29">
        <f>ROUND(2*E423,0)/2</f>
        <v>2578</v>
      </c>
      <c r="G423" s="29">
        <f>+C423-(C$7+F423*C$8)</f>
        <v>-2.7103999964310788E-3</v>
      </c>
      <c r="H423" s="29"/>
      <c r="I423" s="29">
        <f>+C423-(C$7+F423*C$8)</f>
        <v>-2.7103999964310788E-3</v>
      </c>
      <c r="J423" s="29"/>
      <c r="K423" s="29"/>
      <c r="L423" s="29"/>
      <c r="M423" s="29"/>
      <c r="N423" s="29"/>
      <c r="O423" s="29"/>
      <c r="P423" s="29"/>
      <c r="Q423" s="92">
        <f>+C423-15018.5</f>
        <v>32013.048999999999</v>
      </c>
    </row>
    <row r="424" spans="1:33">
      <c r="A424" s="25" t="s">
        <v>187</v>
      </c>
      <c r="B424" s="26" t="s">
        <v>45</v>
      </c>
      <c r="C424" s="27">
        <v>47031.552000000003</v>
      </c>
      <c r="D424" s="28"/>
      <c r="E424" s="29">
        <f>+(C424-C$7)/C$8</f>
        <v>2578.000406846264</v>
      </c>
      <c r="F424" s="29">
        <f>ROUND(2*E424,0)/2</f>
        <v>2578</v>
      </c>
      <c r="G424" s="29">
        <f>+C424-(C$7+F424*C$8)</f>
        <v>2.8960000781808048E-4</v>
      </c>
      <c r="H424" s="29"/>
      <c r="I424" s="29">
        <f>+C424-(C$7+F424*C$8)</f>
        <v>2.8960000781808048E-4</v>
      </c>
      <c r="J424" s="29"/>
      <c r="K424" s="29"/>
      <c r="L424" s="29"/>
      <c r="M424" s="29"/>
      <c r="N424" s="29"/>
      <c r="O424" s="29"/>
      <c r="P424" s="29"/>
      <c r="Q424" s="92">
        <f>+C424-15018.5</f>
        <v>32013.052000000003</v>
      </c>
    </row>
    <row r="425" spans="1:33">
      <c r="A425" s="25" t="s">
        <v>187</v>
      </c>
      <c r="B425" s="26" t="s">
        <v>45</v>
      </c>
      <c r="C425" s="27">
        <v>47034.394999999997</v>
      </c>
      <c r="D425" s="28"/>
      <c r="E425" s="29">
        <f>+(C425-C$7)/C$8</f>
        <v>2581.9944120453451</v>
      </c>
      <c r="F425" s="29">
        <f>ROUND(2*E425,0)/2</f>
        <v>2582</v>
      </c>
      <c r="G425" s="29">
        <f>+C425-(C$7+F425*C$8)</f>
        <v>-3.9775999975972809E-3</v>
      </c>
      <c r="H425" s="29"/>
      <c r="I425" s="29">
        <f>+C425-(C$7+F425*C$8)</f>
        <v>-3.9775999975972809E-3</v>
      </c>
      <c r="J425" s="29"/>
      <c r="K425" s="29"/>
      <c r="L425" s="29"/>
      <c r="M425" s="29"/>
      <c r="N425" s="29"/>
      <c r="O425" s="29"/>
      <c r="P425" s="29"/>
      <c r="Q425" s="92">
        <f>+C425-15018.5</f>
        <v>32015.894999999997</v>
      </c>
    </row>
    <row r="426" spans="1:33">
      <c r="A426" s="25" t="s">
        <v>187</v>
      </c>
      <c r="B426" s="26" t="s">
        <v>45</v>
      </c>
      <c r="C426" s="27">
        <v>47034.398999999998</v>
      </c>
      <c r="D426" s="28"/>
      <c r="E426" s="29">
        <f>+(C426-C$7)/C$8</f>
        <v>2582.0000314687713</v>
      </c>
      <c r="F426" s="29">
        <f>ROUND(2*E426,0)/2</f>
        <v>2582</v>
      </c>
      <c r="G426" s="29">
        <f>+C426-(C$7+F426*C$8)</f>
        <v>2.2400003217626363E-5</v>
      </c>
      <c r="H426" s="29"/>
      <c r="I426" s="29">
        <f>+C426-(C$7+F426*C$8)</f>
        <v>2.2400003217626363E-5</v>
      </c>
      <c r="J426" s="29"/>
      <c r="K426" s="29"/>
      <c r="L426" s="29"/>
      <c r="M426" s="29"/>
      <c r="N426" s="29"/>
      <c r="O426" s="29"/>
      <c r="P426" s="29"/>
      <c r="Q426" s="92">
        <f>+C426-15018.5</f>
        <v>32015.898999999998</v>
      </c>
    </row>
    <row r="427" spans="1:33">
      <c r="A427" s="25" t="s">
        <v>187</v>
      </c>
      <c r="B427" s="26" t="s">
        <v>45</v>
      </c>
      <c r="C427" s="27">
        <v>47034.400999999998</v>
      </c>
      <c r="D427" s="28"/>
      <c r="E427" s="29">
        <f>+(C427-C$7)/C$8</f>
        <v>2582.0028411804842</v>
      </c>
      <c r="F427" s="29">
        <f>ROUND(2*E427,0)/2</f>
        <v>2582</v>
      </c>
      <c r="G427" s="29">
        <f>+C427-(C$7+F427*C$8)</f>
        <v>2.02240000362508E-3</v>
      </c>
      <c r="H427" s="29"/>
      <c r="I427" s="29">
        <f>+C427-(C$7+F427*C$8)</f>
        <v>2.02240000362508E-3</v>
      </c>
      <c r="J427" s="29"/>
      <c r="K427" s="29"/>
      <c r="L427" s="29"/>
      <c r="M427" s="29"/>
      <c r="N427" s="29"/>
      <c r="O427" s="29"/>
      <c r="P427" s="29"/>
      <c r="Q427" s="92">
        <f>+C427-15018.5</f>
        <v>32015.900999999998</v>
      </c>
    </row>
    <row r="428" spans="1:33">
      <c r="A428" s="25" t="s">
        <v>187</v>
      </c>
      <c r="B428" s="26" t="s">
        <v>45</v>
      </c>
      <c r="C428" s="27">
        <v>47034.402000000002</v>
      </c>
      <c r="D428" s="28"/>
      <c r="E428" s="29">
        <f>+(C428-C$7)/C$8</f>
        <v>2582.0042460363456</v>
      </c>
      <c r="F428" s="29">
        <f>ROUND(2*E428,0)/2</f>
        <v>2582</v>
      </c>
      <c r="G428" s="29">
        <f>+C428-(C$7+F428*C$8)</f>
        <v>3.0224000074667856E-3</v>
      </c>
      <c r="H428" s="29"/>
      <c r="I428" s="29">
        <f>+C428-(C$7+F428*C$8)</f>
        <v>3.0224000074667856E-3</v>
      </c>
      <c r="J428" s="29"/>
      <c r="K428" s="29"/>
      <c r="L428" s="29"/>
      <c r="M428" s="29"/>
      <c r="N428" s="29"/>
      <c r="O428" s="29"/>
      <c r="P428" s="29"/>
      <c r="Q428" s="92">
        <f>+C428-15018.5</f>
        <v>32015.902000000002</v>
      </c>
    </row>
    <row r="429" spans="1:33">
      <c r="A429" s="25" t="s">
        <v>187</v>
      </c>
      <c r="B429" s="26" t="s">
        <v>45</v>
      </c>
      <c r="C429" s="27">
        <v>47034.402999999998</v>
      </c>
      <c r="D429" s="28"/>
      <c r="E429" s="29">
        <f>+(C429-C$7)/C$8</f>
        <v>2582.0056508921971</v>
      </c>
      <c r="F429" s="29">
        <f>ROUND(2*E429,0)/2</f>
        <v>2582</v>
      </c>
      <c r="G429" s="29">
        <f>+C429-(C$7+F429*C$8)</f>
        <v>4.0224000040325336E-3</v>
      </c>
      <c r="H429" s="29"/>
      <c r="I429" s="29">
        <f>+C429-(C$7+F429*C$8)</f>
        <v>4.0224000040325336E-3</v>
      </c>
      <c r="J429" s="29"/>
      <c r="K429" s="29"/>
      <c r="L429" s="29"/>
      <c r="M429" s="29"/>
      <c r="N429" s="29"/>
      <c r="O429" s="29"/>
      <c r="P429" s="29"/>
      <c r="Q429" s="92">
        <f>+C429-15018.5</f>
        <v>32015.902999999998</v>
      </c>
    </row>
    <row r="430" spans="1:33">
      <c r="A430" s="25" t="s">
        <v>187</v>
      </c>
      <c r="B430" s="26" t="s">
        <v>45</v>
      </c>
      <c r="C430" s="27">
        <v>47034.404000000002</v>
      </c>
      <c r="D430" s="28"/>
      <c r="E430" s="29">
        <f>+(C430-C$7)/C$8</f>
        <v>2582.0070557480585</v>
      </c>
      <c r="F430" s="29">
        <f>ROUND(2*E430,0)/2</f>
        <v>2582</v>
      </c>
      <c r="G430" s="29">
        <f>+C430-(C$7+F430*C$8)</f>
        <v>5.0224000078742392E-3</v>
      </c>
      <c r="H430" s="29"/>
      <c r="I430" s="29">
        <f>+C430-(C$7+F430*C$8)</f>
        <v>5.0224000078742392E-3</v>
      </c>
      <c r="J430" s="29"/>
      <c r="K430" s="29"/>
      <c r="L430" s="29"/>
      <c r="M430" s="29"/>
      <c r="N430" s="29"/>
      <c r="O430" s="29"/>
      <c r="P430" s="29"/>
      <c r="Q430" s="92">
        <f>+C430-15018.5</f>
        <v>32015.904000000002</v>
      </c>
    </row>
    <row r="431" spans="1:33">
      <c r="A431" s="25" t="s">
        <v>187</v>
      </c>
      <c r="B431" s="26" t="s">
        <v>45</v>
      </c>
      <c r="C431" s="27">
        <v>47039.379000000001</v>
      </c>
      <c r="D431" s="28"/>
      <c r="E431" s="29">
        <f>+(C431-C$7)/C$8</f>
        <v>2588.9962136325007</v>
      </c>
      <c r="F431" s="29">
        <f>ROUND(2*E431,0)/2</f>
        <v>2589</v>
      </c>
      <c r="G431" s="29">
        <f>+C431-(C$7+F431*C$8)</f>
        <v>-2.6951999971061014E-3</v>
      </c>
      <c r="H431" s="29"/>
      <c r="I431" s="29">
        <f>+C431-(C$7+F431*C$8)</f>
        <v>-2.6951999971061014E-3</v>
      </c>
      <c r="J431" s="29"/>
      <c r="K431" s="29"/>
      <c r="L431" s="29"/>
      <c r="M431" s="29"/>
      <c r="N431" s="29"/>
      <c r="O431" s="29"/>
      <c r="P431" s="29"/>
      <c r="Q431" s="92">
        <f>+C431-15018.5</f>
        <v>32020.879000000001</v>
      </c>
    </row>
    <row r="432" spans="1:33" s="29" customFormat="1">
      <c r="A432" s="32" t="s">
        <v>186</v>
      </c>
      <c r="B432" s="36"/>
      <c r="C432" s="35">
        <v>47054.332999999999</v>
      </c>
      <c r="D432" s="35"/>
      <c r="E432" s="29">
        <f>+(C432-C$7)/C$8</f>
        <v>2610.0044281056603</v>
      </c>
      <c r="F432" s="29">
        <f>ROUND(2*E432,0)/2</f>
        <v>2610</v>
      </c>
      <c r="G432" s="29">
        <f>+C432-(C$7+F432*C$8)</f>
        <v>3.1520000047748908E-3</v>
      </c>
      <c r="I432" s="29">
        <f>G432</f>
        <v>3.1520000047748908E-3</v>
      </c>
      <c r="Q432" s="92">
        <f>+C432-15018.5</f>
        <v>32035.832999999999</v>
      </c>
      <c r="AB432" s="29" t="s">
        <v>127</v>
      </c>
      <c r="AC432" s="29">
        <v>7</v>
      </c>
      <c r="AE432" s="29" t="s">
        <v>153</v>
      </c>
      <c r="AG432" s="29" t="s">
        <v>74</v>
      </c>
    </row>
    <row r="433" spans="1:33" s="29" customFormat="1">
      <c r="A433" s="32" t="s">
        <v>186</v>
      </c>
      <c r="B433" s="36"/>
      <c r="C433" s="35">
        <v>47066.428999999996</v>
      </c>
      <c r="D433" s="35"/>
      <c r="E433" s="29">
        <f>+(C433-C$7)/C$8</f>
        <v>2626.9975645418863</v>
      </c>
      <c r="F433" s="29">
        <f>ROUND(2*E433,0)/2</f>
        <v>2627</v>
      </c>
      <c r="G433" s="29">
        <f>+C433-(C$7+F433*C$8)</f>
        <v>-1.7336000018985942E-3</v>
      </c>
      <c r="I433" s="29">
        <f>G433</f>
        <v>-1.7336000018985942E-3</v>
      </c>
      <c r="Q433" s="92">
        <f>+C433-15018.5</f>
        <v>32047.928999999996</v>
      </c>
      <c r="AB433" s="29" t="s">
        <v>127</v>
      </c>
      <c r="AC433" s="29">
        <v>11</v>
      </c>
      <c r="AE433" s="29" t="s">
        <v>177</v>
      </c>
      <c r="AG433" s="29" t="s">
        <v>74</v>
      </c>
    </row>
    <row r="434" spans="1:33" s="29" customFormat="1">
      <c r="A434" s="32" t="s">
        <v>186</v>
      </c>
      <c r="B434" s="36"/>
      <c r="C434" s="35">
        <v>47091.345999999998</v>
      </c>
      <c r="D434" s="35"/>
      <c r="E434" s="29">
        <f>+(C434-C$7)/C$8</f>
        <v>2662.0023579100693</v>
      </c>
      <c r="F434" s="29">
        <f>ROUND(2*E434,0)/2</f>
        <v>2662</v>
      </c>
      <c r="G434" s="29">
        <f>+C434-(C$7+F434*C$8)</f>
        <v>1.6784000035841018E-3</v>
      </c>
      <c r="I434" s="29">
        <f>G434</f>
        <v>1.6784000035841018E-3</v>
      </c>
      <c r="Q434" s="92">
        <f>+C434-15018.5</f>
        <v>32072.845999999998</v>
      </c>
      <c r="AB434" s="29" t="s">
        <v>127</v>
      </c>
      <c r="AC434" s="29">
        <v>10</v>
      </c>
      <c r="AE434" s="29" t="s">
        <v>153</v>
      </c>
      <c r="AG434" s="29" t="s">
        <v>74</v>
      </c>
    </row>
    <row r="435" spans="1:33" s="29" customFormat="1">
      <c r="A435" s="32" t="s">
        <v>123</v>
      </c>
      <c r="B435" s="36"/>
      <c r="C435" s="35">
        <v>47107.718000000001</v>
      </c>
      <c r="D435" s="35"/>
      <c r="E435" s="29">
        <f>+(C435-C$7)/C$8</f>
        <v>2685.0026579872842</v>
      </c>
      <c r="F435" s="29">
        <f>ROUND(2*E435,0)/2</f>
        <v>2685</v>
      </c>
      <c r="G435" s="29">
        <f>+C435-(C$7+F435*C$8)</f>
        <v>1.8920000002253801E-3</v>
      </c>
      <c r="I435" s="29">
        <f>G435</f>
        <v>1.8920000002253801E-3</v>
      </c>
      <c r="Q435" s="92">
        <f>+C435-15018.5</f>
        <v>32089.218000000001</v>
      </c>
      <c r="AB435" s="29" t="s">
        <v>127</v>
      </c>
      <c r="AC435" s="29">
        <v>16</v>
      </c>
      <c r="AE435" s="29" t="s">
        <v>189</v>
      </c>
      <c r="AG435" s="29" t="s">
        <v>125</v>
      </c>
    </row>
    <row r="436" spans="1:33">
      <c r="A436" s="25" t="s">
        <v>187</v>
      </c>
      <c r="B436" s="26" t="s">
        <v>45</v>
      </c>
      <c r="C436" s="27">
        <v>47387.451999999997</v>
      </c>
      <c r="D436" s="28"/>
      <c r="E436" s="29">
        <f>+(C436-C$7)/C$8</f>
        <v>3077.9886060570639</v>
      </c>
      <c r="F436" s="29">
        <f>ROUND(2*E436,0)/2</f>
        <v>3078</v>
      </c>
      <c r="G436" s="29">
        <f>+C436-(C$7+F436*C$8)</f>
        <v>-8.1103999982587993E-3</v>
      </c>
      <c r="H436" s="29"/>
      <c r="I436" s="29">
        <f>+C436-(C$7+F436*C$8)</f>
        <v>-8.1103999982587993E-3</v>
      </c>
      <c r="J436" s="29"/>
      <c r="K436" s="29"/>
      <c r="L436" s="29"/>
      <c r="M436" s="29"/>
      <c r="N436" s="29"/>
      <c r="O436" s="29"/>
      <c r="P436" s="29"/>
      <c r="Q436" s="92">
        <f>+C436-15018.5</f>
        <v>32368.951999999997</v>
      </c>
    </row>
    <row r="437" spans="1:33">
      <c r="A437" s="25" t="s">
        <v>187</v>
      </c>
      <c r="B437" s="26" t="s">
        <v>45</v>
      </c>
      <c r="C437" s="27">
        <v>47387.453000000001</v>
      </c>
      <c r="D437" s="28"/>
      <c r="E437" s="29">
        <f>+(C437-C$7)/C$8</f>
        <v>3077.9900109129253</v>
      </c>
      <c r="F437" s="29">
        <f>ROUND(2*E437,0)/2</f>
        <v>3078</v>
      </c>
      <c r="G437" s="29">
        <f>+C437-(C$7+F437*C$8)</f>
        <v>-7.1103999944170937E-3</v>
      </c>
      <c r="H437" s="29"/>
      <c r="I437" s="29">
        <f>+C437-(C$7+F437*C$8)</f>
        <v>-7.1103999944170937E-3</v>
      </c>
      <c r="J437" s="29"/>
      <c r="K437" s="29"/>
      <c r="L437" s="29"/>
      <c r="M437" s="29"/>
      <c r="N437" s="29"/>
      <c r="O437" s="29"/>
      <c r="P437" s="29"/>
      <c r="Q437" s="92">
        <f>+C437-15018.5</f>
        <v>32368.953000000001</v>
      </c>
    </row>
    <row r="438" spans="1:33">
      <c r="A438" s="25" t="s">
        <v>187</v>
      </c>
      <c r="B438" s="26" t="s">
        <v>45</v>
      </c>
      <c r="C438" s="27">
        <v>47387.457000000002</v>
      </c>
      <c r="D438" s="28"/>
      <c r="E438" s="29">
        <f>+(C438-C$7)/C$8</f>
        <v>3077.9956303363515</v>
      </c>
      <c r="F438" s="29">
        <f>ROUND(2*E438,0)/2</f>
        <v>3078</v>
      </c>
      <c r="G438" s="29">
        <f>+C438-(C$7+F438*C$8)</f>
        <v>-3.1103999936021864E-3</v>
      </c>
      <c r="H438" s="29"/>
      <c r="I438" s="29">
        <f>+C438-(C$7+F438*C$8)</f>
        <v>-3.1103999936021864E-3</v>
      </c>
      <c r="J438" s="29"/>
      <c r="K438" s="29"/>
      <c r="L438" s="29"/>
      <c r="M438" s="29"/>
      <c r="N438" s="29"/>
      <c r="O438" s="29"/>
      <c r="P438" s="29"/>
      <c r="Q438" s="92">
        <f>+C438-15018.5</f>
        <v>32368.957000000002</v>
      </c>
    </row>
    <row r="439" spans="1:33">
      <c r="A439" s="25" t="s">
        <v>187</v>
      </c>
      <c r="B439" s="26" t="s">
        <v>45</v>
      </c>
      <c r="C439" s="27">
        <v>47387.457000000002</v>
      </c>
      <c r="D439" s="28"/>
      <c r="E439" s="29">
        <f>+(C439-C$7)/C$8</f>
        <v>3077.9956303363515</v>
      </c>
      <c r="F439" s="29">
        <f>ROUND(2*E439,0)/2</f>
        <v>3078</v>
      </c>
      <c r="G439" s="29">
        <f>+C439-(C$7+F439*C$8)</f>
        <v>-3.1103999936021864E-3</v>
      </c>
      <c r="H439" s="29"/>
      <c r="I439" s="29">
        <f>+C439-(C$7+F439*C$8)</f>
        <v>-3.1103999936021864E-3</v>
      </c>
      <c r="J439" s="29"/>
      <c r="K439" s="29"/>
      <c r="L439" s="29"/>
      <c r="M439" s="29"/>
      <c r="N439" s="29"/>
      <c r="O439" s="29"/>
      <c r="P439" s="29"/>
      <c r="Q439" s="92">
        <f>+C439-15018.5</f>
        <v>32368.957000000002</v>
      </c>
    </row>
    <row r="440" spans="1:33">
      <c r="A440" s="25" t="s">
        <v>187</v>
      </c>
      <c r="B440" s="26" t="s">
        <v>45</v>
      </c>
      <c r="C440" s="27">
        <v>47387.459000000003</v>
      </c>
      <c r="D440" s="28"/>
      <c r="E440" s="29">
        <f>+(C440-C$7)/C$8</f>
        <v>3077.9984400480644</v>
      </c>
      <c r="F440" s="29">
        <f>ROUND(2*E440,0)/2</f>
        <v>3078</v>
      </c>
      <c r="G440" s="29">
        <f>+C440-(C$7+F440*C$8)</f>
        <v>-1.1103999931947328E-3</v>
      </c>
      <c r="H440" s="29"/>
      <c r="I440" s="29">
        <f>+C440-(C$7+F440*C$8)</f>
        <v>-1.1103999931947328E-3</v>
      </c>
      <c r="J440" s="29"/>
      <c r="K440" s="29"/>
      <c r="L440" s="29"/>
      <c r="M440" s="29"/>
      <c r="N440" s="29"/>
      <c r="O440" s="29"/>
      <c r="P440" s="29"/>
      <c r="Q440" s="92">
        <f>+C440-15018.5</f>
        <v>32368.959000000003</v>
      </c>
    </row>
    <row r="441" spans="1:33" s="29" customFormat="1">
      <c r="A441" s="32" t="s">
        <v>190</v>
      </c>
      <c r="B441" s="36"/>
      <c r="C441" s="35">
        <v>47387.461000000003</v>
      </c>
      <c r="D441" s="35"/>
      <c r="E441" s="29">
        <f>+(C441-C$7)/C$8</f>
        <v>3078.0012497597772</v>
      </c>
      <c r="F441" s="29">
        <f>ROUND(2*E441,0)/2</f>
        <v>3078</v>
      </c>
      <c r="G441" s="29">
        <f>+C441-(C$7+F441*C$8)</f>
        <v>8.8960000721272081E-4</v>
      </c>
      <c r="I441" s="29">
        <f>+C441-(C$7+F441*C$8)</f>
        <v>8.8960000721272081E-4</v>
      </c>
      <c r="Q441" s="92">
        <f>+C441-15018.5</f>
        <v>32368.961000000003</v>
      </c>
      <c r="AB441" s="29" t="s">
        <v>127</v>
      </c>
      <c r="AG441" s="29" t="s">
        <v>136</v>
      </c>
    </row>
    <row r="442" spans="1:33">
      <c r="A442" s="25" t="s">
        <v>187</v>
      </c>
      <c r="B442" s="26" t="s">
        <v>45</v>
      </c>
      <c r="C442" s="27">
        <v>47387.464</v>
      </c>
      <c r="D442" s="28"/>
      <c r="E442" s="29">
        <f>+(C442-C$7)/C$8</f>
        <v>3078.0054643273415</v>
      </c>
      <c r="F442" s="29">
        <f>ROUND(2*E442,0)/2</f>
        <v>3078</v>
      </c>
      <c r="G442" s="29">
        <f>+C442-(C$7+F442*C$8)</f>
        <v>3.8896000041859224E-3</v>
      </c>
      <c r="H442" s="29"/>
      <c r="I442" s="29">
        <f>+C442-(C$7+F442*C$8)</f>
        <v>3.8896000041859224E-3</v>
      </c>
      <c r="J442" s="29"/>
      <c r="K442" s="29"/>
      <c r="L442" s="29"/>
      <c r="M442" s="29"/>
      <c r="N442" s="29"/>
      <c r="O442" s="29"/>
      <c r="P442" s="29"/>
      <c r="Q442" s="92">
        <f>+C442-15018.5</f>
        <v>32368.964</v>
      </c>
    </row>
    <row r="443" spans="1:33">
      <c r="A443" s="25" t="s">
        <v>187</v>
      </c>
      <c r="B443" s="26" t="s">
        <v>45</v>
      </c>
      <c r="C443" s="27">
        <v>47387.464999999997</v>
      </c>
      <c r="D443" s="28"/>
      <c r="E443" s="29">
        <f>+(C443-C$7)/C$8</f>
        <v>3078.0068691831925</v>
      </c>
      <c r="F443" s="29">
        <f>ROUND(2*E443,0)/2</f>
        <v>3078</v>
      </c>
      <c r="G443" s="29">
        <f>+C443-(C$7+F443*C$8)</f>
        <v>4.8896000007516704E-3</v>
      </c>
      <c r="H443" s="29"/>
      <c r="I443" s="29">
        <f>+C443-(C$7+F443*C$8)</f>
        <v>4.8896000007516704E-3</v>
      </c>
      <c r="J443" s="29"/>
      <c r="K443" s="29"/>
      <c r="L443" s="29"/>
      <c r="M443" s="29"/>
      <c r="N443" s="29"/>
      <c r="O443" s="29"/>
      <c r="P443" s="29"/>
      <c r="Q443" s="92">
        <f>+C443-15018.5</f>
        <v>32368.964999999997</v>
      </c>
    </row>
    <row r="444" spans="1:33">
      <c r="A444" s="25" t="s">
        <v>187</v>
      </c>
      <c r="B444" s="26" t="s">
        <v>45</v>
      </c>
      <c r="C444" s="27">
        <v>47392.432999999997</v>
      </c>
      <c r="D444" s="28"/>
      <c r="E444" s="29">
        <f>+(C444-C$7)/C$8</f>
        <v>3084.9861930766451</v>
      </c>
      <c r="F444" s="29">
        <f>ROUND(2*E444,0)/2</f>
        <v>3085</v>
      </c>
      <c r="G444" s="29">
        <f>+C444-(C$7+F444*C$8)</f>
        <v>-9.828000002016779E-3</v>
      </c>
      <c r="H444" s="29"/>
      <c r="I444" s="29">
        <f>+C444-(C$7+F444*C$8)</f>
        <v>-9.828000002016779E-3</v>
      </c>
      <c r="J444" s="29"/>
      <c r="K444" s="29"/>
      <c r="L444" s="29"/>
      <c r="M444" s="29"/>
      <c r="N444" s="29"/>
      <c r="O444" s="29"/>
      <c r="P444" s="29"/>
      <c r="Q444" s="92">
        <f>+C444-15018.5</f>
        <v>32373.932999999997</v>
      </c>
    </row>
    <row r="445" spans="1:33">
      <c r="A445" s="25" t="s">
        <v>187</v>
      </c>
      <c r="B445" s="26" t="s">
        <v>45</v>
      </c>
      <c r="C445" s="27">
        <v>47392.434000000001</v>
      </c>
      <c r="D445" s="28"/>
      <c r="E445" s="29">
        <f>+(C445-C$7)/C$8</f>
        <v>3084.9875979325066</v>
      </c>
      <c r="F445" s="29">
        <f>ROUND(2*E445,0)/2</f>
        <v>3085</v>
      </c>
      <c r="G445" s="29">
        <f>+C445-(C$7+F445*C$8)</f>
        <v>-8.8279999981750734E-3</v>
      </c>
      <c r="H445" s="29"/>
      <c r="I445" s="29">
        <f>+C445-(C$7+F445*C$8)</f>
        <v>-8.8279999981750734E-3</v>
      </c>
      <c r="J445" s="29"/>
      <c r="K445" s="29"/>
      <c r="L445" s="29"/>
      <c r="M445" s="29"/>
      <c r="N445" s="29"/>
      <c r="O445" s="29"/>
      <c r="P445" s="29"/>
      <c r="Q445" s="92">
        <f>+C445-15018.5</f>
        <v>32373.934000000001</v>
      </c>
    </row>
    <row r="446" spans="1:33">
      <c r="A446" s="25" t="s">
        <v>187</v>
      </c>
      <c r="B446" s="26" t="s">
        <v>45</v>
      </c>
      <c r="C446" s="27">
        <v>47392.434999999998</v>
      </c>
      <c r="D446" s="28"/>
      <c r="E446" s="29">
        <f>+(C446-C$7)/C$8</f>
        <v>3084.989002788358</v>
      </c>
      <c r="F446" s="29">
        <f>ROUND(2*E446,0)/2</f>
        <v>3085</v>
      </c>
      <c r="G446" s="29">
        <f>+C446-(C$7+F446*C$8)</f>
        <v>-7.8280000016093254E-3</v>
      </c>
      <c r="H446" s="29"/>
      <c r="I446" s="29">
        <f>+C446-(C$7+F446*C$8)</f>
        <v>-7.8280000016093254E-3</v>
      </c>
      <c r="J446" s="29"/>
      <c r="K446" s="29"/>
      <c r="L446" s="29"/>
      <c r="M446" s="29"/>
      <c r="N446" s="29"/>
      <c r="O446" s="29"/>
      <c r="P446" s="29"/>
      <c r="Q446" s="92">
        <f>+C446-15018.5</f>
        <v>32373.934999999998</v>
      </c>
    </row>
    <row r="447" spans="1:33">
      <c r="A447" s="25" t="s">
        <v>187</v>
      </c>
      <c r="B447" s="26" t="s">
        <v>45</v>
      </c>
      <c r="C447" s="27">
        <v>47392.436999999998</v>
      </c>
      <c r="D447" s="28"/>
      <c r="E447" s="29">
        <f>+(C447-C$7)/C$8</f>
        <v>3084.9918125000709</v>
      </c>
      <c r="F447" s="29">
        <f>ROUND(2*E447,0)/2</f>
        <v>3085</v>
      </c>
      <c r="G447" s="29">
        <f>+C447-(C$7+F447*C$8)</f>
        <v>-5.8280000012018718E-3</v>
      </c>
      <c r="H447" s="29"/>
      <c r="I447" s="29">
        <f>+C447-(C$7+F447*C$8)</f>
        <v>-5.8280000012018718E-3</v>
      </c>
      <c r="J447" s="29"/>
      <c r="K447" s="29"/>
      <c r="L447" s="29"/>
      <c r="M447" s="29"/>
      <c r="N447" s="29"/>
      <c r="O447" s="29"/>
      <c r="P447" s="29"/>
      <c r="Q447" s="92">
        <f>+C447-15018.5</f>
        <v>32373.936999999998</v>
      </c>
    </row>
    <row r="448" spans="1:33">
      <c r="A448" s="25" t="s">
        <v>187</v>
      </c>
      <c r="B448" s="26" t="s">
        <v>45</v>
      </c>
      <c r="C448" s="27">
        <v>47392.438000000002</v>
      </c>
      <c r="D448" s="28"/>
      <c r="E448" s="29">
        <f>+(C448-C$7)/C$8</f>
        <v>3084.9932173559323</v>
      </c>
      <c r="F448" s="29">
        <f>ROUND(2*E448,0)/2</f>
        <v>3085</v>
      </c>
      <c r="G448" s="29">
        <f>+C448-(C$7+F448*C$8)</f>
        <v>-4.8279999973601662E-3</v>
      </c>
      <c r="H448" s="29"/>
      <c r="I448" s="29">
        <f>+C448-(C$7+F448*C$8)</f>
        <v>-4.8279999973601662E-3</v>
      </c>
      <c r="J448" s="29"/>
      <c r="K448" s="29"/>
      <c r="L448" s="29"/>
      <c r="M448" s="29"/>
      <c r="N448" s="29"/>
      <c r="O448" s="29"/>
      <c r="P448" s="29"/>
      <c r="Q448" s="92">
        <f>+C448-15018.5</f>
        <v>32373.938000000002</v>
      </c>
    </row>
    <row r="449" spans="1:33">
      <c r="A449" s="25" t="s">
        <v>187</v>
      </c>
      <c r="B449" s="26" t="s">
        <v>45</v>
      </c>
      <c r="C449" s="27">
        <v>47392.438999999998</v>
      </c>
      <c r="D449" s="28"/>
      <c r="E449" s="29">
        <f>+(C449-C$7)/C$8</f>
        <v>3084.9946222117837</v>
      </c>
      <c r="F449" s="29">
        <f>ROUND(2*E449,0)/2</f>
        <v>3085</v>
      </c>
      <c r="G449" s="29">
        <f>+C449-(C$7+F449*C$8)</f>
        <v>-3.8280000007944182E-3</v>
      </c>
      <c r="H449" s="29"/>
      <c r="I449" s="29">
        <f>+C449-(C$7+F449*C$8)</f>
        <v>-3.8280000007944182E-3</v>
      </c>
      <c r="J449" s="29"/>
      <c r="K449" s="29"/>
      <c r="L449" s="29"/>
      <c r="M449" s="29"/>
      <c r="N449" s="29"/>
      <c r="O449" s="29"/>
      <c r="P449" s="29"/>
      <c r="Q449" s="92">
        <f>+C449-15018.5</f>
        <v>32373.938999999998</v>
      </c>
    </row>
    <row r="450" spans="1:33">
      <c r="A450" s="25" t="s">
        <v>187</v>
      </c>
      <c r="B450" s="26" t="s">
        <v>45</v>
      </c>
      <c r="C450" s="27">
        <v>47392.440999999999</v>
      </c>
      <c r="D450" s="28"/>
      <c r="E450" s="29">
        <f>+(C450-C$7)/C$8</f>
        <v>3084.9974319234966</v>
      </c>
      <c r="F450" s="29">
        <f>ROUND(2*E450,0)/2</f>
        <v>3085</v>
      </c>
      <c r="G450" s="29">
        <f>+C450-(C$7+F450*C$8)</f>
        <v>-1.8280000003869645E-3</v>
      </c>
      <c r="H450" s="29"/>
      <c r="I450" s="29">
        <f>+C450-(C$7+F450*C$8)</f>
        <v>-1.8280000003869645E-3</v>
      </c>
      <c r="J450" s="29"/>
      <c r="K450" s="29"/>
      <c r="L450" s="29"/>
      <c r="M450" s="29"/>
      <c r="N450" s="29"/>
      <c r="O450" s="29"/>
      <c r="P450" s="29"/>
      <c r="Q450" s="92">
        <f>+C450-15018.5</f>
        <v>32373.940999999999</v>
      </c>
    </row>
    <row r="451" spans="1:33">
      <c r="A451" s="25" t="s">
        <v>187</v>
      </c>
      <c r="B451" s="26" t="s">
        <v>45</v>
      </c>
      <c r="C451" s="27">
        <v>47392.442000000003</v>
      </c>
      <c r="D451" s="28"/>
      <c r="E451" s="29">
        <f>+(C451-C$7)/C$8</f>
        <v>3084.998836779358</v>
      </c>
      <c r="F451" s="29">
        <f>ROUND(2*E451,0)/2</f>
        <v>3085</v>
      </c>
      <c r="G451" s="29">
        <f>+C451-(C$7+F451*C$8)</f>
        <v>-8.2799999654525891E-4</v>
      </c>
      <c r="H451" s="29"/>
      <c r="I451" s="29">
        <f>+C451-(C$7+F451*C$8)</f>
        <v>-8.2799999654525891E-4</v>
      </c>
      <c r="J451" s="29"/>
      <c r="K451" s="29"/>
      <c r="L451" s="29"/>
      <c r="M451" s="29"/>
      <c r="N451" s="29"/>
      <c r="O451" s="29"/>
      <c r="P451" s="29"/>
      <c r="Q451" s="92">
        <f>+C451-15018.5</f>
        <v>32373.942000000003</v>
      </c>
    </row>
    <row r="452" spans="1:33">
      <c r="A452" s="25" t="s">
        <v>187</v>
      </c>
      <c r="B452" s="26" t="s">
        <v>45</v>
      </c>
      <c r="C452" s="27">
        <v>47392.444000000003</v>
      </c>
      <c r="D452" s="28"/>
      <c r="E452" s="29">
        <f>+(C452-C$7)/C$8</f>
        <v>3085.0016464910714</v>
      </c>
      <c r="F452" s="29">
        <f>ROUND(2*E452,0)/2</f>
        <v>3085</v>
      </c>
      <c r="G452" s="29">
        <f>+C452-(C$7+F452*C$8)</f>
        <v>1.1720000038621947E-3</v>
      </c>
      <c r="H452" s="29"/>
      <c r="I452" s="29">
        <f>+C452-(C$7+F452*C$8)</f>
        <v>1.1720000038621947E-3</v>
      </c>
      <c r="J452" s="29"/>
      <c r="K452" s="29"/>
      <c r="L452" s="29"/>
      <c r="M452" s="29"/>
      <c r="N452" s="29"/>
      <c r="O452" s="29"/>
      <c r="P452" s="29"/>
      <c r="Q452" s="92">
        <f>+C452-15018.5</f>
        <v>32373.944000000003</v>
      </c>
    </row>
    <row r="453" spans="1:33" s="29" customFormat="1">
      <c r="A453" s="32" t="s">
        <v>123</v>
      </c>
      <c r="B453" s="36"/>
      <c r="C453" s="35">
        <v>47464.343999999997</v>
      </c>
      <c r="D453" s="35"/>
      <c r="E453" s="29">
        <f>+(C453-C$7)/C$8</f>
        <v>3186.0107825496666</v>
      </c>
      <c r="F453" s="29">
        <f>ROUND(2*E453,0)/2</f>
        <v>3186</v>
      </c>
      <c r="G453" s="29">
        <f>+C453-(C$7+F453*C$8)</f>
        <v>7.6752000022679567E-3</v>
      </c>
      <c r="I453" s="29">
        <f>G453</f>
        <v>7.6752000022679567E-3</v>
      </c>
      <c r="Q453" s="92">
        <f>+C453-15018.5</f>
        <v>32445.843999999997</v>
      </c>
      <c r="AB453" s="29" t="s">
        <v>127</v>
      </c>
      <c r="AC453" s="29">
        <v>8</v>
      </c>
      <c r="AE453" s="29" t="s">
        <v>124</v>
      </c>
      <c r="AG453" s="29" t="s">
        <v>125</v>
      </c>
    </row>
    <row r="454" spans="1:33" s="29" customFormat="1">
      <c r="A454" s="32" t="s">
        <v>123</v>
      </c>
      <c r="B454" s="36"/>
      <c r="C454" s="35">
        <v>47469.315000000002</v>
      </c>
      <c r="D454" s="35"/>
      <c r="E454" s="29">
        <f>+(C454-C$7)/C$8</f>
        <v>3192.9943210106935</v>
      </c>
      <c r="F454" s="29">
        <f>ROUND(2*E454,0)/2</f>
        <v>3193</v>
      </c>
      <c r="G454" s="29">
        <f>+C454-(C$7+F454*C$8)</f>
        <v>-4.0423999962513335E-3</v>
      </c>
      <c r="I454" s="29">
        <f>G454</f>
        <v>-4.0423999962513335E-3</v>
      </c>
      <c r="Q454" s="92">
        <f>+C454-15018.5</f>
        <v>32450.815000000002</v>
      </c>
      <c r="AB454" s="29" t="s">
        <v>127</v>
      </c>
      <c r="AC454" s="29">
        <v>11</v>
      </c>
      <c r="AE454" s="29" t="s">
        <v>124</v>
      </c>
      <c r="AG454" s="29" t="s">
        <v>125</v>
      </c>
    </row>
    <row r="455" spans="1:33" s="29" customFormat="1">
      <c r="A455" s="32" t="s">
        <v>191</v>
      </c>
      <c r="B455" s="36"/>
      <c r="C455" s="35">
        <v>47474.317999999999</v>
      </c>
      <c r="D455" s="35"/>
      <c r="E455" s="29">
        <f>+(C455-C$7)/C$8</f>
        <v>3200.0228148591063</v>
      </c>
      <c r="F455" s="29">
        <f>ROUND(2*E455,0)/2</f>
        <v>3200</v>
      </c>
      <c r="G455" s="29">
        <f>+C455-(C$7+F455*C$8)</f>
        <v>1.6240000004472677E-2</v>
      </c>
      <c r="I455" s="29">
        <f>G455</f>
        <v>1.6240000004472677E-2</v>
      </c>
      <c r="Q455" s="92">
        <f>+C455-15018.5</f>
        <v>32455.817999999999</v>
      </c>
      <c r="AB455" s="29" t="s">
        <v>127</v>
      </c>
      <c r="AC455" s="29">
        <v>7</v>
      </c>
      <c r="AE455" s="29" t="s">
        <v>101</v>
      </c>
      <c r="AG455" s="29" t="s">
        <v>74</v>
      </c>
    </row>
    <row r="456" spans="1:33" s="29" customFormat="1">
      <c r="A456" s="32" t="s">
        <v>123</v>
      </c>
      <c r="B456" s="36"/>
      <c r="C456" s="35">
        <v>47794.62</v>
      </c>
      <c r="D456" s="35"/>
      <c r="E456" s="29">
        <f>+(C456-C$7)/C$8</f>
        <v>3650.0009553019891</v>
      </c>
      <c r="F456" s="29">
        <f>ROUND(2*E456,0)/2</f>
        <v>3650</v>
      </c>
      <c r="G456" s="29">
        <f>+C456-(C$7+F456*C$8)</f>
        <v>6.8000000464962795E-4</v>
      </c>
      <c r="I456" s="29">
        <f>G456</f>
        <v>6.8000000464962795E-4</v>
      </c>
      <c r="Q456" s="92">
        <f>+C456-15018.5</f>
        <v>32776.120000000003</v>
      </c>
      <c r="AB456" s="29" t="s">
        <v>127</v>
      </c>
      <c r="AC456" s="29">
        <v>11</v>
      </c>
      <c r="AE456" s="29" t="s">
        <v>124</v>
      </c>
      <c r="AG456" s="29" t="s">
        <v>125</v>
      </c>
    </row>
    <row r="457" spans="1:33" s="29" customFormat="1">
      <c r="A457" s="32" t="s">
        <v>123</v>
      </c>
      <c r="B457" s="36"/>
      <c r="C457" s="35">
        <v>47851.561000000002</v>
      </c>
      <c r="D457" s="35"/>
      <c r="E457" s="29">
        <f>+(C457-C$7)/C$8</f>
        <v>3729.9948526081484</v>
      </c>
      <c r="F457" s="29">
        <f>ROUND(2*E457,0)/2</f>
        <v>3730</v>
      </c>
      <c r="G457" s="29">
        <f>+C457-(C$7+F457*C$8)</f>
        <v>-3.6639999962062575E-3</v>
      </c>
      <c r="I457" s="29">
        <f>G457</f>
        <v>-3.6639999962062575E-3</v>
      </c>
      <c r="Q457" s="92">
        <f>+C457-15018.5</f>
        <v>32833.061000000002</v>
      </c>
      <c r="AB457" s="29" t="s">
        <v>127</v>
      </c>
      <c r="AC457" s="29">
        <v>10</v>
      </c>
      <c r="AE457" s="29" t="s">
        <v>124</v>
      </c>
      <c r="AG457" s="29" t="s">
        <v>125</v>
      </c>
    </row>
    <row r="458" spans="1:33" s="29" customFormat="1">
      <c r="A458" s="32" t="s">
        <v>123</v>
      </c>
      <c r="B458" s="36"/>
      <c r="C458" s="35">
        <v>47853.692999999999</v>
      </c>
      <c r="D458" s="35"/>
      <c r="E458" s="29">
        <f>+(C458-C$7)/C$8</f>
        <v>3732.9900052934991</v>
      </c>
      <c r="F458" s="29">
        <f>ROUND(2*E458,0)/2</f>
        <v>3733</v>
      </c>
      <c r="G458" s="29">
        <f>+C458-(C$7+F458*C$8)</f>
        <v>-7.1143999957712367E-3</v>
      </c>
      <c r="I458" s="29">
        <f>G458</f>
        <v>-7.1143999957712367E-3</v>
      </c>
      <c r="Q458" s="92">
        <f>+C458-15018.5</f>
        <v>32835.192999999999</v>
      </c>
      <c r="AB458" s="29" t="s">
        <v>127</v>
      </c>
      <c r="AC458" s="29">
        <v>9</v>
      </c>
      <c r="AE458" s="29" t="s">
        <v>192</v>
      </c>
      <c r="AG458" s="29" t="s">
        <v>125</v>
      </c>
    </row>
    <row r="459" spans="1:33" s="29" customFormat="1">
      <c r="A459" s="32" t="s">
        <v>185</v>
      </c>
      <c r="B459" s="36"/>
      <c r="C459" s="35">
        <v>48123.472999999998</v>
      </c>
      <c r="D459" s="35"/>
      <c r="E459" s="29">
        <f>+(C459-C$7)/C$8</f>
        <v>4111.9920181709685</v>
      </c>
      <c r="F459" s="29">
        <f>ROUND(2*E459,0)/2</f>
        <v>4112</v>
      </c>
      <c r="G459" s="29">
        <f>+C459-(C$7+F459*C$8)</f>
        <v>-5.6815999996615574E-3</v>
      </c>
      <c r="I459" s="29">
        <f>G459</f>
        <v>-5.6815999996615574E-3</v>
      </c>
      <c r="Q459" s="92">
        <f>+C459-15018.5</f>
        <v>33104.972999999998</v>
      </c>
      <c r="AB459" s="29" t="s">
        <v>127</v>
      </c>
      <c r="AG459" s="29" t="s">
        <v>136</v>
      </c>
    </row>
    <row r="460" spans="1:33" s="29" customFormat="1">
      <c r="A460" s="32" t="s">
        <v>185</v>
      </c>
      <c r="B460" s="36"/>
      <c r="C460" s="35">
        <v>48123.478999999999</v>
      </c>
      <c r="D460" s="35"/>
      <c r="E460" s="29">
        <f>+(C460-C$7)/C$8</f>
        <v>4112.0004473061072</v>
      </c>
      <c r="F460" s="29">
        <f>ROUND(2*E460,0)/2</f>
        <v>4112</v>
      </c>
      <c r="G460" s="29">
        <f>+C460-(C$7+F460*C$8)</f>
        <v>3.184000015608035E-4</v>
      </c>
      <c r="I460" s="29">
        <f>G460</f>
        <v>3.184000015608035E-4</v>
      </c>
      <c r="Q460" s="92">
        <f>+C460-15018.5</f>
        <v>33104.978999999999</v>
      </c>
      <c r="AB460" s="29" t="s">
        <v>127</v>
      </c>
      <c r="AG460" s="29" t="s">
        <v>136</v>
      </c>
    </row>
    <row r="461" spans="1:33" s="29" customFormat="1">
      <c r="A461" s="32" t="s">
        <v>193</v>
      </c>
      <c r="B461" s="36"/>
      <c r="C461" s="35">
        <v>48148.394999999997</v>
      </c>
      <c r="D461" s="35"/>
      <c r="E461" s="29">
        <f>+(C461-C$7)/C$8</f>
        <v>4147.0038358184283</v>
      </c>
      <c r="F461" s="29">
        <f>ROUND(2*E461,0)/2</f>
        <v>4147</v>
      </c>
      <c r="G461" s="29">
        <f>+C461-(C$7+F461*C$8)</f>
        <v>2.7303999959258363E-3</v>
      </c>
      <c r="I461" s="29">
        <f>+C461-(C$7+F461*C$8)</f>
        <v>2.7303999959258363E-3</v>
      </c>
      <c r="Q461" s="92">
        <f>+C461-15018.5</f>
        <v>33129.894999999997</v>
      </c>
      <c r="AB461" s="29" t="s">
        <v>127</v>
      </c>
      <c r="AG461" s="29" t="s">
        <v>136</v>
      </c>
    </row>
    <row r="462" spans="1:33" s="29" customFormat="1">
      <c r="A462" s="32" t="s">
        <v>193</v>
      </c>
      <c r="B462" s="36"/>
      <c r="C462" s="35">
        <v>48205.336000000003</v>
      </c>
      <c r="D462" s="35"/>
      <c r="E462" s="29">
        <f>+(C462-C$7)/C$8</f>
        <v>4226.9977331245982</v>
      </c>
      <c r="F462" s="29">
        <f>ROUND(2*E462,0)/2</f>
        <v>4227</v>
      </c>
      <c r="G462" s="29">
        <f>+C462-(C$7+F462*C$8)</f>
        <v>-1.6135999976540916E-3</v>
      </c>
      <c r="I462" s="29">
        <f>+C462-(C$7+F462*C$8)</f>
        <v>-1.6135999976540916E-3</v>
      </c>
      <c r="Q462" s="92">
        <f>+C462-15018.5</f>
        <v>33186.836000000003</v>
      </c>
      <c r="AB462" s="29" t="s">
        <v>127</v>
      </c>
      <c r="AG462" s="29" t="s">
        <v>136</v>
      </c>
    </row>
    <row r="463" spans="1:33" s="29" customFormat="1">
      <c r="A463" s="32" t="s">
        <v>194</v>
      </c>
      <c r="B463" s="36"/>
      <c r="C463" s="35">
        <v>48213.8851</v>
      </c>
      <c r="D463" s="35"/>
      <c r="E463" s="29">
        <f>+(C463-C$7)/C$8</f>
        <v>4239.0079863245737</v>
      </c>
      <c r="F463" s="29">
        <f>ROUND(2*E463,0)/2</f>
        <v>4239</v>
      </c>
      <c r="G463" s="29">
        <f>+C463-(C$7+F463*C$8)</f>
        <v>5.6848000022000633E-3</v>
      </c>
      <c r="K463" s="29">
        <f>G463</f>
        <v>5.6848000022000633E-3</v>
      </c>
      <c r="Q463" s="92">
        <f>+C463-15018.5</f>
        <v>33195.3851</v>
      </c>
      <c r="AB463" s="29" t="s">
        <v>146</v>
      </c>
      <c r="AG463" s="29" t="s">
        <v>136</v>
      </c>
    </row>
    <row r="464" spans="1:33" s="29" customFormat="1">
      <c r="A464" s="32" t="s">
        <v>123</v>
      </c>
      <c r="B464" s="36"/>
      <c r="C464" s="35">
        <v>48219.569000000003</v>
      </c>
      <c r="D464" s="35"/>
      <c r="E464" s="29">
        <f>+(C464-C$7)/C$8</f>
        <v>4246.993046525462</v>
      </c>
      <c r="F464" s="29">
        <f>ROUND(2*E464,0)/2</f>
        <v>4247</v>
      </c>
      <c r="G464" s="29">
        <f>+C464-(C$7+F464*C$8)</f>
        <v>-4.9495999919599853E-3</v>
      </c>
      <c r="I464" s="29">
        <f>G464</f>
        <v>-4.9495999919599853E-3</v>
      </c>
      <c r="Q464" s="92">
        <f>+C464-15018.5</f>
        <v>33201.069000000003</v>
      </c>
      <c r="AB464" s="29" t="s">
        <v>127</v>
      </c>
      <c r="AC464" s="29">
        <v>11</v>
      </c>
      <c r="AE464" s="29" t="s">
        <v>124</v>
      </c>
      <c r="AG464" s="29" t="s">
        <v>125</v>
      </c>
    </row>
    <row r="465" spans="1:33" s="29" customFormat="1">
      <c r="A465" s="32" t="s">
        <v>123</v>
      </c>
      <c r="B465" s="36"/>
      <c r="C465" s="35">
        <v>48266.552000000003</v>
      </c>
      <c r="D465" s="35"/>
      <c r="E465" s="29">
        <f>+(C465-C$7)/C$8</f>
        <v>4312.9973892158851</v>
      </c>
      <c r="F465" s="29">
        <f>ROUND(2*E465,0)/2</f>
        <v>4313</v>
      </c>
      <c r="G465" s="29">
        <f>+C465-(C$7+F465*C$8)</f>
        <v>-1.8583999917609617E-3</v>
      </c>
      <c r="I465" s="29">
        <f>G465</f>
        <v>-1.8583999917609617E-3</v>
      </c>
      <c r="Q465" s="92">
        <f>+C465-15018.5</f>
        <v>33248.052000000003</v>
      </c>
      <c r="AB465" s="29" t="s">
        <v>127</v>
      </c>
      <c r="AC465" s="29">
        <v>15</v>
      </c>
      <c r="AE465" s="29" t="s">
        <v>124</v>
      </c>
      <c r="AG465" s="29" t="s">
        <v>125</v>
      </c>
    </row>
    <row r="466" spans="1:33" s="29" customFormat="1">
      <c r="A466" s="32" t="s">
        <v>123</v>
      </c>
      <c r="B466" s="36"/>
      <c r="C466" s="35">
        <v>48480.813999999998</v>
      </c>
      <c r="D466" s="35"/>
      <c r="E466" s="29">
        <f>+(C466-C$7)/C$8</f>
        <v>4614.0046146705172</v>
      </c>
      <c r="F466" s="29">
        <f>ROUND(2*E466,0)/2</f>
        <v>4614</v>
      </c>
      <c r="G466" s="29">
        <f>+C466-(C$7+F466*C$8)</f>
        <v>3.2847999973455444E-3</v>
      </c>
      <c r="I466" s="29">
        <f>G466</f>
        <v>3.2847999973455444E-3</v>
      </c>
      <c r="Q466" s="92">
        <f>+C466-15018.5</f>
        <v>33462.313999999998</v>
      </c>
      <c r="AB466" s="29" t="s">
        <v>127</v>
      </c>
      <c r="AC466" s="29">
        <v>11</v>
      </c>
      <c r="AE466" s="29" t="s">
        <v>124</v>
      </c>
      <c r="AG466" s="29" t="s">
        <v>125</v>
      </c>
    </row>
    <row r="467" spans="1:33" s="29" customFormat="1">
      <c r="A467" s="32" t="s">
        <v>185</v>
      </c>
      <c r="B467" s="36"/>
      <c r="C467" s="35">
        <v>48481.523999999998</v>
      </c>
      <c r="D467" s="35"/>
      <c r="E467" s="29">
        <f>+(C467-C$7)/C$8</f>
        <v>4615.0020623283972</v>
      </c>
      <c r="F467" s="29">
        <f>ROUND(2*E467,0)/2</f>
        <v>4615</v>
      </c>
      <c r="G467" s="29">
        <f>+C467-(C$7+F467*C$8)</f>
        <v>1.4680000022053719E-3</v>
      </c>
      <c r="I467" s="29">
        <f>G467</f>
        <v>1.4680000022053719E-3</v>
      </c>
      <c r="Q467" s="92">
        <f>+C467-15018.5</f>
        <v>33463.023999999998</v>
      </c>
      <c r="AB467" s="29" t="s">
        <v>127</v>
      </c>
      <c r="AG467" s="29" t="s">
        <v>136</v>
      </c>
    </row>
    <row r="468" spans="1:33" s="29" customFormat="1">
      <c r="A468" s="32" t="s">
        <v>185</v>
      </c>
      <c r="B468" s="36"/>
      <c r="C468" s="35">
        <v>48506.423000000003</v>
      </c>
      <c r="D468" s="35"/>
      <c r="E468" s="29">
        <f>+(C468-C$7)/C$8</f>
        <v>4649.981568291174</v>
      </c>
      <c r="F468" s="29">
        <f>ROUND(2*E468,0)/2</f>
        <v>4650</v>
      </c>
      <c r="G468" s="29">
        <f>+C468-(C$7+F468*C$8)</f>
        <v>-1.3119999995979015E-2</v>
      </c>
      <c r="I468" s="29">
        <f>G468</f>
        <v>-1.3119999995979015E-2</v>
      </c>
      <c r="Q468" s="92">
        <f>+C468-15018.5</f>
        <v>33487.923000000003</v>
      </c>
      <c r="AB468" s="29" t="s">
        <v>127</v>
      </c>
      <c r="AG468" s="29" t="s">
        <v>136</v>
      </c>
    </row>
    <row r="469" spans="1:33" s="29" customFormat="1">
      <c r="A469" s="32" t="s">
        <v>123</v>
      </c>
      <c r="B469" s="36"/>
      <c r="C469" s="35">
        <v>48545.587</v>
      </c>
      <c r="D469" s="35"/>
      <c r="E469" s="29">
        <f>+(C469-C$7)/C$8</f>
        <v>4705.0013430422014</v>
      </c>
      <c r="F469" s="29">
        <f>ROUND(2*E469,0)/2</f>
        <v>4705</v>
      </c>
      <c r="G469" s="29">
        <f>+C469-(C$7+F469*C$8)</f>
        <v>9.5600000349804759E-4</v>
      </c>
      <c r="I469" s="29">
        <f>G469</f>
        <v>9.5600000349804759E-4</v>
      </c>
      <c r="Q469" s="92">
        <f>+C469-15018.5</f>
        <v>33527.087</v>
      </c>
      <c r="AB469" s="29" t="s">
        <v>127</v>
      </c>
      <c r="AC469" s="29">
        <v>13</v>
      </c>
      <c r="AE469" s="29" t="s">
        <v>124</v>
      </c>
      <c r="AG469" s="29" t="s">
        <v>125</v>
      </c>
    </row>
    <row r="470" spans="1:33" s="29" customFormat="1">
      <c r="A470" s="32" t="s">
        <v>185</v>
      </c>
      <c r="B470" s="36"/>
      <c r="C470" s="35">
        <v>48859.497000000003</v>
      </c>
      <c r="D470" s="35"/>
      <c r="E470" s="29">
        <f>+(C470-C$7)/C$8</f>
        <v>5145.9996448524471</v>
      </c>
      <c r="F470" s="29">
        <f>ROUND(2*E470,0)/2</f>
        <v>5146</v>
      </c>
      <c r="G470" s="29">
        <f>+C470-(C$7+F470*C$8)</f>
        <v>-2.5279999681515619E-4</v>
      </c>
      <c r="I470" s="29">
        <f>G470</f>
        <v>-2.5279999681515619E-4</v>
      </c>
      <c r="Q470" s="92">
        <f>+C470-15018.5</f>
        <v>33840.997000000003</v>
      </c>
      <c r="AB470" s="29" t="s">
        <v>127</v>
      </c>
      <c r="AG470" s="29" t="s">
        <v>136</v>
      </c>
    </row>
    <row r="471" spans="1:33" s="29" customFormat="1">
      <c r="A471" s="32" t="s">
        <v>185</v>
      </c>
      <c r="B471" s="36"/>
      <c r="C471" s="35">
        <v>48859.5</v>
      </c>
      <c r="D471" s="35"/>
      <c r="E471" s="29">
        <f>+(C471-C$7)/C$8</f>
        <v>5146.0038594200114</v>
      </c>
      <c r="F471" s="29">
        <f>ROUND(2*E471,0)/2</f>
        <v>5146</v>
      </c>
      <c r="G471" s="29">
        <f>+C471-(C$7+F471*C$8)</f>
        <v>2.7472000001580454E-3</v>
      </c>
      <c r="I471" s="29">
        <f>G471</f>
        <v>2.7472000001580454E-3</v>
      </c>
      <c r="Q471" s="92">
        <f>+C471-15018.5</f>
        <v>33841</v>
      </c>
      <c r="AB471" s="29" t="s">
        <v>127</v>
      </c>
      <c r="AG471" s="29" t="s">
        <v>136</v>
      </c>
    </row>
    <row r="472" spans="1:33" s="29" customFormat="1">
      <c r="A472" s="32" t="s">
        <v>185</v>
      </c>
      <c r="B472" s="36"/>
      <c r="C472" s="35">
        <v>48859.506999999998</v>
      </c>
      <c r="D472" s="35"/>
      <c r="E472" s="29">
        <f>+(C472-C$7)/C$8</f>
        <v>5146.0136934110014</v>
      </c>
      <c r="F472" s="29">
        <f>ROUND(2*E472,0)/2</f>
        <v>5146</v>
      </c>
      <c r="G472" s="29">
        <f>+C472-(C$7+F472*C$8)</f>
        <v>9.7471999979461543E-3</v>
      </c>
      <c r="I472" s="29">
        <f>G472</f>
        <v>9.7471999979461543E-3</v>
      </c>
      <c r="Q472" s="92">
        <f>+C472-15018.5</f>
        <v>33841.006999999998</v>
      </c>
      <c r="AB472" s="29" t="s">
        <v>127</v>
      </c>
      <c r="AG472" s="29" t="s">
        <v>136</v>
      </c>
    </row>
    <row r="473" spans="1:33" s="29" customFormat="1">
      <c r="A473" s="32" t="s">
        <v>185</v>
      </c>
      <c r="B473" s="36"/>
      <c r="C473" s="35">
        <v>48859.512000000002</v>
      </c>
      <c r="D473" s="35"/>
      <c r="E473" s="29">
        <f>+(C473-C$7)/C$8</f>
        <v>5146.0207176902886</v>
      </c>
      <c r="F473" s="29">
        <f>ROUND(2*E473,0)/2</f>
        <v>5146</v>
      </c>
      <c r="G473" s="29">
        <f>+C473-(C$7+F473*C$8)</f>
        <v>1.4747200002602767E-2</v>
      </c>
      <c r="I473" s="29">
        <f>G473</f>
        <v>1.4747200002602767E-2</v>
      </c>
      <c r="Q473" s="92">
        <f>+C473-15018.5</f>
        <v>33841.012000000002</v>
      </c>
      <c r="AB473" s="29" t="s">
        <v>127</v>
      </c>
      <c r="AG473" s="29" t="s">
        <v>136</v>
      </c>
    </row>
    <row r="474" spans="1:33" s="29" customFormat="1">
      <c r="A474" s="32" t="s">
        <v>123</v>
      </c>
      <c r="B474" s="36"/>
      <c r="C474" s="35">
        <v>48863.766000000003</v>
      </c>
      <c r="D474" s="35"/>
      <c r="E474" s="29">
        <f>+(C474-C$7)/C$8</f>
        <v>5151.9969745024364</v>
      </c>
      <c r="F474" s="29">
        <f>ROUND(2*E474,0)/2</f>
        <v>5152</v>
      </c>
      <c r="G474" s="29">
        <f>+C474-(C$7+F474*C$8)</f>
        <v>-2.1535999912885018E-3</v>
      </c>
      <c r="I474" s="29">
        <f>G474</f>
        <v>-2.1535999912885018E-3</v>
      </c>
      <c r="Q474" s="92">
        <f>+C474-15018.5</f>
        <v>33845.266000000003</v>
      </c>
      <c r="AB474" s="29" t="s">
        <v>127</v>
      </c>
      <c r="AC474" s="29">
        <v>14</v>
      </c>
      <c r="AE474" s="29" t="s">
        <v>174</v>
      </c>
      <c r="AG474" s="29" t="s">
        <v>125</v>
      </c>
    </row>
    <row r="475" spans="1:33" s="29" customFormat="1">
      <c r="A475" s="32" t="s">
        <v>123</v>
      </c>
      <c r="B475" s="36"/>
      <c r="C475" s="35">
        <v>48873.733</v>
      </c>
      <c r="D475" s="35"/>
      <c r="E475" s="29">
        <f>+(C475-C$7)/C$8</f>
        <v>5165.9991728208752</v>
      </c>
      <c r="F475" s="29">
        <f>ROUND(2*E475,0)/2</f>
        <v>5166</v>
      </c>
      <c r="G475" s="29">
        <f>+C475-(C$7+F475*C$8)</f>
        <v>-5.8879999414784834E-4</v>
      </c>
      <c r="I475" s="29">
        <f>G475</f>
        <v>-5.8879999414784834E-4</v>
      </c>
      <c r="Q475" s="92">
        <f>+C475-15018.5</f>
        <v>33855.233</v>
      </c>
      <c r="AB475" s="29" t="s">
        <v>127</v>
      </c>
      <c r="AC475" s="29">
        <v>11</v>
      </c>
      <c r="AE475" s="29" t="s">
        <v>189</v>
      </c>
      <c r="AG475" s="29" t="s">
        <v>125</v>
      </c>
    </row>
    <row r="476" spans="1:33">
      <c r="A476" s="25" t="s">
        <v>195</v>
      </c>
      <c r="B476" s="26" t="s">
        <v>45</v>
      </c>
      <c r="C476" s="27">
        <v>48894.375999999997</v>
      </c>
      <c r="D476" s="28"/>
      <c r="E476" s="29">
        <f>+(C476-C$7)/C$8</f>
        <v>5194.9996122597822</v>
      </c>
      <c r="F476" s="29">
        <f>ROUND(2*E476,0)/2</f>
        <v>5195</v>
      </c>
      <c r="G476" s="29">
        <f>+C476-(C$7+F476*C$8)</f>
        <v>-2.7599999884841964E-4</v>
      </c>
      <c r="H476" s="29"/>
      <c r="I476" s="29">
        <f>+C476-(C$7+F476*C$8)</f>
        <v>-2.7599999884841964E-4</v>
      </c>
      <c r="J476" s="29"/>
      <c r="K476" s="29"/>
      <c r="L476" s="29"/>
      <c r="M476" s="29"/>
      <c r="N476" s="29"/>
      <c r="O476" s="29"/>
      <c r="P476" s="29"/>
      <c r="Q476" s="92">
        <f>+C476-15018.5</f>
        <v>33875.875999999997</v>
      </c>
    </row>
    <row r="477" spans="1:33" s="29" customFormat="1">
      <c r="A477" s="35" t="s">
        <v>196</v>
      </c>
      <c r="B477" s="36" t="s">
        <v>68</v>
      </c>
      <c r="C477" s="35">
        <v>48935.300199999998</v>
      </c>
      <c r="D477" s="35">
        <v>8.0000000000000004E-4</v>
      </c>
      <c r="E477" s="29">
        <f>+(C477-C$7)/C$8</f>
        <v>5252.4922142888454</v>
      </c>
      <c r="F477" s="29">
        <f>ROUND(2*E477,0)/2</f>
        <v>5252.5</v>
      </c>
      <c r="G477" s="29">
        <f>+C477-(C$7+F477*C$8)</f>
        <v>-5.5419999989680946E-3</v>
      </c>
      <c r="J477" s="29">
        <f>G477</f>
        <v>-5.5419999989680946E-3</v>
      </c>
      <c r="Q477" s="92">
        <f>+C477-15018.5</f>
        <v>33916.800199999998</v>
      </c>
    </row>
    <row r="478" spans="1:33" s="29" customFormat="1">
      <c r="A478" s="35" t="s">
        <v>196</v>
      </c>
      <c r="B478" s="36" t="s">
        <v>45</v>
      </c>
      <c r="C478" s="35">
        <v>48939.216099999998</v>
      </c>
      <c r="D478" s="35">
        <v>2.9999999999999997E-4</v>
      </c>
      <c r="E478" s="29">
        <f>+(C478-C$7)/C$8</f>
        <v>5257.9934893360205</v>
      </c>
      <c r="F478" s="29">
        <f>ROUND(2*E478,0)/2</f>
        <v>5258</v>
      </c>
      <c r="G478" s="29">
        <f>+C478-(C$7+F478*C$8)</f>
        <v>-4.6344000002136454E-3</v>
      </c>
      <c r="J478" s="29">
        <f>G478</f>
        <v>-4.6344000002136454E-3</v>
      </c>
      <c r="Q478" s="92">
        <f>+C478-15018.5</f>
        <v>33920.716099999998</v>
      </c>
    </row>
    <row r="479" spans="1:33" s="29" customFormat="1">
      <c r="A479" s="32" t="s">
        <v>185</v>
      </c>
      <c r="B479" s="36"/>
      <c r="C479" s="35">
        <v>49215.413</v>
      </c>
      <c r="D479" s="35"/>
      <c r="E479" s="29">
        <f>+(C479-C$7)/C$8</f>
        <v>5646.0103217569504</v>
      </c>
      <c r="F479" s="29">
        <f>ROUND(2*E479,0)/2</f>
        <v>5646</v>
      </c>
      <c r="G479" s="29">
        <f>+C479-(C$7+F479*C$8)</f>
        <v>7.347200000367593E-3</v>
      </c>
      <c r="I479" s="29">
        <f>G479</f>
        <v>7.347200000367593E-3</v>
      </c>
      <c r="Q479" s="92">
        <f>+C479-15018.5</f>
        <v>34196.913</v>
      </c>
      <c r="AB479" s="29" t="s">
        <v>127</v>
      </c>
      <c r="AG479" s="29" t="s">
        <v>136</v>
      </c>
    </row>
    <row r="480" spans="1:33" s="29" customFormat="1">
      <c r="A480" s="32" t="s">
        <v>123</v>
      </c>
      <c r="B480" s="36"/>
      <c r="C480" s="35">
        <v>49224.65</v>
      </c>
      <c r="D480" s="35"/>
      <c r="E480" s="29">
        <f>+(C480-C$7)/C$8</f>
        <v>5658.9869753003914</v>
      </c>
      <c r="F480" s="29">
        <f>ROUND(2*E480,0)/2</f>
        <v>5659</v>
      </c>
      <c r="G480" s="29">
        <f>+C480-(C$7+F480*C$8)</f>
        <v>-9.271199996874202E-3</v>
      </c>
      <c r="I480" s="29">
        <f>G480</f>
        <v>-9.271199996874202E-3</v>
      </c>
      <c r="Q480" s="92">
        <f>+C480-15018.5</f>
        <v>34206.15</v>
      </c>
      <c r="AB480" s="29" t="s">
        <v>127</v>
      </c>
      <c r="AC480" s="29">
        <v>12</v>
      </c>
      <c r="AE480" s="29" t="s">
        <v>175</v>
      </c>
      <c r="AG480" s="29" t="s">
        <v>125</v>
      </c>
    </row>
    <row r="481" spans="1:33" s="29" customFormat="1">
      <c r="A481" s="32" t="s">
        <v>123</v>
      </c>
      <c r="B481" s="36"/>
      <c r="C481" s="35">
        <v>49241.735000000001</v>
      </c>
      <c r="D481" s="35"/>
      <c r="E481" s="29">
        <f>+(C481-C$7)/C$8</f>
        <v>5682.9889376030505</v>
      </c>
      <c r="F481" s="29">
        <f>ROUND(2*E481,0)/2</f>
        <v>5683</v>
      </c>
      <c r="G481" s="29">
        <f>+C481-(C$7+F481*C$8)</f>
        <v>-7.8743999983998947E-3</v>
      </c>
      <c r="I481" s="29">
        <f>G481</f>
        <v>-7.8743999983998947E-3</v>
      </c>
      <c r="Q481" s="92">
        <f>+C481-15018.5</f>
        <v>34223.235000000001</v>
      </c>
      <c r="AB481" s="29" t="s">
        <v>127</v>
      </c>
      <c r="AC481" s="29">
        <v>12</v>
      </c>
      <c r="AE481" s="29" t="s">
        <v>174</v>
      </c>
      <c r="AG481" s="29" t="s">
        <v>125</v>
      </c>
    </row>
    <row r="482" spans="1:33" s="29" customFormat="1">
      <c r="A482" s="35" t="s">
        <v>196</v>
      </c>
      <c r="B482" s="36" t="s">
        <v>68</v>
      </c>
      <c r="C482" s="35">
        <v>49246.363100000002</v>
      </c>
      <c r="D482" s="35">
        <v>5.9999999999999995E-4</v>
      </c>
      <c r="E482" s="29">
        <f>+(C482-C$7)/C$8</f>
        <v>5689.4907509909917</v>
      </c>
      <c r="F482" s="29">
        <f>ROUND(2*E482,0)/2</f>
        <v>5689.5</v>
      </c>
      <c r="G482" s="29">
        <f>+C482-(C$7+F482*C$8)</f>
        <v>-6.5835999921546318E-3</v>
      </c>
      <c r="J482" s="29">
        <f>G482</f>
        <v>-6.5835999921546318E-3</v>
      </c>
      <c r="Q482" s="92">
        <f>+C482-15018.5</f>
        <v>34227.863100000002</v>
      </c>
    </row>
    <row r="483" spans="1:33" s="29" customFormat="1">
      <c r="A483" s="35" t="s">
        <v>196</v>
      </c>
      <c r="B483" s="36" t="s">
        <v>68</v>
      </c>
      <c r="C483" s="35">
        <v>49248.496299999999</v>
      </c>
      <c r="D483" s="35">
        <v>5.0000000000000001E-4</v>
      </c>
      <c r="E483" s="29">
        <f>+(C483-C$7)/C$8</f>
        <v>5692.4875895033683</v>
      </c>
      <c r="F483" s="29">
        <f>ROUND(2*E483,0)/2</f>
        <v>5692.5</v>
      </c>
      <c r="G483" s="29">
        <f>+C483-(C$7+F483*C$8)</f>
        <v>-8.834000000206288E-3</v>
      </c>
      <c r="J483" s="29">
        <f>G483</f>
        <v>-8.834000000206288E-3</v>
      </c>
      <c r="Q483" s="92">
        <f>+C483-15018.5</f>
        <v>34229.996299999999</v>
      </c>
    </row>
    <row r="484" spans="1:33" s="29" customFormat="1">
      <c r="A484" s="35" t="s">
        <v>196</v>
      </c>
      <c r="B484" s="36" t="s">
        <v>68</v>
      </c>
      <c r="C484" s="35">
        <v>49276.2546</v>
      </c>
      <c r="D484" s="35">
        <v>6.9999999999999999E-4</v>
      </c>
      <c r="E484" s="29">
        <f>+(C484-C$7)/C$8</f>
        <v>5731.4839998156867</v>
      </c>
      <c r="F484" s="29">
        <f>ROUND(2*E484,0)/2</f>
        <v>5731.5</v>
      </c>
      <c r="G484" s="29">
        <f>+C484-(C$7+F484*C$8)</f>
        <v>-1.1389200000849087E-2</v>
      </c>
      <c r="J484" s="29">
        <f>G484</f>
        <v>-1.1389200000849087E-2</v>
      </c>
      <c r="Q484" s="92">
        <f>+C484-15018.5</f>
        <v>34257.7546</v>
      </c>
    </row>
    <row r="485" spans="1:33" s="29" customFormat="1">
      <c r="A485" s="35" t="s">
        <v>196</v>
      </c>
      <c r="B485" s="36" t="s">
        <v>45</v>
      </c>
      <c r="C485" s="35">
        <v>49277.325900000003</v>
      </c>
      <c r="D485" s="35">
        <v>1E-4</v>
      </c>
      <c r="E485" s="29">
        <f>+(C485-C$7)/C$8</f>
        <v>5732.9890218944056</v>
      </c>
      <c r="F485" s="29">
        <f>ROUND(2*E485,0)/2</f>
        <v>5733</v>
      </c>
      <c r="G485" s="29">
        <f>+C485-(C$7+F485*C$8)</f>
        <v>-7.8143999926396646E-3</v>
      </c>
      <c r="J485" s="29">
        <f>G485</f>
        <v>-7.8143999926396646E-3</v>
      </c>
      <c r="Q485" s="92">
        <f>+C485-15018.5</f>
        <v>34258.825900000003</v>
      </c>
    </row>
    <row r="486" spans="1:33" s="29" customFormat="1">
      <c r="A486" s="32" t="s">
        <v>123</v>
      </c>
      <c r="B486" s="36"/>
      <c r="C486" s="35">
        <v>49333.56</v>
      </c>
      <c r="D486" s="35"/>
      <c r="E486" s="29">
        <f>+(C486-C$7)/C$8</f>
        <v>5811.9898265958318</v>
      </c>
      <c r="F486" s="29">
        <f>ROUND(2*E486,0)/2</f>
        <v>5812</v>
      </c>
      <c r="G486" s="29">
        <f>+C486-(C$7+F486*C$8)</f>
        <v>-7.2416000039083883E-3</v>
      </c>
      <c r="I486" s="29">
        <f>G486</f>
        <v>-7.2416000039083883E-3</v>
      </c>
      <c r="Q486" s="92">
        <f>+C486-15018.5</f>
        <v>34315.06</v>
      </c>
      <c r="AB486" s="29" t="s">
        <v>127</v>
      </c>
      <c r="AC486" s="29">
        <v>13</v>
      </c>
      <c r="AE486" s="29" t="s">
        <v>124</v>
      </c>
      <c r="AG486" s="29" t="s">
        <v>125</v>
      </c>
    </row>
    <row r="487" spans="1:33" s="29" customFormat="1">
      <c r="A487" s="32" t="s">
        <v>197</v>
      </c>
      <c r="B487" s="36"/>
      <c r="C487" s="35">
        <v>49543.544000000002</v>
      </c>
      <c r="D487" s="35">
        <v>3.0000000000000001E-3</v>
      </c>
      <c r="E487" s="29">
        <f>+(C487-C$7)/C$8</f>
        <v>6106.9870786977826</v>
      </c>
      <c r="F487" s="29">
        <f>ROUND(2*E487,0)/2</f>
        <v>6107</v>
      </c>
      <c r="G487" s="29">
        <f>+C487-(C$7+F487*C$8)</f>
        <v>-9.1975999966962263E-3</v>
      </c>
      <c r="I487" s="29">
        <f>+C487-(C$7+F487*C$8)</f>
        <v>-9.1975999966962263E-3</v>
      </c>
      <c r="Q487" s="92">
        <f>+C487-15018.5</f>
        <v>34525.044000000002</v>
      </c>
      <c r="AB487" s="29" t="s">
        <v>127</v>
      </c>
      <c r="AC487" s="29">
        <v>8</v>
      </c>
      <c r="AE487" s="29" t="s">
        <v>198</v>
      </c>
      <c r="AG487" s="29" t="s">
        <v>74</v>
      </c>
    </row>
    <row r="488" spans="1:33" s="29" customFormat="1">
      <c r="A488" s="32" t="s">
        <v>199</v>
      </c>
      <c r="B488" s="36"/>
      <c r="C488" s="35">
        <v>49543.55</v>
      </c>
      <c r="D488" s="35">
        <v>7.0000000000000001E-3</v>
      </c>
      <c r="E488" s="29">
        <f>+(C488-C$7)/C$8</f>
        <v>6106.9955078329212</v>
      </c>
      <c r="F488" s="29">
        <f>ROUND(2*E488,0)/2</f>
        <v>6107</v>
      </c>
      <c r="G488" s="29">
        <f>+C488-(C$7+F488*C$8)</f>
        <v>-3.1975999954738654E-3</v>
      </c>
      <c r="I488" s="29">
        <f>+C488-(C$7+F488*C$8)</f>
        <v>-3.1975999954738654E-3</v>
      </c>
      <c r="Q488" s="92">
        <f>+C488-15018.5</f>
        <v>34525.050000000003</v>
      </c>
      <c r="AB488" s="29" t="s">
        <v>127</v>
      </c>
      <c r="AC488" s="29">
        <v>9</v>
      </c>
      <c r="AE488" s="29" t="s">
        <v>200</v>
      </c>
      <c r="AG488" s="29" t="s">
        <v>74</v>
      </c>
    </row>
    <row r="489" spans="1:33" s="29" customFormat="1">
      <c r="A489" s="35" t="s">
        <v>196</v>
      </c>
      <c r="B489" s="36" t="s">
        <v>45</v>
      </c>
      <c r="C489" s="35">
        <v>49553.508500000004</v>
      </c>
      <c r="D489" s="35">
        <v>1E-4</v>
      </c>
      <c r="E489" s="29">
        <f>+(C489-C$7)/C$8</f>
        <v>6120.9857648765892</v>
      </c>
      <c r="F489" s="29">
        <f>ROUND(2*E489,0)/2</f>
        <v>6121</v>
      </c>
      <c r="G489" s="29">
        <f>+C489-(C$7+F489*C$8)</f>
        <v>-1.0132799994607922E-2</v>
      </c>
      <c r="J489" s="29">
        <f>G489</f>
        <v>-1.0132799994607922E-2</v>
      </c>
      <c r="Q489" s="92">
        <f>+C489-15018.5</f>
        <v>34535.008500000004</v>
      </c>
    </row>
    <row r="490" spans="1:33" s="29" customFormat="1">
      <c r="A490" s="32" t="s">
        <v>123</v>
      </c>
      <c r="B490" s="36"/>
      <c r="C490" s="35">
        <v>49602.63</v>
      </c>
      <c r="D490" s="35"/>
      <c r="E490" s="29">
        <f>+(C490-C$7)/C$8</f>
        <v>6189.9943918154213</v>
      </c>
      <c r="F490" s="29">
        <f>ROUND(2*E490,0)/2</f>
        <v>6190</v>
      </c>
      <c r="G490" s="29">
        <f>+C490-(C$7+F490*C$8)</f>
        <v>-3.9919999981066212E-3</v>
      </c>
      <c r="I490" s="29">
        <f>G490</f>
        <v>-3.9919999981066212E-3</v>
      </c>
      <c r="Q490" s="92">
        <f>+C490-15018.5</f>
        <v>34584.129999999997</v>
      </c>
      <c r="AB490" s="29" t="s">
        <v>127</v>
      </c>
      <c r="AC490" s="29">
        <v>14</v>
      </c>
      <c r="AE490" s="29" t="s">
        <v>124</v>
      </c>
      <c r="AG490" s="29" t="s">
        <v>125</v>
      </c>
    </row>
    <row r="491" spans="1:33">
      <c r="A491" s="25" t="s">
        <v>201</v>
      </c>
      <c r="B491" s="26" t="s">
        <v>45</v>
      </c>
      <c r="C491" s="27">
        <v>49743.563999999998</v>
      </c>
      <c r="D491" s="28"/>
      <c r="E491" s="29">
        <f>+(C491-C$7)/C$8</f>
        <v>6387.9863470488481</v>
      </c>
      <c r="F491" s="29">
        <f>ROUND(2*E491,0)/2</f>
        <v>6388</v>
      </c>
      <c r="G491" s="29">
        <f>+C491-(C$7+F491*C$8)</f>
        <v>-9.7183999969274737E-3</v>
      </c>
      <c r="H491" s="29"/>
      <c r="I491" s="29">
        <f>+C491-(C$7+F491*C$8)</f>
        <v>-9.7183999969274737E-3</v>
      </c>
      <c r="J491" s="29"/>
      <c r="K491" s="29"/>
      <c r="M491" s="29"/>
      <c r="N491" s="29"/>
      <c r="O491" s="29"/>
      <c r="P491" s="29"/>
      <c r="Q491" s="92">
        <f>+C491-15018.5</f>
        <v>34725.063999999998</v>
      </c>
    </row>
    <row r="492" spans="1:33">
      <c r="A492" s="25" t="s">
        <v>202</v>
      </c>
      <c r="B492" s="26" t="s">
        <v>45</v>
      </c>
      <c r="C492" s="27">
        <v>49948.577499999999</v>
      </c>
      <c r="D492" s="28"/>
      <c r="E492" s="29">
        <f>+(C492-C$7)/C$8</f>
        <v>6676.0007631177032</v>
      </c>
      <c r="F492" s="29">
        <f>ROUND(2*E492,0)/2</f>
        <v>6676</v>
      </c>
      <c r="G492" s="29">
        <f>+C492-(C$7+F492*C$8)</f>
        <v>5.4320000344887376E-4</v>
      </c>
      <c r="H492" s="29"/>
      <c r="I492" s="29"/>
      <c r="J492" s="29">
        <f>+C492-(C$7+F492*C$8)</f>
        <v>5.4320000344887376E-4</v>
      </c>
      <c r="K492" s="29"/>
      <c r="M492" s="29"/>
      <c r="N492" s="29"/>
      <c r="O492" s="29"/>
      <c r="P492" s="29"/>
      <c r="Q492" s="92">
        <f>+C492-15018.5</f>
        <v>34930.077499999999</v>
      </c>
    </row>
    <row r="493" spans="1:33">
      <c r="A493" s="25" t="s">
        <v>201</v>
      </c>
      <c r="B493" s="26" t="s">
        <v>45</v>
      </c>
      <c r="C493" s="27">
        <v>49950.701999999997</v>
      </c>
      <c r="D493" s="28"/>
      <c r="E493" s="29">
        <f>+(C493-C$7)/C$8</f>
        <v>6678.985379384133</v>
      </c>
      <c r="F493" s="29">
        <f>ROUND(2*E493,0)/2</f>
        <v>6679</v>
      </c>
      <c r="G493" s="29">
        <f>+C493-(C$7+F493*C$8)</f>
        <v>-1.0407200003101025E-2</v>
      </c>
      <c r="H493" s="29"/>
      <c r="I493" s="29">
        <f>+C493-(C$7+F493*C$8)</f>
        <v>-1.0407200003101025E-2</v>
      </c>
      <c r="J493" s="29"/>
      <c r="K493" s="29"/>
      <c r="M493" s="29"/>
      <c r="N493" s="29"/>
      <c r="O493" s="29"/>
      <c r="P493" s="29"/>
      <c r="Q493" s="92">
        <f>+C493-15018.5</f>
        <v>34932.201999999997</v>
      </c>
    </row>
    <row r="494" spans="1:33" s="29" customFormat="1">
      <c r="A494" s="37" t="s">
        <v>203</v>
      </c>
      <c r="B494" s="38"/>
      <c r="C494" s="37">
        <v>50008.359900000003</v>
      </c>
      <c r="D494" s="37"/>
      <c r="E494" s="29">
        <f>+(C494-C$7)/C$8</f>
        <v>6759.98641785359</v>
      </c>
      <c r="F494" s="29">
        <f>ROUND(2*E494,0)/2</f>
        <v>6760</v>
      </c>
      <c r="G494" s="29">
        <f>+C494-(C$7+F494*C$8)</f>
        <v>-9.6679999915068038E-3</v>
      </c>
      <c r="J494" s="29">
        <f>G494</f>
        <v>-9.6679999915068038E-3</v>
      </c>
      <c r="Q494" s="92">
        <f>+C494-15018.5</f>
        <v>34989.859900000003</v>
      </c>
    </row>
    <row r="495" spans="1:33" s="29" customFormat="1">
      <c r="A495" s="32" t="s">
        <v>204</v>
      </c>
      <c r="B495" s="36"/>
      <c r="C495" s="35">
        <v>50008.3603</v>
      </c>
      <c r="D495" s="35">
        <v>0</v>
      </c>
      <c r="E495" s="29">
        <f>+(C495-C$7)/C$8</f>
        <v>6759.9869797959282</v>
      </c>
      <c r="F495" s="29">
        <f>ROUND(2*E495,0)/2</f>
        <v>6760</v>
      </c>
      <c r="G495" s="29">
        <f>+C495-(C$7+F495*C$8)</f>
        <v>-9.2679999943356961E-3</v>
      </c>
      <c r="J495" s="29">
        <f>G495</f>
        <v>-9.2679999943356961E-3</v>
      </c>
      <c r="Q495" s="92">
        <f>+C495-15018.5</f>
        <v>34989.8603</v>
      </c>
      <c r="AB495" s="29" t="s">
        <v>146</v>
      </c>
      <c r="AC495" s="29">
        <v>59</v>
      </c>
      <c r="AE495" s="29" t="s">
        <v>205</v>
      </c>
      <c r="AG495" s="29" t="s">
        <v>74</v>
      </c>
    </row>
    <row r="496" spans="1:33">
      <c r="A496" s="25" t="s">
        <v>202</v>
      </c>
      <c r="B496" s="26" t="s">
        <v>45</v>
      </c>
      <c r="C496" s="27">
        <v>50013.341699999997</v>
      </c>
      <c r="D496" s="28"/>
      <c r="E496" s="29">
        <f>+(C496-C$7)/C$8</f>
        <v>6766.9851287578485</v>
      </c>
      <c r="F496" s="29">
        <f>ROUND(2*E496,0)/2</f>
        <v>6767</v>
      </c>
      <c r="G496" s="29">
        <f>+C496-(C$7+F496*C$8)</f>
        <v>-1.0585600000922568E-2</v>
      </c>
      <c r="H496" s="29"/>
      <c r="I496" s="29"/>
      <c r="J496" s="29">
        <f>+C496-(C$7+F496*C$8)</f>
        <v>-1.0585600000922568E-2</v>
      </c>
      <c r="K496" s="29"/>
      <c r="M496" s="29"/>
      <c r="N496" s="29"/>
      <c r="O496" s="29"/>
      <c r="P496" s="29"/>
      <c r="Q496" s="92">
        <f>+C496-15018.5</f>
        <v>34994.841699999997</v>
      </c>
    </row>
    <row r="497" spans="1:33">
      <c r="A497" s="25" t="s">
        <v>201</v>
      </c>
      <c r="B497" s="26" t="s">
        <v>45</v>
      </c>
      <c r="C497" s="27">
        <v>50044.67</v>
      </c>
      <c r="D497" s="28"/>
      <c r="E497" s="29">
        <f>+(C497-C$7)/C$8</f>
        <v>6810.996874476692</v>
      </c>
      <c r="F497" s="29">
        <f>ROUND(2*E497,0)/2</f>
        <v>6811</v>
      </c>
      <c r="G497" s="29">
        <f>+C497-(C$7+F497*C$8)</f>
        <v>-2.2248000022955239E-3</v>
      </c>
      <c r="H497" s="29"/>
      <c r="I497" s="29">
        <f>+C497-(C$7+F497*C$8)</f>
        <v>-2.2248000022955239E-3</v>
      </c>
      <c r="J497" s="29"/>
      <c r="K497" s="29"/>
      <c r="M497" s="29"/>
      <c r="N497" s="29"/>
      <c r="O497" s="29"/>
      <c r="P497" s="29"/>
      <c r="Q497" s="92">
        <f>+C497-15018.5</f>
        <v>35026.17</v>
      </c>
    </row>
    <row r="498" spans="1:33" s="29" customFormat="1">
      <c r="A498" s="35" t="s">
        <v>196</v>
      </c>
      <c r="B498" s="36" t="s">
        <v>45</v>
      </c>
      <c r="C498" s="35">
        <v>50050.356399999997</v>
      </c>
      <c r="D498" s="35">
        <v>1E-4</v>
      </c>
      <c r="E498" s="29">
        <f>+(C498-C$7)/C$8</f>
        <v>6818.9854468172134</v>
      </c>
      <c r="F498" s="29">
        <f>ROUND(2*E498,0)/2</f>
        <v>6819</v>
      </c>
      <c r="G498" s="29">
        <f>+C498-(C$7+F498*C$8)</f>
        <v>-1.0359200001403224E-2</v>
      </c>
      <c r="J498" s="29">
        <f>G498</f>
        <v>-1.0359200001403224E-2</v>
      </c>
      <c r="Q498" s="92">
        <f>+C498-15018.5</f>
        <v>35031.856399999997</v>
      </c>
    </row>
    <row r="499" spans="1:33">
      <c r="A499" s="25" t="s">
        <v>201</v>
      </c>
      <c r="B499" s="26" t="s">
        <v>45</v>
      </c>
      <c r="C499" s="27">
        <v>50313.737000000001</v>
      </c>
      <c r="D499" s="28"/>
      <c r="E499" s="29">
        <f>+(C499-C$7)/C$8</f>
        <v>7188.9972251287172</v>
      </c>
      <c r="F499" s="29">
        <f>ROUND(2*E499,0)/2</f>
        <v>7189</v>
      </c>
      <c r="G499" s="29">
        <f>+C499-(C$7+F499*C$8)</f>
        <v>-1.975200000742916E-3</v>
      </c>
      <c r="H499" s="29"/>
      <c r="I499" s="29">
        <f>+C499-(C$7+F499*C$8)</f>
        <v>-1.975200000742916E-3</v>
      </c>
      <c r="J499" s="29"/>
      <c r="K499" s="29"/>
      <c r="M499" s="29"/>
      <c r="N499" s="29"/>
      <c r="O499" s="29"/>
      <c r="P499" s="29"/>
      <c r="Q499" s="92">
        <f>+C499-15018.5</f>
        <v>35295.237000000001</v>
      </c>
    </row>
    <row r="500" spans="1:33">
      <c r="A500" s="25" t="s">
        <v>201</v>
      </c>
      <c r="B500" s="26" t="s">
        <v>45</v>
      </c>
      <c r="C500" s="27">
        <v>50318.714</v>
      </c>
      <c r="D500" s="28"/>
      <c r="E500" s="29">
        <f>+(C500-C$7)/C$8</f>
        <v>7195.9891927248727</v>
      </c>
      <c r="F500" s="29">
        <f>ROUND(2*E500,0)/2</f>
        <v>7196</v>
      </c>
      <c r="G500" s="29">
        <f>+C500-(C$7+F500*C$8)</f>
        <v>-7.6927999980398454E-3</v>
      </c>
      <c r="H500" s="29"/>
      <c r="I500" s="29">
        <f>+C500-(C$7+F500*C$8)</f>
        <v>-7.6927999980398454E-3</v>
      </c>
      <c r="J500" s="29"/>
      <c r="K500" s="29"/>
      <c r="M500" s="29"/>
      <c r="N500" s="29"/>
      <c r="O500" s="29"/>
      <c r="P500" s="29"/>
      <c r="Q500" s="92">
        <f>+C500-15018.5</f>
        <v>35300.214</v>
      </c>
    </row>
    <row r="501" spans="1:33">
      <c r="A501" s="25" t="s">
        <v>202</v>
      </c>
      <c r="B501" s="26" t="s">
        <v>45</v>
      </c>
      <c r="C501" s="27">
        <v>50368.541400000002</v>
      </c>
      <c r="D501" s="28"/>
      <c r="E501" s="29">
        <f>+(C501-C$7)/C$8</f>
        <v>7265.989507412587</v>
      </c>
      <c r="F501" s="29">
        <f>ROUND(2*E501,0)/2</f>
        <v>7266</v>
      </c>
      <c r="G501" s="29">
        <f>+C501-(C$7+F501*C$8)</f>
        <v>-7.4687999949674122E-3</v>
      </c>
      <c r="H501" s="29"/>
      <c r="I501" s="29"/>
      <c r="J501" s="29">
        <f>+C501-(C$7+F501*C$8)</f>
        <v>-7.4687999949674122E-3</v>
      </c>
      <c r="K501" s="29"/>
      <c r="M501" s="29"/>
      <c r="N501" s="29"/>
      <c r="O501" s="29"/>
      <c r="P501" s="29"/>
      <c r="Q501" s="92">
        <f>+C501-15018.5</f>
        <v>35350.041400000002</v>
      </c>
    </row>
    <row r="502" spans="1:33" s="29" customFormat="1">
      <c r="A502" s="32" t="s">
        <v>206</v>
      </c>
      <c r="B502" s="36"/>
      <c r="C502" s="35">
        <v>50376.368600000002</v>
      </c>
      <c r="D502" s="35">
        <v>1E-4</v>
      </c>
      <c r="E502" s="29">
        <f>+(C502-C$7)/C$8</f>
        <v>7276.9855951699983</v>
      </c>
      <c r="F502" s="29">
        <f>ROUND(2*E502,0)/2</f>
        <v>7277</v>
      </c>
      <c r="G502" s="29">
        <f>+C502-(C$7+F502*C$8)</f>
        <v>-1.0253599997668061E-2</v>
      </c>
      <c r="J502" s="29">
        <f>G502</f>
        <v>-1.0253599997668061E-2</v>
      </c>
      <c r="Q502" s="92">
        <f>+C502-15018.5</f>
        <v>35357.868600000002</v>
      </c>
      <c r="AB502" s="29" t="s">
        <v>207</v>
      </c>
      <c r="AG502" s="29" t="s">
        <v>136</v>
      </c>
    </row>
    <row r="503" spans="1:33" s="29" customFormat="1">
      <c r="A503" s="32" t="s">
        <v>208</v>
      </c>
      <c r="B503" s="36"/>
      <c r="C503" s="37">
        <v>50376.368600000002</v>
      </c>
      <c r="D503" s="37">
        <v>1E-4</v>
      </c>
      <c r="E503" s="29">
        <f>+(C503-C$7)/C$8</f>
        <v>7276.9855951699983</v>
      </c>
      <c r="F503" s="29">
        <f>ROUND(2*E503,0)/2</f>
        <v>7277</v>
      </c>
      <c r="G503" s="29">
        <f>+C503-(C$7+F503*C$8)</f>
        <v>-1.0253599997668061E-2</v>
      </c>
      <c r="J503" s="29">
        <f>G503</f>
        <v>-1.0253599997668061E-2</v>
      </c>
      <c r="Q503" s="92">
        <f>+C503-15018.5</f>
        <v>35357.868600000002</v>
      </c>
    </row>
    <row r="504" spans="1:33" s="29" customFormat="1">
      <c r="A504" s="32" t="s">
        <v>209</v>
      </c>
      <c r="B504" s="36"/>
      <c r="C504" s="35">
        <v>50396.3</v>
      </c>
      <c r="D504" s="35"/>
      <c r="E504" s="29">
        <f>+(C504-C$7)/C$8</f>
        <v>7304.9863391816616</v>
      </c>
      <c r="F504" s="29">
        <f>ROUND(2*E504,0)/2</f>
        <v>7305</v>
      </c>
      <c r="G504" s="29">
        <f>+C504-(C$7+F504*C$8)</f>
        <v>-9.7239999959128909E-3</v>
      </c>
      <c r="I504" s="29">
        <f>G504</f>
        <v>-9.7239999959128909E-3</v>
      </c>
      <c r="Q504" s="92">
        <f>+C504-15018.5</f>
        <v>35377.800000000003</v>
      </c>
      <c r="AB504" s="29" t="s">
        <v>127</v>
      </c>
      <c r="AG504" s="29" t="s">
        <v>136</v>
      </c>
    </row>
    <row r="505" spans="1:33" s="29" customFormat="1">
      <c r="A505" s="32" t="s">
        <v>209</v>
      </c>
      <c r="B505" s="36"/>
      <c r="C505" s="35">
        <v>50423.356</v>
      </c>
      <c r="D505" s="35"/>
      <c r="E505" s="29">
        <f>+(C505-C$7)/C$8</f>
        <v>7342.9961192261853</v>
      </c>
      <c r="F505" s="29">
        <f>ROUND(2*E505,0)/2</f>
        <v>7343</v>
      </c>
      <c r="G505" s="29">
        <f>+C505-(C$7+F505*C$8)</f>
        <v>-2.7623999994830228E-3</v>
      </c>
      <c r="I505" s="29">
        <f>G505</f>
        <v>-2.7623999994830228E-3</v>
      </c>
      <c r="Q505" s="92">
        <f>+C505-15018.5</f>
        <v>35404.856</v>
      </c>
      <c r="AA505" s="29" t="s">
        <v>162</v>
      </c>
      <c r="AB505" s="29" t="s">
        <v>127</v>
      </c>
      <c r="AG505" s="29" t="s">
        <v>136</v>
      </c>
    </row>
    <row r="506" spans="1:33">
      <c r="A506" s="25" t="s">
        <v>202</v>
      </c>
      <c r="B506" s="26" t="s">
        <v>45</v>
      </c>
      <c r="C506" s="27">
        <v>50667.498899999999</v>
      </c>
      <c r="D506" s="28"/>
      <c r="E506" s="29">
        <f>+(C506-C$7)/C$8</f>
        <v>7685.9817020334458</v>
      </c>
      <c r="F506" s="29">
        <f>ROUND(2*E506,0)/2</f>
        <v>7686</v>
      </c>
      <c r="G506" s="29">
        <f>+C506-(C$7+F506*C$8)</f>
        <v>-1.3024799998675007E-2</v>
      </c>
      <c r="H506" s="29"/>
      <c r="I506" s="29"/>
      <c r="J506" s="29">
        <f>+C506-(C$7+F506*C$8)</f>
        <v>-1.3024799998675007E-2</v>
      </c>
      <c r="K506" s="29"/>
      <c r="M506" s="29"/>
      <c r="N506" s="29"/>
      <c r="O506" s="29"/>
      <c r="P506" s="29"/>
      <c r="Q506" s="92">
        <f>+C506-15018.5</f>
        <v>35648.998899999999</v>
      </c>
    </row>
    <row r="507" spans="1:33" s="29" customFormat="1">
      <c r="A507" s="32" t="s">
        <v>210</v>
      </c>
      <c r="B507" s="36"/>
      <c r="C507" s="35">
        <v>50672.479299999999</v>
      </c>
      <c r="D507" s="35">
        <v>4.1999999999999997E-3</v>
      </c>
      <c r="E507" s="29">
        <f>+(C507-C$7)/C$8</f>
        <v>7692.9784461395138</v>
      </c>
      <c r="F507" s="29">
        <f>ROUND(2*E507,0)/2</f>
        <v>7693</v>
      </c>
      <c r="G507" s="29">
        <f>+C507-(C$7+F507*C$8)</f>
        <v>-1.5342400001827627E-2</v>
      </c>
      <c r="J507" s="29">
        <f>G507</f>
        <v>-1.5342400001827627E-2</v>
      </c>
      <c r="Q507" s="92">
        <f>+C507-15018.5</f>
        <v>35653.979299999999</v>
      </c>
      <c r="AB507" s="29" t="s">
        <v>146</v>
      </c>
      <c r="AE507" s="29" t="s">
        <v>211</v>
      </c>
      <c r="AG507" s="29" t="s">
        <v>136</v>
      </c>
    </row>
    <row r="508" spans="1:33" s="29" customFormat="1">
      <c r="A508" s="32" t="s">
        <v>212</v>
      </c>
      <c r="B508" s="39"/>
      <c r="C508" s="37">
        <v>50672.479299999999</v>
      </c>
      <c r="D508" s="37">
        <v>4.1999999999999997E-3</v>
      </c>
      <c r="E508" s="29">
        <f>+(C508-C$7)/C$8</f>
        <v>7692.9784461395138</v>
      </c>
      <c r="F508" s="29">
        <f>ROUND(2*E508,0)/2</f>
        <v>7693</v>
      </c>
      <c r="G508" s="29">
        <f>+C508-(C$7+F508*C$8)</f>
        <v>-1.5342400001827627E-2</v>
      </c>
      <c r="J508" s="29">
        <f>G508</f>
        <v>-1.5342400001827627E-2</v>
      </c>
      <c r="Q508" s="92">
        <f>+C508-15018.5</f>
        <v>35653.979299999999</v>
      </c>
    </row>
    <row r="509" spans="1:33" s="29" customFormat="1">
      <c r="A509" s="35" t="s">
        <v>213</v>
      </c>
      <c r="B509" s="36" t="s">
        <v>45</v>
      </c>
      <c r="C509" s="35">
        <v>50672.481099999997</v>
      </c>
      <c r="D509" s="35">
        <v>1E-4</v>
      </c>
      <c r="E509" s="29">
        <f>+(C509-C$7)/C$8</f>
        <v>7692.9809748800526</v>
      </c>
      <c r="F509" s="29">
        <f>ROUND(2*E509,0)/2</f>
        <v>7693</v>
      </c>
      <c r="G509" s="29">
        <f>+C509-(C$7+F509*C$8)</f>
        <v>-1.3542400003643706E-2</v>
      </c>
      <c r="J509" s="29">
        <f>G509</f>
        <v>-1.3542400003643706E-2</v>
      </c>
      <c r="Q509" s="92">
        <f>+C509-15018.5</f>
        <v>35653.981099999997</v>
      </c>
    </row>
    <row r="510" spans="1:33">
      <c r="A510" s="25" t="s">
        <v>202</v>
      </c>
      <c r="B510" s="26" t="s">
        <v>45</v>
      </c>
      <c r="C510" s="27">
        <v>50672.490899999997</v>
      </c>
      <c r="D510" s="28"/>
      <c r="E510" s="29">
        <f>+(C510-C$7)/C$8</f>
        <v>7692.9947424674428</v>
      </c>
      <c r="F510" s="29">
        <f>ROUND(2*E510,0)/2</f>
        <v>7693</v>
      </c>
      <c r="G510" s="29">
        <f>+C510-(C$7+F510*C$8)</f>
        <v>-3.742400003829971E-3</v>
      </c>
      <c r="H510" s="29"/>
      <c r="I510" s="29"/>
      <c r="J510" s="29">
        <f>+C510-(C$7+F510*C$8)</f>
        <v>-3.742400003829971E-3</v>
      </c>
      <c r="K510" s="29"/>
      <c r="M510" s="29"/>
      <c r="N510" s="29"/>
      <c r="O510" s="29"/>
      <c r="P510" s="29"/>
      <c r="Q510" s="92">
        <f>+C510-15018.5</f>
        <v>35653.990899999997</v>
      </c>
    </row>
    <row r="511" spans="1:33" s="29" customFormat="1">
      <c r="A511" s="32" t="s">
        <v>210</v>
      </c>
      <c r="B511" s="36"/>
      <c r="C511" s="35">
        <v>50712.342799999999</v>
      </c>
      <c r="D511" s="35">
        <v>2.3999999999999998E-3</v>
      </c>
      <c r="E511" s="29">
        <f>+(C511-C$7)/C$8</f>
        <v>7748.9809175619357</v>
      </c>
      <c r="F511" s="29">
        <f>ROUND(2*E511,0)/2</f>
        <v>7749</v>
      </c>
      <c r="G511" s="29">
        <f>+C511-(C$7+F511*C$8)</f>
        <v>-1.3583200001448859E-2</v>
      </c>
      <c r="J511" s="29">
        <f>G511</f>
        <v>-1.3583200001448859E-2</v>
      </c>
      <c r="Q511" s="92">
        <f>+C511-15018.5</f>
        <v>35693.842799999999</v>
      </c>
      <c r="AB511" s="29" t="s">
        <v>146</v>
      </c>
      <c r="AE511" s="29" t="s">
        <v>211</v>
      </c>
      <c r="AG511" s="29" t="s">
        <v>136</v>
      </c>
    </row>
    <row r="512" spans="1:33" s="29" customFormat="1">
      <c r="A512" s="32" t="s">
        <v>212</v>
      </c>
      <c r="B512" s="39"/>
      <c r="C512" s="37">
        <v>50712.342799999999</v>
      </c>
      <c r="D512" s="37">
        <v>2.3999999999999998E-3</v>
      </c>
      <c r="E512" s="29">
        <f>+(C512-C$7)/C$8</f>
        <v>7748.9809175619357</v>
      </c>
      <c r="F512" s="29">
        <f>ROUND(2*E512,0)/2</f>
        <v>7749</v>
      </c>
      <c r="G512" s="29">
        <f>+C512-(C$7+F512*C$8)</f>
        <v>-1.3583200001448859E-2</v>
      </c>
      <c r="J512" s="29">
        <f>G512</f>
        <v>-1.3583200001448859E-2</v>
      </c>
      <c r="Q512" s="92">
        <f>+C512-15018.5</f>
        <v>35693.842799999999</v>
      </c>
    </row>
    <row r="513" spans="1:33">
      <c r="A513" s="25" t="s">
        <v>214</v>
      </c>
      <c r="B513" s="26" t="s">
        <v>45</v>
      </c>
      <c r="C513" s="27">
        <v>50712.342900000003</v>
      </c>
      <c r="D513" s="28"/>
      <c r="E513" s="29">
        <f>+(C513-C$7)/C$8</f>
        <v>7748.9810580475278</v>
      </c>
      <c r="F513" s="29">
        <f>ROUND(2*E513,0)/2</f>
        <v>7749</v>
      </c>
      <c r="G513" s="29">
        <f>+C513-(C$7+F513*C$8)</f>
        <v>-1.3483199996699113E-2</v>
      </c>
      <c r="H513" s="29"/>
      <c r="I513" s="29"/>
      <c r="J513" s="29">
        <f>+C513-(C$7+F513*C$8)</f>
        <v>-1.3483199996699113E-2</v>
      </c>
      <c r="K513" s="29"/>
      <c r="M513" s="29"/>
      <c r="N513" s="29"/>
      <c r="O513" s="29"/>
      <c r="P513" s="29"/>
      <c r="Q513" s="92">
        <f>+C513-15018.5</f>
        <v>35693.842900000003</v>
      </c>
    </row>
    <row r="514" spans="1:33">
      <c r="A514" s="25" t="s">
        <v>201</v>
      </c>
      <c r="B514" s="26" t="s">
        <v>45</v>
      </c>
      <c r="C514" s="27">
        <v>50716.614999999998</v>
      </c>
      <c r="D514" s="28"/>
      <c r="E514" s="29">
        <f>+(C514-C$7)/C$8</f>
        <v>7754.9827427506634</v>
      </c>
      <c r="F514" s="29">
        <f>ROUND(2*E514,0)/2</f>
        <v>7755</v>
      </c>
      <c r="G514" s="29">
        <f>+C514-(C$7+F514*C$8)</f>
        <v>-1.228399999672547E-2</v>
      </c>
      <c r="H514" s="29"/>
      <c r="I514" s="29">
        <f>+C514-(C$7+F514*C$8)</f>
        <v>-1.228399999672547E-2</v>
      </c>
      <c r="J514" s="29"/>
      <c r="K514" s="29"/>
      <c r="M514" s="29"/>
      <c r="N514" s="29"/>
      <c r="O514" s="29"/>
      <c r="P514" s="29"/>
      <c r="Q514" s="92">
        <f>+C514-15018.5</f>
        <v>35698.114999999998</v>
      </c>
    </row>
    <row r="515" spans="1:33">
      <c r="A515" s="25" t="s">
        <v>202</v>
      </c>
      <c r="B515" s="26" t="s">
        <v>45</v>
      </c>
      <c r="C515" s="27">
        <v>50717.327799999999</v>
      </c>
      <c r="D515" s="28"/>
      <c r="E515" s="29">
        <f>+(C515-C$7)/C$8</f>
        <v>7755.9841240049427</v>
      </c>
      <c r="F515" s="29">
        <f>ROUND(2*E515,0)/2</f>
        <v>7756</v>
      </c>
      <c r="G515" s="29">
        <f>+C515-(C$7+F515*C$8)</f>
        <v>-1.1300799997115973E-2</v>
      </c>
      <c r="H515" s="29"/>
      <c r="I515" s="29"/>
      <c r="J515" s="29">
        <f>+C515-(C$7+F515*C$8)</f>
        <v>-1.1300799997115973E-2</v>
      </c>
      <c r="K515" s="29"/>
      <c r="M515" s="29"/>
      <c r="N515" s="29"/>
      <c r="O515" s="29"/>
      <c r="P515" s="29"/>
      <c r="Q515" s="92">
        <f>+C515-15018.5</f>
        <v>35698.827799999999</v>
      </c>
    </row>
    <row r="516" spans="1:33">
      <c r="A516" s="25" t="s">
        <v>202</v>
      </c>
      <c r="B516" s="26" t="s">
        <v>45</v>
      </c>
      <c r="C516" s="27">
        <v>50717.330499999996</v>
      </c>
      <c r="D516" s="28"/>
      <c r="E516" s="29">
        <f>+(C516-C$7)/C$8</f>
        <v>7755.98791711575</v>
      </c>
      <c r="F516" s="29">
        <f>ROUND(2*E516,0)/2</f>
        <v>7756</v>
      </c>
      <c r="G516" s="29">
        <f>+C516-(C$7+F516*C$8)</f>
        <v>-8.6007999998400919E-3</v>
      </c>
      <c r="H516" s="29"/>
      <c r="I516" s="29"/>
      <c r="J516" s="29">
        <f>+C516-(C$7+F516*C$8)</f>
        <v>-8.6007999998400919E-3</v>
      </c>
      <c r="K516" s="29"/>
      <c r="M516" s="29"/>
      <c r="N516" s="29"/>
      <c r="O516" s="29"/>
      <c r="P516" s="29"/>
      <c r="Q516" s="92">
        <f>+C516-15018.5</f>
        <v>35698.830499999996</v>
      </c>
    </row>
    <row r="517" spans="1:33" s="29" customFormat="1">
      <c r="A517" s="32" t="s">
        <v>215</v>
      </c>
      <c r="B517" s="36"/>
      <c r="C517" s="35">
        <v>50717.337</v>
      </c>
      <c r="D517" s="35"/>
      <c r="E517" s="29">
        <f>+(C517-C$7)/C$8</f>
        <v>7755.9970486788197</v>
      </c>
      <c r="F517" s="29">
        <f>ROUND(2*E517,0)/2</f>
        <v>7756</v>
      </c>
      <c r="G517" s="29">
        <f>+C517-(C$7+F517*C$8)</f>
        <v>-2.1007999966968782E-3</v>
      </c>
      <c r="J517" s="29">
        <f>G517</f>
        <v>-2.1007999966968782E-3</v>
      </c>
      <c r="Q517" s="92">
        <f>+C517-15018.5</f>
        <v>35698.837</v>
      </c>
      <c r="AB517" s="29" t="s">
        <v>33</v>
      </c>
      <c r="AG517" s="29" t="s">
        <v>136</v>
      </c>
    </row>
    <row r="518" spans="1:33" s="29" customFormat="1">
      <c r="A518" s="32" t="s">
        <v>210</v>
      </c>
      <c r="B518" s="36"/>
      <c r="C518" s="35">
        <v>50719.461799999997</v>
      </c>
      <c r="D518" s="35">
        <v>6.9999999999999999E-4</v>
      </c>
      <c r="E518" s="29">
        <f>+(C518-C$7)/C$8</f>
        <v>7758.9820864020057</v>
      </c>
      <c r="F518" s="29">
        <f>ROUND(2*E518,0)/2</f>
        <v>7759</v>
      </c>
      <c r="G518" s="29">
        <f>+C518-(C$7+F518*C$8)</f>
        <v>-1.2751200003549457E-2</v>
      </c>
      <c r="J518" s="29">
        <f>G518</f>
        <v>-1.2751200003549457E-2</v>
      </c>
      <c r="Q518" s="92">
        <f>+C518-15018.5</f>
        <v>35700.961799999997</v>
      </c>
      <c r="AB518" s="29" t="s">
        <v>146</v>
      </c>
      <c r="AE518" s="29" t="s">
        <v>211</v>
      </c>
      <c r="AG518" s="29" t="s">
        <v>136</v>
      </c>
    </row>
    <row r="519" spans="1:33" s="29" customFormat="1">
      <c r="A519" s="32" t="s">
        <v>212</v>
      </c>
      <c r="B519" s="39"/>
      <c r="C519" s="37">
        <v>50719.461799999997</v>
      </c>
      <c r="D519" s="37">
        <v>6.9999999999999999E-4</v>
      </c>
      <c r="E519" s="29">
        <f>+(C519-C$7)/C$8</f>
        <v>7758.9820864020057</v>
      </c>
      <c r="F519" s="29">
        <f>ROUND(2*E519,0)/2</f>
        <v>7759</v>
      </c>
      <c r="G519" s="29">
        <f>+C519-(C$7+F519*C$8)</f>
        <v>-1.2751200003549457E-2</v>
      </c>
      <c r="J519" s="29">
        <f>G519</f>
        <v>-1.2751200003549457E-2</v>
      </c>
      <c r="Q519" s="92">
        <f>+C519-15018.5</f>
        <v>35700.961799999997</v>
      </c>
    </row>
    <row r="520" spans="1:33">
      <c r="A520" s="25" t="s">
        <v>214</v>
      </c>
      <c r="B520" s="26" t="s">
        <v>45</v>
      </c>
      <c r="C520" s="27">
        <v>50719.461900000002</v>
      </c>
      <c r="D520" s="28"/>
      <c r="E520" s="29">
        <f>+(C520-C$7)/C$8</f>
        <v>7758.9822268875987</v>
      </c>
      <c r="F520" s="29">
        <f>ROUND(2*E520,0)/2</f>
        <v>7759</v>
      </c>
      <c r="G520" s="29">
        <f>+C520-(C$7+F520*C$8)</f>
        <v>-1.2651199998799711E-2</v>
      </c>
      <c r="H520" s="29"/>
      <c r="I520" s="29"/>
      <c r="J520" s="29">
        <f>+C520-(C$7+F520*C$8)</f>
        <v>-1.2651199998799711E-2</v>
      </c>
      <c r="K520" s="29"/>
      <c r="M520" s="29"/>
      <c r="N520" s="29"/>
      <c r="O520" s="29"/>
      <c r="P520" s="29"/>
      <c r="Q520" s="92">
        <f>+C520-15018.5</f>
        <v>35700.961900000002</v>
      </c>
    </row>
    <row r="521" spans="1:33" s="29" customFormat="1">
      <c r="A521" s="32" t="s">
        <v>215</v>
      </c>
      <c r="B521" s="36"/>
      <c r="C521" s="35">
        <v>50754.347999999998</v>
      </c>
      <c r="D521" s="35"/>
      <c r="E521" s="29">
        <f>+(C521-C$7)/C$8</f>
        <v>7807.9921687715159</v>
      </c>
      <c r="F521" s="29">
        <f>ROUND(2*E521,0)/2</f>
        <v>7808</v>
      </c>
      <c r="G521" s="29">
        <f>+C521-(C$7+F521*C$8)</f>
        <v>-5.5743999982951209E-3</v>
      </c>
      <c r="J521" s="29">
        <f>G521</f>
        <v>-5.5743999982951209E-3</v>
      </c>
      <c r="Q521" s="92">
        <f>+C521-15018.5</f>
        <v>35735.847999999998</v>
      </c>
      <c r="AB521" s="29" t="s">
        <v>127</v>
      </c>
      <c r="AG521" s="29" t="s">
        <v>136</v>
      </c>
    </row>
    <row r="522" spans="1:33" s="29" customFormat="1">
      <c r="A522" s="32" t="s">
        <v>216</v>
      </c>
      <c r="B522" s="36" t="s">
        <v>45</v>
      </c>
      <c r="C522" s="35">
        <v>51035.400439999998</v>
      </c>
      <c r="D522" s="35">
        <v>2.1000000000000001E-4</v>
      </c>
      <c r="E522" s="29">
        <f>+(C522-C$7)/C$8</f>
        <v>8202.830334996308</v>
      </c>
      <c r="F522" s="29">
        <f>ROUND(2*E522,0)/2</f>
        <v>8203</v>
      </c>
      <c r="M522" s="40"/>
      <c r="Q522" s="92">
        <f>+C522-15018.5</f>
        <v>36016.900439999998</v>
      </c>
      <c r="U522" s="29">
        <f>+C522-(C$7+F522*C$8)</f>
        <v>-0.12077039999712724</v>
      </c>
    </row>
    <row r="523" spans="1:33" s="29" customFormat="1">
      <c r="A523" s="32" t="s">
        <v>216</v>
      </c>
      <c r="B523" s="36" t="s">
        <v>45</v>
      </c>
      <c r="C523" s="35">
        <v>51035.400580000001</v>
      </c>
      <c r="D523" s="35">
        <v>2.7999999999999998E-4</v>
      </c>
      <c r="E523" s="29">
        <f>+(C523-C$7)/C$8</f>
        <v>8202.8305316761325</v>
      </c>
      <c r="F523" s="29">
        <f>ROUND(2*E523,0)/2</f>
        <v>8203</v>
      </c>
      <c r="M523" s="40"/>
      <c r="Q523" s="92">
        <f>+C523-15018.5</f>
        <v>36016.900580000001</v>
      </c>
      <c r="U523" s="29">
        <f>+C523-(C$7+F523*C$8)</f>
        <v>-0.12063039999338798</v>
      </c>
    </row>
    <row r="524" spans="1:33" s="29" customFormat="1">
      <c r="A524" s="32" t="s">
        <v>216</v>
      </c>
      <c r="B524" s="36" t="s">
        <v>45</v>
      </c>
      <c r="C524" s="35">
        <v>51035.401299999998</v>
      </c>
      <c r="D524" s="35">
        <v>2.1000000000000001E-4</v>
      </c>
      <c r="E524" s="29">
        <f>+(C524-C$7)/C$8</f>
        <v>8202.831543172344</v>
      </c>
      <c r="F524" s="29">
        <f>ROUND(2*E524,0)/2</f>
        <v>8203</v>
      </c>
      <c r="M524" s="40"/>
      <c r="Q524" s="92">
        <f>+C524-15018.5</f>
        <v>36016.901299999998</v>
      </c>
      <c r="U524" s="29">
        <f>+C524-(C$7+F524*C$8)</f>
        <v>-0.1199103999970248</v>
      </c>
    </row>
    <row r="525" spans="1:33" s="29" customFormat="1">
      <c r="A525" s="35" t="s">
        <v>216</v>
      </c>
      <c r="B525" s="36" t="s">
        <v>45</v>
      </c>
      <c r="C525" s="35">
        <v>51035.401299999998</v>
      </c>
      <c r="D525" s="35">
        <v>2.1000000000000001E-4</v>
      </c>
      <c r="E525" s="29">
        <f>+(C525-C$7)/C$8</f>
        <v>8202.831543172344</v>
      </c>
      <c r="F525" s="29">
        <f>ROUND(2*E525,0)/2</f>
        <v>8203</v>
      </c>
      <c r="Q525" s="92">
        <f>+C525-15018.5</f>
        <v>36016.901299999998</v>
      </c>
      <c r="U525" s="29">
        <f>+C525-(C$7+F525*C$8)</f>
        <v>-0.1199103999970248</v>
      </c>
    </row>
    <row r="526" spans="1:33">
      <c r="A526" s="25" t="s">
        <v>202</v>
      </c>
      <c r="B526" s="26" t="s">
        <v>45</v>
      </c>
      <c r="C526" s="27">
        <v>51045.469899999996</v>
      </c>
      <c r="D526" s="28"/>
      <c r="E526" s="29">
        <f>+(C526-C$7)/C$8</f>
        <v>8216.9764748457728</v>
      </c>
      <c r="F526" s="29">
        <f>ROUND(2*E526,0)/2</f>
        <v>8217</v>
      </c>
      <c r="G526" s="29">
        <f>+C526-(C$7+F526*C$8)</f>
        <v>-1.6745600005378947E-2</v>
      </c>
      <c r="H526" s="29"/>
      <c r="I526" s="29"/>
      <c r="J526" s="29">
        <f>+C526-(C$7+F526*C$8)</f>
        <v>-1.6745600005378947E-2</v>
      </c>
      <c r="K526" s="29"/>
      <c r="M526" s="29"/>
      <c r="N526" s="29"/>
      <c r="O526" s="29"/>
      <c r="P526" s="29"/>
      <c r="Q526" s="92">
        <f>+C526-15018.5</f>
        <v>36026.969899999996</v>
      </c>
    </row>
    <row r="527" spans="1:33">
      <c r="A527" s="25" t="s">
        <v>201</v>
      </c>
      <c r="B527" s="26" t="s">
        <v>45</v>
      </c>
      <c r="C527" s="27">
        <v>51076.794000000002</v>
      </c>
      <c r="D527" s="28"/>
      <c r="E527" s="29">
        <f>+(C527-C$7)/C$8</f>
        <v>8260.9823201700274</v>
      </c>
      <c r="F527" s="29">
        <f>ROUND(2*E527,0)/2</f>
        <v>8261</v>
      </c>
      <c r="G527" s="29">
        <f>+C527-(C$7+F527*C$8)</f>
        <v>-1.2584799995238427E-2</v>
      </c>
      <c r="H527" s="29"/>
      <c r="I527" s="29">
        <f>+C527-(C$7+F527*C$8)</f>
        <v>-1.2584799995238427E-2</v>
      </c>
      <c r="J527" s="29"/>
      <c r="K527" s="29"/>
      <c r="M527" s="29"/>
      <c r="N527" s="29"/>
      <c r="O527" s="29"/>
      <c r="P527" s="29"/>
      <c r="Q527" s="92">
        <f>+C527-15018.5</f>
        <v>36058.294000000002</v>
      </c>
    </row>
    <row r="528" spans="1:33">
      <c r="A528" s="25" t="s">
        <v>201</v>
      </c>
      <c r="B528" s="26" t="s">
        <v>45</v>
      </c>
      <c r="C528" s="27">
        <v>51079.64</v>
      </c>
      <c r="D528" s="28"/>
      <c r="E528" s="29">
        <f>+(C528-C$7)/C$8</f>
        <v>8264.9805399366833</v>
      </c>
      <c r="F528" s="29">
        <f>ROUND(2*E528,0)/2</f>
        <v>8265</v>
      </c>
      <c r="G528" s="29">
        <f>+C528-(C$7+F528*C$8)</f>
        <v>-1.3851999996404629E-2</v>
      </c>
      <c r="H528" s="29"/>
      <c r="I528" s="29">
        <f>+C528-(C$7+F528*C$8)</f>
        <v>-1.3851999996404629E-2</v>
      </c>
      <c r="J528" s="29"/>
      <c r="K528" s="29"/>
      <c r="M528" s="29"/>
      <c r="N528" s="29"/>
      <c r="O528" s="29"/>
      <c r="P528" s="29"/>
      <c r="Q528" s="92">
        <f>+C528-15018.5</f>
        <v>36061.14</v>
      </c>
    </row>
    <row r="529" spans="1:17">
      <c r="A529" s="25" t="s">
        <v>201</v>
      </c>
      <c r="B529" s="26" t="s">
        <v>45</v>
      </c>
      <c r="C529" s="27">
        <v>51084.629000000001</v>
      </c>
      <c r="D529" s="28"/>
      <c r="E529" s="29">
        <f>+(C529-C$7)/C$8</f>
        <v>8271.989365803116</v>
      </c>
      <c r="F529" s="29">
        <f>ROUND(2*E529,0)/2</f>
        <v>8272</v>
      </c>
      <c r="G529" s="29">
        <f>+C529-(C$7+F529*C$8)</f>
        <v>-7.5695999985327944E-3</v>
      </c>
      <c r="H529" s="29"/>
      <c r="I529" s="29">
        <f>+C529-(C$7+F529*C$8)</f>
        <v>-7.5695999985327944E-3</v>
      </c>
      <c r="J529" s="29"/>
      <c r="K529" s="29"/>
      <c r="M529" s="29"/>
      <c r="N529" s="29"/>
      <c r="O529" s="29"/>
      <c r="P529" s="29"/>
      <c r="Q529" s="92">
        <f>+C529-15018.5</f>
        <v>36066.129000000001</v>
      </c>
    </row>
    <row r="530" spans="1:17">
      <c r="A530" s="25" t="s">
        <v>201</v>
      </c>
      <c r="B530" s="26" t="s">
        <v>45</v>
      </c>
      <c r="C530" s="27">
        <v>51141.569000000003</v>
      </c>
      <c r="D530" s="28"/>
      <c r="E530" s="29">
        <f>+(C530-C$7)/C$8</f>
        <v>8351.9818582534226</v>
      </c>
      <c r="F530" s="29">
        <f>ROUND(2*E530,0)/2</f>
        <v>8352</v>
      </c>
      <c r="G530" s="29">
        <f>+C530-(C$7+F530*C$8)</f>
        <v>-1.2913599995954428E-2</v>
      </c>
      <c r="H530" s="29"/>
      <c r="I530" s="29">
        <f>+C530-(C$7+F530*C$8)</f>
        <v>-1.2913599995954428E-2</v>
      </c>
      <c r="J530" s="29"/>
      <c r="K530" s="29"/>
      <c r="M530" s="29"/>
      <c r="N530" s="29"/>
      <c r="O530" s="29"/>
      <c r="P530" s="29"/>
      <c r="Q530" s="92">
        <f>+C530-15018.5</f>
        <v>36123.069000000003</v>
      </c>
    </row>
    <row r="531" spans="1:17">
      <c r="A531" s="25" t="s">
        <v>201</v>
      </c>
      <c r="B531" s="26" t="s">
        <v>45</v>
      </c>
      <c r="C531" s="27">
        <v>51432.701000000001</v>
      </c>
      <c r="D531" s="28"/>
      <c r="E531" s="29">
        <f>+(C531-C$7)/C$8</f>
        <v>8760.9803533718277</v>
      </c>
      <c r="F531" s="29">
        <f>ROUND(2*E531,0)/2</f>
        <v>8761</v>
      </c>
      <c r="G531" s="29">
        <f>+C531-(C$7+F531*C$8)</f>
        <v>-1.398479999625124E-2</v>
      </c>
      <c r="H531" s="29"/>
      <c r="I531" s="29">
        <f>+C531-(C$7+F531*C$8)</f>
        <v>-1.398479999625124E-2</v>
      </c>
      <c r="J531" s="29"/>
      <c r="K531" s="29"/>
      <c r="M531" s="29"/>
      <c r="N531" s="29"/>
      <c r="O531" s="29"/>
      <c r="P531" s="29"/>
      <c r="Q531" s="92">
        <f>+C531-15018.5</f>
        <v>36414.201000000001</v>
      </c>
    </row>
    <row r="532" spans="1:17">
      <c r="A532" s="25" t="s">
        <v>202</v>
      </c>
      <c r="B532" s="26" t="s">
        <v>45</v>
      </c>
      <c r="C532" s="27">
        <v>51433.409599999999</v>
      </c>
      <c r="D532" s="28"/>
      <c r="E532" s="29">
        <f>+(C532-C$7)/C$8</f>
        <v>8761.9758342315054</v>
      </c>
      <c r="F532" s="29">
        <f>ROUND(2*E532,0)/2</f>
        <v>8762</v>
      </c>
      <c r="G532" s="29">
        <f>+C532-(C$7+F532*C$8)</f>
        <v>-1.7201599999680184E-2</v>
      </c>
      <c r="H532" s="29"/>
      <c r="I532" s="29"/>
      <c r="J532" s="29">
        <f>+C532-(C$7+F532*C$8)</f>
        <v>-1.7201599999680184E-2</v>
      </c>
      <c r="K532" s="29"/>
      <c r="M532" s="29"/>
      <c r="N532" s="29"/>
      <c r="O532" s="29"/>
      <c r="P532" s="29"/>
      <c r="Q532" s="92">
        <f>+C532-15018.5</f>
        <v>36414.909599999999</v>
      </c>
    </row>
    <row r="533" spans="1:17">
      <c r="A533" s="25" t="s">
        <v>201</v>
      </c>
      <c r="B533" s="26" t="s">
        <v>45</v>
      </c>
      <c r="C533" s="27">
        <v>51452.631000000001</v>
      </c>
      <c r="D533" s="28"/>
      <c r="E533" s="29">
        <f>+(C533-C$7)/C$8</f>
        <v>8788.9791305852905</v>
      </c>
      <c r="F533" s="29">
        <f>ROUND(2*E533,0)/2</f>
        <v>8789</v>
      </c>
      <c r="G533" s="29">
        <f>+C533-(C$7+F533*C$8)</f>
        <v>-1.4855199995508883E-2</v>
      </c>
      <c r="H533" s="29"/>
      <c r="I533" s="29">
        <f>+C533-(C$7+F533*C$8)</f>
        <v>-1.4855199995508883E-2</v>
      </c>
      <c r="J533" s="29"/>
      <c r="K533" s="29"/>
      <c r="M533" s="29"/>
      <c r="N533" s="29"/>
      <c r="O533" s="29"/>
      <c r="P533" s="29"/>
      <c r="Q533" s="92">
        <f>+C533-15018.5</f>
        <v>36434.131000000001</v>
      </c>
    </row>
    <row r="534" spans="1:17">
      <c r="A534" s="25" t="s">
        <v>201</v>
      </c>
      <c r="B534" s="26" t="s">
        <v>45</v>
      </c>
      <c r="C534" s="27">
        <v>51467.578999999998</v>
      </c>
      <c r="D534" s="28"/>
      <c r="E534" s="29">
        <f>+(C534-C$7)/C$8</f>
        <v>8809.9789159233114</v>
      </c>
      <c r="F534" s="29">
        <f>ROUND(2*E534,0)/2</f>
        <v>8810</v>
      </c>
      <c r="G534" s="29">
        <f>+C534-(C$7+F534*C$8)</f>
        <v>-1.5008000002126209E-2</v>
      </c>
      <c r="H534" s="29"/>
      <c r="I534" s="29">
        <f>+C534-(C$7+F534*C$8)</f>
        <v>-1.5008000002126209E-2</v>
      </c>
      <c r="J534" s="29"/>
      <c r="K534" s="29"/>
      <c r="M534" s="29"/>
      <c r="N534" s="29"/>
      <c r="O534" s="29"/>
      <c r="P534" s="29"/>
      <c r="Q534" s="92">
        <f>+C534-15018.5</f>
        <v>36449.078999999998</v>
      </c>
    </row>
    <row r="535" spans="1:17" s="29" customFormat="1">
      <c r="A535" s="35" t="s">
        <v>217</v>
      </c>
      <c r="B535" s="36" t="s">
        <v>68</v>
      </c>
      <c r="C535" s="41">
        <v>51807.472099999999</v>
      </c>
      <c r="D535" s="41">
        <v>1.1999999999999999E-3</v>
      </c>
      <c r="E535" s="29">
        <f>+(C535-C$7)/C$8</f>
        <v>9287.4797279299964</v>
      </c>
      <c r="F535" s="29">
        <f>ROUND(2*E535,0)/2</f>
        <v>9287.5</v>
      </c>
      <c r="G535" s="29">
        <f>+C535-(C$7+F535*C$8)</f>
        <v>-1.4429999995627441E-2</v>
      </c>
      <c r="J535" s="29">
        <f>G535</f>
        <v>-1.4429999995627441E-2</v>
      </c>
      <c r="Q535" s="92">
        <f>+C535-15018.5</f>
        <v>36788.972099999999</v>
      </c>
    </row>
    <row r="536" spans="1:17" s="29" customFormat="1">
      <c r="A536" s="35" t="s">
        <v>217</v>
      </c>
      <c r="B536" s="38"/>
      <c r="C536" s="41">
        <v>51818.502</v>
      </c>
      <c r="D536" s="41">
        <v>6.9999999999999999E-4</v>
      </c>
      <c r="E536" s="29">
        <f>+(C536-C$7)/C$8</f>
        <v>9302.9751475379653</v>
      </c>
      <c r="F536" s="29">
        <f>ROUND(2*E536,0)/2</f>
        <v>9303</v>
      </c>
      <c r="G536" s="29">
        <f>+C536-(C$7+F536*C$8)</f>
        <v>-1.7690399996354245E-2</v>
      </c>
      <c r="J536" s="29">
        <f>G536</f>
        <v>-1.7690399996354245E-2</v>
      </c>
      <c r="Q536" s="92">
        <f>+C536-15018.5</f>
        <v>36800.002</v>
      </c>
    </row>
    <row r="537" spans="1:17">
      <c r="A537" s="25" t="s">
        <v>201</v>
      </c>
      <c r="B537" s="26" t="s">
        <v>45</v>
      </c>
      <c r="C537" s="27">
        <v>51842.705999999998</v>
      </c>
      <c r="D537" s="28"/>
      <c r="E537" s="29">
        <f>+(C537-C$7)/C$8</f>
        <v>9336.9782786806954</v>
      </c>
      <c r="F537" s="29">
        <f>ROUND(2*E537,0)/2</f>
        <v>9337</v>
      </c>
      <c r="G537" s="29">
        <f>+C537-(C$7+F537*C$8)</f>
        <v>-1.5461599999980535E-2</v>
      </c>
      <c r="H537" s="29"/>
      <c r="I537" s="29">
        <f>+C537-(C$7+F537*C$8)</f>
        <v>-1.5461599999980535E-2</v>
      </c>
      <c r="J537" s="29"/>
      <c r="K537" s="29"/>
      <c r="M537" s="29"/>
      <c r="N537" s="29"/>
      <c r="O537" s="29"/>
      <c r="P537" s="29"/>
      <c r="Q537" s="92">
        <f>+C537-15018.5</f>
        <v>36824.205999999998</v>
      </c>
    </row>
    <row r="538" spans="1:17" s="29" customFormat="1">
      <c r="A538" s="35" t="s">
        <v>217</v>
      </c>
      <c r="B538" s="38"/>
      <c r="C538" s="41">
        <v>51868.3321</v>
      </c>
      <c r="D538" s="41">
        <v>1E-4</v>
      </c>
      <c r="E538" s="29">
        <f>+(C538-C$7)/C$8</f>
        <v>9372.9792553364878</v>
      </c>
      <c r="F538" s="29">
        <f>ROUND(2*E538,0)/2</f>
        <v>9373</v>
      </c>
      <c r="G538" s="29">
        <f>+C538-(C$7+F538*C$8)</f>
        <v>-1.476639999600593E-2</v>
      </c>
      <c r="J538" s="29">
        <f>G538</f>
        <v>-1.476639999600593E-2</v>
      </c>
      <c r="Q538" s="92">
        <f>+C538-15018.5</f>
        <v>36849.8321</v>
      </c>
    </row>
    <row r="539" spans="1:17">
      <c r="A539" s="25" t="s">
        <v>201</v>
      </c>
      <c r="B539" s="26" t="s">
        <v>45</v>
      </c>
      <c r="C539" s="27">
        <v>52168.718000000001</v>
      </c>
      <c r="D539" s="28"/>
      <c r="E539" s="29">
        <f>+(C539-C$7)/C$8</f>
        <v>9794.9781460623053</v>
      </c>
      <c r="F539" s="29">
        <f>ROUND(2*E539,0)/2</f>
        <v>9795</v>
      </c>
      <c r="G539" s="29">
        <f>+C539-(C$7+F539*C$8)</f>
        <v>-1.5555999998468906E-2</v>
      </c>
      <c r="H539" s="29"/>
      <c r="I539" s="29">
        <f>+C539-(C$7+F539*C$8)</f>
        <v>-1.5555999998468906E-2</v>
      </c>
      <c r="J539" s="29"/>
      <c r="K539" s="29"/>
      <c r="M539" s="29"/>
      <c r="N539" s="29"/>
      <c r="O539" s="29"/>
      <c r="P539" s="29"/>
      <c r="Q539" s="92">
        <f>+C539-15018.5</f>
        <v>37150.218000000001</v>
      </c>
    </row>
    <row r="540" spans="1:17">
      <c r="A540" s="25" t="s">
        <v>201</v>
      </c>
      <c r="B540" s="26" t="s">
        <v>45</v>
      </c>
      <c r="C540" s="27">
        <v>52203.597000000002</v>
      </c>
      <c r="D540" s="28"/>
      <c r="E540" s="29">
        <f>+(C540-C$7)/C$8</f>
        <v>9843.9781134696514</v>
      </c>
      <c r="F540" s="29">
        <f>ROUND(2*E540,0)/2</f>
        <v>9844</v>
      </c>
      <c r="G540" s="29">
        <f>+C540-(C$7+F540*C$8)</f>
        <v>-1.5579199993226212E-2</v>
      </c>
      <c r="H540" s="29"/>
      <c r="I540" s="29">
        <f>+C540-(C$7+F540*C$8)</f>
        <v>-1.5579199993226212E-2</v>
      </c>
      <c r="J540" s="29"/>
      <c r="K540" s="29"/>
      <c r="M540" s="29"/>
      <c r="N540" s="29"/>
      <c r="O540" s="29"/>
      <c r="P540" s="29"/>
      <c r="Q540" s="92">
        <f>+C540-15018.5</f>
        <v>37185.097000000002</v>
      </c>
    </row>
    <row r="541" spans="1:17" s="29" customFormat="1">
      <c r="A541" s="35" t="s">
        <v>217</v>
      </c>
      <c r="B541" s="38"/>
      <c r="C541" s="41">
        <v>52278.336300000003</v>
      </c>
      <c r="D541" s="41">
        <v>2.0000000000000001E-4</v>
      </c>
      <c r="E541" s="29">
        <f>+(C541-C$7)/C$8</f>
        <v>9948.9760567606791</v>
      </c>
      <c r="F541" s="29">
        <f>ROUND(2*E541,0)/2</f>
        <v>9949</v>
      </c>
      <c r="G541" s="29">
        <f>+C541-(C$7+F541*C$8)</f>
        <v>-1.704319999407744E-2</v>
      </c>
      <c r="J541" s="29">
        <f>G541</f>
        <v>-1.704319999407744E-2</v>
      </c>
      <c r="Q541" s="92">
        <f>+C541-15018.5</f>
        <v>37259.836300000003</v>
      </c>
    </row>
    <row r="542" spans="1:17" s="29" customFormat="1">
      <c r="A542" s="32" t="s">
        <v>218</v>
      </c>
      <c r="B542" s="36"/>
      <c r="C542" s="35">
        <v>52530.319100000001</v>
      </c>
      <c r="D542" s="35">
        <v>5.0000000000000001E-4</v>
      </c>
      <c r="E542" s="29">
        <f>+(C542-C$7)/C$8</f>
        <v>10302.975568994723</v>
      </c>
      <c r="F542" s="29">
        <f>ROUND(2*E542,0)/2</f>
        <v>10303</v>
      </c>
      <c r="G542" s="29">
        <f>+C542-(C$7+F542*C$8)</f>
        <v>-1.7390399996656924E-2</v>
      </c>
      <c r="H542" s="42"/>
      <c r="I542" s="43"/>
      <c r="J542" s="29">
        <f>G542</f>
        <v>-1.7390399996656924E-2</v>
      </c>
      <c r="Q542" s="92">
        <f>+C542-15018.5</f>
        <v>37511.819100000001</v>
      </c>
    </row>
    <row r="543" spans="1:17" s="29" customFormat="1">
      <c r="A543" s="32" t="s">
        <v>219</v>
      </c>
      <c r="B543" s="38" t="s">
        <v>68</v>
      </c>
      <c r="C543" s="37">
        <v>52542.786200000002</v>
      </c>
      <c r="D543" s="37">
        <v>1E-3</v>
      </c>
      <c r="E543" s="29">
        <f>+(C543-C$7)/C$8</f>
        <v>10320.490047439178</v>
      </c>
      <c r="F543" s="29">
        <f>ROUND(2*E543,0)/2</f>
        <v>10320.5</v>
      </c>
      <c r="G543" s="29">
        <f>+C543-(C$7+F543*C$8)</f>
        <v>-7.0843999928911217E-3</v>
      </c>
      <c r="H543" s="43"/>
      <c r="Q543" s="92">
        <f>+C543-15018.5</f>
        <v>37524.286200000002</v>
      </c>
    </row>
    <row r="544" spans="1:17" s="29" customFormat="1">
      <c r="A544" s="32" t="s">
        <v>218</v>
      </c>
      <c r="B544" s="38"/>
      <c r="C544" s="35">
        <v>52567.331200000001</v>
      </c>
      <c r="D544" s="35">
        <v>2.0999999999999999E-3</v>
      </c>
      <c r="E544" s="29">
        <f>+(C544-C$7)/C$8</f>
        <v>10354.972234428862</v>
      </c>
      <c r="F544" s="29">
        <f>ROUND(2*E544,0)/2</f>
        <v>10355</v>
      </c>
      <c r="G544" s="29">
        <f>+C544-(C$7+F544*C$8)</f>
        <v>-1.9763999996939674E-2</v>
      </c>
      <c r="H544" s="42"/>
      <c r="I544" s="43"/>
      <c r="J544" s="29">
        <f>G544</f>
        <v>-1.9763999996939674E-2</v>
      </c>
      <c r="Q544" s="92">
        <f>+C544-15018.5</f>
        <v>37548.831200000001</v>
      </c>
    </row>
    <row r="545" spans="1:18" s="29" customFormat="1">
      <c r="A545" s="32" t="s">
        <v>219</v>
      </c>
      <c r="B545" s="38" t="s">
        <v>68</v>
      </c>
      <c r="C545" s="37">
        <v>52572.684300000001</v>
      </c>
      <c r="D545" s="37">
        <v>1.1000000000000001E-3</v>
      </c>
      <c r="E545" s="29">
        <f>+(C545-C$7)/C$8</f>
        <v>10362.492568312526</v>
      </c>
      <c r="F545" s="29">
        <f>ROUND(2*E545,0)/2</f>
        <v>10362.5</v>
      </c>
      <c r="G545" s="29">
        <f>+C545-(C$7+F545*C$8)</f>
        <v>-5.2899999936926179E-3</v>
      </c>
      <c r="H545" s="43"/>
      <c r="Q545" s="92">
        <f>+C545-15018.5</f>
        <v>37554.184300000001</v>
      </c>
    </row>
    <row r="546" spans="1:18" s="29" customFormat="1">
      <c r="A546" s="32" t="s">
        <v>219</v>
      </c>
      <c r="B546" s="38" t="s">
        <v>45</v>
      </c>
      <c r="C546" s="37">
        <v>52573.032899999998</v>
      </c>
      <c r="D546" s="37">
        <v>5.9999999999999995E-4</v>
      </c>
      <c r="E546" s="29">
        <f>+(C546-C$7)/C$8</f>
        <v>10362.982301063983</v>
      </c>
      <c r="F546" s="29">
        <f>ROUND(2*E546,0)/2</f>
        <v>10363</v>
      </c>
      <c r="G546" s="29">
        <f>+C546-(C$7+F546*C$8)</f>
        <v>-1.259839999693213E-2</v>
      </c>
      <c r="Q546" s="92">
        <f>+C546-15018.5</f>
        <v>37554.532899999998</v>
      </c>
    </row>
    <row r="547" spans="1:18" s="29" customFormat="1">
      <c r="A547" s="32" t="s">
        <v>220</v>
      </c>
      <c r="B547" s="38" t="s">
        <v>45</v>
      </c>
      <c r="C547" s="37">
        <v>52594.381999999998</v>
      </c>
      <c r="D547" s="37">
        <v>2.9999999999999997E-4</v>
      </c>
      <c r="E547" s="29">
        <f>+(C547-C$7)/C$8</f>
        <v>10392.974709222935</v>
      </c>
      <c r="F547" s="29">
        <f>ROUND(2*E547,0)/2</f>
        <v>10393</v>
      </c>
      <c r="G547" s="29">
        <f>+C547-(C$7+F547*C$8)</f>
        <v>-1.8002400000113994E-2</v>
      </c>
      <c r="J547" s="29">
        <f>G547</f>
        <v>-1.8002400000113994E-2</v>
      </c>
      <c r="Q547" s="92">
        <f>+C547-15018.5</f>
        <v>37575.881999999998</v>
      </c>
    </row>
    <row r="548" spans="1:18">
      <c r="A548" s="28" t="s">
        <v>221</v>
      </c>
      <c r="B548" s="44" t="s">
        <v>45</v>
      </c>
      <c r="C548" s="45">
        <v>52843.516600000003</v>
      </c>
      <c r="D548" s="45">
        <v>2.0000000000000001E-4</v>
      </c>
      <c r="E548" s="29">
        <f>+(C548-C$7)/C$8</f>
        <v>10742.972911007446</v>
      </c>
      <c r="F548" s="29">
        <f>ROUND(2*E548,0)/2</f>
        <v>10743</v>
      </c>
      <c r="G548" s="29">
        <f>+C548-(C$7+F548*C$8)</f>
        <v>-1.9282399996882305E-2</v>
      </c>
      <c r="H548" s="29"/>
      <c r="I548" s="29"/>
      <c r="J548" s="29">
        <f>G548</f>
        <v>-1.9282399996882305E-2</v>
      </c>
      <c r="K548" s="29"/>
      <c r="L548" s="29"/>
      <c r="M548" s="29"/>
      <c r="N548" s="29"/>
      <c r="O548" s="29"/>
      <c r="P548" s="29"/>
      <c r="Q548" s="92">
        <f>+C548-15018.5</f>
        <v>37825.016600000003</v>
      </c>
      <c r="R548" s="29"/>
    </row>
    <row r="549" spans="1:18">
      <c r="A549" s="35" t="s">
        <v>222</v>
      </c>
      <c r="B549" s="36" t="s">
        <v>45</v>
      </c>
      <c r="C549" s="35">
        <v>52848.502439999997</v>
      </c>
      <c r="D549" s="35" t="s">
        <v>34</v>
      </c>
      <c r="E549" s="29">
        <f>+(C549-C$7)/C$8</f>
        <v>10749.977297529362</v>
      </c>
      <c r="F549" s="29">
        <f>ROUND(2*E549,0)/2</f>
        <v>10750</v>
      </c>
      <c r="G549" s="29">
        <f>+C549-(C$7+F549*C$8)</f>
        <v>-1.6159999999217689E-2</v>
      </c>
      <c r="H549" s="29"/>
      <c r="I549" s="29"/>
      <c r="J549" s="29"/>
      <c r="K549" s="29">
        <f>+C549-(C$7+F549*C$8)</f>
        <v>-1.6159999999217689E-2</v>
      </c>
      <c r="M549" s="29"/>
      <c r="N549" s="29"/>
      <c r="O549" s="29"/>
      <c r="P549" s="29"/>
      <c r="Q549" s="92">
        <f>+C549-15018.5</f>
        <v>37830.002439999997</v>
      </c>
    </row>
    <row r="550" spans="1:18">
      <c r="A550" s="35" t="s">
        <v>222</v>
      </c>
      <c r="B550" s="36" t="s">
        <v>45</v>
      </c>
      <c r="C550" s="35">
        <v>52848.508070000003</v>
      </c>
      <c r="D550" s="35" t="s">
        <v>34</v>
      </c>
      <c r="E550" s="29">
        <f>+(C550-C$7)/C$8</f>
        <v>10749.985206867843</v>
      </c>
      <c r="F550" s="29">
        <f>ROUND(2*E550,0)/2</f>
        <v>10750</v>
      </c>
      <c r="G550" s="29">
        <f>+C550-(C$7+F550*C$8)</f>
        <v>-1.0529999992286321E-2</v>
      </c>
      <c r="H550" s="29"/>
      <c r="I550" s="29"/>
      <c r="J550" s="29"/>
      <c r="K550" s="29">
        <f>+C550-(C$7+F550*C$8)</f>
        <v>-1.0529999992286321E-2</v>
      </c>
      <c r="M550" s="29"/>
      <c r="N550" s="29"/>
      <c r="O550" s="29"/>
      <c r="P550" s="29"/>
      <c r="Q550" s="92">
        <f>+C550-15018.5</f>
        <v>37830.008070000003</v>
      </c>
    </row>
    <row r="551" spans="1:18" s="29" customFormat="1">
      <c r="A551" s="35" t="s">
        <v>223</v>
      </c>
      <c r="B551" s="36"/>
      <c r="C551" s="35">
        <v>52888.3606</v>
      </c>
      <c r="D551" s="35">
        <v>1E-4</v>
      </c>
      <c r="E551" s="29">
        <f>+(C551-C$7)/C$8</f>
        <v>10805.972267021518</v>
      </c>
      <c r="F551" s="29">
        <f>ROUND(2*E551,0)/2</f>
        <v>10806</v>
      </c>
      <c r="G551" s="29">
        <f>+C551-(C$7+F551*C$8)</f>
        <v>-1.9740799994906411E-2</v>
      </c>
      <c r="Q551" s="92">
        <f>+C551-15018.5</f>
        <v>37869.8606</v>
      </c>
    </row>
    <row r="552" spans="1:18" s="29" customFormat="1">
      <c r="A552" s="32" t="s">
        <v>224</v>
      </c>
      <c r="B552" s="38"/>
      <c r="C552" s="41">
        <v>52903.308299999997</v>
      </c>
      <c r="D552" s="41">
        <v>4.0000000000000002E-4</v>
      </c>
      <c r="E552" s="29">
        <f>+(C552-C$7)/C$8</f>
        <v>10826.971630902781</v>
      </c>
      <c r="F552" s="29">
        <f>ROUND(2*E552,0)/2</f>
        <v>10827</v>
      </c>
      <c r="G552" s="29">
        <f>+C552-(C$7+F552*C$8)</f>
        <v>-2.0193600001221057E-2</v>
      </c>
      <c r="J552" s="29">
        <f>G552</f>
        <v>-2.0193600001221057E-2</v>
      </c>
      <c r="Q552" s="92">
        <f>+C552-15018.5</f>
        <v>37884.808299999997</v>
      </c>
    </row>
    <row r="553" spans="1:18" s="29" customFormat="1">
      <c r="A553" s="32" t="s">
        <v>224</v>
      </c>
      <c r="B553" s="38"/>
      <c r="C553" s="41">
        <v>52908.292399999998</v>
      </c>
      <c r="D553" s="41">
        <v>1E-4</v>
      </c>
      <c r="E553" s="29">
        <f>+(C553-C$7)/C$8</f>
        <v>10833.973572975519</v>
      </c>
      <c r="F553" s="29">
        <f>ROUND(2*E553,0)/2</f>
        <v>10834</v>
      </c>
      <c r="G553" s="29">
        <f>+C553-(C$7+F553*C$8)</f>
        <v>-1.8811199995980132E-2</v>
      </c>
      <c r="J553" s="29">
        <f>G553</f>
        <v>-1.8811199995980132E-2</v>
      </c>
      <c r="Q553" s="92">
        <f>+C553-15018.5</f>
        <v>37889.792399999998</v>
      </c>
    </row>
    <row r="554" spans="1:18">
      <c r="A554" s="25" t="s">
        <v>225</v>
      </c>
      <c r="B554" s="26" t="s">
        <v>45</v>
      </c>
      <c r="C554" s="27">
        <v>52911.139499999997</v>
      </c>
      <c r="D554" s="28"/>
      <c r="E554" s="29">
        <f>+(C554-C$7)/C$8</f>
        <v>10837.973338083619</v>
      </c>
      <c r="F554" s="29">
        <f>ROUND(2*E554,0)/2</f>
        <v>10838</v>
      </c>
      <c r="G554" s="29">
        <f>+C554-(C$7+F554*C$8)</f>
        <v>-1.8978400003106799E-2</v>
      </c>
      <c r="H554" s="29"/>
      <c r="I554" s="29"/>
      <c r="J554" s="29"/>
      <c r="K554" s="29">
        <f>+C554-(C$7+F554*C$8)</f>
        <v>-1.8978400003106799E-2</v>
      </c>
      <c r="M554" s="29"/>
      <c r="N554" s="29"/>
      <c r="O554" s="29"/>
      <c r="P554" s="29"/>
      <c r="Q554" s="92">
        <f>+C554-15018.5</f>
        <v>37892.639499999997</v>
      </c>
    </row>
    <row r="555" spans="1:18" s="29" customFormat="1">
      <c r="A555" s="32" t="s">
        <v>224</v>
      </c>
      <c r="B555" s="38"/>
      <c r="C555" s="41">
        <v>52950.287100000001</v>
      </c>
      <c r="D555" s="41">
        <v>4.0000000000000002E-4</v>
      </c>
      <c r="E555" s="29">
        <f>+(C555-C$7)/C$8</f>
        <v>10892.970073198614</v>
      </c>
      <c r="F555" s="29">
        <f>ROUND(2*E555,0)/2</f>
        <v>10893</v>
      </c>
      <c r="G555" s="29">
        <f>+C555-(C$7+F555*C$8)</f>
        <v>-2.1302399996784516E-2</v>
      </c>
      <c r="J555" s="29">
        <f>G555</f>
        <v>-2.1302399996784516E-2</v>
      </c>
      <c r="Q555" s="92">
        <f>+C555-15018.5</f>
        <v>37931.787100000001</v>
      </c>
    </row>
    <row r="556" spans="1:18">
      <c r="A556" s="25" t="s">
        <v>226</v>
      </c>
      <c r="B556" s="26" t="s">
        <v>45</v>
      </c>
      <c r="C556" s="27">
        <v>52986.5913</v>
      </c>
      <c r="D556" s="28"/>
      <c r="E556" s="29">
        <f>+(C556-C$7)/C$8</f>
        <v>10943.97224117217</v>
      </c>
      <c r="F556" s="29">
        <f>ROUND(2*E556,0)/2</f>
        <v>10944</v>
      </c>
      <c r="G556" s="29">
        <f>+C556-(C$7+F556*C$8)</f>
        <v>-1.9759199996769894E-2</v>
      </c>
      <c r="H556" s="29"/>
      <c r="I556" s="29"/>
      <c r="J556" s="29"/>
      <c r="K556" s="29">
        <f>+C556-(C$7+F556*C$8)</f>
        <v>-1.9759199996769894E-2</v>
      </c>
      <c r="M556" s="29"/>
      <c r="N556" s="29"/>
      <c r="O556" s="29"/>
      <c r="P556" s="29"/>
      <c r="Q556" s="92">
        <f>+C556-15018.5</f>
        <v>37968.0913</v>
      </c>
    </row>
    <row r="557" spans="1:18">
      <c r="A557" s="25" t="s">
        <v>226</v>
      </c>
      <c r="B557" s="26" t="s">
        <v>45</v>
      </c>
      <c r="C557" s="27">
        <v>52993.711000000003</v>
      </c>
      <c r="D557" s="28"/>
      <c r="E557" s="29">
        <f>+(C557-C$7)/C$8</f>
        <v>10953.974393411345</v>
      </c>
      <c r="F557" s="29">
        <f>ROUND(2*E557,0)/2</f>
        <v>10954</v>
      </c>
      <c r="G557" s="29">
        <f>+C557-(C$7+F557*C$8)</f>
        <v>-1.8227199994726107E-2</v>
      </c>
      <c r="H557" s="29"/>
      <c r="I557" s="29"/>
      <c r="J557" s="29"/>
      <c r="K557" s="29">
        <f>+C557-(C$7+F557*C$8)</f>
        <v>-1.8227199994726107E-2</v>
      </c>
      <c r="M557" s="29"/>
      <c r="N557" s="29"/>
      <c r="O557" s="29"/>
      <c r="P557" s="29"/>
      <c r="Q557" s="92">
        <f>+C557-15018.5</f>
        <v>37975.211000000003</v>
      </c>
    </row>
    <row r="558" spans="1:18">
      <c r="A558" s="25" t="s">
        <v>226</v>
      </c>
      <c r="B558" s="26" t="s">
        <v>45</v>
      </c>
      <c r="C558" s="27">
        <v>53001.542000000001</v>
      </c>
      <c r="D558" s="28"/>
      <c r="E558" s="29">
        <f>+(C558-C$7)/C$8</f>
        <v>10964.975819621008</v>
      </c>
      <c r="F558" s="29">
        <f>ROUND(2*E558,0)/2</f>
        <v>10965</v>
      </c>
      <c r="G558" s="29">
        <f>+C558-(C$7+F558*C$8)</f>
        <v>-1.7211999998835381E-2</v>
      </c>
      <c r="H558" s="29"/>
      <c r="I558" s="29"/>
      <c r="J558" s="29"/>
      <c r="K558" s="29">
        <f>+C558-(C$7+F558*C$8)</f>
        <v>-1.7211999998835381E-2</v>
      </c>
      <c r="M558" s="29"/>
      <c r="N558" s="29"/>
      <c r="O558" s="29"/>
      <c r="P558" s="29"/>
      <c r="Q558" s="92">
        <f>+C558-15018.5</f>
        <v>37983.042000000001</v>
      </c>
    </row>
    <row r="559" spans="1:18">
      <c r="A559" s="35" t="s">
        <v>222</v>
      </c>
      <c r="B559" s="36" t="s">
        <v>45</v>
      </c>
      <c r="C559" s="35">
        <v>53236.43995</v>
      </c>
      <c r="D559" s="35" t="s">
        <v>34</v>
      </c>
      <c r="E559" s="29">
        <f>+(C559-C$7)/C$8</f>
        <v>11294.973580280772</v>
      </c>
      <c r="F559" s="29">
        <f>ROUND(2*E559,0)/2</f>
        <v>11295</v>
      </c>
      <c r="G559" s="29">
        <f>+C559-(C$7+F559*C$8)</f>
        <v>-1.8806000000040513E-2</v>
      </c>
      <c r="H559" s="29"/>
      <c r="I559" s="29"/>
      <c r="J559" s="29"/>
      <c r="K559" s="29">
        <f>+C559-(C$7+F559*C$8)</f>
        <v>-1.8806000000040513E-2</v>
      </c>
      <c r="M559" s="29"/>
      <c r="N559" s="29"/>
      <c r="O559" s="29"/>
      <c r="P559" s="29"/>
      <c r="Q559" s="92">
        <f>+C559-15018.5</f>
        <v>38217.93995</v>
      </c>
    </row>
    <row r="560" spans="1:18" s="29" customFormat="1">
      <c r="A560" s="32" t="s">
        <v>227</v>
      </c>
      <c r="B560" s="38" t="s">
        <v>45</v>
      </c>
      <c r="C560" s="37">
        <v>53236.44</v>
      </c>
      <c r="D560" s="37">
        <v>1E-4</v>
      </c>
      <c r="E560" s="29">
        <f>+(C560-C$7)/C$8</f>
        <v>11294.973650523569</v>
      </c>
      <c r="F560" s="29">
        <f>ROUND(2*E560,0)/2</f>
        <v>11295</v>
      </c>
      <c r="G560" s="29">
        <f>+C560-(C$7+F560*C$8)</f>
        <v>-1.875599999766564E-2</v>
      </c>
      <c r="J560" s="29">
        <f>G560</f>
        <v>-1.875599999766564E-2</v>
      </c>
      <c r="Q560" s="92">
        <f>+C560-15018.5</f>
        <v>38217.94</v>
      </c>
    </row>
    <row r="561" spans="1:18" s="29" customFormat="1">
      <c r="A561" s="32" t="s">
        <v>227</v>
      </c>
      <c r="B561" s="38" t="s">
        <v>45</v>
      </c>
      <c r="C561" s="37">
        <v>53236.44</v>
      </c>
      <c r="D561" s="37">
        <v>1E-4</v>
      </c>
      <c r="E561" s="29">
        <f>+(C561-C$7)/C$8</f>
        <v>11294.973650523569</v>
      </c>
      <c r="F561" s="29">
        <f>ROUND(2*E561,0)/2</f>
        <v>11295</v>
      </c>
      <c r="G561" s="29">
        <f>+C561-(C$7+F561*C$8)</f>
        <v>-1.875599999766564E-2</v>
      </c>
      <c r="J561" s="29">
        <f>G561</f>
        <v>-1.875599999766564E-2</v>
      </c>
      <c r="Q561" s="92">
        <f>+C561-15018.5</f>
        <v>38217.94</v>
      </c>
    </row>
    <row r="562" spans="1:18">
      <c r="A562" s="35" t="s">
        <v>222</v>
      </c>
      <c r="B562" s="36" t="s">
        <v>45</v>
      </c>
      <c r="C562" s="35">
        <v>53236.447590000003</v>
      </c>
      <c r="D562" s="35" t="s">
        <v>34</v>
      </c>
      <c r="E562" s="29">
        <f>+(C562-C$7)/C$8</f>
        <v>11294.984313379518</v>
      </c>
      <c r="F562" s="29">
        <f>ROUND(2*E562,0)/2</f>
        <v>11295</v>
      </c>
      <c r="G562" s="29">
        <f>+C562-(C$7+F562*C$8)</f>
        <v>-1.1165999996592291E-2</v>
      </c>
      <c r="H562" s="29"/>
      <c r="I562" s="29"/>
      <c r="J562" s="29"/>
      <c r="K562" s="29">
        <f>+C562-(C$7+F562*C$8)</f>
        <v>-1.1165999996592291E-2</v>
      </c>
      <c r="M562" s="29"/>
      <c r="N562" s="29"/>
      <c r="O562" s="29"/>
      <c r="P562" s="29"/>
      <c r="Q562" s="92">
        <f>+C562-15018.5</f>
        <v>38217.947590000003</v>
      </c>
    </row>
    <row r="563" spans="1:18">
      <c r="A563" s="35" t="s">
        <v>228</v>
      </c>
      <c r="B563" s="36" t="s">
        <v>45</v>
      </c>
      <c r="C563" s="35">
        <v>53251.381000000001</v>
      </c>
      <c r="D563" s="35" t="s">
        <v>34</v>
      </c>
      <c r="E563" s="29">
        <f>+(C563-C$7)/C$8</f>
        <v>11315.963601870599</v>
      </c>
      <c r="F563" s="29">
        <f>ROUND(2*E563,0)/2</f>
        <v>11316</v>
      </c>
      <c r="G563" s="29">
        <f>+C563-(C$7+F563*C$8)</f>
        <v>-2.5908799994795118E-2</v>
      </c>
      <c r="H563" s="29"/>
      <c r="I563" s="29"/>
      <c r="J563" s="29"/>
      <c r="K563" s="29">
        <f>+C563-(C$7+F563*C$8)</f>
        <v>-2.5908799994795118E-2</v>
      </c>
      <c r="M563" s="29"/>
      <c r="N563" s="29"/>
      <c r="O563" s="29"/>
      <c r="P563" s="29"/>
      <c r="Q563" s="92">
        <f>+C563-15018.5</f>
        <v>38232.881000000001</v>
      </c>
    </row>
    <row r="564" spans="1:18">
      <c r="A564" s="35" t="s">
        <v>229</v>
      </c>
      <c r="B564" s="36" t="s">
        <v>45</v>
      </c>
      <c r="C564" s="35">
        <v>53251.383999999998</v>
      </c>
      <c r="D564" s="35" t="s">
        <v>34</v>
      </c>
      <c r="E564" s="29">
        <f>+(C564-C$7)/C$8</f>
        <v>11315.967816438162</v>
      </c>
      <c r="F564" s="29">
        <f>ROUND(2*E564,0)/2</f>
        <v>11316</v>
      </c>
      <c r="G564" s="29">
        <f>+C564-(C$7+F564*C$8)</f>
        <v>-2.2908799997821916E-2</v>
      </c>
      <c r="H564" s="29"/>
      <c r="I564" s="29">
        <f>+C564-(C$7+F564*C$8)</f>
        <v>-2.2908799997821916E-2</v>
      </c>
      <c r="J564" s="29"/>
      <c r="K564" s="29"/>
      <c r="M564" s="29"/>
      <c r="N564" s="29"/>
      <c r="O564" s="29"/>
      <c r="P564" s="29"/>
      <c r="Q564" s="92">
        <f>+C564-15018.5</f>
        <v>38232.883999999998</v>
      </c>
    </row>
    <row r="565" spans="1:18">
      <c r="A565" s="35" t="s">
        <v>229</v>
      </c>
      <c r="B565" s="36" t="s">
        <v>45</v>
      </c>
      <c r="C565" s="35">
        <v>53251.385999999999</v>
      </c>
      <c r="D565" s="35" t="s">
        <v>34</v>
      </c>
      <c r="E565" s="29">
        <f>+(C565-C$7)/C$8</f>
        <v>11315.970626149876</v>
      </c>
      <c r="F565" s="29">
        <f>ROUND(2*E565,0)/2</f>
        <v>11316</v>
      </c>
      <c r="G565" s="29">
        <f>+C565-(C$7+F565*C$8)</f>
        <v>-2.0908799997414462E-2</v>
      </c>
      <c r="H565" s="29"/>
      <c r="I565" s="29">
        <f>+C565-(C$7+F565*C$8)</f>
        <v>-2.0908799997414462E-2</v>
      </c>
      <c r="J565" s="29"/>
      <c r="K565" s="29"/>
      <c r="M565" s="29"/>
      <c r="N565" s="29"/>
      <c r="O565" s="29"/>
      <c r="P565" s="29"/>
      <c r="Q565" s="92">
        <f>+C565-15018.5</f>
        <v>38232.885999999999</v>
      </c>
    </row>
    <row r="566" spans="1:18">
      <c r="A566" s="35" t="s">
        <v>229</v>
      </c>
      <c r="B566" s="36" t="s">
        <v>45</v>
      </c>
      <c r="C566" s="35">
        <v>53251.391000000003</v>
      </c>
      <c r="D566" s="35" t="s">
        <v>34</v>
      </c>
      <c r="E566" s="29">
        <f>+(C566-C$7)/C$8</f>
        <v>11315.977650429162</v>
      </c>
      <c r="F566" s="29">
        <f>ROUND(2*E566,0)/2</f>
        <v>11316</v>
      </c>
      <c r="G566" s="29">
        <f>+C566-(C$7+F566*C$8)</f>
        <v>-1.5908799992757849E-2</v>
      </c>
      <c r="H566" s="29"/>
      <c r="I566" s="29">
        <f>+C566-(C$7+F566*C$8)</f>
        <v>-1.5908799992757849E-2</v>
      </c>
      <c r="J566" s="29"/>
      <c r="K566" s="29"/>
      <c r="M566" s="29"/>
      <c r="N566" s="29"/>
      <c r="O566" s="29"/>
      <c r="P566" s="29"/>
      <c r="Q566" s="92">
        <f>+C566-15018.5</f>
        <v>38232.891000000003</v>
      </c>
    </row>
    <row r="567" spans="1:18" s="29" customFormat="1">
      <c r="A567" s="32" t="s">
        <v>230</v>
      </c>
      <c r="B567" s="36" t="s">
        <v>68</v>
      </c>
      <c r="C567" s="35">
        <v>53262.422500000001</v>
      </c>
      <c r="D567" s="35">
        <v>6.9999999999999999E-4</v>
      </c>
      <c r="E567" s="29">
        <f>+(C567-C$7)/C$8</f>
        <v>11331.475317806495</v>
      </c>
      <c r="F567" s="29">
        <f>ROUND(2*E567,0)/2</f>
        <v>11331.5</v>
      </c>
      <c r="G567" s="29">
        <f>+C567-(C$7+F567*C$8)</f>
        <v>-1.7569199997524265E-2</v>
      </c>
      <c r="J567" s="29">
        <f>G567</f>
        <v>-1.7569199997524265E-2</v>
      </c>
      <c r="Q567" s="92">
        <f>+C567-15018.5</f>
        <v>38243.922500000001</v>
      </c>
    </row>
    <row r="568" spans="1:18">
      <c r="A568" s="46" t="s">
        <v>231</v>
      </c>
      <c r="B568" s="47" t="s">
        <v>45</v>
      </c>
      <c r="C568" s="28">
        <v>53265.623899999999</v>
      </c>
      <c r="D568" s="28">
        <v>2.0000000000000001E-4</v>
      </c>
      <c r="E568" s="29">
        <f>+(C568-C$7)/C$8</f>
        <v>11335.972823344435</v>
      </c>
      <c r="F568" s="29">
        <f>ROUND(2*E568,0)/2</f>
        <v>11336</v>
      </c>
      <c r="G568" s="29">
        <f>+C568-(C$7+F568*C$8)</f>
        <v>-1.9344799999089446E-2</v>
      </c>
      <c r="H568" s="29"/>
      <c r="I568" s="29"/>
      <c r="J568" s="29"/>
      <c r="K568" s="29"/>
      <c r="L568" s="29"/>
      <c r="M568" s="29"/>
      <c r="N568" s="29"/>
      <c r="O568" s="29"/>
      <c r="P568" s="29"/>
      <c r="Q568" s="92">
        <f>+C568-15018.5</f>
        <v>38247.123899999999</v>
      </c>
      <c r="R568" s="29"/>
    </row>
    <row r="569" spans="1:18">
      <c r="A569" s="46" t="s">
        <v>231</v>
      </c>
      <c r="B569" s="47" t="s">
        <v>45</v>
      </c>
      <c r="C569" s="28">
        <v>53267.759100000003</v>
      </c>
      <c r="D569" s="28">
        <v>5.0000000000000001E-4</v>
      </c>
      <c r="E569" s="29">
        <f>+(C569-C$7)/C$8</f>
        <v>11338.972471568535</v>
      </c>
      <c r="F569" s="29">
        <f>ROUND(2*E569,0)/2</f>
        <v>11339</v>
      </c>
      <c r="G569" s="29">
        <f>+C569-(C$7+F569*C$8)</f>
        <v>-1.9595199992181733E-2</v>
      </c>
      <c r="H569" s="29"/>
      <c r="I569" s="29"/>
      <c r="J569" s="29"/>
      <c r="K569" s="29"/>
      <c r="L569" s="29"/>
      <c r="M569" s="29"/>
      <c r="N569" s="29"/>
      <c r="O569" s="29"/>
      <c r="P569" s="29"/>
      <c r="Q569" s="92">
        <f>+C569-15018.5</f>
        <v>38249.259100000003</v>
      </c>
      <c r="R569" s="29"/>
    </row>
    <row r="570" spans="1:18">
      <c r="A570" s="25" t="s">
        <v>226</v>
      </c>
      <c r="B570" s="26" t="s">
        <v>45</v>
      </c>
      <c r="C570" s="27">
        <v>53267.759899999997</v>
      </c>
      <c r="D570" s="28"/>
      <c r="E570" s="29">
        <f>+(C570-C$7)/C$8</f>
        <v>11338.973595453212</v>
      </c>
      <c r="F570" s="29">
        <f>ROUND(2*E570,0)/2</f>
        <v>11339</v>
      </c>
      <c r="G570" s="29">
        <f>+C570-(C$7+F570*C$8)</f>
        <v>-1.8795199997839518E-2</v>
      </c>
      <c r="H570" s="29"/>
      <c r="I570" s="29"/>
      <c r="J570" s="29"/>
      <c r="K570" s="29">
        <f>+C570-(C$7+F570*C$8)</f>
        <v>-1.8795199997839518E-2</v>
      </c>
      <c r="M570" s="29"/>
      <c r="N570" s="29"/>
      <c r="O570" s="29"/>
      <c r="P570" s="29"/>
      <c r="Q570" s="92">
        <f>+C570-15018.5</f>
        <v>38249.259899999997</v>
      </c>
    </row>
    <row r="571" spans="1:18">
      <c r="A571" s="46" t="s">
        <v>231</v>
      </c>
      <c r="B571" s="47" t="s">
        <v>45</v>
      </c>
      <c r="C571" s="28">
        <v>53272.741499999996</v>
      </c>
      <c r="D571" s="28">
        <v>2.0000000000000001E-4</v>
      </c>
      <c r="E571" s="29">
        <f>+(C571-C$7)/C$8</f>
        <v>11345.972025386305</v>
      </c>
      <c r="F571" s="29">
        <f>ROUND(2*E571,0)/2</f>
        <v>11346</v>
      </c>
      <c r="G571" s="29">
        <f>+C571-(C$7+F571*C$8)</f>
        <v>-1.9912800002202857E-2</v>
      </c>
      <c r="H571" s="29"/>
      <c r="I571" s="29"/>
      <c r="J571" s="29"/>
      <c r="K571" s="29"/>
      <c r="L571" s="29"/>
      <c r="M571" s="29"/>
      <c r="N571" s="29"/>
      <c r="O571" s="29"/>
      <c r="P571" s="29"/>
      <c r="Q571" s="92">
        <f>+C571-15018.5</f>
        <v>38254.241499999996</v>
      </c>
      <c r="R571" s="29"/>
    </row>
    <row r="572" spans="1:18">
      <c r="A572" s="46" t="s">
        <v>231</v>
      </c>
      <c r="B572" s="47" t="s">
        <v>45</v>
      </c>
      <c r="C572" s="28">
        <v>53282.706700000002</v>
      </c>
      <c r="D572" s="28">
        <v>5.0000000000000001E-4</v>
      </c>
      <c r="E572" s="29">
        <f>+(C572-C$7)/C$8</f>
        <v>11359.971694964217</v>
      </c>
      <c r="F572" s="29">
        <f>ROUND(2*E572,0)/2</f>
        <v>11360</v>
      </c>
      <c r="G572" s="29">
        <f>+C572-(C$7+F572*C$8)</f>
        <v>-2.0147999995970167E-2</v>
      </c>
      <c r="H572" s="29"/>
      <c r="I572" s="29"/>
      <c r="J572" s="29"/>
      <c r="K572" s="29"/>
      <c r="L572" s="29"/>
      <c r="M572" s="29"/>
      <c r="N572" s="29"/>
      <c r="O572" s="29"/>
      <c r="P572" s="29"/>
      <c r="Q572" s="92">
        <f>+C572-15018.5</f>
        <v>38264.206700000002</v>
      </c>
      <c r="R572" s="29"/>
    </row>
    <row r="573" spans="1:18">
      <c r="A573" s="46" t="s">
        <v>232</v>
      </c>
      <c r="B573" s="47" t="s">
        <v>45</v>
      </c>
      <c r="C573" s="28">
        <v>53285.555399999997</v>
      </c>
      <c r="D573" s="28">
        <v>1E-4</v>
      </c>
      <c r="E573" s="29">
        <f>+(C573-C$7)/C$8</f>
        <v>11363.97370784168</v>
      </c>
      <c r="F573" s="29">
        <f>ROUND(2*E573,0)/2</f>
        <v>11364</v>
      </c>
      <c r="G573" s="29">
        <f>+C573-(C$7+F573*C$8)</f>
        <v>-1.8715199999860488E-2</v>
      </c>
      <c r="H573" s="29"/>
      <c r="I573" s="29"/>
      <c r="J573" s="29">
        <f>+C573-(C$7+F573*C$8)</f>
        <v>-1.8715199999860488E-2</v>
      </c>
      <c r="K573" s="29"/>
      <c r="M573" s="29"/>
      <c r="N573" s="29"/>
      <c r="O573" s="29"/>
      <c r="P573" s="29"/>
      <c r="Q573" s="92">
        <f>+C573-15018.5</f>
        <v>38267.055399999997</v>
      </c>
    </row>
    <row r="574" spans="1:18">
      <c r="A574" s="25" t="s">
        <v>226</v>
      </c>
      <c r="B574" s="26" t="s">
        <v>45</v>
      </c>
      <c r="C574" s="27">
        <v>53285.557000000001</v>
      </c>
      <c r="D574" s="28"/>
      <c r="E574" s="29">
        <f>+(C574-C$7)/C$8</f>
        <v>11363.975955611055</v>
      </c>
      <c r="F574" s="29">
        <f>ROUND(2*E574,0)/2</f>
        <v>11364</v>
      </c>
      <c r="G574" s="29">
        <f>+C574-(C$7+F574*C$8)</f>
        <v>-1.7115199996624142E-2</v>
      </c>
      <c r="H574" s="29"/>
      <c r="I574" s="29"/>
      <c r="J574" s="29"/>
      <c r="K574" s="29">
        <f>+C574-(C$7+F574*C$8)</f>
        <v>-1.7115199996624142E-2</v>
      </c>
      <c r="M574" s="29"/>
      <c r="N574" s="29"/>
      <c r="O574" s="29"/>
      <c r="P574" s="29"/>
      <c r="Q574" s="92">
        <f>+C574-15018.5</f>
        <v>38267.057000000001</v>
      </c>
    </row>
    <row r="575" spans="1:18">
      <c r="A575" s="25" t="s">
        <v>226</v>
      </c>
      <c r="B575" s="26" t="s">
        <v>45</v>
      </c>
      <c r="C575" s="27">
        <v>53290.54</v>
      </c>
      <c r="D575" s="28"/>
      <c r="E575" s="29">
        <f>+(C575-C$7)/C$8</f>
        <v>11370.976352342348</v>
      </c>
      <c r="F575" s="29">
        <f>ROUND(2*E575,0)/2</f>
        <v>11371</v>
      </c>
      <c r="G575" s="29">
        <f>+C575-(C$7+F575*C$8)</f>
        <v>-1.6832799999974668E-2</v>
      </c>
      <c r="H575" s="29"/>
      <c r="I575" s="29"/>
      <c r="J575" s="29"/>
      <c r="K575" s="29">
        <f>+C575-(C$7+F575*C$8)</f>
        <v>-1.6832799999974668E-2</v>
      </c>
      <c r="M575" s="29"/>
      <c r="N575" s="29"/>
      <c r="O575" s="29"/>
      <c r="P575" s="29"/>
      <c r="Q575" s="92">
        <f>+C575-15018.5</f>
        <v>38272.04</v>
      </c>
    </row>
    <row r="576" spans="1:18">
      <c r="A576" s="25" t="s">
        <v>226</v>
      </c>
      <c r="B576" s="26" t="s">
        <v>45</v>
      </c>
      <c r="C576" s="27">
        <v>53292.678999999996</v>
      </c>
      <c r="D576" s="28"/>
      <c r="E576" s="29">
        <f>+(C576-C$7)/C$8</f>
        <v>11373.98133901869</v>
      </c>
      <c r="F576" s="29">
        <f>ROUND(2*E576,0)/2</f>
        <v>11374</v>
      </c>
      <c r="G576" s="29">
        <f>+C576-(C$7+F576*C$8)</f>
        <v>-1.3283200001751538E-2</v>
      </c>
      <c r="H576" s="29"/>
      <c r="I576" s="29"/>
      <c r="J576" s="29"/>
      <c r="K576" s="29">
        <f>+C576-(C$7+F576*C$8)</f>
        <v>-1.3283200001751538E-2</v>
      </c>
      <c r="M576" s="29"/>
      <c r="N576" s="29"/>
      <c r="O576" s="29"/>
      <c r="P576" s="29"/>
      <c r="Q576" s="92">
        <f>+C576-15018.5</f>
        <v>38274.178999999996</v>
      </c>
    </row>
    <row r="577" spans="1:21">
      <c r="A577" s="25" t="s">
        <v>233</v>
      </c>
      <c r="B577" s="26" t="s">
        <v>45</v>
      </c>
      <c r="C577" s="27">
        <v>53317.587399999997</v>
      </c>
      <c r="D577" s="28"/>
      <c r="E577" s="29">
        <f>+(C577-C$7)/C$8</f>
        <v>11408.974050626508</v>
      </c>
      <c r="F577" s="29">
        <f>ROUND(2*E577,0)/2</f>
        <v>11409</v>
      </c>
      <c r="G577" s="29">
        <f>+C577-(C$7+F577*C$8)</f>
        <v>-1.8471199997293297E-2</v>
      </c>
      <c r="H577" s="29"/>
      <c r="I577" s="29"/>
      <c r="J577" s="29"/>
      <c r="K577" s="29">
        <f>+C577-(C$7+F577*C$8)</f>
        <v>-1.8471199997293297E-2</v>
      </c>
      <c r="M577" s="29"/>
      <c r="N577" s="29"/>
      <c r="O577" s="29"/>
      <c r="P577" s="29"/>
      <c r="Q577" s="92">
        <f>+C577-15018.5</f>
        <v>38299.087399999997</v>
      </c>
    </row>
    <row r="578" spans="1:21">
      <c r="A578" s="46" t="s">
        <v>232</v>
      </c>
      <c r="B578" s="47" t="s">
        <v>45</v>
      </c>
      <c r="C578" s="28">
        <v>53317.587500000001</v>
      </c>
      <c r="D578" s="28">
        <v>1E-4</v>
      </c>
      <c r="E578" s="29">
        <f>+(C578-C$7)/C$8</f>
        <v>11408.9741911121</v>
      </c>
      <c r="F578" s="29">
        <f>ROUND(2*E578,0)/2</f>
        <v>11409</v>
      </c>
      <c r="G578" s="29">
        <f>+C578-(C$7+F578*C$8)</f>
        <v>-1.8371199992543552E-2</v>
      </c>
      <c r="H578" s="29"/>
      <c r="I578" s="29"/>
      <c r="J578" s="29">
        <f>+C578-(C$7+F578*C$8)</f>
        <v>-1.8371199992543552E-2</v>
      </c>
      <c r="K578" s="29"/>
      <c r="M578" s="29"/>
      <c r="N578" s="29"/>
      <c r="O578" s="29"/>
      <c r="P578" s="29"/>
      <c r="Q578" s="92">
        <f>+C578-15018.5</f>
        <v>38299.087500000001</v>
      </c>
    </row>
    <row r="579" spans="1:21" s="29" customFormat="1">
      <c r="A579" s="32" t="s">
        <v>230</v>
      </c>
      <c r="B579" s="38"/>
      <c r="C579" s="35">
        <v>53325.417399999998</v>
      </c>
      <c r="D579" s="35">
        <v>2.0000000000000001E-4</v>
      </c>
      <c r="E579" s="29">
        <f>+(C579-C$7)/C$8</f>
        <v>11419.974071980319</v>
      </c>
      <c r="F579" s="29">
        <f>ROUND(2*E579,0)/2</f>
        <v>11420</v>
      </c>
      <c r="G579" s="29">
        <f>+C579-(C$7+F579*C$8)</f>
        <v>-1.845599999796832E-2</v>
      </c>
      <c r="J579" s="29">
        <f>G579</f>
        <v>-1.845599999796832E-2</v>
      </c>
      <c r="Q579" s="92">
        <f>+C579-15018.5</f>
        <v>38306.917399999998</v>
      </c>
    </row>
    <row r="580" spans="1:21" s="29" customFormat="1">
      <c r="A580" s="32" t="s">
        <v>234</v>
      </c>
      <c r="B580" s="38" t="s">
        <v>45</v>
      </c>
      <c r="C580" s="37">
        <v>53614.416899999997</v>
      </c>
      <c r="D580" s="37">
        <v>2.9999999999999997E-4</v>
      </c>
      <c r="E580" s="29">
        <f>+(C580-C$7)/C$8</f>
        <v>11825.976711985442</v>
      </c>
      <c r="F580" s="29">
        <f>ROUND(2*E580,0)/2</f>
        <v>11826</v>
      </c>
      <c r="G580" s="29">
        <f>+C580-(C$7+F580*C$8)</f>
        <v>-1.6576800000621006E-2</v>
      </c>
      <c r="Q580" s="92">
        <f>+C580-15018.5</f>
        <v>38595.916899999997</v>
      </c>
    </row>
    <row r="581" spans="1:21">
      <c r="A581" s="35" t="s">
        <v>222</v>
      </c>
      <c r="B581" s="36" t="s">
        <v>45</v>
      </c>
      <c r="C581" s="35">
        <v>53619.396930000003</v>
      </c>
      <c r="D581" s="35" t="s">
        <v>34</v>
      </c>
      <c r="E581" s="29">
        <f>+(C581-C$7)/C$8</f>
        <v>11832.972936294851</v>
      </c>
      <c r="F581" s="29">
        <f>ROUND(2*E581,0)/2</f>
        <v>11833</v>
      </c>
      <c r="G581" s="29">
        <f>+C581-(C$7+F581*C$8)</f>
        <v>-1.9264399990788661E-2</v>
      </c>
      <c r="H581" s="29"/>
      <c r="I581" s="29"/>
      <c r="J581" s="29"/>
      <c r="K581" s="29">
        <f>+C581-(C$7+F581*C$8)</f>
        <v>-1.9264399990788661E-2</v>
      </c>
      <c r="M581" s="29"/>
      <c r="N581" s="29"/>
      <c r="O581" s="29"/>
      <c r="P581" s="29"/>
      <c r="Q581" s="92">
        <f>+C581-15018.5</f>
        <v>38600.896930000003</v>
      </c>
    </row>
    <row r="582" spans="1:21" s="29" customFormat="1">
      <c r="A582" s="32" t="s">
        <v>235</v>
      </c>
      <c r="B582" s="48"/>
      <c r="C582" s="35">
        <v>53634.345000000001</v>
      </c>
      <c r="D582" s="35">
        <v>5.0000000000000001E-4</v>
      </c>
      <c r="E582" s="29">
        <f>+(C582-C$7)/C$8</f>
        <v>11853.972819972783</v>
      </c>
      <c r="F582" s="29">
        <f>ROUND(2*E582,0)/2</f>
        <v>11854</v>
      </c>
      <c r="G582" s="29">
        <f>+C582-(C$7+F582*C$8)</f>
        <v>-1.9347199995536357E-2</v>
      </c>
      <c r="J582" s="29">
        <f>G582</f>
        <v>-1.9347199995536357E-2</v>
      </c>
      <c r="Q582" s="92">
        <f>+C582-15018.5</f>
        <v>38615.845000000001</v>
      </c>
    </row>
    <row r="583" spans="1:21">
      <c r="A583" s="25" t="s">
        <v>236</v>
      </c>
      <c r="B583" s="26" t="s">
        <v>45</v>
      </c>
      <c r="C583" s="27">
        <v>53645.023800000003</v>
      </c>
      <c r="D583" s="28"/>
      <c r="E583" s="29">
        <f>+(C583-C$7)/C$8</f>
        <v>11868.974994689652</v>
      </c>
      <c r="F583" s="29">
        <f>ROUND(2*E583,0)/2</f>
        <v>11869</v>
      </c>
      <c r="G583" s="29">
        <f>+C583-(C$7+F583*C$8)</f>
        <v>-1.7799199995351955E-2</v>
      </c>
      <c r="H583" s="29"/>
      <c r="I583" s="29"/>
      <c r="J583" s="29"/>
      <c r="K583" s="29">
        <f>+C583-(C$7+F583*C$8)</f>
        <v>-1.7799199995351955E-2</v>
      </c>
      <c r="M583" s="29"/>
      <c r="N583" s="29"/>
      <c r="O583" s="29"/>
      <c r="P583" s="29"/>
      <c r="Q583" s="92">
        <f>+C583-15018.5</f>
        <v>38626.523800000003</v>
      </c>
    </row>
    <row r="584" spans="1:21">
      <c r="A584" s="25" t="s">
        <v>226</v>
      </c>
      <c r="B584" s="26" t="s">
        <v>45</v>
      </c>
      <c r="C584" s="27">
        <v>53645.735399999998</v>
      </c>
      <c r="D584" s="28"/>
      <c r="E584" s="29">
        <f>+(C584-C$7)/C$8</f>
        <v>11869.974690116895</v>
      </c>
      <c r="F584" s="29">
        <f>ROUND(2*E584,0)/2</f>
        <v>11870</v>
      </c>
      <c r="G584" s="29">
        <f>+C584-(C$7+F584*C$8)</f>
        <v>-1.8016000001807697E-2</v>
      </c>
      <c r="H584" s="29"/>
      <c r="I584" s="29"/>
      <c r="J584" s="29"/>
      <c r="K584" s="29">
        <f>+C584-(C$7+F584*C$8)</f>
        <v>-1.8016000001807697E-2</v>
      </c>
      <c r="M584" s="29"/>
      <c r="N584" s="29"/>
      <c r="O584" s="29"/>
      <c r="P584" s="29"/>
      <c r="Q584" s="92">
        <f>+C584-15018.5</f>
        <v>38627.235399999998</v>
      </c>
    </row>
    <row r="585" spans="1:21">
      <c r="A585" s="35" t="s">
        <v>222</v>
      </c>
      <c r="B585" s="36" t="s">
        <v>45</v>
      </c>
      <c r="C585" s="35">
        <v>53671.360890000004</v>
      </c>
      <c r="D585" s="35">
        <v>1.1999999999999999E-3</v>
      </c>
      <c r="E585" s="29">
        <f>+(C585-C$7)/C$8</f>
        <v>11905.974809810623</v>
      </c>
      <c r="F585" s="29">
        <f>ROUND(2*E585,0)/2</f>
        <v>11906</v>
      </c>
      <c r="G585" s="29">
        <f>+C585-(C$7+F585*C$8)</f>
        <v>-1.7930799993337132E-2</v>
      </c>
      <c r="H585" s="29"/>
      <c r="I585" s="29"/>
      <c r="J585" s="29"/>
      <c r="K585" s="29">
        <f>+C585-(C$7+F585*C$8)</f>
        <v>-1.7930799993337132E-2</v>
      </c>
      <c r="M585" s="29"/>
      <c r="N585" s="29"/>
      <c r="O585" s="29"/>
      <c r="P585" s="29"/>
      <c r="Q585" s="92">
        <f>+C585-15018.5</f>
        <v>38652.860890000004</v>
      </c>
    </row>
    <row r="586" spans="1:21">
      <c r="A586" s="25" t="s">
        <v>236</v>
      </c>
      <c r="B586" s="26" t="s">
        <v>45</v>
      </c>
      <c r="C586" s="27">
        <v>53674.921000000002</v>
      </c>
      <c r="D586" s="28"/>
      <c r="E586" s="29">
        <f>+(C586-C$7)/C$8</f>
        <v>11910.976251192729</v>
      </c>
      <c r="F586" s="29">
        <f>ROUND(2*E586,0)/2</f>
        <v>11911</v>
      </c>
      <c r="G586" s="29">
        <f>+C586-(C$7+F586*C$8)</f>
        <v>-1.6904799995245412E-2</v>
      </c>
      <c r="H586" s="29"/>
      <c r="I586" s="29"/>
      <c r="J586" s="29"/>
      <c r="K586" s="29">
        <f>+C586-(C$7+F586*C$8)</f>
        <v>-1.6904799995245412E-2</v>
      </c>
      <c r="M586" s="29"/>
      <c r="N586" s="29"/>
      <c r="O586" s="29"/>
      <c r="P586" s="29"/>
      <c r="Q586" s="92">
        <f>+C586-15018.5</f>
        <v>38656.421000000002</v>
      </c>
    </row>
    <row r="587" spans="1:21">
      <c r="A587" s="25" t="s">
        <v>226</v>
      </c>
      <c r="B587" s="26" t="s">
        <v>45</v>
      </c>
      <c r="C587" s="27">
        <v>53728.306100000002</v>
      </c>
      <c r="D587" s="28"/>
      <c r="E587" s="29">
        <f>+(C587-C$7)/C$8</f>
        <v>11985.974621559935</v>
      </c>
      <c r="F587" s="29">
        <f>ROUND(2*E587,0)/2</f>
        <v>11986</v>
      </c>
      <c r="G587" s="29">
        <f>+C587-(C$7+F587*C$8)</f>
        <v>-1.8064799995045178E-2</v>
      </c>
      <c r="H587" s="29"/>
      <c r="I587" s="29"/>
      <c r="J587" s="29"/>
      <c r="K587" s="29">
        <f>+C587-(C$7+F587*C$8)</f>
        <v>-1.8064799995045178E-2</v>
      </c>
      <c r="M587" s="29"/>
      <c r="N587" s="29"/>
      <c r="O587" s="29"/>
      <c r="P587" s="29"/>
      <c r="Q587" s="92">
        <f>+C587-15018.5</f>
        <v>38709.806100000002</v>
      </c>
    </row>
    <row r="588" spans="1:21">
      <c r="A588" s="25" t="s">
        <v>237</v>
      </c>
      <c r="B588" s="26" t="s">
        <v>45</v>
      </c>
      <c r="C588" s="27">
        <v>53945.476000000002</v>
      </c>
      <c r="D588" s="28"/>
      <c r="E588" s="29">
        <f>+(C588-C$7)/C$8</f>
        <v>12291.067027358731</v>
      </c>
      <c r="F588" s="29">
        <f>ROUND(2*E588,0)/2</f>
        <v>12291</v>
      </c>
      <c r="H588" s="29"/>
      <c r="I588" s="29"/>
      <c r="J588" s="29"/>
      <c r="K588" s="29"/>
      <c r="M588" s="29"/>
      <c r="N588" s="29"/>
      <c r="O588" s="29"/>
      <c r="P588" s="29"/>
      <c r="Q588" s="92">
        <f>+C588-15018.5</f>
        <v>38926.976000000002</v>
      </c>
      <c r="U588" s="29">
        <f>+C588-(C$7+F588*C$8)</f>
        <v>4.7711200000776444E-2</v>
      </c>
    </row>
    <row r="589" spans="1:21">
      <c r="A589" s="35" t="s">
        <v>238</v>
      </c>
      <c r="B589" s="36" t="s">
        <v>45</v>
      </c>
      <c r="C589" s="35">
        <v>53967.477200000001</v>
      </c>
      <c r="D589" s="35">
        <v>1E-4</v>
      </c>
      <c r="E589" s="29">
        <f>+(C589-C$7)/C$8</f>
        <v>12321.975542021491</v>
      </c>
      <c r="F589" s="29">
        <f>ROUND(2*E589,0)/2</f>
        <v>12322</v>
      </c>
      <c r="G589" s="29">
        <f>+C589-(C$7+F589*C$8)</f>
        <v>-1.7409599997336045E-2</v>
      </c>
      <c r="H589" s="29"/>
      <c r="I589" s="29"/>
      <c r="J589" s="29"/>
      <c r="K589" s="29"/>
      <c r="M589" s="29"/>
      <c r="N589" s="29"/>
      <c r="O589" s="29"/>
      <c r="P589" s="29"/>
      <c r="Q589" s="92">
        <f>+C589-15018.5</f>
        <v>38948.977200000001</v>
      </c>
      <c r="R589" s="29"/>
    </row>
    <row r="590" spans="1:21">
      <c r="A590" s="28" t="s">
        <v>239</v>
      </c>
      <c r="B590" s="44" t="s">
        <v>68</v>
      </c>
      <c r="C590" s="45">
        <v>53991.3226</v>
      </c>
      <c r="D590" s="45">
        <v>2.9999999999999997E-4</v>
      </c>
      <c r="E590" s="29">
        <f>+(C590-C$7)/C$8</f>
        <v>12355.474891854199</v>
      </c>
      <c r="F590" s="29">
        <f>ROUND(2*E590,0)/2</f>
        <v>12355.5</v>
      </c>
      <c r="G590" s="29">
        <f>+C590-(C$7+F590*C$8)</f>
        <v>-1.7872399999760091E-2</v>
      </c>
      <c r="H590" s="29"/>
      <c r="I590" s="29"/>
      <c r="J590" s="29"/>
      <c r="K590" s="29"/>
      <c r="L590" s="29"/>
      <c r="M590" s="29"/>
      <c r="N590" s="29"/>
      <c r="O590" s="29"/>
      <c r="P590" s="29"/>
      <c r="Q590" s="92">
        <f>+C590-15018.5</f>
        <v>38972.8226</v>
      </c>
      <c r="R590" s="29"/>
    </row>
    <row r="591" spans="1:21">
      <c r="A591" s="25" t="s">
        <v>237</v>
      </c>
      <c r="B591" s="26" t="s">
        <v>45</v>
      </c>
      <c r="C591" s="27">
        <v>53992.394</v>
      </c>
      <c r="D591" s="28"/>
      <c r="E591" s="29">
        <f>+(C591-C$7)/C$8</f>
        <v>12356.9800544185</v>
      </c>
      <c r="F591" s="29">
        <f>ROUND(2*E591,0)/2</f>
        <v>12357</v>
      </c>
      <c r="G591" s="29">
        <f>+C591-(C$7+F591*C$8)</f>
        <v>-1.4197600001352839E-2</v>
      </c>
      <c r="H591" s="29"/>
      <c r="I591" s="29">
        <f>+C591-(C$7+F591*C$8)</f>
        <v>-1.4197600001352839E-2</v>
      </c>
      <c r="J591" s="29"/>
      <c r="K591" s="29"/>
      <c r="M591" s="29"/>
      <c r="N591" s="29"/>
      <c r="O591" s="29"/>
      <c r="P591" s="29"/>
      <c r="Q591" s="92">
        <f>+C591-15018.5</f>
        <v>38973.894</v>
      </c>
    </row>
    <row r="592" spans="1:21">
      <c r="A592" s="25" t="s">
        <v>240</v>
      </c>
      <c r="B592" s="26" t="s">
        <v>45</v>
      </c>
      <c r="C592" s="27">
        <v>53993.1031</v>
      </c>
      <c r="D592" s="28"/>
      <c r="E592" s="29">
        <f>+(C592-C$7)/C$8</f>
        <v>12357.976237706111</v>
      </c>
      <c r="F592" s="29">
        <f>ROUND(2*E592,0)/2</f>
        <v>12358</v>
      </c>
      <c r="G592" s="29">
        <f>+C592-(C$7+F592*C$8)</f>
        <v>-1.6914399995584972E-2</v>
      </c>
      <c r="H592" s="29"/>
      <c r="I592" s="29"/>
      <c r="J592" s="29"/>
      <c r="K592" s="29">
        <f>+C592-(C$7+F592*C$8)</f>
        <v>-1.6914399995584972E-2</v>
      </c>
      <c r="M592" s="29"/>
      <c r="N592" s="29"/>
      <c r="O592" s="29"/>
      <c r="P592" s="29"/>
      <c r="Q592" s="92">
        <f>+C592-15018.5</f>
        <v>38974.6031</v>
      </c>
    </row>
    <row r="593" spans="1:18">
      <c r="A593" s="25" t="s">
        <v>241</v>
      </c>
      <c r="B593" s="26" t="s">
        <v>45</v>
      </c>
      <c r="C593" s="27">
        <v>54016.591999999997</v>
      </c>
      <c r="D593" s="28"/>
      <c r="E593" s="29">
        <f>+(C593-C$7)/C$8</f>
        <v>12390.974756426091</v>
      </c>
      <c r="F593" s="29">
        <f>ROUND(2*E593,0)/2</f>
        <v>12391</v>
      </c>
      <c r="G593" s="29">
        <f>+C593-(C$7+F593*C$8)</f>
        <v>-1.7968799998925533E-2</v>
      </c>
      <c r="H593" s="29"/>
      <c r="I593" s="29"/>
      <c r="J593" s="29"/>
      <c r="K593" s="29">
        <f>+C593-(C$7+F593*C$8)</f>
        <v>-1.7968799998925533E-2</v>
      </c>
      <c r="M593" s="29"/>
      <c r="N593" s="29"/>
      <c r="O593" s="29"/>
      <c r="P593" s="29"/>
      <c r="Q593" s="92">
        <f>+C593-15018.5</f>
        <v>38998.091999999997</v>
      </c>
    </row>
    <row r="594" spans="1:18">
      <c r="A594" s="46" t="s">
        <v>242</v>
      </c>
      <c r="B594" s="47" t="s">
        <v>45</v>
      </c>
      <c r="C594" s="28">
        <v>54016.593000000001</v>
      </c>
      <c r="D594" s="28">
        <v>1E-4</v>
      </c>
      <c r="E594" s="29">
        <f>+(C594-C$7)/C$8</f>
        <v>12390.976161281951</v>
      </c>
      <c r="F594" s="29">
        <f>ROUND(2*E594,0)/2</f>
        <v>12391</v>
      </c>
      <c r="G594" s="29">
        <f>+C594-(C$7+F594*C$8)</f>
        <v>-1.6968799995083828E-2</v>
      </c>
      <c r="H594" s="29"/>
      <c r="I594" s="29"/>
      <c r="J594" s="29">
        <f>+C594-(C$7+F594*C$8)</f>
        <v>-1.6968799995083828E-2</v>
      </c>
      <c r="K594" s="29"/>
      <c r="M594" s="29"/>
      <c r="N594" s="29"/>
      <c r="O594" s="29"/>
      <c r="P594" s="29"/>
      <c r="Q594" s="92">
        <f>+C594-15018.5</f>
        <v>38998.093000000001</v>
      </c>
    </row>
    <row r="595" spans="1:18">
      <c r="A595" s="25" t="s">
        <v>241</v>
      </c>
      <c r="B595" s="26" t="s">
        <v>45</v>
      </c>
      <c r="C595" s="27">
        <v>54023.714999999997</v>
      </c>
      <c r="D595" s="28"/>
      <c r="E595" s="29">
        <f>+(C595-C$7)/C$8</f>
        <v>12400.981544689586</v>
      </c>
      <c r="F595" s="29">
        <f>ROUND(2*E595,0)/2</f>
        <v>12401</v>
      </c>
      <c r="G595" s="29">
        <f>+C595-(C$7+F595*C$8)</f>
        <v>-1.3136800000211224E-2</v>
      </c>
      <c r="H595" s="29"/>
      <c r="I595" s="29"/>
      <c r="J595" s="29"/>
      <c r="K595" s="29">
        <f>+C595-(C$7+F595*C$8)</f>
        <v>-1.3136800000211224E-2</v>
      </c>
      <c r="M595" s="29"/>
      <c r="N595" s="29"/>
      <c r="O595" s="29">
        <f ca="1">+C$11+C$12*F595</f>
        <v>-1.85399916809217E-2</v>
      </c>
      <c r="P595" s="29"/>
      <c r="Q595" s="92">
        <f>+C595-15018.5</f>
        <v>39005.214999999997</v>
      </c>
    </row>
    <row r="596" spans="1:18">
      <c r="A596" s="28" t="s">
        <v>243</v>
      </c>
      <c r="B596" s="44" t="s">
        <v>45</v>
      </c>
      <c r="C596" s="28">
        <v>54024.423900000002</v>
      </c>
      <c r="D596" s="28">
        <v>5.0000000000000001E-4</v>
      </c>
      <c r="E596" s="29">
        <f>+(C596-C$7)/C$8</f>
        <v>12401.977447006033</v>
      </c>
      <c r="F596" s="29">
        <f>ROUND(2*E596,0)/2</f>
        <v>12402</v>
      </c>
      <c r="G596" s="29">
        <f>+C596-(C$7+F596*C$8)</f>
        <v>-1.605359999666689E-2</v>
      </c>
      <c r="H596" s="29"/>
      <c r="I596" s="29"/>
      <c r="J596" s="29">
        <f>G596</f>
        <v>-1.605359999666689E-2</v>
      </c>
      <c r="K596" s="29"/>
      <c r="L596" s="29"/>
      <c r="M596" s="29"/>
      <c r="N596" s="29"/>
      <c r="O596" s="29">
        <f ca="1">+C$11+C$12*F596</f>
        <v>-1.8535100004394685E-2</v>
      </c>
      <c r="P596" s="29"/>
      <c r="Q596" s="92">
        <f>+C596-15018.5</f>
        <v>39005.923900000002</v>
      </c>
      <c r="R596" s="29"/>
    </row>
    <row r="597" spans="1:18">
      <c r="A597" s="35" t="s">
        <v>222</v>
      </c>
      <c r="B597" s="36" t="s">
        <v>45</v>
      </c>
      <c r="C597" s="35">
        <v>54027.27059</v>
      </c>
      <c r="D597" s="35">
        <v>2.9999999999999997E-4</v>
      </c>
      <c r="E597" s="29">
        <f>+(C597-C$7)/C$8</f>
        <v>12405.97663612323</v>
      </c>
      <c r="F597" s="29">
        <f>ROUND(2*E597,0)/2</f>
        <v>12406</v>
      </c>
      <c r="G597" s="29">
        <f>+C597-(C$7+F597*C$8)</f>
        <v>-1.6630799997074064E-2</v>
      </c>
      <c r="H597" s="29"/>
      <c r="I597" s="29"/>
      <c r="J597" s="29"/>
      <c r="K597" s="29">
        <f>+C597-(C$7+F597*C$8)</f>
        <v>-1.6630799997074064E-2</v>
      </c>
      <c r="M597" s="29"/>
      <c r="N597" s="29"/>
      <c r="O597" s="29">
        <f ca="1">+C$11+C$12*F597</f>
        <v>-1.8515533298286611E-2</v>
      </c>
      <c r="P597" s="29"/>
      <c r="Q597" s="92">
        <f>+C597-15018.5</f>
        <v>39008.77059</v>
      </c>
    </row>
    <row r="598" spans="1:18">
      <c r="A598" s="25" t="s">
        <v>240</v>
      </c>
      <c r="B598" s="26" t="s">
        <v>45</v>
      </c>
      <c r="C598" s="27">
        <v>54032.966999999997</v>
      </c>
      <c r="D598" s="28"/>
      <c r="E598" s="29">
        <f>+(C598-C$7)/C$8</f>
        <v>12413.97927107087</v>
      </c>
      <c r="F598" s="29">
        <f>ROUND(2*E598,0)/2</f>
        <v>12414</v>
      </c>
      <c r="G598" s="29">
        <f>+C598-(C$7+F598*C$8)</f>
        <v>-1.4755200005311053E-2</v>
      </c>
      <c r="H598" s="29"/>
      <c r="I598" s="29"/>
      <c r="J598" s="29"/>
      <c r="K598" s="29">
        <f>+C598-(C$7+F598*C$8)</f>
        <v>-1.4755200005311053E-2</v>
      </c>
      <c r="M598" s="29"/>
      <c r="N598" s="29"/>
      <c r="O598" s="29">
        <f ca="1">+C$11+C$12*F598</f>
        <v>-1.8476399886070471E-2</v>
      </c>
      <c r="P598" s="29"/>
      <c r="Q598" s="92">
        <f>+C598-15018.5</f>
        <v>39014.466999999997</v>
      </c>
    </row>
    <row r="599" spans="1:18">
      <c r="A599" s="25" t="s">
        <v>241</v>
      </c>
      <c r="B599" s="26" t="s">
        <v>45</v>
      </c>
      <c r="C599" s="27">
        <v>54058.591999999997</v>
      </c>
      <c r="D599" s="28"/>
      <c r="E599" s="29">
        <f>+(C599-C$7)/C$8</f>
        <v>12449.978702385219</v>
      </c>
      <c r="F599" s="29">
        <f>ROUND(2*E599,0)/2</f>
        <v>12450</v>
      </c>
      <c r="G599" s="29">
        <f>+C599-(C$7+F599*C$8)</f>
        <v>-1.5160000002651941E-2</v>
      </c>
      <c r="H599" s="29"/>
      <c r="I599" s="29"/>
      <c r="J599" s="29"/>
      <c r="K599" s="29">
        <f>+C599-(C$7+F599*C$8)</f>
        <v>-1.5160000002651941E-2</v>
      </c>
      <c r="M599" s="29"/>
      <c r="N599" s="29"/>
      <c r="O599" s="29">
        <f ca="1">+C$11+C$12*F599</f>
        <v>-1.8300299531097824E-2</v>
      </c>
      <c r="P599" s="29"/>
      <c r="Q599" s="92">
        <f>+C599-15018.5</f>
        <v>39040.091999999997</v>
      </c>
    </row>
    <row r="600" spans="1:18">
      <c r="A600" s="25" t="s">
        <v>244</v>
      </c>
      <c r="B600" s="26" t="s">
        <v>45</v>
      </c>
      <c r="C600" s="27">
        <v>54059.302000000003</v>
      </c>
      <c r="D600" s="28"/>
      <c r="E600" s="29">
        <f>+(C600-C$7)/C$8</f>
        <v>12450.976150043109</v>
      </c>
      <c r="F600" s="29">
        <f>ROUND(2*E600,0)/2</f>
        <v>12451</v>
      </c>
      <c r="G600" s="29">
        <f>+C600-(C$7+F600*C$8)</f>
        <v>-1.6976799997792114E-2</v>
      </c>
      <c r="H600" s="29"/>
      <c r="I600" s="29"/>
      <c r="J600" s="29">
        <f>G600</f>
        <v>-1.6976799997792114E-2</v>
      </c>
      <c r="K600" s="29"/>
      <c r="L600" s="29"/>
      <c r="M600" s="29"/>
      <c r="N600" s="29"/>
      <c r="O600" s="29">
        <f ca="1">+C$11+C$12*F600</f>
        <v>-1.829540785457081E-2</v>
      </c>
      <c r="P600" s="29"/>
      <c r="Q600" s="92">
        <f>+C600-15018.5</f>
        <v>39040.802000000003</v>
      </c>
      <c r="R600" s="29"/>
    </row>
    <row r="601" spans="1:18">
      <c r="A601" s="25" t="s">
        <v>241</v>
      </c>
      <c r="B601" s="26" t="s">
        <v>45</v>
      </c>
      <c r="C601" s="27">
        <v>54063.572</v>
      </c>
      <c r="D601" s="28"/>
      <c r="E601" s="29">
        <f>+(C601-C$7)/C$8</f>
        <v>12456.974884548948</v>
      </c>
      <c r="F601" s="29">
        <f>ROUND(2*E601,0)/2</f>
        <v>12457</v>
      </c>
      <c r="G601" s="29">
        <f>+C601-(C$7+F601*C$8)</f>
        <v>-1.7877599995699711E-2</v>
      </c>
      <c r="H601" s="29"/>
      <c r="I601" s="29"/>
      <c r="J601" s="29"/>
      <c r="K601" s="29">
        <f>+C601-(C$7+F601*C$8)</f>
        <v>-1.7877599995699711E-2</v>
      </c>
      <c r="M601" s="29"/>
      <c r="N601" s="29"/>
      <c r="O601" s="29">
        <f ca="1">+C$11+C$12*F601</f>
        <v>-1.8266057795408699E-2</v>
      </c>
      <c r="P601" s="29"/>
      <c r="Q601" s="92">
        <f>+C601-15018.5</f>
        <v>39045.072</v>
      </c>
    </row>
    <row r="602" spans="1:18">
      <c r="A602" s="25" t="s">
        <v>244</v>
      </c>
      <c r="B602" s="26" t="s">
        <v>68</v>
      </c>
      <c r="C602" s="27">
        <v>54070.325400000002</v>
      </c>
      <c r="D602" s="28"/>
      <c r="E602" s="29">
        <f>+(C602-C$7)/C$8</f>
        <v>12466.462438088007</v>
      </c>
      <c r="F602" s="29">
        <f>ROUND(2*E602,0)/2</f>
        <v>12466.5</v>
      </c>
      <c r="G602" s="29">
        <f>+C602-(C$7+F602*C$8)</f>
        <v>-2.6737199994386174E-2</v>
      </c>
      <c r="H602" s="29"/>
      <c r="I602" s="29"/>
      <c r="J602" s="29">
        <f>G602</f>
        <v>-2.6737199994386174E-2</v>
      </c>
      <c r="K602" s="29"/>
      <c r="L602" s="29"/>
      <c r="M602" s="29"/>
      <c r="N602" s="29"/>
      <c r="O602" s="29">
        <f ca="1">+C$11+C$12*F602</f>
        <v>-1.8219586868402034E-2</v>
      </c>
      <c r="P602" s="29"/>
      <c r="Q602" s="92">
        <f>+C602-15018.5</f>
        <v>39051.825400000002</v>
      </c>
      <c r="R602" s="29"/>
    </row>
    <row r="603" spans="1:18">
      <c r="A603" s="35" t="s">
        <v>222</v>
      </c>
      <c r="B603" s="36" t="s">
        <v>45</v>
      </c>
      <c r="C603" s="35">
        <v>54096.317730000002</v>
      </c>
      <c r="D603" s="35">
        <v>1.9E-3</v>
      </c>
      <c r="E603" s="29">
        <f>+(C603-C$7)/C$8</f>
        <v>12502.977915104006</v>
      </c>
      <c r="F603" s="29">
        <f>ROUND(2*E603,0)/2</f>
        <v>12503</v>
      </c>
      <c r="G603" s="29">
        <f>+C603-(C$7+F603*C$8)</f>
        <v>-1.5720399991550948E-2</v>
      </c>
      <c r="H603" s="29"/>
      <c r="I603" s="29"/>
      <c r="J603" s="29"/>
      <c r="K603" s="29">
        <f>+C603-(C$7+F603*C$8)</f>
        <v>-1.5720399991550948E-2</v>
      </c>
      <c r="M603" s="29"/>
      <c r="N603" s="29"/>
      <c r="O603" s="29">
        <f ca="1">+C$11+C$12*F603</f>
        <v>-1.8041040675165883E-2</v>
      </c>
      <c r="P603" s="29"/>
      <c r="Q603" s="92">
        <f>+C603-15018.5</f>
        <v>39077.817730000002</v>
      </c>
    </row>
    <row r="604" spans="1:18">
      <c r="A604" s="35" t="s">
        <v>245</v>
      </c>
      <c r="B604" s="36" t="s">
        <v>45</v>
      </c>
      <c r="C604" s="35">
        <v>54298.467550000001</v>
      </c>
      <c r="D604" s="35">
        <v>3.0000000000000001E-3</v>
      </c>
      <c r="E604" s="29">
        <f>+(C604-C$7)/C$8</f>
        <v>12786.969273554661</v>
      </c>
      <c r="F604" s="29">
        <f>ROUND(2*E604,0)/2</f>
        <v>12787</v>
      </c>
      <c r="G604" s="29">
        <f>+C604-(C$7+F604*C$8)</f>
        <v>-2.1871599994483404E-2</v>
      </c>
      <c r="H604" s="29"/>
      <c r="I604" s="29"/>
      <c r="J604" s="29"/>
      <c r="K604" s="29">
        <f>+C604-(C$7+F604*C$8)</f>
        <v>-2.1871599994483404E-2</v>
      </c>
      <c r="M604" s="29"/>
      <c r="N604" s="29"/>
      <c r="O604" s="29">
        <f ca="1">+C$11+C$12*F604</f>
        <v>-1.6651804541492815E-2</v>
      </c>
      <c r="P604" s="29"/>
      <c r="Q604" s="92">
        <f>+C604-15018.5</f>
        <v>39279.967550000001</v>
      </c>
    </row>
    <row r="605" spans="1:18">
      <c r="A605" s="45" t="s">
        <v>246</v>
      </c>
      <c r="B605" s="44" t="s">
        <v>68</v>
      </c>
      <c r="C605" s="45">
        <v>54309.508900000001</v>
      </c>
      <c r="D605" s="45">
        <v>2.0000000000000001E-4</v>
      </c>
      <c r="E605" s="29">
        <f>+(C605-C$7)/C$8</f>
        <v>12802.480778762179</v>
      </c>
      <c r="F605" s="29">
        <f>ROUND(2*E605,0)/2</f>
        <v>12802.5</v>
      </c>
      <c r="G605" s="29">
        <f>+C605-(C$7+F605*C$8)</f>
        <v>-1.3681999997061212E-2</v>
      </c>
      <c r="H605" s="29"/>
      <c r="I605" s="29"/>
      <c r="J605" s="29">
        <f>G605</f>
        <v>-1.3681999997061212E-2</v>
      </c>
      <c r="K605" s="29"/>
      <c r="L605" s="29"/>
      <c r="M605" s="29"/>
      <c r="N605" s="29"/>
      <c r="O605" s="29">
        <f ca="1">+C$11+C$12*F605</f>
        <v>-1.6575983555324039E-2</v>
      </c>
      <c r="P605" s="29"/>
      <c r="Q605" s="92">
        <f>+C605-15018.5</f>
        <v>39291.008900000001</v>
      </c>
      <c r="R605" s="29"/>
    </row>
    <row r="606" spans="1:18">
      <c r="A606" s="28" t="s">
        <v>247</v>
      </c>
      <c r="B606" s="44" t="s">
        <v>45</v>
      </c>
      <c r="C606" s="45">
        <v>54335.487800000003</v>
      </c>
      <c r="D606" s="45">
        <v>2.0000000000000001E-4</v>
      </c>
      <c r="E606" s="29">
        <f>+(C606-C$7)/C$8</f>
        <v>12838.97738856403</v>
      </c>
      <c r="F606" s="29">
        <f>ROUND(2*E606,0)/2</f>
        <v>12839</v>
      </c>
      <c r="G606" s="29">
        <f>+C606-(C$7+F606*C$8)</f>
        <v>-1.6095199993287679E-2</v>
      </c>
      <c r="H606" s="29"/>
      <c r="I606" s="29"/>
      <c r="J606" s="29">
        <f>G606</f>
        <v>-1.6095199993287679E-2</v>
      </c>
      <c r="K606" s="29"/>
      <c r="L606" s="29"/>
      <c r="M606" s="29"/>
      <c r="N606" s="29"/>
      <c r="O606" s="29">
        <f ca="1">+C$11+C$12*F606</f>
        <v>-1.6397437362087888E-2</v>
      </c>
      <c r="P606" s="29"/>
      <c r="Q606" s="92">
        <f>+C606-15018.5</f>
        <v>39316.987800000003</v>
      </c>
      <c r="R606" s="29"/>
    </row>
    <row r="607" spans="1:18">
      <c r="A607" s="35" t="s">
        <v>222</v>
      </c>
      <c r="B607" s="36" t="s">
        <v>45</v>
      </c>
      <c r="C607" s="35">
        <v>54335.488640000003</v>
      </c>
      <c r="D607" s="35">
        <v>2.0000000000000001E-4</v>
      </c>
      <c r="E607" s="29">
        <f>+(C607-C$7)/C$8</f>
        <v>12838.97856864295</v>
      </c>
      <c r="F607" s="29">
        <f>ROUND(2*E607,0)/2</f>
        <v>12839</v>
      </c>
      <c r="G607" s="29">
        <f>+C607-(C$7+F607*C$8)</f>
        <v>-1.5255199992679991E-2</v>
      </c>
      <c r="H607" s="29"/>
      <c r="I607" s="29"/>
      <c r="J607" s="29"/>
      <c r="K607" s="29">
        <f>+C607-(C$7+F607*C$8)</f>
        <v>-1.5255199992679991E-2</v>
      </c>
      <c r="M607" s="29"/>
      <c r="N607" s="29"/>
      <c r="O607" s="29">
        <f ca="1">+C$11+C$12*F607</f>
        <v>-1.6397437362087888E-2</v>
      </c>
      <c r="P607" s="29"/>
      <c r="Q607" s="92">
        <f>+C607-15018.5</f>
        <v>39316.988640000003</v>
      </c>
    </row>
    <row r="608" spans="1:18">
      <c r="A608" s="35" t="s">
        <v>222</v>
      </c>
      <c r="B608" s="36" t="s">
        <v>45</v>
      </c>
      <c r="C608" s="35">
        <v>54335.488740000001</v>
      </c>
      <c r="D608" s="35">
        <v>1E-4</v>
      </c>
      <c r="E608" s="29">
        <f>+(C608-C$7)/C$8</f>
        <v>12838.978709128533</v>
      </c>
      <c r="F608" s="29">
        <f>ROUND(2*E608,0)/2</f>
        <v>12839</v>
      </c>
      <c r="G608" s="29">
        <f>+C608-(C$7+F608*C$8)</f>
        <v>-1.5155199995206203E-2</v>
      </c>
      <c r="H608" s="29"/>
      <c r="I608" s="29"/>
      <c r="J608" s="29"/>
      <c r="K608" s="29">
        <f>+C608-(C$7+F608*C$8)</f>
        <v>-1.5155199995206203E-2</v>
      </c>
      <c r="M608" s="29"/>
      <c r="N608" s="29"/>
      <c r="O608" s="29">
        <f ca="1">+C$11+C$12*F608</f>
        <v>-1.6397437362087888E-2</v>
      </c>
      <c r="P608" s="29"/>
      <c r="Q608" s="92">
        <f>+C608-15018.5</f>
        <v>39316.988740000001</v>
      </c>
    </row>
    <row r="609" spans="1:18">
      <c r="A609" s="35" t="s">
        <v>222</v>
      </c>
      <c r="B609" s="36" t="s">
        <v>45</v>
      </c>
      <c r="C609" s="35">
        <v>54335.488740000001</v>
      </c>
      <c r="D609" s="35">
        <v>1E-4</v>
      </c>
      <c r="E609" s="29">
        <f>+(C609-C$7)/C$8</f>
        <v>12838.978709128533</v>
      </c>
      <c r="F609" s="29">
        <f>ROUND(2*E609,0)/2</f>
        <v>12839</v>
      </c>
      <c r="G609" s="29">
        <f>+C609-(C$7+F609*C$8)</f>
        <v>-1.5155199995206203E-2</v>
      </c>
      <c r="H609" s="29"/>
      <c r="I609" s="29"/>
      <c r="J609" s="29"/>
      <c r="K609" s="29">
        <f>+C609-(C$7+F609*C$8)</f>
        <v>-1.5155199995206203E-2</v>
      </c>
      <c r="M609" s="29"/>
      <c r="N609" s="29"/>
      <c r="O609" s="29">
        <f ca="1">+C$11+C$12*F609</f>
        <v>-1.6397437362087888E-2</v>
      </c>
      <c r="P609" s="29"/>
      <c r="Q609" s="92">
        <f>+C609-15018.5</f>
        <v>39316.988740000001</v>
      </c>
    </row>
    <row r="610" spans="1:18">
      <c r="A610" s="46" t="s">
        <v>248</v>
      </c>
      <c r="B610" s="47" t="s">
        <v>45</v>
      </c>
      <c r="C610" s="28">
        <v>54394.569300000003</v>
      </c>
      <c r="D610" s="28">
        <v>1E-4</v>
      </c>
      <c r="E610" s="29">
        <f>+(C610-C$7)/C$8</f>
        <v>12921.978379830323</v>
      </c>
      <c r="F610" s="29">
        <f>ROUND(2*E610,0)/2</f>
        <v>12922</v>
      </c>
      <c r="G610" s="29">
        <f>+C610-(C$7+F610*C$8)</f>
        <v>-1.5389599997433834E-2</v>
      </c>
      <c r="H610" s="29"/>
      <c r="I610" s="29"/>
      <c r="J610" s="29">
        <f>+C610-(C$7+F610*C$8)</f>
        <v>-1.5389599997433834E-2</v>
      </c>
      <c r="K610" s="29"/>
      <c r="M610" s="29"/>
      <c r="N610" s="29"/>
      <c r="O610" s="29">
        <f ca="1">+C$11+C$12*F610</f>
        <v>-1.599142821034541E-2</v>
      </c>
      <c r="P610" s="29"/>
      <c r="Q610" s="92">
        <f>+C610-15018.5</f>
        <v>39376.069300000003</v>
      </c>
    </row>
    <row r="611" spans="1:18">
      <c r="A611" s="46" t="s">
        <v>248</v>
      </c>
      <c r="B611" s="47" t="s">
        <v>45</v>
      </c>
      <c r="C611" s="28">
        <v>54416.636100000003</v>
      </c>
      <c r="D611" s="28">
        <v>1E-4</v>
      </c>
      <c r="E611" s="29">
        <f>+(C611-C$7)/C$8</f>
        <v>12952.97905303725</v>
      </c>
      <c r="F611" s="29">
        <f>ROUND(2*E611,0)/2</f>
        <v>12953</v>
      </c>
      <c r="G611" s="29">
        <f>+C611-(C$7+F611*C$8)</f>
        <v>-1.4910399993823376E-2</v>
      </c>
      <c r="H611" s="29"/>
      <c r="I611" s="29"/>
      <c r="J611" s="29">
        <f>+C611-(C$7+F611*C$8)</f>
        <v>-1.4910399993823376E-2</v>
      </c>
      <c r="K611" s="29"/>
      <c r="M611" s="29"/>
      <c r="N611" s="29"/>
      <c r="O611" s="29">
        <f ca="1">+C$11+C$12*F611</f>
        <v>-1.5839786238007858E-2</v>
      </c>
      <c r="P611" s="29"/>
      <c r="Q611" s="92">
        <f>+C611-15018.5</f>
        <v>39398.136100000003</v>
      </c>
    </row>
    <row r="612" spans="1:18">
      <c r="A612" s="45" t="s">
        <v>249</v>
      </c>
      <c r="B612" s="44" t="s">
        <v>45</v>
      </c>
      <c r="C612" s="45">
        <v>54436.567000000003</v>
      </c>
      <c r="D612" s="45">
        <v>1E-4</v>
      </c>
      <c r="E612" s="29">
        <f>+(C612-C$7)/C$8</f>
        <v>12980.979094620981</v>
      </c>
      <c r="F612" s="29">
        <f>ROUND(2*E612,0)/2</f>
        <v>12981</v>
      </c>
      <c r="G612" s="29">
        <f>+C612-(C$7+F612*C$8)</f>
        <v>-1.4880799993989058E-2</v>
      </c>
      <c r="H612" s="29"/>
      <c r="I612" s="29"/>
      <c r="J612" s="29"/>
      <c r="K612" s="29"/>
      <c r="L612" s="29"/>
      <c r="M612" s="29"/>
      <c r="N612" s="29"/>
      <c r="O612" s="29">
        <f ca="1">+C$11+C$12*F612</f>
        <v>-1.5702819295251358E-2</v>
      </c>
      <c r="P612" s="29"/>
      <c r="Q612" s="92">
        <f>+C612-15018.5</f>
        <v>39418.067000000003</v>
      </c>
      <c r="R612" s="29"/>
    </row>
    <row r="613" spans="1:18">
      <c r="A613" s="46" t="s">
        <v>250</v>
      </c>
      <c r="B613" s="47" t="s">
        <v>45</v>
      </c>
      <c r="C613" s="28">
        <v>54710.618000000002</v>
      </c>
      <c r="D613" s="28">
        <v>1E-4</v>
      </c>
      <c r="E613" s="29">
        <f>+(C613-C$7)/C$8</f>
        <v>13365.981246860154</v>
      </c>
      <c r="F613" s="29">
        <f>ROUND(2*E613,0)/2</f>
        <v>13366</v>
      </c>
      <c r="G613" s="29">
        <f>+C613-(C$7+F613*C$8)</f>
        <v>-1.3348799999221228E-2</v>
      </c>
      <c r="H613" s="29"/>
      <c r="I613" s="29"/>
      <c r="J613" s="29">
        <f>+C613-(C$7+F613*C$8)</f>
        <v>-1.3348799999221228E-2</v>
      </c>
      <c r="K613" s="29"/>
      <c r="M613" s="29"/>
      <c r="N613" s="29"/>
      <c r="O613" s="29">
        <f ca="1">+C$11+C$12*F613</f>
        <v>-1.3819523832349495E-2</v>
      </c>
      <c r="P613" s="29"/>
      <c r="Q613" s="92">
        <f>+C613-15018.5</f>
        <v>39692.118000000002</v>
      </c>
    </row>
    <row r="614" spans="1:18">
      <c r="A614" s="45" t="s">
        <v>246</v>
      </c>
      <c r="B614" s="44" t="s">
        <v>45</v>
      </c>
      <c r="C614" s="45">
        <v>54738.378700000001</v>
      </c>
      <c r="D614" s="45">
        <v>2.0000000000000001E-4</v>
      </c>
      <c r="E614" s="29">
        <f>+(C614-C$7)/C$8</f>
        <v>13404.981028826523</v>
      </c>
      <c r="F614" s="29">
        <f>ROUND(2*E614,0)/2</f>
        <v>13405</v>
      </c>
      <c r="G614" s="29">
        <f>+C614-(C$7+F614*C$8)</f>
        <v>-1.3503999995009508E-2</v>
      </c>
      <c r="H614" s="29"/>
      <c r="I614" s="29"/>
      <c r="J614" s="29">
        <f>G614</f>
        <v>-1.3503999995009508E-2</v>
      </c>
      <c r="K614" s="29"/>
      <c r="L614" s="29"/>
      <c r="M614" s="29"/>
      <c r="N614" s="29"/>
      <c r="O614" s="29">
        <f ca="1">+C$11+C$12*F614</f>
        <v>-1.3628748447795797E-2</v>
      </c>
      <c r="P614" s="29"/>
      <c r="Q614" s="92">
        <f>+C614-15018.5</f>
        <v>39719.878700000001</v>
      </c>
      <c r="R614" s="29"/>
    </row>
    <row r="615" spans="1:18">
      <c r="A615" s="28" t="s">
        <v>251</v>
      </c>
      <c r="B615" s="47" t="s">
        <v>45</v>
      </c>
      <c r="C615" s="28">
        <v>54774.684000000001</v>
      </c>
      <c r="D615" s="28">
        <v>5.9999999999999995E-4</v>
      </c>
      <c r="E615" s="29">
        <f>+(C615-C$7)/C$8</f>
        <v>13455.984742141522</v>
      </c>
      <c r="F615" s="29">
        <f>ROUND(2*E615,0)/2</f>
        <v>13456</v>
      </c>
      <c r="G615" s="29">
        <f>+C615-(C$7+F615*C$8)</f>
        <v>-1.0860799993679393E-2</v>
      </c>
      <c r="H615" s="29"/>
      <c r="I615" s="29"/>
      <c r="J615" s="29"/>
      <c r="K615" s="29"/>
      <c r="L615" s="29"/>
      <c r="M615" s="29"/>
      <c r="N615" s="29"/>
      <c r="O615" s="29">
        <f ca="1">+C$11+C$12*F615</f>
        <v>-1.3379272944917892E-2</v>
      </c>
      <c r="P615" s="29"/>
      <c r="Q615" s="92">
        <f>+C615-15018.5</f>
        <v>39756.184000000001</v>
      </c>
      <c r="R615" s="29"/>
    </row>
    <row r="616" spans="1:18">
      <c r="A616" s="46" t="s">
        <v>252</v>
      </c>
      <c r="B616" s="47" t="s">
        <v>45</v>
      </c>
      <c r="C616" s="28">
        <v>54799.595500000003</v>
      </c>
      <c r="D616" s="28">
        <v>1E-4</v>
      </c>
      <c r="E616" s="29">
        <f>+(C616-C$7)/C$8</f>
        <v>13490.981808802497</v>
      </c>
      <c r="F616" s="29">
        <f>ROUND(2*E616,0)/2</f>
        <v>13491</v>
      </c>
      <c r="G616" s="29">
        <f>+C616-(C$7+F616*C$8)</f>
        <v>-1.2948799994774163E-2</v>
      </c>
      <c r="H616" s="29"/>
      <c r="I616" s="29"/>
      <c r="J616" s="29">
        <f>+C616-(C$7+F616*C$8)</f>
        <v>-1.2948799994774163E-2</v>
      </c>
      <c r="K616" s="29"/>
      <c r="M616" s="29"/>
      <c r="N616" s="29"/>
      <c r="O616" s="29">
        <f ca="1">+C$11+C$12*F616</f>
        <v>-1.3208064266472266E-2</v>
      </c>
      <c r="P616" s="29"/>
      <c r="Q616" s="92">
        <f>+C616-15018.5</f>
        <v>39781.095500000003</v>
      </c>
    </row>
    <row r="617" spans="1:18">
      <c r="A617" s="35" t="s">
        <v>253</v>
      </c>
      <c r="B617" s="36" t="s">
        <v>45</v>
      </c>
      <c r="C617" s="35">
        <v>55044.462</v>
      </c>
      <c r="D617" s="35">
        <v>1E-4</v>
      </c>
      <c r="E617" s="29">
        <f>+(C617-C$7)/C$8</f>
        <v>13834.983945307278</v>
      </c>
      <c r="F617" s="29">
        <f>ROUND(2*E617,0)/2</f>
        <v>13835</v>
      </c>
      <c r="G617" s="29">
        <f>+C617-(C$7+F617*C$8)</f>
        <v>-1.1427999997977167E-2</v>
      </c>
      <c r="H617" s="29"/>
      <c r="I617" s="29"/>
      <c r="J617" s="29"/>
      <c r="K617" s="29"/>
      <c r="L617" s="29"/>
      <c r="M617" s="29"/>
      <c r="N617" s="29"/>
      <c r="O617" s="29">
        <f ca="1">+C$11+C$12*F617</f>
        <v>-1.1525327541178132E-2</v>
      </c>
      <c r="P617" s="29"/>
      <c r="Q617" s="92">
        <f>+C617-15018.5</f>
        <v>40025.962</v>
      </c>
      <c r="R617" s="29"/>
    </row>
    <row r="618" spans="1:18">
      <c r="A618" s="25" t="s">
        <v>254</v>
      </c>
      <c r="B618" s="26" t="s">
        <v>45</v>
      </c>
      <c r="C618" s="27">
        <v>55064.392</v>
      </c>
      <c r="D618" s="28"/>
      <c r="E618" s="29">
        <f>+(C618-C$7)/C$8</f>
        <v>13862.982722520741</v>
      </c>
      <c r="F618" s="29">
        <f>ROUND(2*E618,0)/2</f>
        <v>13863</v>
      </c>
      <c r="G618" s="29">
        <f>+C618-(C$7+F618*C$8)</f>
        <v>-1.229839999723481E-2</v>
      </c>
      <c r="H618" s="29"/>
      <c r="I618" s="29">
        <f>+C618-(C$7+F618*C$8)</f>
        <v>-1.229839999723481E-2</v>
      </c>
      <c r="J618" s="29"/>
      <c r="K618" s="29"/>
      <c r="M618" s="29"/>
      <c r="N618" s="29"/>
      <c r="O618" s="29">
        <f ca="1">+C$11+C$12*F618</f>
        <v>-1.1388360598421632E-2</v>
      </c>
      <c r="P618" s="29"/>
      <c r="Q618" s="92">
        <f>+C618-15018.5</f>
        <v>40045.892</v>
      </c>
    </row>
    <row r="619" spans="1:18">
      <c r="A619" s="25" t="s">
        <v>254</v>
      </c>
      <c r="B619" s="26" t="s">
        <v>45</v>
      </c>
      <c r="C619" s="27">
        <v>55064.392899999999</v>
      </c>
      <c r="D619" s="28"/>
      <c r="E619" s="29">
        <f>+(C619-C$7)/C$8</f>
        <v>13862.983986891011</v>
      </c>
      <c r="F619" s="29">
        <f>ROUND(2*E619,0)/2</f>
        <v>13863</v>
      </c>
      <c r="G619" s="29">
        <f>+C619-(C$7+F619*C$8)</f>
        <v>-1.139839999814285E-2</v>
      </c>
      <c r="H619" s="29"/>
      <c r="I619" s="29"/>
      <c r="J619" s="29"/>
      <c r="K619" s="29">
        <f>+C619-(C$7+F619*C$8)</f>
        <v>-1.139839999814285E-2</v>
      </c>
      <c r="M619" s="29"/>
      <c r="N619" s="29"/>
      <c r="O619" s="29">
        <f ca="1">+C$11+C$12*F619</f>
        <v>-1.1388360598421632E-2</v>
      </c>
      <c r="P619" s="29"/>
      <c r="Q619" s="92">
        <f>+C619-15018.5</f>
        <v>40045.892899999999</v>
      </c>
    </row>
    <row r="620" spans="1:18">
      <c r="A620" s="46" t="s">
        <v>255</v>
      </c>
      <c r="B620" s="47"/>
      <c r="C620" s="28">
        <v>55085.7474</v>
      </c>
      <c r="D620" s="28">
        <v>2.0000000000000001E-4</v>
      </c>
      <c r="E620" s="29">
        <f>+(C620-C$7)/C$8</f>
        <v>13892.983981271589</v>
      </c>
      <c r="F620" s="29">
        <f>ROUND(2*E620,0)/2</f>
        <v>13893</v>
      </c>
      <c r="G620" s="29">
        <f>+C620-(C$7+F620*C$8)</f>
        <v>-1.1402399999496993E-2</v>
      </c>
      <c r="H620" s="29"/>
      <c r="I620" s="29"/>
      <c r="J620" s="29">
        <f>+C620-(C$7+F620*C$8)</f>
        <v>-1.1402399999496993E-2</v>
      </c>
      <c r="K620" s="29"/>
      <c r="M620" s="29"/>
      <c r="N620" s="29"/>
      <c r="O620" s="29">
        <f ca="1">+C$11+C$12*F620</f>
        <v>-1.1241610302611102E-2</v>
      </c>
      <c r="P620" s="29"/>
      <c r="Q620" s="92">
        <f>+C620-15018.5</f>
        <v>40067.2474</v>
      </c>
    </row>
    <row r="621" spans="1:18">
      <c r="A621" s="35" t="s">
        <v>253</v>
      </c>
      <c r="B621" s="36" t="s">
        <v>45</v>
      </c>
      <c r="C621" s="35">
        <v>55116.3557</v>
      </c>
      <c r="D621" s="35">
        <v>1E-4</v>
      </c>
      <c r="E621" s="29">
        <f>+(C621-C$7)/C$8</f>
        <v>13935.984230773989</v>
      </c>
      <c r="F621" s="29">
        <f>ROUND(2*E621,0)/2</f>
        <v>13936</v>
      </c>
      <c r="G621" s="29">
        <f>+C621-(C$7+F621*C$8)</f>
        <v>-1.1224800000491086E-2</v>
      </c>
      <c r="H621" s="29"/>
      <c r="I621" s="29"/>
      <c r="J621" s="29"/>
      <c r="K621" s="29"/>
      <c r="L621" s="29"/>
      <c r="M621" s="29"/>
      <c r="N621" s="29"/>
      <c r="O621" s="29">
        <f ca="1">+C$11+C$12*F621</f>
        <v>-1.103126821194933E-2</v>
      </c>
      <c r="P621" s="29"/>
      <c r="Q621" s="92">
        <f>+C621-15018.5</f>
        <v>40097.8557</v>
      </c>
      <c r="R621" s="29"/>
    </row>
    <row r="622" spans="1:18">
      <c r="A622" s="48" t="s">
        <v>256</v>
      </c>
      <c r="B622" s="38" t="s">
        <v>45</v>
      </c>
      <c r="C622" s="37">
        <v>55429.556900000003</v>
      </c>
      <c r="D622" s="37">
        <v>0</v>
      </c>
      <c r="E622" s="29">
        <f>+(C622-C$7)/C$8</f>
        <v>14375.986770753381</v>
      </c>
      <c r="F622" s="29">
        <f>ROUND(2*E622,0)/2</f>
        <v>14376</v>
      </c>
      <c r="G622" s="29">
        <f>+C622-(C$7+F622*C$8)</f>
        <v>-9.4167999923229218E-3</v>
      </c>
      <c r="H622" s="29"/>
      <c r="I622" s="29"/>
      <c r="J622" s="29"/>
      <c r="K622" s="29"/>
      <c r="L622" s="29"/>
      <c r="M622" s="29"/>
      <c r="N622" s="29"/>
      <c r="O622" s="29">
        <f ca="1">+C$11+C$12*F622</f>
        <v>-8.8789305400614887E-3</v>
      </c>
      <c r="P622" s="29"/>
      <c r="Q622" s="92">
        <f>+C622-15018.5</f>
        <v>40411.056900000003</v>
      </c>
      <c r="R622" s="29"/>
    </row>
    <row r="623" spans="1:18">
      <c r="A623" s="25" t="s">
        <v>257</v>
      </c>
      <c r="B623" s="26" t="s">
        <v>68</v>
      </c>
      <c r="C623" s="27">
        <v>55498.248500000002</v>
      </c>
      <c r="D623" s="28"/>
      <c r="E623" s="29">
        <f>+(C623-C$7)/C$8</f>
        <v>14472.488567283048</v>
      </c>
      <c r="F623" s="29">
        <f>ROUND(2*E623,0)/2</f>
        <v>14472.5</v>
      </c>
      <c r="G623" s="29">
        <f>+C623-(C$7+F623*C$8)</f>
        <v>-8.1379999974160455E-3</v>
      </c>
      <c r="H623" s="29"/>
      <c r="I623" s="29"/>
      <c r="J623" s="29"/>
      <c r="K623" s="29"/>
      <c r="L623" s="29"/>
      <c r="M623" s="29"/>
      <c r="N623" s="29"/>
      <c r="O623" s="29">
        <f ca="1">+C$11+C$12*F623</f>
        <v>-8.4068837552042641E-3</v>
      </c>
      <c r="P623" s="29"/>
      <c r="Q623" s="92">
        <f>+C623-15018.5</f>
        <v>40479.748500000002</v>
      </c>
      <c r="R623" s="29"/>
    </row>
    <row r="624" spans="1:18">
      <c r="A624" s="25" t="s">
        <v>258</v>
      </c>
      <c r="B624" s="26" t="s">
        <v>45</v>
      </c>
      <c r="C624" s="27">
        <v>55524.940399999999</v>
      </c>
      <c r="D624" s="28"/>
      <c r="E624" s="29">
        <f>+(C624-C$7)/C$8</f>
        <v>14509.986839310342</v>
      </c>
      <c r="F624" s="29">
        <f>ROUND(2*E624,0)/2</f>
        <v>14510</v>
      </c>
      <c r="G624" s="29">
        <f>+C624-(C$7+F624*C$8)</f>
        <v>-9.3679999990854412E-3</v>
      </c>
      <c r="H624" s="29"/>
      <c r="I624" s="29"/>
      <c r="J624" s="29"/>
      <c r="K624" s="29">
        <f>+C624-(C$7+F624*C$8)</f>
        <v>-9.3679999990854412E-3</v>
      </c>
      <c r="M624" s="29"/>
      <c r="N624" s="29"/>
      <c r="O624" s="29">
        <f ca="1">+C$11+C$12*F624</f>
        <v>-8.2234458854410913E-3</v>
      </c>
      <c r="P624" s="29"/>
      <c r="Q624" s="92">
        <f>+C624-15018.5</f>
        <v>40506.440399999999</v>
      </c>
    </row>
    <row r="625" spans="1:18">
      <c r="A625" s="46" t="s">
        <v>259</v>
      </c>
      <c r="B625" s="47" t="s">
        <v>45</v>
      </c>
      <c r="C625" s="28">
        <v>55561.243970000003</v>
      </c>
      <c r="D625" s="28">
        <v>2.0000000000000001E-4</v>
      </c>
      <c r="E625" s="29">
        <f>+(C625-C$7)/C$8</f>
        <v>14560.988122224715</v>
      </c>
      <c r="F625" s="29">
        <f>ROUND(2*E625,0)/2</f>
        <v>14561</v>
      </c>
      <c r="G625" s="29">
        <f>+C625-(C$7+F625*C$8)</f>
        <v>-8.4547999940696172E-3</v>
      </c>
      <c r="H625" s="29"/>
      <c r="I625" s="29"/>
      <c r="J625" s="29"/>
      <c r="K625" s="29">
        <f>+C625-(C$7+F625*C$8)</f>
        <v>-8.4547999940696172E-3</v>
      </c>
      <c r="M625" s="29"/>
      <c r="N625" s="29"/>
      <c r="O625" s="29">
        <f ca="1">+C$11+C$12*F625</f>
        <v>-7.9739703825631864E-3</v>
      </c>
      <c r="P625" s="29"/>
      <c r="Q625" s="92">
        <f>+C625-15018.5</f>
        <v>40542.743970000003</v>
      </c>
    </row>
    <row r="626" spans="1:18">
      <c r="A626" s="46" t="s">
        <v>259</v>
      </c>
      <c r="B626" s="47" t="s">
        <v>45</v>
      </c>
      <c r="C626" s="28">
        <v>55561.244070000001</v>
      </c>
      <c r="D626" s="28">
        <v>1E-4</v>
      </c>
      <c r="E626" s="29">
        <f>+(C626-C$7)/C$8</f>
        <v>14560.988262710296</v>
      </c>
      <c r="F626" s="29">
        <f>ROUND(2*E626,0)/2</f>
        <v>14561</v>
      </c>
      <c r="G626" s="29">
        <f>+C626-(C$7+F626*C$8)</f>
        <v>-8.3547999965958297E-3</v>
      </c>
      <c r="H626" s="29"/>
      <c r="I626" s="29"/>
      <c r="J626" s="29"/>
      <c r="K626" s="29">
        <f>+C626-(C$7+F626*C$8)</f>
        <v>-8.3547999965958297E-3</v>
      </c>
      <c r="M626" s="29"/>
      <c r="N626" s="29"/>
      <c r="O626" s="29">
        <f ca="1">+C$11+C$12*F626</f>
        <v>-7.9739703825631864E-3</v>
      </c>
      <c r="P626" s="29"/>
      <c r="Q626" s="92">
        <f>+C626-15018.5</f>
        <v>40542.744070000001</v>
      </c>
    </row>
    <row r="627" spans="1:18">
      <c r="A627" s="35" t="s">
        <v>260</v>
      </c>
      <c r="B627" s="36" t="s">
        <v>45</v>
      </c>
      <c r="C627" s="35">
        <v>55820.345999999998</v>
      </c>
      <c r="D627" s="35">
        <v>3.0000000000000001E-3</v>
      </c>
      <c r="E627" s="29">
        <f>+(C627-C$7)/C$8</f>
        <v>14924.989126415672</v>
      </c>
      <c r="F627" s="29">
        <f>ROUND(2*E627,0)/2</f>
        <v>14925</v>
      </c>
      <c r="G627" s="29">
        <f>+C627-(C$7+F627*C$8)</f>
        <v>-7.7400000009220093E-3</v>
      </c>
      <c r="H627" s="29"/>
      <c r="I627" s="29"/>
      <c r="J627" s="29"/>
      <c r="K627" s="29">
        <f>+C627-(C$7+F627*C$8)</f>
        <v>-7.7400000009220093E-3</v>
      </c>
      <c r="M627" s="29"/>
      <c r="N627" s="29"/>
      <c r="O627" s="29">
        <f ca="1">+C$11+C$12*F627</f>
        <v>-6.1934001267286987E-3</v>
      </c>
      <c r="P627" s="29"/>
      <c r="Q627" s="92">
        <f>+C627-15018.5</f>
        <v>40801.845999999998</v>
      </c>
    </row>
    <row r="628" spans="1:18">
      <c r="A628" s="25" t="s">
        <v>261</v>
      </c>
      <c r="B628" s="26" t="s">
        <v>45</v>
      </c>
      <c r="C628" s="27">
        <v>55820.346100000002</v>
      </c>
      <c r="D628" s="28"/>
      <c r="E628" s="29">
        <f>+(C628-C$7)/C$8</f>
        <v>14924.989266901266</v>
      </c>
      <c r="F628" s="29">
        <f>ROUND(2*E628,0)/2</f>
        <v>14925</v>
      </c>
      <c r="G628" s="29">
        <f>+C628-(C$7+F628*C$8)</f>
        <v>-7.6399999961722642E-3</v>
      </c>
      <c r="H628" s="29"/>
      <c r="I628" s="29"/>
      <c r="J628" s="29"/>
      <c r="K628" s="29">
        <f>+C628-(C$7+F628*C$8)</f>
        <v>-7.6399999961722642E-3</v>
      </c>
      <c r="M628" s="29"/>
      <c r="N628" s="29"/>
      <c r="O628" s="29">
        <f ca="1">+C$11+C$12*F628</f>
        <v>-6.1934001267286987E-3</v>
      </c>
      <c r="P628" s="29"/>
      <c r="Q628" s="92">
        <f>+C628-15018.5</f>
        <v>40801.846100000002</v>
      </c>
    </row>
    <row r="629" spans="1:18">
      <c r="A629" s="46" t="s">
        <v>262</v>
      </c>
      <c r="B629" s="47" t="s">
        <v>45</v>
      </c>
      <c r="C629" s="28">
        <v>55867.327250000002</v>
      </c>
      <c r="D629" s="28">
        <v>1E-4</v>
      </c>
      <c r="E629" s="29">
        <f>+(C629-C$7)/C$8</f>
        <v>14990.991010608353</v>
      </c>
      <c r="F629" s="29">
        <f>ROUND(2*E629,0)/2</f>
        <v>14991</v>
      </c>
      <c r="G629" s="29">
        <f>+C629-(C$7+F629*C$8)</f>
        <v>-6.3987999965320341E-3</v>
      </c>
      <c r="H629" s="29"/>
      <c r="I629" s="29"/>
      <c r="J629" s="29"/>
      <c r="K629" s="29">
        <f>+C629-(C$7+F629*C$8)</f>
        <v>-6.3987999965320341E-3</v>
      </c>
      <c r="M629" s="29"/>
      <c r="N629" s="29"/>
      <c r="O629" s="29">
        <f ca="1">+C$11+C$12*F629</f>
        <v>-5.8705494759455218E-3</v>
      </c>
      <c r="P629" s="29"/>
      <c r="Q629" s="92">
        <f>+C629-15018.5</f>
        <v>40848.827250000002</v>
      </c>
    </row>
    <row r="630" spans="1:18">
      <c r="A630" s="46" t="s">
        <v>262</v>
      </c>
      <c r="B630" s="47" t="s">
        <v>45</v>
      </c>
      <c r="C630" s="28">
        <v>55867.32735</v>
      </c>
      <c r="D630" s="28">
        <v>2.0000000000000001E-4</v>
      </c>
      <c r="E630" s="29">
        <f>+(C630-C$7)/C$8</f>
        <v>14990.991151093935</v>
      </c>
      <c r="F630" s="29">
        <f>ROUND(2*E630,0)/2</f>
        <v>14991</v>
      </c>
      <c r="G630" s="29">
        <f>+C630-(C$7+F630*C$8)</f>
        <v>-6.2987999990582466E-3</v>
      </c>
      <c r="H630" s="29"/>
      <c r="I630" s="29"/>
      <c r="J630" s="29"/>
      <c r="K630" s="29">
        <f>+C630-(C$7+F630*C$8)</f>
        <v>-6.2987999990582466E-3</v>
      </c>
      <c r="M630" s="29"/>
      <c r="N630" s="29"/>
      <c r="O630" s="29">
        <f ca="1">+C$11+C$12*F630</f>
        <v>-5.8705494759455218E-3</v>
      </c>
      <c r="P630" s="29"/>
      <c r="Q630" s="92">
        <f>+C630-15018.5</f>
        <v>40848.82735</v>
      </c>
    </row>
    <row r="631" spans="1:18">
      <c r="A631" s="46" t="s">
        <v>262</v>
      </c>
      <c r="B631" s="47" t="s">
        <v>45</v>
      </c>
      <c r="C631" s="28">
        <v>55867.32735</v>
      </c>
      <c r="D631" s="28">
        <v>1E-4</v>
      </c>
      <c r="E631" s="29">
        <f>+(C631-C$7)/C$8</f>
        <v>14990.991151093935</v>
      </c>
      <c r="F631" s="29">
        <f>ROUND(2*E631,0)/2</f>
        <v>14991</v>
      </c>
      <c r="G631" s="29">
        <f>+C631-(C$7+F631*C$8)</f>
        <v>-6.2987999990582466E-3</v>
      </c>
      <c r="H631" s="29"/>
      <c r="I631" s="29"/>
      <c r="J631" s="29"/>
      <c r="K631" s="29">
        <f>+C631-(C$7+F631*C$8)</f>
        <v>-6.2987999990582466E-3</v>
      </c>
      <c r="M631" s="29"/>
      <c r="N631" s="29"/>
      <c r="O631" s="29">
        <f ca="1">+C$11+C$12*F631</f>
        <v>-5.8705494759455218E-3</v>
      </c>
      <c r="P631" s="29"/>
      <c r="Q631" s="92">
        <f>+C631-15018.5</f>
        <v>40848.82735</v>
      </c>
    </row>
    <row r="632" spans="1:18">
      <c r="A632" s="49" t="s">
        <v>263</v>
      </c>
      <c r="B632" s="50"/>
      <c r="C632" s="49">
        <v>55867.327389999999</v>
      </c>
      <c r="D632" s="49">
        <v>1E-4</v>
      </c>
      <c r="E632" s="29">
        <f>+(C632-C$7)/C$8</f>
        <v>14990.991207288169</v>
      </c>
      <c r="F632" s="29">
        <f>ROUND(2*E632,0)/2</f>
        <v>14991</v>
      </c>
      <c r="G632" s="29">
        <f>+C632-(C$7+F632*C$8)</f>
        <v>-6.2588000000687316E-3</v>
      </c>
      <c r="H632" s="29"/>
      <c r="I632" s="29"/>
      <c r="J632" s="29"/>
      <c r="K632" s="29">
        <f>+C632-(C$7+F632*C$8)</f>
        <v>-6.2588000000687316E-3</v>
      </c>
      <c r="M632" s="29"/>
      <c r="N632" s="29"/>
      <c r="O632" s="29">
        <f ca="1">+C$11+C$12*F632</f>
        <v>-5.8705494759455218E-3</v>
      </c>
      <c r="P632" s="29"/>
      <c r="Q632" s="92">
        <f>+C632-15018.5</f>
        <v>40848.827389999999</v>
      </c>
    </row>
    <row r="633" spans="1:18">
      <c r="A633" s="49" t="s">
        <v>263</v>
      </c>
      <c r="B633" s="50"/>
      <c r="C633" s="49">
        <v>55867.327490000003</v>
      </c>
      <c r="D633" s="49">
        <v>1E-4</v>
      </c>
      <c r="E633" s="29">
        <f>+(C633-C$7)/C$8</f>
        <v>14990.991347773761</v>
      </c>
      <c r="F633" s="29">
        <f>ROUND(2*E633,0)/2</f>
        <v>14991</v>
      </c>
      <c r="G633" s="29">
        <f>+C633-(C$7+F633*C$8)</f>
        <v>-6.1587999953189865E-3</v>
      </c>
      <c r="H633" s="29"/>
      <c r="I633" s="29"/>
      <c r="J633" s="29"/>
      <c r="K633" s="29">
        <f>+C633-(C$7+F633*C$8)</f>
        <v>-6.1587999953189865E-3</v>
      </c>
      <c r="M633" s="29"/>
      <c r="N633" s="29"/>
      <c r="O633" s="29">
        <f ca="1">+C$11+C$12*F633</f>
        <v>-5.8705494759455218E-3</v>
      </c>
      <c r="P633" s="29"/>
      <c r="Q633" s="92">
        <f>+C633-15018.5</f>
        <v>40848.827490000003</v>
      </c>
    </row>
    <row r="634" spans="1:18">
      <c r="A634" s="25" t="s">
        <v>261</v>
      </c>
      <c r="B634" s="26" t="s">
        <v>45</v>
      </c>
      <c r="C634" s="27">
        <v>55887.2592</v>
      </c>
      <c r="D634" s="28"/>
      <c r="E634" s="29">
        <f>+(C634-C$7)/C$8</f>
        <v>15018.992527290733</v>
      </c>
      <c r="F634" s="29">
        <f>ROUND(2*E634,0)/2</f>
        <v>15019</v>
      </c>
      <c r="G634" s="29">
        <f>+C634-(C$7+F634*C$8)</f>
        <v>-5.3191999977570958E-3</v>
      </c>
      <c r="H634" s="29"/>
      <c r="I634" s="29"/>
      <c r="J634" s="29"/>
      <c r="K634" s="29">
        <f>+C634-(C$7+F634*C$8)</f>
        <v>-5.3191999977570958E-3</v>
      </c>
      <c r="M634" s="29"/>
      <c r="N634" s="29"/>
      <c r="O634" s="29">
        <f ca="1">+C$11+C$12*F634</f>
        <v>-5.7335825331890217E-3</v>
      </c>
      <c r="P634" s="29"/>
      <c r="Q634" s="92">
        <f>+C634-15018.5</f>
        <v>40868.7592</v>
      </c>
    </row>
    <row r="635" spans="1:18">
      <c r="A635" s="46" t="s">
        <v>264</v>
      </c>
      <c r="B635" s="44" t="s">
        <v>45</v>
      </c>
      <c r="C635" s="45">
        <v>56163.4447</v>
      </c>
      <c r="D635" s="45">
        <v>2.0000000000000001E-4</v>
      </c>
      <c r="E635" s="29">
        <f>+(C635-C$7)/C$8</f>
        <v>15406.993344354898</v>
      </c>
      <c r="F635" s="29">
        <f>ROUND(2*E635,0)/2</f>
        <v>15407</v>
      </c>
      <c r="G635" s="29">
        <f>+C635-(C$7+F635*C$8)</f>
        <v>-4.7376000002259389E-3</v>
      </c>
      <c r="H635" s="29"/>
      <c r="I635" s="29"/>
      <c r="J635" s="29"/>
      <c r="K635" s="29"/>
      <c r="L635" s="29"/>
      <c r="M635" s="29"/>
      <c r="N635" s="29"/>
      <c r="O635" s="29">
        <f ca="1">+C$11+C$12*F635</f>
        <v>-3.8356120407061073E-3</v>
      </c>
      <c r="P635" s="29"/>
      <c r="Q635" s="92">
        <f>+C635-15018.5</f>
        <v>41144.9447</v>
      </c>
      <c r="R635" s="29"/>
    </row>
    <row r="636" spans="1:18">
      <c r="A636" s="46" t="s">
        <v>242</v>
      </c>
      <c r="B636" s="47" t="s">
        <v>45</v>
      </c>
      <c r="C636" s="28">
        <v>56189.782200000001</v>
      </c>
      <c r="D636" s="28">
        <v>1E-4</v>
      </c>
      <c r="E636" s="29">
        <f>+(C636-C$7)/C$8</f>
        <v>15443.993735466771</v>
      </c>
      <c r="F636" s="29">
        <f>ROUND(2*E636,0)/2</f>
        <v>15444</v>
      </c>
      <c r="G636" s="29">
        <f>+C636-(C$7+F636*C$8)</f>
        <v>-4.4591999976546504E-3</v>
      </c>
      <c r="H636" s="29"/>
      <c r="I636" s="29"/>
      <c r="J636" s="29">
        <f>+C636-(C$7+F636*C$8)</f>
        <v>-4.4591999976546504E-3</v>
      </c>
      <c r="K636" s="29"/>
      <c r="M636" s="29"/>
      <c r="N636" s="29"/>
      <c r="O636" s="29">
        <f ca="1">+C$11+C$12*F636</f>
        <v>-3.6546200092064385E-3</v>
      </c>
      <c r="P636" s="29"/>
      <c r="Q636" s="92">
        <f>+C636-15018.5</f>
        <v>41171.282200000001</v>
      </c>
    </row>
    <row r="637" spans="1:18">
      <c r="A637" s="46" t="s">
        <v>265</v>
      </c>
      <c r="B637" s="47" t="s">
        <v>45</v>
      </c>
      <c r="C637" s="28">
        <v>56219.678500000002</v>
      </c>
      <c r="D637" s="28">
        <v>1E-4</v>
      </c>
      <c r="E637" s="29">
        <f>+(C637-C$7)/C$8</f>
        <v>15485.993727599578</v>
      </c>
      <c r="F637" s="29">
        <f>ROUND(2*E637,0)/2</f>
        <v>15486</v>
      </c>
      <c r="G637" s="29">
        <f>+C637-(C$7+F637*C$8)</f>
        <v>-4.4647999966400675E-3</v>
      </c>
      <c r="H637" s="29"/>
      <c r="I637" s="29"/>
      <c r="J637" s="29">
        <f>+C637-(C$7+F637*C$8)</f>
        <v>-4.4647999966400675E-3</v>
      </c>
      <c r="K637" s="29"/>
      <c r="M637" s="29"/>
      <c r="N637" s="29"/>
      <c r="O637" s="29">
        <f ca="1">+C$11+C$12*F637</f>
        <v>-3.4491695950716883E-3</v>
      </c>
      <c r="P637" s="29"/>
      <c r="Q637" s="92">
        <f>+C637-15018.5</f>
        <v>41201.178500000002</v>
      </c>
    </row>
    <row r="638" spans="1:18">
      <c r="A638" s="46" t="s">
        <v>242</v>
      </c>
      <c r="B638" s="47" t="s">
        <v>68</v>
      </c>
      <c r="C638" s="28">
        <v>56224.303</v>
      </c>
      <c r="D638" s="28">
        <v>8.0000000000000004E-4</v>
      </c>
      <c r="E638" s="29">
        <f>+(C638-C$7)/C$8</f>
        <v>15492.490483506434</v>
      </c>
      <c r="F638" s="29">
        <f>ROUND(2*E638,0)/2</f>
        <v>15492.5</v>
      </c>
      <c r="G638" s="29">
        <f>+C638-(C$7+F638*C$8)</f>
        <v>-6.7739999940386042E-3</v>
      </c>
      <c r="H638" s="29"/>
      <c r="I638" s="29"/>
      <c r="J638" s="29">
        <f>+C638-(C$7+F638*C$8)</f>
        <v>-6.7739999940386042E-3</v>
      </c>
      <c r="K638" s="29"/>
      <c r="M638" s="29"/>
      <c r="N638" s="29"/>
      <c r="O638" s="29">
        <f ca="1">+C$11+C$12*F638</f>
        <v>-3.4173736976460811E-3</v>
      </c>
      <c r="P638" s="29"/>
      <c r="Q638" s="92">
        <f>+C638-15018.5</f>
        <v>41205.803</v>
      </c>
    </row>
    <row r="639" spans="1:18">
      <c r="A639" s="46" t="s">
        <v>265</v>
      </c>
      <c r="B639" s="47" t="s">
        <v>45</v>
      </c>
      <c r="C639" s="28">
        <v>56229.643900000003</v>
      </c>
      <c r="D639" s="28">
        <v>1E-4</v>
      </c>
      <c r="E639" s="29">
        <f>+(C639-C$7)/C$8</f>
        <v>15499.993678148654</v>
      </c>
      <c r="F639" s="29">
        <f>ROUND(2*E639,0)/2</f>
        <v>15500</v>
      </c>
      <c r="G639" s="29">
        <f>+C639-(C$7+F639*C$8)</f>
        <v>-4.4999999954598024E-3</v>
      </c>
      <c r="H639" s="29"/>
      <c r="I639" s="29"/>
      <c r="J639" s="29">
        <f>+C639-(C$7+F639*C$8)</f>
        <v>-4.4999999954598024E-3</v>
      </c>
      <c r="K639" s="29"/>
      <c r="M639" s="29"/>
      <c r="N639" s="29"/>
      <c r="O639" s="29">
        <f ca="1">+C$11+C$12*F639</f>
        <v>-3.3806861236934382E-3</v>
      </c>
      <c r="P639" s="29"/>
      <c r="Q639" s="92">
        <f>+C639-15018.5</f>
        <v>41211.143900000003</v>
      </c>
    </row>
    <row r="640" spans="1:18">
      <c r="A640" s="46" t="s">
        <v>265</v>
      </c>
      <c r="B640" s="47" t="s">
        <v>45</v>
      </c>
      <c r="C640" s="28">
        <v>56231.779600000002</v>
      </c>
      <c r="D640" s="28">
        <v>1E-4</v>
      </c>
      <c r="E640" s="29">
        <f>+(C640-C$7)/C$8</f>
        <v>15502.994028800675</v>
      </c>
      <c r="F640" s="29">
        <f>ROUND(2*E640,0)/2</f>
        <v>15503</v>
      </c>
      <c r="G640" s="29">
        <f>+C640-(C$7+F640*C$8)</f>
        <v>-4.2503999939071946E-3</v>
      </c>
      <c r="H640" s="29"/>
      <c r="I640" s="29"/>
      <c r="J640" s="29">
        <f>+C640-(C$7+F640*C$8)</f>
        <v>-4.2503999939071946E-3</v>
      </c>
      <c r="K640" s="29"/>
      <c r="M640" s="29"/>
      <c r="N640" s="29"/>
      <c r="O640" s="29">
        <f ca="1">+C$11+C$12*F640</f>
        <v>-3.3660110941123866E-3</v>
      </c>
      <c r="P640" s="29"/>
      <c r="Q640" s="92">
        <f>+C640-15018.5</f>
        <v>41213.279600000002</v>
      </c>
    </row>
    <row r="641" spans="1:18">
      <c r="A641" s="46" t="s">
        <v>265</v>
      </c>
      <c r="B641" s="47" t="s">
        <v>45</v>
      </c>
      <c r="C641" s="28">
        <v>56256.693399999996</v>
      </c>
      <c r="D641" s="28">
        <v>1E-4</v>
      </c>
      <c r="E641" s="29">
        <f>+(C641-C$7)/C$8</f>
        <v>15537.994326630109</v>
      </c>
      <c r="F641" s="29">
        <f>ROUND(2*E641,0)/2</f>
        <v>15538</v>
      </c>
      <c r="G641" s="29">
        <f>+C641-(C$7+F641*C$8)</f>
        <v>-4.0384000021731481E-3</v>
      </c>
      <c r="H641" s="29"/>
      <c r="I641" s="29"/>
      <c r="J641" s="29">
        <f>+C641-(C$7+F641*C$8)</f>
        <v>-4.0384000021731481E-3</v>
      </c>
      <c r="K641" s="29"/>
      <c r="M641" s="29"/>
      <c r="N641" s="29"/>
      <c r="O641" s="29">
        <f ca="1">+C$11+C$12*F641</f>
        <v>-3.1948024156667615E-3</v>
      </c>
      <c r="P641" s="29"/>
      <c r="Q641" s="92">
        <f>+C641-15018.5</f>
        <v>41238.193399999996</v>
      </c>
    </row>
    <row r="642" spans="1:18">
      <c r="A642" s="51" t="s">
        <v>266</v>
      </c>
      <c r="B642" s="44" t="s">
        <v>45</v>
      </c>
      <c r="C642" s="28">
        <v>56501.56</v>
      </c>
      <c r="D642" s="45">
        <v>1E-4</v>
      </c>
      <c r="E642" s="29">
        <f>+(C642-C$7)/C$8</f>
        <v>15881.996603620482</v>
      </c>
      <c r="F642" s="29">
        <f>ROUND(2*E642,0)/2</f>
        <v>15882</v>
      </c>
      <c r="G642" s="29">
        <f>+C642-(C$7+F642*C$8)</f>
        <v>-2.4176000006264076E-3</v>
      </c>
      <c r="H642" s="29"/>
      <c r="I642" s="29"/>
      <c r="J642" s="29">
        <f>G642</f>
        <v>-2.4176000006264076E-3</v>
      </c>
      <c r="K642" s="29"/>
      <c r="L642" s="29"/>
      <c r="M642" s="29"/>
      <c r="N642" s="29"/>
      <c r="O642" s="29">
        <f ca="1">+C$11+C$12*F642</f>
        <v>-1.5120656903726271E-3</v>
      </c>
      <c r="P642" s="29"/>
      <c r="Q642" s="92">
        <f>+C642-15018.5</f>
        <v>41483.06</v>
      </c>
      <c r="R642" s="29"/>
    </row>
    <row r="643" spans="1:18">
      <c r="A643" s="46" t="s">
        <v>232</v>
      </c>
      <c r="B643" s="47" t="s">
        <v>45</v>
      </c>
      <c r="C643" s="28">
        <v>56537.863499999999</v>
      </c>
      <c r="D643" s="28">
        <v>1E-4</v>
      </c>
      <c r="E643" s="29">
        <f>+(C643-C$7)/C$8</f>
        <v>15932.997788194942</v>
      </c>
      <c r="F643" s="29">
        <f>ROUND(2*E643,0)/2</f>
        <v>15933</v>
      </c>
      <c r="G643" s="29">
        <f>+C643-(C$7+F643*C$8)</f>
        <v>-1.5743999974802136E-3</v>
      </c>
      <c r="H643" s="29"/>
      <c r="I643" s="29"/>
      <c r="J643" s="29">
        <f>+C643-(C$7+F643*C$8)</f>
        <v>-1.5743999974802136E-3</v>
      </c>
      <c r="K643" s="29"/>
      <c r="M643" s="29"/>
      <c r="N643" s="29"/>
      <c r="O643" s="29">
        <f ca="1">+C$11+C$12*F643</f>
        <v>-1.2625901874947221E-3</v>
      </c>
      <c r="P643" s="29"/>
      <c r="Q643" s="92">
        <f>+C643-15018.5</f>
        <v>41519.363499999999</v>
      </c>
    </row>
    <row r="644" spans="1:18">
      <c r="A644" s="46" t="s">
        <v>232</v>
      </c>
      <c r="B644" s="47" t="s">
        <v>45</v>
      </c>
      <c r="C644" s="28">
        <v>56557.793400000002</v>
      </c>
      <c r="D644" s="28">
        <v>2.9999999999999997E-4</v>
      </c>
      <c r="E644" s="29">
        <f>+(C644-C$7)/C$8</f>
        <v>15960.996424922823</v>
      </c>
      <c r="F644" s="29">
        <f>ROUND(2*E644,0)/2</f>
        <v>15961</v>
      </c>
      <c r="G644" s="29">
        <f>+C644-(C$7+F644*C$8)</f>
        <v>-2.5447999942116439E-3</v>
      </c>
      <c r="H644" s="29"/>
      <c r="I644" s="29"/>
      <c r="J644" s="29">
        <f>+C644-(C$7+F644*C$8)</f>
        <v>-2.5447999942116439E-3</v>
      </c>
      <c r="K644" s="29"/>
      <c r="M644" s="29"/>
      <c r="N644" s="29"/>
      <c r="O644" s="29">
        <f ca="1">+C$11+C$12*F644</f>
        <v>-1.125623244738222E-3</v>
      </c>
      <c r="P644" s="29"/>
      <c r="Q644" s="92">
        <f>+C644-15018.5</f>
        <v>41539.293400000002</v>
      </c>
    </row>
    <row r="645" spans="1:18">
      <c r="A645" s="46" t="s">
        <v>265</v>
      </c>
      <c r="B645" s="47" t="s">
        <v>45</v>
      </c>
      <c r="C645" s="28">
        <v>56557.794600000001</v>
      </c>
      <c r="D645" s="28">
        <v>1E-4</v>
      </c>
      <c r="E645" s="29">
        <f>+(C645-C$7)/C$8</f>
        <v>15960.99811074985</v>
      </c>
      <c r="F645" s="29">
        <f>ROUND(2*E645,0)/2</f>
        <v>15961</v>
      </c>
      <c r="G645" s="29">
        <f>+C645-(C$7+F645*C$8)</f>
        <v>-1.3447999954223633E-3</v>
      </c>
      <c r="H645" s="29"/>
      <c r="I645" s="29"/>
      <c r="J645" s="29">
        <f>+C645-(C$7+F645*C$8)</f>
        <v>-1.3447999954223633E-3</v>
      </c>
      <c r="K645" s="29"/>
      <c r="M645" s="29"/>
      <c r="N645" s="29"/>
      <c r="O645" s="29">
        <f ca="1">+C$11+C$12*F645</f>
        <v>-1.125623244738222E-3</v>
      </c>
      <c r="P645" s="29"/>
      <c r="Q645" s="92">
        <f>+C645-15018.5</f>
        <v>41539.294600000001</v>
      </c>
    </row>
    <row r="646" spans="1:18">
      <c r="A646" s="46" t="s">
        <v>232</v>
      </c>
      <c r="B646" s="47" t="s">
        <v>45</v>
      </c>
      <c r="C646" s="28">
        <v>56565.624600000003</v>
      </c>
      <c r="D646" s="28">
        <v>1E-4</v>
      </c>
      <c r="E646" s="29">
        <f>+(C646-C$7)/C$8</f>
        <v>15971.998132103661</v>
      </c>
      <c r="F646" s="29">
        <f>ROUND(2*E646,0)/2</f>
        <v>15972</v>
      </c>
      <c r="G646" s="29">
        <f>+C646-(C$7+F646*C$8)</f>
        <v>-1.3295999960973859E-3</v>
      </c>
      <c r="H646" s="29"/>
      <c r="I646" s="29"/>
      <c r="J646" s="29">
        <f>+C646-(C$7+F646*C$8)</f>
        <v>-1.3295999960973859E-3</v>
      </c>
      <c r="K646" s="29"/>
      <c r="M646" s="29"/>
      <c r="N646" s="29"/>
      <c r="O646" s="29">
        <f ca="1">+C$11+C$12*F646</f>
        <v>-1.0718148029410235E-3</v>
      </c>
      <c r="P646" s="29"/>
      <c r="Q646" s="92">
        <f>+C646-15018.5</f>
        <v>41547.124600000003</v>
      </c>
    </row>
    <row r="647" spans="1:18">
      <c r="A647" s="46" t="s">
        <v>265</v>
      </c>
      <c r="B647" s="47" t="s">
        <v>45</v>
      </c>
      <c r="C647" s="28">
        <v>56567.759899999997</v>
      </c>
      <c r="D647" s="28">
        <v>1E-4</v>
      </c>
      <c r="E647" s="29">
        <f>+(C647-C$7)/C$8</f>
        <v>15974.997920813332</v>
      </c>
      <c r="F647" s="29">
        <f>ROUND(2*E647,0)/2</f>
        <v>15975</v>
      </c>
      <c r="G647" s="29">
        <f>+C647-(C$7+F647*C$8)</f>
        <v>-1.4799999989918433E-3</v>
      </c>
      <c r="H647" s="29"/>
      <c r="I647" s="29"/>
      <c r="J647" s="29">
        <f>+C647-(C$7+F647*C$8)</f>
        <v>-1.4799999989918433E-3</v>
      </c>
      <c r="K647" s="29"/>
      <c r="M647" s="29"/>
      <c r="N647" s="29"/>
      <c r="O647" s="29">
        <f ca="1">+C$11+C$12*F647</f>
        <v>-1.0571397733599719E-3</v>
      </c>
      <c r="P647" s="29"/>
      <c r="Q647" s="92">
        <f>+C647-15018.5</f>
        <v>41549.259899999997</v>
      </c>
    </row>
    <row r="648" spans="1:18">
      <c r="A648" s="46" t="s">
        <v>265</v>
      </c>
      <c r="B648" s="47" t="s">
        <v>45</v>
      </c>
      <c r="C648" s="28">
        <v>56572.743000000002</v>
      </c>
      <c r="D648" s="28">
        <v>1E-4</v>
      </c>
      <c r="E648" s="29">
        <f>+(C648-C$7)/C$8</f>
        <v>15981.998458030219</v>
      </c>
      <c r="F648" s="29">
        <f>ROUND(2*E648,0)/2</f>
        <v>15982</v>
      </c>
      <c r="G648" s="29">
        <f>+C648-(C$7+F648*C$8)</f>
        <v>-1.0975999975926243E-3</v>
      </c>
      <c r="H648" s="29"/>
      <c r="I648" s="29"/>
      <c r="J648" s="29">
        <f>+C648-(C$7+F648*C$8)</f>
        <v>-1.0975999975926243E-3</v>
      </c>
      <c r="K648" s="29"/>
      <c r="M648" s="29"/>
      <c r="N648" s="29"/>
      <c r="O648" s="29">
        <f ca="1">+C$11+C$12*F648</f>
        <v>-1.0228980376708469E-3</v>
      </c>
      <c r="P648" s="29"/>
      <c r="Q648" s="92">
        <f>+C648-15018.5</f>
        <v>41554.243000000002</v>
      </c>
    </row>
    <row r="649" spans="1:18">
      <c r="A649" s="46" t="s">
        <v>265</v>
      </c>
      <c r="B649" s="47" t="s">
        <v>45</v>
      </c>
      <c r="C649" s="28">
        <v>56577.7255</v>
      </c>
      <c r="D649" s="28">
        <v>1E-4</v>
      </c>
      <c r="E649" s="29">
        <f>+(C649-C$7)/C$8</f>
        <v>15988.998152333581</v>
      </c>
      <c r="F649" s="29">
        <f>ROUND(2*E649,0)/2</f>
        <v>15989</v>
      </c>
      <c r="G649" s="29">
        <f>+C649-(C$7+F649*C$8)</f>
        <v>-1.3151999955880456E-3</v>
      </c>
      <c r="H649" s="29"/>
      <c r="I649" s="29"/>
      <c r="J649" s="29">
        <f>+C649-(C$7+F649*C$8)</f>
        <v>-1.3151999955880456E-3</v>
      </c>
      <c r="K649" s="29"/>
      <c r="M649" s="29"/>
      <c r="N649" s="29"/>
      <c r="O649" s="29">
        <f ca="1">+C$11+C$12*F649</f>
        <v>-9.8865630198172183E-4</v>
      </c>
      <c r="P649" s="29"/>
      <c r="Q649" s="92">
        <f>+C649-15018.5</f>
        <v>41559.2255</v>
      </c>
    </row>
    <row r="650" spans="1:18">
      <c r="A650" s="46" t="s">
        <v>265</v>
      </c>
      <c r="B650" s="47" t="s">
        <v>45</v>
      </c>
      <c r="C650" s="28">
        <v>56587.691099999996</v>
      </c>
      <c r="D650" s="28">
        <v>1E-4</v>
      </c>
      <c r="E650" s="29">
        <f>+(C650-C$7)/C$8</f>
        <v>16002.998383853821</v>
      </c>
      <c r="F650" s="29">
        <f>ROUND(2*E650,0)/2</f>
        <v>16003</v>
      </c>
      <c r="G650" s="29">
        <f>+C650-(C$7+F650*C$8)</f>
        <v>-1.1503999994602054E-3</v>
      </c>
      <c r="H650" s="29"/>
      <c r="I650" s="29"/>
      <c r="J650" s="29">
        <f>+C650-(C$7+F650*C$8)</f>
        <v>-1.1503999994602054E-3</v>
      </c>
      <c r="K650" s="29"/>
      <c r="M650" s="29"/>
      <c r="N650" s="29"/>
      <c r="O650" s="29">
        <f ca="1">+C$11+C$12*F650</f>
        <v>-9.2017283060347177E-4</v>
      </c>
      <c r="P650" s="29"/>
      <c r="Q650" s="92">
        <f>+C650-15018.5</f>
        <v>41569.191099999996</v>
      </c>
    </row>
    <row r="651" spans="1:18">
      <c r="A651" s="51" t="s">
        <v>266</v>
      </c>
      <c r="B651" s="44" t="s">
        <v>45</v>
      </c>
      <c r="C651" s="28">
        <v>56588.4035</v>
      </c>
      <c r="D651" s="45">
        <v>8.9999999999999998E-4</v>
      </c>
      <c r="E651" s="29">
        <f>+(C651-C$7)/C$8</f>
        <v>16003.999203165762</v>
      </c>
      <c r="F651" s="29">
        <f>ROUND(2*E651,0)/2</f>
        <v>16004</v>
      </c>
      <c r="G651" s="29">
        <f>+C651-(C$7+F651*C$8)</f>
        <v>-5.6719999702181667E-4</v>
      </c>
      <c r="H651" s="29"/>
      <c r="I651" s="29"/>
      <c r="J651" s="29">
        <f>G651</f>
        <v>-5.6719999702181667E-4</v>
      </c>
      <c r="K651" s="29"/>
      <c r="L651" s="29"/>
      <c r="M651" s="29"/>
      <c r="N651" s="29"/>
      <c r="O651" s="29">
        <f ca="1">+C$11+C$12*F651</f>
        <v>-9.1528115407646382E-4</v>
      </c>
      <c r="P651" s="29"/>
      <c r="Q651" s="92">
        <f>+C651-15018.5</f>
        <v>41569.9035</v>
      </c>
      <c r="R651" s="29"/>
    </row>
    <row r="652" spans="1:18">
      <c r="A652" s="46" t="s">
        <v>265</v>
      </c>
      <c r="B652" s="47" t="s">
        <v>45</v>
      </c>
      <c r="C652" s="28">
        <v>56597.656799999997</v>
      </c>
      <c r="D652" s="28">
        <v>1E-4</v>
      </c>
      <c r="E652" s="29">
        <f>+(C652-C$7)/C$8</f>
        <v>16016.998755859653</v>
      </c>
      <c r="F652" s="29">
        <f>ROUND(2*E652,0)/2</f>
        <v>16017</v>
      </c>
      <c r="G652" s="29">
        <f>+C652-(C$7+F652*C$8)</f>
        <v>-8.8559999858262017E-4</v>
      </c>
      <c r="H652" s="29"/>
      <c r="I652" s="29"/>
      <c r="J652" s="29">
        <f>+C652-(C$7+F652*C$8)</f>
        <v>-8.8559999858262017E-4</v>
      </c>
      <c r="K652" s="29"/>
      <c r="M652" s="29"/>
      <c r="N652" s="29"/>
      <c r="O652" s="29">
        <f ca="1">+C$11+C$12*F652</f>
        <v>-8.5168935922522171E-4</v>
      </c>
      <c r="P652" s="29"/>
      <c r="Q652" s="92">
        <f>+C652-15018.5</f>
        <v>41579.156799999997</v>
      </c>
    </row>
    <row r="653" spans="1:18">
      <c r="A653" s="46" t="s">
        <v>265</v>
      </c>
      <c r="B653" s="47" t="s">
        <v>45</v>
      </c>
      <c r="C653" s="28">
        <v>56602.6394</v>
      </c>
      <c r="D653" s="28">
        <v>1E-4</v>
      </c>
      <c r="E653" s="29">
        <f>+(C653-C$7)/C$8</f>
        <v>16023.998590648607</v>
      </c>
      <c r="F653" s="29">
        <f>ROUND(2*E653,0)/2</f>
        <v>16024</v>
      </c>
      <c r="G653" s="29">
        <f>+C653-(C$7+F653*C$8)</f>
        <v>-1.0031999991042539E-3</v>
      </c>
      <c r="H653" s="29"/>
      <c r="I653" s="29"/>
      <c r="J653" s="29">
        <f>+C653-(C$7+F653*C$8)</f>
        <v>-1.0031999991042539E-3</v>
      </c>
      <c r="K653" s="29"/>
      <c r="M653" s="29"/>
      <c r="N653" s="29"/>
      <c r="O653" s="29">
        <f ca="1">+C$11+C$12*F653</f>
        <v>-8.1744762353609668E-4</v>
      </c>
      <c r="P653" s="29"/>
      <c r="Q653" s="92">
        <f>+C653-15018.5</f>
        <v>41584.1394</v>
      </c>
    </row>
    <row r="654" spans="1:18">
      <c r="A654" s="52" t="s">
        <v>267</v>
      </c>
      <c r="B654" s="53" t="s">
        <v>68</v>
      </c>
      <c r="C654" s="54">
        <v>56905.519200000002</v>
      </c>
      <c r="D654" s="54">
        <v>8.0000000000000004E-4</v>
      </c>
      <c r="E654" s="29">
        <f>+(C654-C$7)/C$8</f>
        <v>16449.501051394131</v>
      </c>
      <c r="F654" s="29">
        <f>ROUND(2*E654,0)/2</f>
        <v>16449.5</v>
      </c>
      <c r="G654" s="29">
        <f>+C654-(C$7+F654*C$8)</f>
        <v>7.4840000161202624E-4</v>
      </c>
      <c r="H654" s="29"/>
      <c r="I654" s="29"/>
      <c r="K654" s="29">
        <f>G654</f>
        <v>7.4840000161202624E-4</v>
      </c>
      <c r="L654" s="29"/>
      <c r="M654" s="29"/>
      <c r="N654" s="29"/>
      <c r="O654" s="29">
        <f ca="1">+C$11+C$12*F654</f>
        <v>1.2639607387099905E-3</v>
      </c>
      <c r="P654" s="29"/>
      <c r="Q654" s="92">
        <f>+C654-15018.5</f>
        <v>41887.019200000002</v>
      </c>
    </row>
    <row r="655" spans="1:18">
      <c r="A655" s="45" t="s">
        <v>268</v>
      </c>
      <c r="B655" s="47"/>
      <c r="C655" s="45">
        <v>56929.366699999999</v>
      </c>
      <c r="D655" s="45">
        <v>2.3E-3</v>
      </c>
      <c r="E655" s="29">
        <f>+(C655-C$7)/C$8</f>
        <v>16483.003351424133</v>
      </c>
      <c r="F655" s="29">
        <f>ROUND(2*E655,0)/2</f>
        <v>16483</v>
      </c>
      <c r="G655" s="29">
        <f>+C655-(C$7+F655*C$8)</f>
        <v>2.3856000043451786E-3</v>
      </c>
      <c r="H655" s="29"/>
      <c r="I655" s="29"/>
      <c r="J655" s="29">
        <f>G655</f>
        <v>2.3856000043451786E-3</v>
      </c>
      <c r="K655" s="29"/>
      <c r="L655" s="29"/>
      <c r="M655" s="29"/>
      <c r="N655" s="29"/>
      <c r="O655" s="29">
        <f ca="1">+C$11+C$12*F655</f>
        <v>1.427831902365076E-3</v>
      </c>
      <c r="P655" s="29"/>
      <c r="Q655" s="92">
        <f>+C655-15018.5</f>
        <v>41910.866699999999</v>
      </c>
      <c r="R655" s="29"/>
    </row>
    <row r="656" spans="1:18">
      <c r="A656" s="45" t="s">
        <v>268</v>
      </c>
      <c r="B656" s="47"/>
      <c r="C656" s="45">
        <v>56930.436199999996</v>
      </c>
      <c r="D656" s="45">
        <v>3.3999999999999998E-3</v>
      </c>
      <c r="E656" s="29">
        <f>+(C656-C$7)/C$8</f>
        <v>16484.505844762301</v>
      </c>
      <c r="F656" s="29">
        <f>ROUND(2*E656,0)/2</f>
        <v>16484.5</v>
      </c>
      <c r="G656" s="29">
        <f>+C656-(C$7+F656*C$8)</f>
        <v>4.1603999998187646E-3</v>
      </c>
      <c r="H656" s="29"/>
      <c r="I656" s="29"/>
      <c r="J656" s="29">
        <f>G656</f>
        <v>4.1603999998187646E-3</v>
      </c>
      <c r="K656" s="29"/>
      <c r="L656" s="29"/>
      <c r="M656" s="29"/>
      <c r="N656" s="29"/>
      <c r="O656" s="29">
        <f ca="1">+C$11+C$12*F656</f>
        <v>1.4351694171556156E-3</v>
      </c>
      <c r="P656" s="29"/>
      <c r="Q656" s="92">
        <f>+C656-15018.5</f>
        <v>41911.936199999996</v>
      </c>
      <c r="R656" s="29"/>
    </row>
    <row r="657" spans="1:17">
      <c r="A657" s="25" t="s">
        <v>269</v>
      </c>
      <c r="B657" s="26" t="s">
        <v>45</v>
      </c>
      <c r="C657" s="27">
        <v>56953.568500000001</v>
      </c>
      <c r="D657" s="28"/>
      <c r="E657" s="29">
        <f>+(C657-C$7)/C$8</f>
        <v>16517.003391883984</v>
      </c>
      <c r="F657" s="29">
        <f>ROUND(2*E657,0)/2</f>
        <v>16517</v>
      </c>
      <c r="G657" s="29">
        <f>+C657-(C$7+F657*C$8)</f>
        <v>2.4144000053638592E-3</v>
      </c>
      <c r="H657" s="29"/>
      <c r="I657" s="29"/>
      <c r="J657" s="29"/>
      <c r="K657" s="29">
        <f>+C657-(C$7+F657*C$8)</f>
        <v>2.4144000053638592E-3</v>
      </c>
      <c r="M657" s="29"/>
      <c r="N657" s="29"/>
      <c r="O657" s="29">
        <f ca="1">+C$11+C$12*F657</f>
        <v>1.5941489042836932E-3</v>
      </c>
      <c r="P657" s="29"/>
      <c r="Q657" s="92">
        <f>+C657-15018.5</f>
        <v>41935.068500000001</v>
      </c>
    </row>
    <row r="658" spans="1:17">
      <c r="A658" s="55" t="s">
        <v>270</v>
      </c>
      <c r="B658" s="56" t="s">
        <v>45</v>
      </c>
      <c r="C658" s="57">
        <v>56953.568500000001</v>
      </c>
      <c r="D658" s="57">
        <v>1E-4</v>
      </c>
      <c r="E658" s="29">
        <f>+(C658-C$7)/C$8</f>
        <v>16517.003391883984</v>
      </c>
      <c r="F658" s="29">
        <f>ROUND(2*E658,0)/2</f>
        <v>16517</v>
      </c>
      <c r="G658" s="29">
        <f>+C658-(C$7+F658*C$8)</f>
        <v>2.4144000053638592E-3</v>
      </c>
      <c r="H658" s="29"/>
      <c r="I658" s="29"/>
      <c r="K658" s="29">
        <f>G658</f>
        <v>2.4144000053638592E-3</v>
      </c>
      <c r="L658" s="29"/>
      <c r="M658" s="29"/>
      <c r="N658" s="29"/>
      <c r="O658" s="29">
        <f ca="1">+C$11+C$12*F658</f>
        <v>1.5941489042836932E-3</v>
      </c>
      <c r="P658" s="29"/>
      <c r="Q658" s="92">
        <f>+C658-15018.5</f>
        <v>41935.068500000001</v>
      </c>
    </row>
    <row r="659" spans="1:17">
      <c r="A659" s="55" t="s">
        <v>271</v>
      </c>
      <c r="B659" s="56" t="s">
        <v>45</v>
      </c>
      <c r="C659" s="57">
        <v>56955.704899999997</v>
      </c>
      <c r="D659" s="57">
        <v>1E-4</v>
      </c>
      <c r="E659" s="29">
        <f>+(C659-C$7)/C$8</f>
        <v>16520.004725935098</v>
      </c>
      <c r="F659" s="29">
        <f>ROUND(2*E659,0)/2</f>
        <v>16520</v>
      </c>
      <c r="G659" s="29">
        <f>+C659-(C$7+F659*C$8)</f>
        <v>3.3639999965089373E-3</v>
      </c>
      <c r="H659" s="29"/>
      <c r="I659" s="29"/>
      <c r="K659" s="29">
        <f>G659</f>
        <v>3.3639999965089373E-3</v>
      </c>
      <c r="L659" s="29"/>
      <c r="M659" s="29"/>
      <c r="N659" s="29"/>
      <c r="O659" s="29">
        <f ca="1">+C$11+C$12*F659</f>
        <v>1.6088239338647448E-3</v>
      </c>
      <c r="P659" s="29"/>
      <c r="Q659" s="92">
        <f>+C659-15018.5</f>
        <v>41937.204899999997</v>
      </c>
    </row>
    <row r="660" spans="1:17">
      <c r="A660" s="55" t="s">
        <v>272</v>
      </c>
      <c r="B660" s="56" t="s">
        <v>45</v>
      </c>
      <c r="C660" s="57">
        <v>57251.822200000002</v>
      </c>
      <c r="D660" s="57">
        <v>1E-4</v>
      </c>
      <c r="E660" s="29">
        <f>+(C660-C$7)/C$8</f>
        <v>16936.006848953275</v>
      </c>
      <c r="F660" s="29">
        <f>ROUND(2*E660,0)/2</f>
        <v>16936</v>
      </c>
      <c r="G660" s="29">
        <f>+C660-(C$7+F660*C$8)</f>
        <v>4.8752000075182877E-3</v>
      </c>
      <c r="H660" s="29"/>
      <c r="I660" s="29"/>
      <c r="K660" s="29">
        <f>G660</f>
        <v>4.8752000075182877E-3</v>
      </c>
      <c r="L660" s="29"/>
      <c r="M660" s="29"/>
      <c r="N660" s="29"/>
      <c r="O660" s="29">
        <f ca="1">+C$11+C$12*F660</f>
        <v>3.6437613691041593E-3</v>
      </c>
      <c r="P660" s="29"/>
      <c r="Q660" s="92">
        <f>+C660-15018.5</f>
        <v>42233.322200000002</v>
      </c>
    </row>
    <row r="661" spans="1:17">
      <c r="A661" s="58" t="s">
        <v>273</v>
      </c>
      <c r="B661" s="59" t="s">
        <v>45</v>
      </c>
      <c r="C661" s="60">
        <v>57267.482250000001</v>
      </c>
      <c r="D661" s="60">
        <v>6.0000000000000002E-5</v>
      </c>
      <c r="E661" s="29">
        <f>+(C661-C$7)/C$8</f>
        <v>16958.006961903684</v>
      </c>
      <c r="F661" s="29">
        <f>ROUND(2*E661,0)/2</f>
        <v>16958</v>
      </c>
      <c r="G661" s="29">
        <f>+C661-(C$7+F661*C$8)</f>
        <v>4.9556000012671575E-3</v>
      </c>
      <c r="H661" s="29"/>
      <c r="I661" s="29"/>
      <c r="K661" s="29">
        <f>G661</f>
        <v>4.9556000012671575E-3</v>
      </c>
      <c r="L661" s="29"/>
      <c r="M661" s="29"/>
      <c r="N661" s="29"/>
      <c r="O661" s="29">
        <f ca="1">+C$11+C$12*F661</f>
        <v>3.7513782526985562E-3</v>
      </c>
      <c r="P661" s="29"/>
      <c r="Q661" s="92">
        <f>+C661-15018.5</f>
        <v>42248.982250000001</v>
      </c>
    </row>
    <row r="662" spans="1:17">
      <c r="A662" s="58" t="s">
        <v>274</v>
      </c>
      <c r="B662" s="59" t="s">
        <v>45</v>
      </c>
      <c r="C662" s="60">
        <v>57278.516300000003</v>
      </c>
      <c r="D662" s="60">
        <v>5.7999999999999996E-3</v>
      </c>
      <c r="E662" s="29">
        <f>+(C662-C$7)/C$8</f>
        <v>16973.508211663458</v>
      </c>
      <c r="F662" s="29">
        <f>ROUND(2*E662,0)/2</f>
        <v>16973.5</v>
      </c>
      <c r="G662" s="29">
        <f>+C662-(C$7+F662*C$8)</f>
        <v>5.8452000084798783E-3</v>
      </c>
      <c r="H662" s="29"/>
      <c r="I662" s="29"/>
      <c r="K662" s="29">
        <f>G662</f>
        <v>5.8452000084798783E-3</v>
      </c>
      <c r="L662" s="29"/>
      <c r="M662" s="29"/>
      <c r="N662" s="29"/>
      <c r="O662" s="29">
        <f ca="1">+C$11+C$12*F662</f>
        <v>3.827199238867332E-3</v>
      </c>
      <c r="P662" s="29"/>
      <c r="Q662" s="92">
        <f>+C662-15018.5</f>
        <v>42260.016300000003</v>
      </c>
    </row>
    <row r="663" spans="1:17">
      <c r="A663" s="55" t="s">
        <v>271</v>
      </c>
      <c r="B663" s="56" t="s">
        <v>45</v>
      </c>
      <c r="C663" s="57">
        <v>57308.767999999996</v>
      </c>
      <c r="D663" s="57">
        <v>1E-4</v>
      </c>
      <c r="E663" s="29">
        <f>+(C663-C$7)/C$8</f>
        <v>17016.007489567539</v>
      </c>
      <c r="F663" s="29">
        <f>ROUND(2*E663,0)/2</f>
        <v>17016</v>
      </c>
      <c r="G663" s="29">
        <f>+C663-(C$7+F663*C$8)</f>
        <v>5.3311999945435673E-3</v>
      </c>
      <c r="H663" s="29"/>
      <c r="I663" s="29"/>
      <c r="K663" s="29">
        <f>G663</f>
        <v>5.3311999945435673E-3</v>
      </c>
      <c r="L663" s="29"/>
      <c r="M663" s="29"/>
      <c r="N663" s="29"/>
      <c r="O663" s="29">
        <f ca="1">+C$11+C$12*F663</f>
        <v>4.0350954912655862E-3</v>
      </c>
      <c r="P663" s="29"/>
      <c r="Q663" s="92">
        <f>+C663-15018.5</f>
        <v>42290.267999999996</v>
      </c>
    </row>
    <row r="664" spans="1:17">
      <c r="A664" s="28" t="s">
        <v>275</v>
      </c>
      <c r="B664" s="47" t="s">
        <v>45</v>
      </c>
      <c r="C664" s="28">
        <v>57327.275000000001</v>
      </c>
      <c r="D664" s="28">
        <v>2.0000000000000001E-4</v>
      </c>
      <c r="E664" s="29">
        <f>+(C664-C$7)/C$8</f>
        <v>17042.007156897678</v>
      </c>
      <c r="F664" s="29">
        <f>ROUND(2*E664,0)/2</f>
        <v>17042</v>
      </c>
      <c r="G664" s="29">
        <f>+C664-(C$7+F664*C$8)</f>
        <v>5.0944000031449832E-3</v>
      </c>
      <c r="H664" s="29"/>
      <c r="I664" s="29"/>
      <c r="K664" s="29">
        <f>G664</f>
        <v>5.0944000031449832E-3</v>
      </c>
      <c r="L664" s="29"/>
      <c r="M664" s="29"/>
      <c r="N664" s="29"/>
      <c r="O664" s="29">
        <f ca="1">+C$11+C$12*F664</f>
        <v>4.1622790809680565E-3</v>
      </c>
      <c r="P664" s="29"/>
      <c r="Q664" s="92">
        <f>+C664-15018.5</f>
        <v>42308.775000000001</v>
      </c>
    </row>
    <row r="665" spans="1:17">
      <c r="A665" s="55" t="s">
        <v>271</v>
      </c>
      <c r="B665" s="56" t="s">
        <v>45</v>
      </c>
      <c r="C665" s="57">
        <v>57390.626700000001</v>
      </c>
      <c r="D665" s="57">
        <v>1E-4</v>
      </c>
      <c r="E665" s="29">
        <f>+(C665-C$7)/C$8</f>
        <v>17131.007163640985</v>
      </c>
      <c r="F665" s="29">
        <f>ROUND(2*E665,0)/2</f>
        <v>17131</v>
      </c>
      <c r="G665" s="29">
        <f>+C665-(C$7+F665*C$8)</f>
        <v>5.0992000033147633E-3</v>
      </c>
      <c r="H665" s="29"/>
      <c r="I665" s="29"/>
      <c r="K665" s="29">
        <f>G665</f>
        <v>5.0992000033147633E-3</v>
      </c>
      <c r="L665" s="29"/>
      <c r="M665" s="29"/>
      <c r="N665" s="29"/>
      <c r="O665" s="29">
        <f ca="1">+C$11+C$12*F665</f>
        <v>4.5976382918726383E-3</v>
      </c>
      <c r="P665" s="29"/>
      <c r="Q665" s="92">
        <f>+C665-15018.5</f>
        <v>42372.126700000001</v>
      </c>
    </row>
    <row r="666" spans="1:17">
      <c r="A666" s="55" t="s">
        <v>276</v>
      </c>
      <c r="B666" s="56" t="s">
        <v>45</v>
      </c>
      <c r="C666" s="57">
        <v>57649.729299999999</v>
      </c>
      <c r="D666" s="57">
        <v>1E-4</v>
      </c>
      <c r="E666" s="29">
        <f>+(C666-C$7)/C$8</f>
        <v>17495.008968599788</v>
      </c>
      <c r="F666" s="29">
        <f>ROUND(2*E666,0)/2</f>
        <v>17495</v>
      </c>
      <c r="G666" s="29">
        <f>+C666-(C$7+F666*C$8)</f>
        <v>6.3840000002528541E-3</v>
      </c>
      <c r="H666" s="29"/>
      <c r="I666" s="29"/>
      <c r="K666" s="29">
        <f>G666</f>
        <v>6.3840000002528541E-3</v>
      </c>
      <c r="L666" s="29"/>
      <c r="M666" s="29"/>
      <c r="N666" s="29"/>
      <c r="O666" s="29">
        <f ca="1">+C$11+C$12*F666</f>
        <v>6.378208547707126E-3</v>
      </c>
      <c r="P666" s="29"/>
      <c r="Q666" s="92">
        <f>+C666-15018.5</f>
        <v>42631.229299999999</v>
      </c>
    </row>
    <row r="667" spans="1:17">
      <c r="A667" s="55" t="s">
        <v>276</v>
      </c>
      <c r="B667" s="56" t="s">
        <v>45</v>
      </c>
      <c r="C667" s="57">
        <v>57684.608200000002</v>
      </c>
      <c r="D667" s="57">
        <v>1E-4</v>
      </c>
      <c r="E667" s="29">
        <f>+(C667-C$7)/C$8</f>
        <v>17544.008795521549</v>
      </c>
      <c r="F667" s="29">
        <f>ROUND(2*E667,0)/2</f>
        <v>17544</v>
      </c>
      <c r="G667" s="29">
        <f>+C667-(C$7+F667*C$8)</f>
        <v>6.2608000007458031E-3</v>
      </c>
      <c r="H667" s="29"/>
      <c r="I667" s="29"/>
      <c r="K667" s="29">
        <f>G667</f>
        <v>6.2608000007458031E-3</v>
      </c>
      <c r="L667" s="29"/>
      <c r="M667" s="29"/>
      <c r="N667" s="29"/>
      <c r="O667" s="29">
        <f ca="1">+C$11+C$12*F667</f>
        <v>6.6179006975310012E-3</v>
      </c>
      <c r="P667" s="29"/>
      <c r="Q667" s="92">
        <f>+C667-15018.5</f>
        <v>42666.108200000002</v>
      </c>
    </row>
    <row r="668" spans="1:17">
      <c r="A668" s="55" t="s">
        <v>276</v>
      </c>
      <c r="B668" s="56" t="s">
        <v>45</v>
      </c>
      <c r="C668" s="57">
        <v>57736.570899999999</v>
      </c>
      <c r="D668" s="57">
        <v>1E-4</v>
      </c>
      <c r="E668" s="29">
        <f>+(C668-C$7)/C$8</f>
        <v>17617.008898918935</v>
      </c>
      <c r="F668" s="29">
        <f>ROUND(2*E668,0)/2</f>
        <v>17617</v>
      </c>
      <c r="G668" s="29">
        <f>+C668-(C$7+F668*C$8)</f>
        <v>6.3344000009237789E-3</v>
      </c>
      <c r="H668" s="29"/>
      <c r="I668" s="29"/>
      <c r="K668" s="29">
        <f>G668</f>
        <v>6.3344000009237789E-3</v>
      </c>
      <c r="L668" s="29"/>
      <c r="M668" s="29"/>
      <c r="N668" s="29"/>
      <c r="O668" s="29">
        <f ca="1">+C$11+C$12*F668</f>
        <v>6.9749930840033031E-3</v>
      </c>
      <c r="P668" s="29"/>
      <c r="Q668" s="92">
        <f>+C668-15018.5</f>
        <v>42718.070899999999</v>
      </c>
    </row>
    <row r="669" spans="1:17">
      <c r="A669" s="61" t="s">
        <v>277</v>
      </c>
      <c r="B669" s="62" t="s">
        <v>45</v>
      </c>
      <c r="C669" s="63">
        <v>57972.895299999996</v>
      </c>
      <c r="D669" s="63">
        <v>1E-4</v>
      </c>
      <c r="E669" s="29">
        <f>+(C669-C$7)/C$8</f>
        <v>17949.010616214731</v>
      </c>
      <c r="F669" s="29">
        <f>ROUND(2*E669,0)/2</f>
        <v>17949</v>
      </c>
      <c r="G669" s="29">
        <f>+C669-(C$7+F669*C$8)</f>
        <v>7.5567999956547283E-3</v>
      </c>
      <c r="H669" s="29"/>
      <c r="I669" s="29"/>
      <c r="K669" s="29">
        <f>G669</f>
        <v>7.5567999956547283E-3</v>
      </c>
      <c r="L669" s="29"/>
      <c r="M669" s="29"/>
      <c r="N669" s="29"/>
      <c r="O669" s="29">
        <f ca="1">+C$11+C$12*F669</f>
        <v>8.5990296909732172E-3</v>
      </c>
      <c r="P669" s="29"/>
      <c r="Q669" s="92">
        <f>+C669-15018.5</f>
        <v>42954.395299999996</v>
      </c>
    </row>
    <row r="670" spans="1:17">
      <c r="A670" s="64" t="s">
        <v>278</v>
      </c>
      <c r="B670" s="65" t="s">
        <v>45</v>
      </c>
      <c r="C670" s="66">
        <v>58011.334000000003</v>
      </c>
      <c r="D670" s="66">
        <v>4.4999999999999997E-3</v>
      </c>
      <c r="E670" s="29">
        <f>+(C670-C$7)/C$8</f>
        <v>18003.011449013291</v>
      </c>
      <c r="F670" s="29">
        <f>ROUND(2*E670,0)/2</f>
        <v>18003</v>
      </c>
      <c r="G670" s="29">
        <f>+C670-(C$7+F670*C$8)</f>
        <v>8.1496000057086349E-3</v>
      </c>
      <c r="H670" s="29"/>
      <c r="I670" s="29"/>
      <c r="K670" s="29">
        <f>G670</f>
        <v>8.1496000057086349E-3</v>
      </c>
      <c r="L670" s="29"/>
      <c r="M670" s="29"/>
      <c r="N670" s="29"/>
      <c r="O670" s="29">
        <f ca="1">+C$11+C$12*F670</f>
        <v>8.8631802234321877E-3</v>
      </c>
      <c r="P670" s="29"/>
      <c r="Q670" s="92">
        <f>+C670-15018.5</f>
        <v>42992.834000000003</v>
      </c>
    </row>
    <row r="671" spans="1:17">
      <c r="A671" s="72" t="s">
        <v>283</v>
      </c>
      <c r="B671" s="73" t="s">
        <v>45</v>
      </c>
      <c r="C671" s="74">
        <v>58017.7402</v>
      </c>
      <c r="D671" s="74">
        <v>1E-4</v>
      </c>
      <c r="E671" s="29">
        <f>+(C671-C$7)/C$8</f>
        <v>18012.011236599083</v>
      </c>
      <c r="F671" s="29">
        <f>ROUND(2*E671,0)/2</f>
        <v>18012</v>
      </c>
      <c r="G671" s="29">
        <f>+C671-(C$7+F671*C$8)</f>
        <v>7.9984000039985403E-3</v>
      </c>
      <c r="H671" s="29"/>
      <c r="I671" s="29"/>
      <c r="K671" s="29">
        <f>G671</f>
        <v>7.9984000039985403E-3</v>
      </c>
      <c r="L671" s="29"/>
      <c r="M671" s="29"/>
      <c r="N671" s="29"/>
      <c r="O671" s="29">
        <f ca="1">+C$11+C$12*F671</f>
        <v>8.9072053121753425E-3</v>
      </c>
      <c r="P671" s="29"/>
      <c r="Q671" s="92">
        <f>+C671-15018.5</f>
        <v>42999.2402</v>
      </c>
    </row>
    <row r="672" spans="1:17">
      <c r="A672" s="64" t="s">
        <v>279</v>
      </c>
      <c r="B672" s="67" t="s">
        <v>45</v>
      </c>
      <c r="C672" s="68">
        <v>58055.466</v>
      </c>
      <c r="D672" s="68">
        <v>1E-3</v>
      </c>
      <c r="E672" s="29">
        <f>+(C672-C$7)/C$8</f>
        <v>18065.01054765777</v>
      </c>
      <c r="F672" s="29">
        <f>ROUND(2*E672,0)/2</f>
        <v>18065</v>
      </c>
      <c r="G672" s="29">
        <f>+C672-(C$7+F672*C$8)</f>
        <v>7.5080000024172477E-3</v>
      </c>
      <c r="H672" s="29"/>
      <c r="I672" s="29"/>
      <c r="K672" s="29">
        <f>G672</f>
        <v>7.5080000024172477E-3</v>
      </c>
      <c r="L672" s="29"/>
      <c r="M672" s="29"/>
      <c r="N672" s="29"/>
      <c r="O672" s="29">
        <f ca="1">+C$11+C$12*F672</f>
        <v>9.1664641681072911E-3</v>
      </c>
      <c r="P672" s="29"/>
      <c r="Q672" s="92">
        <f>+C672-15018.5</f>
        <v>43036.966</v>
      </c>
    </row>
    <row r="673" spans="1:17">
      <c r="A673" s="72" t="s">
        <v>282</v>
      </c>
      <c r="B673" s="73" t="s">
        <v>68</v>
      </c>
      <c r="C673" s="74">
        <v>58059.382409999998</v>
      </c>
      <c r="D673" s="74">
        <v>1.7000000000000001E-4</v>
      </c>
      <c r="E673" s="29">
        <f>+(C673-C$7)/C$8</f>
        <v>18070.512539181429</v>
      </c>
      <c r="F673" s="29">
        <f>ROUND(2*E673,0)/2</f>
        <v>18070.5</v>
      </c>
      <c r="G673" s="29">
        <f>+C673-(C$7+F673*C$8)</f>
        <v>8.9255999992019497E-3</v>
      </c>
      <c r="H673" s="29"/>
      <c r="I673" s="29"/>
      <c r="K673" s="29">
        <f>G673</f>
        <v>8.9255999992019497E-3</v>
      </c>
      <c r="L673" s="29"/>
      <c r="M673" s="29"/>
      <c r="N673" s="29"/>
      <c r="O673" s="29">
        <f ca="1">+C$11+C$12*F673</f>
        <v>9.1933683890058904E-3</v>
      </c>
      <c r="P673" s="29"/>
      <c r="Q673" s="92">
        <f>+C673-15018.5</f>
        <v>43040.882409999998</v>
      </c>
    </row>
    <row r="674" spans="1:17">
      <c r="A674" s="61" t="s">
        <v>280</v>
      </c>
      <c r="B674" s="69" t="s">
        <v>45</v>
      </c>
      <c r="C674" s="61">
        <v>58114.5481</v>
      </c>
      <c r="D674" s="61">
        <v>1E-4</v>
      </c>
      <c r="E674" s="29">
        <f>+(C674-C$7)/C$8</f>
        <v>18148.012381837576</v>
      </c>
      <c r="F674" s="29">
        <f>ROUND(2*E674,0)/2</f>
        <v>18148</v>
      </c>
      <c r="G674" s="29">
        <f>+C674-(C$7+F674*C$8)</f>
        <v>8.8135999976657331E-3</v>
      </c>
      <c r="H674" s="29"/>
      <c r="I674" s="29"/>
      <c r="K674" s="29">
        <f>G674</f>
        <v>8.8135999976657331E-3</v>
      </c>
      <c r="L674" s="29"/>
      <c r="M674" s="29"/>
      <c r="N674" s="29"/>
      <c r="O674" s="29">
        <f ca="1">+C$11+C$12*F674</f>
        <v>9.5724733198497697E-3</v>
      </c>
      <c r="P674" s="29"/>
      <c r="Q674" s="92">
        <f>+C674-15018.5</f>
        <v>43096.0481</v>
      </c>
    </row>
    <row r="675" spans="1:17">
      <c r="A675" s="72" t="s">
        <v>283</v>
      </c>
      <c r="B675" s="73" t="s">
        <v>45</v>
      </c>
      <c r="C675" s="74">
        <v>58136.614800000003</v>
      </c>
      <c r="D675" s="74">
        <v>5.0000000000000001E-4</v>
      </c>
      <c r="E675" s="29">
        <f>+(C675-C$7)/C$8</f>
        <v>18179.01291455892</v>
      </c>
      <c r="F675" s="29">
        <f>ROUND(2*E675,0)/2</f>
        <v>18179</v>
      </c>
      <c r="G675" s="29">
        <f>+C675-(C$7+F675*C$8)</f>
        <v>9.1928000038024038E-3</v>
      </c>
      <c r="H675" s="29"/>
      <c r="I675" s="29"/>
      <c r="K675" s="29">
        <f>G675</f>
        <v>9.1928000038024038E-3</v>
      </c>
      <c r="L675" s="29"/>
      <c r="M675" s="29"/>
      <c r="N675" s="29"/>
      <c r="O675" s="29">
        <f ca="1">+C$11+C$12*F675</f>
        <v>9.7241152921873214E-3</v>
      </c>
      <c r="P675" s="29"/>
      <c r="Q675" s="92">
        <f>+C675-15018.5</f>
        <v>43118.114800000003</v>
      </c>
    </row>
    <row r="676" spans="1:17">
      <c r="A676" s="72" t="s">
        <v>282</v>
      </c>
      <c r="B676" s="73" t="s">
        <v>45</v>
      </c>
      <c r="C676" s="74">
        <v>58329.518859999996</v>
      </c>
      <c r="D676" s="74">
        <v>3.0000000000000001E-5</v>
      </c>
      <c r="E676" s="29">
        <f>+(C676-C$7)/C$8</f>
        <v>18450.01531292883</v>
      </c>
      <c r="F676" s="29">
        <f>ROUND(2*E676,0)/2</f>
        <v>18450</v>
      </c>
      <c r="G676" s="29">
        <f>+C676-(C$7+F676*C$8)</f>
        <v>1.0900000001129229E-2</v>
      </c>
      <c r="H676" s="29"/>
      <c r="I676" s="29"/>
      <c r="K676" s="29">
        <f>G676</f>
        <v>1.0900000001129229E-2</v>
      </c>
      <c r="L676" s="29"/>
      <c r="M676" s="29"/>
      <c r="N676" s="29"/>
      <c r="O676" s="29">
        <f ca="1">+C$11+C$12*F676</f>
        <v>1.1049759631009154E-2</v>
      </c>
      <c r="P676" s="29"/>
      <c r="Q676" s="92">
        <f>+C676-15018.5</f>
        <v>43311.018859999996</v>
      </c>
    </row>
    <row r="677" spans="1:17">
      <c r="A677" s="70" t="s">
        <v>281</v>
      </c>
      <c r="B677" s="71" t="s">
        <v>45</v>
      </c>
      <c r="C677" s="70">
        <v>58405.683700000001</v>
      </c>
      <c r="D677" s="70">
        <v>1E-4</v>
      </c>
      <c r="E677" s="29">
        <f>+(C677-C$7)/C$8</f>
        <v>18557.01593443707</v>
      </c>
      <c r="F677" s="29">
        <f>ROUND(2*E677,0)/2</f>
        <v>18557</v>
      </c>
      <c r="G677" s="29">
        <f>+C677-(C$7+F677*C$8)</f>
        <v>1.134240000101272E-2</v>
      </c>
      <c r="H677" s="29"/>
      <c r="I677" s="29"/>
      <c r="K677" s="29">
        <f>G677</f>
        <v>1.134240000101272E-2</v>
      </c>
      <c r="L677" s="29"/>
      <c r="M677" s="29"/>
      <c r="N677" s="29"/>
      <c r="O677" s="29">
        <f ca="1">+C$11+C$12*F677</f>
        <v>1.1573169019400059E-2</v>
      </c>
      <c r="P677" s="29"/>
      <c r="Q677" s="92">
        <f>+C677-15018.5</f>
        <v>43387.183700000001</v>
      </c>
    </row>
    <row r="678" spans="1:17">
      <c r="A678" s="72" t="s">
        <v>282</v>
      </c>
      <c r="B678" s="73" t="s">
        <v>45</v>
      </c>
      <c r="C678" s="74">
        <v>58406.395819999998</v>
      </c>
      <c r="D678" s="74">
        <v>5.0000000000000002E-5</v>
      </c>
      <c r="E678" s="29">
        <f>+(C678-C$7)/C$8</f>
        <v>18558.01636038936</v>
      </c>
      <c r="F678" s="29">
        <f>ROUND(2*E678,0)/2</f>
        <v>18558</v>
      </c>
      <c r="G678" s="29">
        <f>+C678-(C$7+F678*C$8)</f>
        <v>1.1645600003248546E-2</v>
      </c>
      <c r="H678" s="29"/>
      <c r="I678" s="29"/>
      <c r="K678" s="29">
        <f>G678</f>
        <v>1.1645600003248546E-2</v>
      </c>
      <c r="L678" s="29"/>
      <c r="M678" s="29"/>
      <c r="N678" s="29"/>
      <c r="O678" s="29">
        <f ca="1">+C$11+C$12*F678</f>
        <v>1.1578060695927081E-2</v>
      </c>
      <c r="P678" s="29"/>
      <c r="Q678" s="92">
        <f>+C678-15018.5</f>
        <v>43387.895819999998</v>
      </c>
    </row>
    <row r="679" spans="1:17">
      <c r="A679" s="72" t="s">
        <v>282</v>
      </c>
      <c r="B679" s="73" t="s">
        <v>45</v>
      </c>
      <c r="C679" s="74">
        <v>58421.34388</v>
      </c>
      <c r="D679" s="74">
        <v>3.0000000000000001E-5</v>
      </c>
      <c r="E679" s="29">
        <f>+(C679-C$7)/C$8</f>
        <v>18579.016230018737</v>
      </c>
      <c r="F679" s="29">
        <f>ROUND(2*E679,0)/2</f>
        <v>18579</v>
      </c>
      <c r="G679" s="29">
        <f>+C679-(C$7+F679*C$8)</f>
        <v>1.155280000239145E-2</v>
      </c>
      <c r="H679" s="29"/>
      <c r="I679" s="29"/>
      <c r="K679" s="29">
        <f>G679</f>
        <v>1.155280000239145E-2</v>
      </c>
      <c r="L679" s="29"/>
      <c r="M679" s="29"/>
      <c r="N679" s="29"/>
      <c r="O679" s="29">
        <f ca="1">+C$11+C$12*F679</f>
        <v>1.1680785902994456E-2</v>
      </c>
      <c r="P679" s="29"/>
      <c r="Q679" s="92">
        <f>+C679-15018.5</f>
        <v>43402.84388</v>
      </c>
    </row>
    <row r="680" spans="1:17">
      <c r="A680" s="75" t="s">
        <v>284</v>
      </c>
      <c r="B680" s="76" t="s">
        <v>45</v>
      </c>
      <c r="C680" s="77">
        <v>58763.730600000003</v>
      </c>
      <c r="D680" s="77">
        <v>1E-4</v>
      </c>
      <c r="E680" s="29">
        <f>+(C680-C$7)/C$8</f>
        <v>19060.020218685488</v>
      </c>
      <c r="F680" s="29">
        <f>ROUND(2*E680,0)/2</f>
        <v>19060</v>
      </c>
      <c r="G680" s="29">
        <f>+C680-(C$7+F680*C$8)</f>
        <v>1.4392000004590955E-2</v>
      </c>
      <c r="H680" s="29"/>
      <c r="I680" s="29"/>
      <c r="K680" s="29">
        <f>G680</f>
        <v>1.4392000004590955E-2</v>
      </c>
      <c r="L680" s="29"/>
      <c r="M680" s="29"/>
      <c r="N680" s="29"/>
      <c r="O680" s="29">
        <f ca="1">+C$11+C$12*F680</f>
        <v>1.4033682312490026E-2</v>
      </c>
      <c r="P680" s="29"/>
      <c r="Q680" s="92">
        <f>+C680-15018.5</f>
        <v>43745.230600000003</v>
      </c>
    </row>
    <row r="681" spans="1:17">
      <c r="A681" s="75" t="s">
        <v>285</v>
      </c>
      <c r="B681" s="76" t="s">
        <v>45</v>
      </c>
      <c r="C681" s="77">
        <v>58783.661599999999</v>
      </c>
      <c r="D681" s="77">
        <v>2.0000000000000001E-4</v>
      </c>
      <c r="E681" s="29">
        <f>+(C681-C$7)/C$8</f>
        <v>19088.020400754802</v>
      </c>
      <c r="F681" s="29">
        <f>ROUND(2*E681,0)/2</f>
        <v>19088</v>
      </c>
      <c r="G681" s="29">
        <f>+C681-(C$7+F681*C$8)</f>
        <v>1.452160000189906E-2</v>
      </c>
      <c r="H681" s="29"/>
      <c r="I681" s="29"/>
      <c r="K681" s="29">
        <f>G681</f>
        <v>1.452160000189906E-2</v>
      </c>
      <c r="L681" s="29"/>
      <c r="M681" s="29"/>
      <c r="N681" s="29"/>
      <c r="O681" s="29">
        <f ca="1">+C$11+C$12*F681</f>
        <v>1.4170649255246526E-2</v>
      </c>
      <c r="P681" s="29"/>
      <c r="Q681" s="92">
        <f>+C681-15018.5</f>
        <v>43765.161599999999</v>
      </c>
    </row>
    <row r="682" spans="1:17">
      <c r="A682" s="75" t="s">
        <v>284</v>
      </c>
      <c r="B682" s="76" t="s">
        <v>45</v>
      </c>
      <c r="C682" s="77">
        <v>58845.589899999999</v>
      </c>
      <c r="D682" s="77">
        <v>1E-4</v>
      </c>
      <c r="E682" s="29">
        <f>+(C682-C$7)/C$8</f>
        <v>19175.020735672439</v>
      </c>
      <c r="F682" s="29">
        <f>ROUND(2*E682,0)/2</f>
        <v>19175</v>
      </c>
      <c r="G682" s="29">
        <f>+C682-(C$7+F682*C$8)</f>
        <v>1.4759999998204876E-2</v>
      </c>
      <c r="H682" s="29"/>
      <c r="I682" s="29"/>
      <c r="K682" s="29">
        <f>G682</f>
        <v>1.4759999998204876E-2</v>
      </c>
      <c r="L682" s="29"/>
      <c r="M682" s="29"/>
      <c r="N682" s="29"/>
      <c r="O682" s="29">
        <f ca="1">+C$11+C$12*F682</f>
        <v>1.4596225113097078E-2</v>
      </c>
      <c r="P682" s="29"/>
      <c r="Q682" s="92">
        <f>+C682-15018.5</f>
        <v>43827.089899999999</v>
      </c>
    </row>
    <row r="683" spans="1:17">
      <c r="A683" s="75" t="s">
        <v>286</v>
      </c>
      <c r="B683" s="76" t="s">
        <v>45</v>
      </c>
      <c r="C683" s="77">
        <v>59081.2022</v>
      </c>
      <c r="D683" s="77" t="s">
        <v>287</v>
      </c>
      <c r="E683" s="29">
        <f>+(C683-C$7)/C$8</f>
        <v>19506.022055113059</v>
      </c>
      <c r="F683" s="29">
        <f>ROUND(2*E683,0)/2</f>
        <v>19506</v>
      </c>
      <c r="G683" s="29">
        <f>+C683-(C$7+F683*C$8)</f>
        <v>1.5699199997470714E-2</v>
      </c>
      <c r="H683" s="29"/>
      <c r="I683" s="29"/>
      <c r="K683" s="29">
        <f>G683</f>
        <v>1.5699199997470714E-2</v>
      </c>
      <c r="L683" s="29"/>
      <c r="M683" s="29"/>
      <c r="N683" s="29"/>
      <c r="O683" s="29">
        <f ca="1">+C$11+C$12*F683</f>
        <v>1.6215370043539984E-2</v>
      </c>
      <c r="P683" s="29"/>
      <c r="Q683" s="92">
        <f>+C683-15018.5</f>
        <v>44062.7022</v>
      </c>
    </row>
    <row r="684" spans="1:17" ht="12" customHeight="1">
      <c r="A684" s="72" t="s">
        <v>2130</v>
      </c>
      <c r="B684" s="73" t="s">
        <v>45</v>
      </c>
      <c r="C684" s="74">
        <v>59091.8796</v>
      </c>
      <c r="D684" s="74">
        <v>1E-4</v>
      </c>
      <c r="E684" s="29">
        <f>+(C684-C$7)/C$8</f>
        <v>19521.022263031726</v>
      </c>
      <c r="F684" s="29">
        <f>ROUND(2*E684,0)/2</f>
        <v>19521</v>
      </c>
      <c r="G684" s="29">
        <f>+C684-(C$7+F684*C$8)</f>
        <v>1.584720000391826E-2</v>
      </c>
      <c r="H684" s="29"/>
      <c r="I684" s="29"/>
      <c r="K684" s="29">
        <f>G684</f>
        <v>1.584720000391826E-2</v>
      </c>
      <c r="L684" s="29"/>
      <c r="M684" s="29"/>
      <c r="N684" s="29"/>
      <c r="O684" s="29">
        <f ca="1">+C$11+C$12*F684</f>
        <v>1.6288745191445256E-2</v>
      </c>
      <c r="P684" s="29"/>
      <c r="Q684" s="92">
        <f>+C684-15018.5</f>
        <v>44073.3796</v>
      </c>
    </row>
    <row r="685" spans="1:17" ht="12" customHeight="1">
      <c r="A685" s="72" t="s">
        <v>2130</v>
      </c>
      <c r="B685" s="73" t="s">
        <v>45</v>
      </c>
      <c r="C685" s="74">
        <v>59099.709699999999</v>
      </c>
      <c r="D685" s="74">
        <v>2.0000000000000001E-4</v>
      </c>
      <c r="E685" s="29">
        <f>+(C685-C$7)/C$8</f>
        <v>19532.02242487112</v>
      </c>
      <c r="F685" s="29">
        <f>ROUND(2*E685,0)/2</f>
        <v>19532</v>
      </c>
      <c r="G685" s="29">
        <f>+C685-(C$7+F685*C$8)</f>
        <v>1.5962400000717025E-2</v>
      </c>
      <c r="H685" s="29"/>
      <c r="I685" s="29"/>
      <c r="K685" s="29">
        <f>G685</f>
        <v>1.5962400000717025E-2</v>
      </c>
      <c r="L685" s="29"/>
      <c r="M685" s="29"/>
      <c r="N685" s="29"/>
      <c r="O685" s="29">
        <f ca="1">+C$11+C$12*F685</f>
        <v>1.634255363324244E-2</v>
      </c>
      <c r="P685" s="29"/>
      <c r="Q685" s="92">
        <f>+C685-15018.5</f>
        <v>44081.209699999999</v>
      </c>
    </row>
    <row r="686" spans="1:17" ht="12" customHeight="1">
      <c r="A686" s="75" t="s">
        <v>286</v>
      </c>
      <c r="B686" s="76" t="s">
        <v>45</v>
      </c>
      <c r="C686" s="77">
        <v>59121.069799999997</v>
      </c>
      <c r="D686" s="77" t="s">
        <v>287</v>
      </c>
      <c r="E686" s="29">
        <f>+(C686-C$7)/C$8</f>
        <v>19562.030286444489</v>
      </c>
      <c r="F686" s="29">
        <f>ROUND(2*E686,0)/2</f>
        <v>19562</v>
      </c>
      <c r="G686" s="29">
        <f>+C686-(C$7+F686*C$8)</f>
        <v>2.1558399996138178E-2</v>
      </c>
      <c r="H686" s="29"/>
      <c r="I686" s="29"/>
      <c r="K686" s="29">
        <f>G686</f>
        <v>2.1558399996138178E-2</v>
      </c>
      <c r="L686" s="29"/>
      <c r="M686" s="29"/>
      <c r="N686" s="29"/>
      <c r="O686" s="29">
        <f ca="1">+C$11+C$12*F686</f>
        <v>1.6489303929052984E-2</v>
      </c>
      <c r="P686" s="29"/>
      <c r="Q686" s="92">
        <f>+C686-15018.5</f>
        <v>44102.569799999997</v>
      </c>
    </row>
    <row r="687" spans="1:17" ht="12" customHeight="1">
      <c r="A687" s="72" t="s">
        <v>2131</v>
      </c>
      <c r="B687" s="73" t="s">
        <v>45</v>
      </c>
      <c r="C687" s="74">
        <v>59151.673699999999</v>
      </c>
      <c r="D687" s="74">
        <v>1E-3</v>
      </c>
      <c r="E687" s="29">
        <f>+(C687-C$7)/C$8</f>
        <v>19605.024354581124</v>
      </c>
      <c r="F687" s="29">
        <f>ROUND(2*E687,0)/2</f>
        <v>19605</v>
      </c>
      <c r="G687" s="29">
        <f>+C687-(C$7+F687*C$8)</f>
        <v>1.7336000004434027E-2</v>
      </c>
      <c r="H687" s="29"/>
      <c r="I687" s="29"/>
      <c r="K687" s="29">
        <f>G687</f>
        <v>1.7336000004434027E-2</v>
      </c>
      <c r="L687" s="29"/>
      <c r="M687" s="29"/>
      <c r="N687" s="29"/>
      <c r="O687" s="29">
        <f ca="1">+C$11+C$12*F687</f>
        <v>1.6699646019714742E-2</v>
      </c>
      <c r="P687" s="29"/>
      <c r="Q687" s="92">
        <f>+C687-15018.5</f>
        <v>44133.173699999999</v>
      </c>
    </row>
    <row r="688" spans="1:17" ht="12" customHeight="1">
      <c r="A688" s="72" t="s">
        <v>2130</v>
      </c>
      <c r="B688" s="73" t="s">
        <v>45</v>
      </c>
      <c r="C688" s="74">
        <v>59186.551700000004</v>
      </c>
      <c r="D688" s="74">
        <v>1E-4</v>
      </c>
      <c r="E688" s="29">
        <f>+(C688-C$7)/C$8</f>
        <v>19654.022917132617</v>
      </c>
      <c r="F688" s="29">
        <f>ROUND(2*E688,0)/2</f>
        <v>19654</v>
      </c>
      <c r="G688" s="29">
        <f>+C688-(C$7+F688*C$8)</f>
        <v>1.6312800005835015E-2</v>
      </c>
      <c r="H688" s="29"/>
      <c r="I688" s="29"/>
      <c r="K688" s="29">
        <f>G688</f>
        <v>1.6312800005835015E-2</v>
      </c>
      <c r="L688" s="29"/>
      <c r="M688" s="29"/>
      <c r="N688" s="29"/>
      <c r="O688" s="29">
        <f ca="1">+C$11+C$12*F688</f>
        <v>1.6939338169538617E-2</v>
      </c>
      <c r="P688" s="29"/>
      <c r="Q688" s="92">
        <f>+C688-15018.5</f>
        <v>44168.051700000004</v>
      </c>
    </row>
    <row r="689" spans="1:17" ht="12" customHeight="1">
      <c r="A689" s="96" t="s">
        <v>2132</v>
      </c>
      <c r="B689" s="94" t="s">
        <v>45</v>
      </c>
      <c r="C689" s="95">
        <v>59465.586799999997</v>
      </c>
      <c r="D689" s="96">
        <v>1E-3</v>
      </c>
      <c r="E689" s="29">
        <f>+(C689-C$7)/C$8</f>
        <v>20046.027011444516</v>
      </c>
      <c r="F689" s="29">
        <f>ROUND(2*E689,0)/2</f>
        <v>20046</v>
      </c>
      <c r="G689" s="29">
        <f>+C689-(C$7+F689*C$8)</f>
        <v>1.9227199998567812E-2</v>
      </c>
      <c r="H689" s="29"/>
      <c r="I689" s="29"/>
      <c r="K689" s="29">
        <f>G689</f>
        <v>1.9227199998567812E-2</v>
      </c>
      <c r="L689" s="29"/>
      <c r="M689" s="29"/>
      <c r="N689" s="29"/>
      <c r="O689" s="29">
        <f ca="1">+C$11+C$12*F689</f>
        <v>1.8856875368129605E-2</v>
      </c>
      <c r="P689" s="29"/>
      <c r="Q689" s="92">
        <f>+C689-15018.5</f>
        <v>44447.086799999997</v>
      </c>
    </row>
    <row r="690" spans="1:17" ht="12" customHeight="1">
      <c r="A690" s="93" t="s">
        <v>2133</v>
      </c>
      <c r="B690" s="94" t="s">
        <v>45</v>
      </c>
      <c r="C690" s="95">
        <v>59502.6011</v>
      </c>
      <c r="D690" s="96">
        <v>1E-4</v>
      </c>
      <c r="E690" s="29">
        <f>+(C690-C$7)/C$8</f>
        <v>20098.026767561543</v>
      </c>
      <c r="F690" s="29">
        <f>ROUND(2*E690,0)/2</f>
        <v>20098</v>
      </c>
      <c r="G690" s="29">
        <f>+C690-(C$7+F690*C$8)</f>
        <v>1.9053600000916049E-2</v>
      </c>
      <c r="H690" s="29"/>
      <c r="I690" s="29"/>
      <c r="K690" s="29">
        <f>G690</f>
        <v>1.9053600000916049E-2</v>
      </c>
      <c r="L690" s="29"/>
      <c r="M690" s="29"/>
      <c r="N690" s="29"/>
      <c r="O690" s="29">
        <f ca="1">+C$11+C$12*F690</f>
        <v>1.9111242547534546E-2</v>
      </c>
      <c r="P690" s="29"/>
      <c r="Q690" s="92">
        <f>+C690-15018.5</f>
        <v>44484.1011</v>
      </c>
    </row>
    <row r="691" spans="1:17" ht="12" customHeight="1">
      <c r="A691" s="93" t="s">
        <v>2133</v>
      </c>
      <c r="B691" s="94" t="s">
        <v>45</v>
      </c>
      <c r="C691" s="95">
        <v>59525.379500000003</v>
      </c>
      <c r="D691" s="96">
        <v>1E-4</v>
      </c>
      <c r="E691" s="29">
        <f>+(C691-C$7)/C$8</f>
        <v>20130.027136195724</v>
      </c>
      <c r="F691" s="29">
        <f>ROUND(2*E691,0)/2</f>
        <v>20130</v>
      </c>
      <c r="G691" s="29">
        <f>+C691-(C$7+F691*C$8)</f>
        <v>1.9316000005346723E-2</v>
      </c>
      <c r="H691" s="29"/>
      <c r="I691" s="29"/>
      <c r="K691" s="29">
        <f>G691</f>
        <v>1.9316000005346723E-2</v>
      </c>
      <c r="L691" s="29"/>
      <c r="M691" s="29"/>
      <c r="N691" s="29"/>
      <c r="O691" s="29">
        <f ca="1">+C$11+C$12*F691</f>
        <v>1.9267776196399106E-2</v>
      </c>
      <c r="P691" s="29"/>
      <c r="Q691" s="92">
        <f>+C691-15018.5</f>
        <v>44506.879500000003</v>
      </c>
    </row>
    <row r="692" spans="1:17" ht="12" customHeight="1"/>
    <row r="693" spans="1:17" ht="12" customHeight="1"/>
  </sheetData>
  <sheetProtection selectLockedCells="1" selectUnlockedCells="1"/>
  <sortState xmlns:xlrd2="http://schemas.microsoft.com/office/spreadsheetml/2017/richdata2" ref="A21:Z691">
    <sortCondition ref="C21:C69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8"/>
  <sheetViews>
    <sheetView topLeftCell="A583" workbookViewId="0">
      <selection activeCell="A335" sqref="A335"/>
    </sheetView>
  </sheetViews>
  <sheetFormatPr defaultRowHeight="12.75"/>
  <cols>
    <col min="1" max="1" width="19.7109375" style="78" customWidth="1"/>
    <col min="2" max="2" width="4.42578125" customWidth="1"/>
    <col min="3" max="3" width="12.7109375" style="78" customWidth="1"/>
    <col min="4" max="4" width="5.42578125" customWidth="1"/>
    <col min="5" max="5" width="14.85546875" customWidth="1"/>
    <col min="7" max="7" width="12" customWidth="1"/>
    <col min="8" max="8" width="14.140625" style="7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79" t="s">
        <v>288</v>
      </c>
      <c r="I1" s="80" t="s">
        <v>289</v>
      </c>
      <c r="J1" s="81" t="s">
        <v>36</v>
      </c>
    </row>
    <row r="2" spans="1:16">
      <c r="I2" s="82" t="s">
        <v>290</v>
      </c>
      <c r="J2" s="83" t="s">
        <v>35</v>
      </c>
    </row>
    <row r="3" spans="1:16">
      <c r="A3" s="84" t="s">
        <v>291</v>
      </c>
      <c r="I3" s="82" t="s">
        <v>292</v>
      </c>
      <c r="J3" s="83" t="s">
        <v>33</v>
      </c>
    </row>
    <row r="4" spans="1:16">
      <c r="I4" s="82" t="s">
        <v>293</v>
      </c>
      <c r="J4" s="83" t="s">
        <v>33</v>
      </c>
    </row>
    <row r="5" spans="1:16">
      <c r="I5" s="85" t="s">
        <v>287</v>
      </c>
      <c r="J5" s="86" t="s">
        <v>34</v>
      </c>
    </row>
    <row r="11" spans="1:16" ht="12.75" customHeight="1">
      <c r="A11" s="78" t="str">
        <f t="shared" ref="A11:A74" si="0">P11</f>
        <v> ORI 95 </v>
      </c>
      <c r="B11" s="16" t="str">
        <f t="shared" ref="B11:B74" si="1">IF(H11=INT(H11),"I","II")</f>
        <v>I</v>
      </c>
      <c r="C11" s="78">
        <f t="shared" ref="C11:C74" si="2">1*G11</f>
        <v>39061.343000000001</v>
      </c>
      <c r="D11" t="str">
        <f t="shared" ref="D11:D74" si="3">VLOOKUP(F11,I$1:J$5,2,FALSE)</f>
        <v>vis</v>
      </c>
      <c r="E11">
        <f>VLOOKUP(C11,Active!C$21:E$951,3,FALSE)</f>
        <v>-8618.9943817004551</v>
      </c>
      <c r="F11" s="16" t="s">
        <v>287</v>
      </c>
      <c r="G11" t="str">
        <f t="shared" ref="G11:G74" si="4">MID(I11,3,LEN(I11)-3)</f>
        <v>39061.343</v>
      </c>
      <c r="H11" s="78">
        <f t="shared" ref="H11:H74" si="5">1*K11</f>
        <v>-8619</v>
      </c>
      <c r="I11" s="87" t="s">
        <v>294</v>
      </c>
      <c r="J11" s="88" t="s">
        <v>295</v>
      </c>
      <c r="K11" s="87">
        <v>-8619</v>
      </c>
      <c r="L11" s="87" t="s">
        <v>296</v>
      </c>
      <c r="M11" s="88" t="s">
        <v>297</v>
      </c>
      <c r="N11" s="88"/>
      <c r="O11" s="89" t="s">
        <v>298</v>
      </c>
      <c r="P11" s="89" t="s">
        <v>299</v>
      </c>
    </row>
    <row r="12" spans="1:16" ht="12.75" customHeight="1">
      <c r="A12" s="78" t="str">
        <f t="shared" si="0"/>
        <v> ORI 100 </v>
      </c>
      <c r="B12" s="16" t="str">
        <f t="shared" si="1"/>
        <v>I</v>
      </c>
      <c r="C12" s="78">
        <f t="shared" si="2"/>
        <v>39374.544000000002</v>
      </c>
      <c r="D12" t="str">
        <f t="shared" si="3"/>
        <v>vis</v>
      </c>
      <c r="E12">
        <f>VLOOKUP(C12,Active!C$21:E$951,3,FALSE)</f>
        <v>-8178.992122692237</v>
      </c>
      <c r="F12" s="16" t="s">
        <v>287</v>
      </c>
      <c r="G12" t="str">
        <f t="shared" si="4"/>
        <v>39374.544</v>
      </c>
      <c r="H12" s="78">
        <f t="shared" si="5"/>
        <v>-8179</v>
      </c>
      <c r="I12" s="87" t="s">
        <v>300</v>
      </c>
      <c r="J12" s="88" t="s">
        <v>301</v>
      </c>
      <c r="K12" s="87">
        <v>-8179</v>
      </c>
      <c r="L12" s="87" t="s">
        <v>302</v>
      </c>
      <c r="M12" s="88" t="s">
        <v>297</v>
      </c>
      <c r="N12" s="88"/>
      <c r="O12" s="89" t="s">
        <v>298</v>
      </c>
      <c r="P12" s="89" t="s">
        <v>303</v>
      </c>
    </row>
    <row r="13" spans="1:16" ht="12.75" customHeight="1">
      <c r="A13" s="78" t="str">
        <f t="shared" si="0"/>
        <v> ORI 100 </v>
      </c>
      <c r="B13" s="16" t="str">
        <f t="shared" si="1"/>
        <v>I</v>
      </c>
      <c r="C13" s="78">
        <f t="shared" si="2"/>
        <v>39407.292999999998</v>
      </c>
      <c r="D13" t="str">
        <f t="shared" si="3"/>
        <v>vis</v>
      </c>
      <c r="E13">
        <f>VLOOKUP(C13,Active!C$21:E$951,3,FALSE)</f>
        <v>-8132.98449825854</v>
      </c>
      <c r="F13" s="16" t="s">
        <v>287</v>
      </c>
      <c r="G13" t="str">
        <f t="shared" si="4"/>
        <v>39407.293</v>
      </c>
      <c r="H13" s="78">
        <f t="shared" si="5"/>
        <v>-8133</v>
      </c>
      <c r="I13" s="87" t="s">
        <v>304</v>
      </c>
      <c r="J13" s="88" t="s">
        <v>305</v>
      </c>
      <c r="K13" s="87">
        <v>-8133</v>
      </c>
      <c r="L13" s="87" t="s">
        <v>306</v>
      </c>
      <c r="M13" s="88" t="s">
        <v>297</v>
      </c>
      <c r="N13" s="88"/>
      <c r="O13" s="89" t="s">
        <v>298</v>
      </c>
      <c r="P13" s="89" t="s">
        <v>303</v>
      </c>
    </row>
    <row r="14" spans="1:16" ht="12.75" customHeight="1">
      <c r="A14" s="78" t="str">
        <f t="shared" si="0"/>
        <v> ORI 103 </v>
      </c>
      <c r="B14" s="16" t="str">
        <f t="shared" si="1"/>
        <v>I</v>
      </c>
      <c r="C14" s="78">
        <f t="shared" si="2"/>
        <v>39683.468000000001</v>
      </c>
      <c r="D14" t="str">
        <f t="shared" si="3"/>
        <v>vis</v>
      </c>
      <c r="E14">
        <f>VLOOKUP(C14,Active!C$21:E$951,3,FALSE)</f>
        <v>-7744.9984321808597</v>
      </c>
      <c r="F14" s="16" t="s">
        <v>287</v>
      </c>
      <c r="G14" t="str">
        <f t="shared" si="4"/>
        <v>39683.468</v>
      </c>
      <c r="H14" s="78">
        <f t="shared" si="5"/>
        <v>-7745</v>
      </c>
      <c r="I14" s="87" t="s">
        <v>307</v>
      </c>
      <c r="J14" s="88" t="s">
        <v>308</v>
      </c>
      <c r="K14" s="87">
        <v>-7745</v>
      </c>
      <c r="L14" s="87" t="s">
        <v>309</v>
      </c>
      <c r="M14" s="88" t="s">
        <v>297</v>
      </c>
      <c r="N14" s="88"/>
      <c r="O14" s="89" t="s">
        <v>298</v>
      </c>
      <c r="P14" s="89" t="s">
        <v>310</v>
      </c>
    </row>
    <row r="15" spans="1:16" ht="12.75" customHeight="1">
      <c r="A15" s="78" t="str">
        <f t="shared" si="0"/>
        <v> ORI 105 </v>
      </c>
      <c r="B15" s="16" t="str">
        <f t="shared" si="1"/>
        <v>I</v>
      </c>
      <c r="C15" s="78">
        <f t="shared" si="2"/>
        <v>39827.262999999999</v>
      </c>
      <c r="D15" t="str">
        <f t="shared" si="3"/>
        <v>vis</v>
      </c>
      <c r="E15">
        <f>VLOOKUP(C15,Active!C$21:E$951,3,FALSE)</f>
        <v>-7542.9871843429355</v>
      </c>
      <c r="F15" s="16" t="s">
        <v>287</v>
      </c>
      <c r="G15" t="str">
        <f t="shared" si="4"/>
        <v>39827.263</v>
      </c>
      <c r="H15" s="78">
        <f t="shared" si="5"/>
        <v>-7543</v>
      </c>
      <c r="I15" s="87" t="s">
        <v>311</v>
      </c>
      <c r="J15" s="88" t="s">
        <v>312</v>
      </c>
      <c r="K15" s="87">
        <v>-7543</v>
      </c>
      <c r="L15" s="87" t="s">
        <v>313</v>
      </c>
      <c r="M15" s="88" t="s">
        <v>297</v>
      </c>
      <c r="N15" s="88"/>
      <c r="O15" s="89" t="s">
        <v>298</v>
      </c>
      <c r="P15" s="89" t="s">
        <v>314</v>
      </c>
    </row>
    <row r="16" spans="1:16" ht="12.75" customHeight="1">
      <c r="A16" s="78" t="str">
        <f t="shared" si="0"/>
        <v> ORI 109 </v>
      </c>
      <c r="B16" s="16" t="str">
        <f t="shared" si="1"/>
        <v>I</v>
      </c>
      <c r="C16" s="78">
        <f t="shared" si="2"/>
        <v>40088.487999999998</v>
      </c>
      <c r="D16" t="str">
        <f t="shared" si="3"/>
        <v>vis</v>
      </c>
      <c r="E16">
        <f>VLOOKUP(C16,Active!C$21:E$951,3,FALSE)</f>
        <v>-7176.003713314999</v>
      </c>
      <c r="F16" s="16" t="s">
        <v>287</v>
      </c>
      <c r="G16" t="str">
        <f t="shared" si="4"/>
        <v>40088.488</v>
      </c>
      <c r="H16" s="78">
        <f t="shared" si="5"/>
        <v>-7176</v>
      </c>
      <c r="I16" s="87" t="s">
        <v>315</v>
      </c>
      <c r="J16" s="88" t="s">
        <v>316</v>
      </c>
      <c r="K16" s="87">
        <v>-7176</v>
      </c>
      <c r="L16" s="87" t="s">
        <v>317</v>
      </c>
      <c r="M16" s="88" t="s">
        <v>297</v>
      </c>
      <c r="N16" s="88"/>
      <c r="O16" s="89" t="s">
        <v>318</v>
      </c>
      <c r="P16" s="89" t="s">
        <v>319</v>
      </c>
    </row>
    <row r="17" spans="1:16" ht="12.75" customHeight="1">
      <c r="A17" s="78" t="str">
        <f t="shared" si="0"/>
        <v>IBVS 328 </v>
      </c>
      <c r="B17" s="16" t="str">
        <f t="shared" si="1"/>
        <v>I</v>
      </c>
      <c r="C17" s="78">
        <f t="shared" si="2"/>
        <v>40128.36</v>
      </c>
      <c r="D17" t="str">
        <f t="shared" si="3"/>
        <v>vis</v>
      </c>
      <c r="E17">
        <f>VLOOKUP(C17,Active!C$21:E$951,3,FALSE)</f>
        <v>-7119.9893006177945</v>
      </c>
      <c r="F17" s="16" t="s">
        <v>287</v>
      </c>
      <c r="G17" t="str">
        <f t="shared" si="4"/>
        <v>40128.360</v>
      </c>
      <c r="H17" s="78">
        <f t="shared" si="5"/>
        <v>-7120</v>
      </c>
      <c r="I17" s="87" t="s">
        <v>320</v>
      </c>
      <c r="J17" s="88" t="s">
        <v>321</v>
      </c>
      <c r="K17" s="87">
        <v>-7120</v>
      </c>
      <c r="L17" s="87" t="s">
        <v>322</v>
      </c>
      <c r="M17" s="88" t="s">
        <v>297</v>
      </c>
      <c r="N17" s="88"/>
      <c r="O17" s="89" t="s">
        <v>323</v>
      </c>
      <c r="P17" s="90" t="s">
        <v>324</v>
      </c>
    </row>
    <row r="18" spans="1:16" ht="12.75" customHeight="1">
      <c r="A18" s="78" t="str">
        <f t="shared" si="0"/>
        <v>IBVS 456 </v>
      </c>
      <c r="B18" s="16" t="str">
        <f t="shared" si="1"/>
        <v>I</v>
      </c>
      <c r="C18" s="78">
        <f t="shared" si="2"/>
        <v>40424.474600000001</v>
      </c>
      <c r="D18" t="str">
        <f t="shared" si="3"/>
        <v>vis</v>
      </c>
      <c r="E18">
        <f>VLOOKUP(C18,Active!C$21:E$951,3,FALSE)</f>
        <v>-6703.9909707104352</v>
      </c>
      <c r="F18" s="16" t="s">
        <v>287</v>
      </c>
      <c r="G18" t="str">
        <f t="shared" si="4"/>
        <v>40424.4746</v>
      </c>
      <c r="H18" s="78">
        <f t="shared" si="5"/>
        <v>-6704</v>
      </c>
      <c r="I18" s="87" t="s">
        <v>325</v>
      </c>
      <c r="J18" s="88" t="s">
        <v>326</v>
      </c>
      <c r="K18" s="87">
        <v>-6704</v>
      </c>
      <c r="L18" s="87" t="s">
        <v>327</v>
      </c>
      <c r="M18" s="88" t="s">
        <v>328</v>
      </c>
      <c r="N18" s="88" t="s">
        <v>329</v>
      </c>
      <c r="O18" s="89" t="s">
        <v>330</v>
      </c>
      <c r="P18" s="90" t="s">
        <v>331</v>
      </c>
    </row>
    <row r="19" spans="1:16" ht="12.75" customHeight="1">
      <c r="A19" s="78" t="str">
        <f t="shared" si="0"/>
        <v> ORI 116 </v>
      </c>
      <c r="B19" s="16" t="str">
        <f t="shared" si="1"/>
        <v>I</v>
      </c>
      <c r="C19" s="78">
        <f t="shared" si="2"/>
        <v>40526.264000000003</v>
      </c>
      <c r="D19" t="str">
        <f t="shared" si="3"/>
        <v>vis</v>
      </c>
      <c r="E19">
        <f>VLOOKUP(C19,Active!C$21:E$951,3,FALSE)</f>
        <v>-6560.9915360244304</v>
      </c>
      <c r="F19" s="16" t="s">
        <v>287</v>
      </c>
      <c r="G19" t="str">
        <f t="shared" si="4"/>
        <v>40526.264</v>
      </c>
      <c r="H19" s="78">
        <f t="shared" si="5"/>
        <v>-6561</v>
      </c>
      <c r="I19" s="87" t="s">
        <v>332</v>
      </c>
      <c r="J19" s="88" t="s">
        <v>333</v>
      </c>
      <c r="K19" s="87">
        <v>-6561</v>
      </c>
      <c r="L19" s="87" t="s">
        <v>302</v>
      </c>
      <c r="M19" s="88" t="s">
        <v>297</v>
      </c>
      <c r="N19" s="88"/>
      <c r="O19" s="89" t="s">
        <v>298</v>
      </c>
      <c r="P19" s="89" t="s">
        <v>334</v>
      </c>
    </row>
    <row r="20" spans="1:16" ht="12.75" customHeight="1">
      <c r="A20" s="78" t="str">
        <f t="shared" si="0"/>
        <v> ORI 119 </v>
      </c>
      <c r="B20" s="16" t="str">
        <f t="shared" si="1"/>
        <v>I</v>
      </c>
      <c r="C20" s="78">
        <f t="shared" si="2"/>
        <v>40725.574999999997</v>
      </c>
      <c r="D20" t="str">
        <f t="shared" si="3"/>
        <v>vis</v>
      </c>
      <c r="E20">
        <f>VLOOKUP(C20,Active!C$21:E$951,3,FALSE)</f>
        <v>-6280.9883104753926</v>
      </c>
      <c r="F20" s="16" t="s">
        <v>287</v>
      </c>
      <c r="G20" t="str">
        <f t="shared" si="4"/>
        <v>40725.575</v>
      </c>
      <c r="H20" s="78">
        <f t="shared" si="5"/>
        <v>-6281</v>
      </c>
      <c r="I20" s="87" t="s">
        <v>335</v>
      </c>
      <c r="J20" s="88" t="s">
        <v>336</v>
      </c>
      <c r="K20" s="87">
        <v>-6281</v>
      </c>
      <c r="L20" s="87" t="s">
        <v>322</v>
      </c>
      <c r="M20" s="88" t="s">
        <v>297</v>
      </c>
      <c r="N20" s="88"/>
      <c r="O20" s="89" t="s">
        <v>298</v>
      </c>
      <c r="P20" s="89" t="s">
        <v>337</v>
      </c>
    </row>
    <row r="21" spans="1:16" ht="12.75" customHeight="1">
      <c r="A21" s="78" t="str">
        <f t="shared" si="0"/>
        <v> ORI 120 </v>
      </c>
      <c r="B21" s="16" t="str">
        <f t="shared" si="1"/>
        <v>I</v>
      </c>
      <c r="C21" s="78">
        <f t="shared" si="2"/>
        <v>40772.550999999999</v>
      </c>
      <c r="D21" t="str">
        <f t="shared" si="3"/>
        <v>vis</v>
      </c>
      <c r="E21">
        <f>VLOOKUP(C21,Active!C$21:E$951,3,FALSE)</f>
        <v>-6214.9938017759596</v>
      </c>
      <c r="F21" s="16" t="s">
        <v>287</v>
      </c>
      <c r="G21" t="str">
        <f t="shared" si="4"/>
        <v>40772.551</v>
      </c>
      <c r="H21" s="78">
        <f t="shared" si="5"/>
        <v>-6215</v>
      </c>
      <c r="I21" s="87" t="s">
        <v>338</v>
      </c>
      <c r="J21" s="88" t="s">
        <v>339</v>
      </c>
      <c r="K21" s="87">
        <v>-6215</v>
      </c>
      <c r="L21" s="87" t="s">
        <v>296</v>
      </c>
      <c r="M21" s="88" t="s">
        <v>297</v>
      </c>
      <c r="N21" s="88"/>
      <c r="O21" s="89" t="s">
        <v>298</v>
      </c>
      <c r="P21" s="89" t="s">
        <v>340</v>
      </c>
    </row>
    <row r="22" spans="1:16" ht="12.75" customHeight="1">
      <c r="A22" s="78" t="str">
        <f t="shared" si="0"/>
        <v>IBVS 530 </v>
      </c>
      <c r="B22" s="16" t="str">
        <f t="shared" si="1"/>
        <v>I</v>
      </c>
      <c r="C22" s="78">
        <f t="shared" si="2"/>
        <v>40837.3269</v>
      </c>
      <c r="D22" t="str">
        <f t="shared" si="3"/>
        <v>vis</v>
      </c>
      <c r="E22">
        <f>VLOOKUP(C22,Active!C$21:E$951,3,FALSE)</f>
        <v>-6123.9929993222941</v>
      </c>
      <c r="F22" s="16" t="s">
        <v>287</v>
      </c>
      <c r="G22" t="str">
        <f t="shared" si="4"/>
        <v>40837.3269</v>
      </c>
      <c r="H22" s="78">
        <f t="shared" si="5"/>
        <v>-6124</v>
      </c>
      <c r="I22" s="87" t="s">
        <v>341</v>
      </c>
      <c r="J22" s="88" t="s">
        <v>342</v>
      </c>
      <c r="K22" s="87">
        <v>-6124</v>
      </c>
      <c r="L22" s="87" t="s">
        <v>343</v>
      </c>
      <c r="M22" s="88" t="s">
        <v>328</v>
      </c>
      <c r="N22" s="88" t="s">
        <v>329</v>
      </c>
      <c r="O22" s="89" t="s">
        <v>344</v>
      </c>
      <c r="P22" s="90" t="s">
        <v>345</v>
      </c>
    </row>
    <row r="23" spans="1:16" ht="12.75" customHeight="1">
      <c r="A23" s="78" t="str">
        <f t="shared" si="0"/>
        <v>BAVM 25 </v>
      </c>
      <c r="B23" s="16" t="str">
        <f t="shared" si="1"/>
        <v>I</v>
      </c>
      <c r="C23" s="78">
        <f t="shared" si="2"/>
        <v>40837.33</v>
      </c>
      <c r="D23" t="str">
        <f t="shared" si="3"/>
        <v>vis</v>
      </c>
      <c r="E23">
        <f>VLOOKUP(C23,Active!C$21:E$951,3,FALSE)</f>
        <v>-6123.9886442691377</v>
      </c>
      <c r="F23" s="16" t="s">
        <v>287</v>
      </c>
      <c r="G23" t="str">
        <f t="shared" si="4"/>
        <v>40837.330</v>
      </c>
      <c r="H23" s="78">
        <f t="shared" si="5"/>
        <v>-6124</v>
      </c>
      <c r="I23" s="87" t="s">
        <v>346</v>
      </c>
      <c r="J23" s="88" t="s">
        <v>347</v>
      </c>
      <c r="K23" s="87">
        <v>-6124</v>
      </c>
      <c r="L23" s="87" t="s">
        <v>322</v>
      </c>
      <c r="M23" s="88" t="s">
        <v>297</v>
      </c>
      <c r="N23" s="88"/>
      <c r="O23" s="89" t="s">
        <v>348</v>
      </c>
      <c r="P23" s="90" t="s">
        <v>92</v>
      </c>
    </row>
    <row r="24" spans="1:16" ht="12.75" customHeight="1">
      <c r="A24" s="78" t="str">
        <f t="shared" si="0"/>
        <v> ORI 121 </v>
      </c>
      <c r="B24" s="16" t="str">
        <f t="shared" si="1"/>
        <v>I</v>
      </c>
      <c r="C24" s="78">
        <f t="shared" si="2"/>
        <v>40837.33</v>
      </c>
      <c r="D24" t="str">
        <f t="shared" si="3"/>
        <v>vis</v>
      </c>
      <c r="E24">
        <f>VLOOKUP(C24,Active!C$21:E$951,3,FALSE)</f>
        <v>-6123.9886442691377</v>
      </c>
      <c r="F24" s="16" t="s">
        <v>287</v>
      </c>
      <c r="G24" t="str">
        <f t="shared" si="4"/>
        <v>40837.330</v>
      </c>
      <c r="H24" s="78">
        <f t="shared" si="5"/>
        <v>-6124</v>
      </c>
      <c r="I24" s="87" t="s">
        <v>346</v>
      </c>
      <c r="J24" s="88" t="s">
        <v>347</v>
      </c>
      <c r="K24" s="87">
        <v>-6124</v>
      </c>
      <c r="L24" s="87" t="s">
        <v>322</v>
      </c>
      <c r="M24" s="88" t="s">
        <v>297</v>
      </c>
      <c r="N24" s="88"/>
      <c r="O24" s="89" t="s">
        <v>298</v>
      </c>
      <c r="P24" s="89" t="s">
        <v>349</v>
      </c>
    </row>
    <row r="25" spans="1:16" ht="12.75" customHeight="1">
      <c r="A25" s="78" t="str">
        <f t="shared" si="0"/>
        <v> ORI 121 </v>
      </c>
      <c r="B25" s="16" t="str">
        <f t="shared" si="1"/>
        <v>I</v>
      </c>
      <c r="C25" s="78">
        <f t="shared" si="2"/>
        <v>40839.463000000003</v>
      </c>
      <c r="D25" t="str">
        <f t="shared" si="3"/>
        <v>vis</v>
      </c>
      <c r="E25">
        <f>VLOOKUP(C25,Active!C$21:E$951,3,FALSE)</f>
        <v>-6120.9920867279252</v>
      </c>
      <c r="F25" s="16" t="s">
        <v>287</v>
      </c>
      <c r="G25" t="str">
        <f t="shared" si="4"/>
        <v>40839.463</v>
      </c>
      <c r="H25" s="78">
        <f t="shared" si="5"/>
        <v>-6121</v>
      </c>
      <c r="I25" s="87" t="s">
        <v>350</v>
      </c>
      <c r="J25" s="88" t="s">
        <v>351</v>
      </c>
      <c r="K25" s="87">
        <v>-6121</v>
      </c>
      <c r="L25" s="87" t="s">
        <v>302</v>
      </c>
      <c r="M25" s="88" t="s">
        <v>297</v>
      </c>
      <c r="N25" s="88"/>
      <c r="O25" s="89" t="s">
        <v>318</v>
      </c>
      <c r="P25" s="89" t="s">
        <v>349</v>
      </c>
    </row>
    <row r="26" spans="1:16" ht="12.75" customHeight="1">
      <c r="A26" s="78" t="str">
        <f t="shared" si="0"/>
        <v>IBVS 530 </v>
      </c>
      <c r="B26" s="16" t="str">
        <f t="shared" si="1"/>
        <v>I</v>
      </c>
      <c r="C26" s="78">
        <f t="shared" si="2"/>
        <v>40859.392999999996</v>
      </c>
      <c r="D26" t="str">
        <f t="shared" si="3"/>
        <v>vis</v>
      </c>
      <c r="E26">
        <f>VLOOKUP(C26,Active!C$21:E$951,3,FALSE)</f>
        <v>-6092.9933095144715</v>
      </c>
      <c r="F26" s="16" t="s">
        <v>287</v>
      </c>
      <c r="G26" t="str">
        <f t="shared" si="4"/>
        <v>40859.393</v>
      </c>
      <c r="H26" s="78">
        <f t="shared" si="5"/>
        <v>-6093</v>
      </c>
      <c r="I26" s="87" t="s">
        <v>352</v>
      </c>
      <c r="J26" s="88" t="s">
        <v>353</v>
      </c>
      <c r="K26" s="87">
        <v>-6093</v>
      </c>
      <c r="L26" s="87" t="s">
        <v>354</v>
      </c>
      <c r="M26" s="88" t="s">
        <v>328</v>
      </c>
      <c r="N26" s="88" t="s">
        <v>329</v>
      </c>
      <c r="O26" s="89" t="s">
        <v>355</v>
      </c>
      <c r="P26" s="90" t="s">
        <v>345</v>
      </c>
    </row>
    <row r="27" spans="1:16" ht="12.75" customHeight="1">
      <c r="A27" s="78" t="str">
        <f t="shared" si="0"/>
        <v> ORI 122 </v>
      </c>
      <c r="B27" s="16" t="str">
        <f t="shared" si="1"/>
        <v>I</v>
      </c>
      <c r="C27" s="78">
        <f t="shared" si="2"/>
        <v>40911.353000000003</v>
      </c>
      <c r="D27" t="str">
        <f t="shared" si="3"/>
        <v>vis</v>
      </c>
      <c r="E27">
        <f>VLOOKUP(C27,Active!C$21:E$951,3,FALSE)</f>
        <v>-6019.9969992278839</v>
      </c>
      <c r="F27" s="16" t="s">
        <v>287</v>
      </c>
      <c r="G27" t="str">
        <f t="shared" si="4"/>
        <v>40911.353</v>
      </c>
      <c r="H27" s="78">
        <f t="shared" si="5"/>
        <v>-6020</v>
      </c>
      <c r="I27" s="87" t="s">
        <v>356</v>
      </c>
      <c r="J27" s="88" t="s">
        <v>357</v>
      </c>
      <c r="K27" s="87">
        <v>-6020</v>
      </c>
      <c r="L27" s="87" t="s">
        <v>358</v>
      </c>
      <c r="M27" s="88" t="s">
        <v>297</v>
      </c>
      <c r="N27" s="88"/>
      <c r="O27" s="89" t="s">
        <v>298</v>
      </c>
      <c r="P27" s="89" t="s">
        <v>359</v>
      </c>
    </row>
    <row r="28" spans="1:16" ht="12.75" customHeight="1">
      <c r="A28" s="78" t="str">
        <f t="shared" si="0"/>
        <v> ORI 122 </v>
      </c>
      <c r="B28" s="16" t="str">
        <f t="shared" si="1"/>
        <v>I</v>
      </c>
      <c r="C28" s="78">
        <f t="shared" si="2"/>
        <v>40921.324000000001</v>
      </c>
      <c r="D28" t="str">
        <f t="shared" si="3"/>
        <v>vis</v>
      </c>
      <c r="E28">
        <f>VLOOKUP(C28,Active!C$21:E$951,3,FALSE)</f>
        <v>-6005.9891814860184</v>
      </c>
      <c r="F28" s="16" t="s">
        <v>287</v>
      </c>
      <c r="G28" t="str">
        <f t="shared" si="4"/>
        <v>40921.324</v>
      </c>
      <c r="H28" s="78">
        <f t="shared" si="5"/>
        <v>-6006</v>
      </c>
      <c r="I28" s="87" t="s">
        <v>360</v>
      </c>
      <c r="J28" s="88" t="s">
        <v>361</v>
      </c>
      <c r="K28" s="87">
        <v>-6006</v>
      </c>
      <c r="L28" s="87" t="s">
        <v>322</v>
      </c>
      <c r="M28" s="88" t="s">
        <v>297</v>
      </c>
      <c r="N28" s="88"/>
      <c r="O28" s="89" t="s">
        <v>298</v>
      </c>
      <c r="P28" s="89" t="s">
        <v>359</v>
      </c>
    </row>
    <row r="29" spans="1:16" ht="12.75" customHeight="1">
      <c r="A29" s="78" t="str">
        <f t="shared" si="0"/>
        <v>IBVS 584 </v>
      </c>
      <c r="B29" s="16" t="str">
        <f t="shared" si="1"/>
        <v>I</v>
      </c>
      <c r="C29" s="78">
        <f t="shared" si="2"/>
        <v>41155.502</v>
      </c>
      <c r="D29" t="str">
        <f t="shared" si="3"/>
        <v>vis</v>
      </c>
      <c r="E29">
        <f>VLOOKUP(C29,Active!C$21:E$951,3,FALSE)</f>
        <v>-5677.0028467999027</v>
      </c>
      <c r="F29" s="16" t="s">
        <v>287</v>
      </c>
      <c r="G29" t="str">
        <f t="shared" si="4"/>
        <v>41155.502</v>
      </c>
      <c r="H29" s="78">
        <f t="shared" si="5"/>
        <v>-5677</v>
      </c>
      <c r="I29" s="87" t="s">
        <v>362</v>
      </c>
      <c r="J29" s="88" t="s">
        <v>363</v>
      </c>
      <c r="K29" s="87">
        <v>-5677</v>
      </c>
      <c r="L29" s="87" t="s">
        <v>364</v>
      </c>
      <c r="M29" s="88" t="s">
        <v>297</v>
      </c>
      <c r="N29" s="88"/>
      <c r="O29" s="89" t="s">
        <v>365</v>
      </c>
      <c r="P29" s="90" t="s">
        <v>366</v>
      </c>
    </row>
    <row r="30" spans="1:16" ht="12.75" customHeight="1">
      <c r="A30" s="78" t="str">
        <f t="shared" si="0"/>
        <v>IBVS 584 </v>
      </c>
      <c r="B30" s="16" t="str">
        <f t="shared" si="1"/>
        <v>I</v>
      </c>
      <c r="C30" s="78">
        <f t="shared" si="2"/>
        <v>41155.506000000001</v>
      </c>
      <c r="D30" t="str">
        <f t="shared" si="3"/>
        <v>vis</v>
      </c>
      <c r="E30">
        <f>VLOOKUP(C30,Active!C$21:E$951,3,FALSE)</f>
        <v>-5676.997227376477</v>
      </c>
      <c r="F30" s="16" t="s">
        <v>287</v>
      </c>
      <c r="G30" t="str">
        <f t="shared" si="4"/>
        <v>41155.506</v>
      </c>
      <c r="H30" s="78">
        <f t="shared" si="5"/>
        <v>-5677</v>
      </c>
      <c r="I30" s="87" t="s">
        <v>367</v>
      </c>
      <c r="J30" s="88" t="s">
        <v>368</v>
      </c>
      <c r="K30" s="87">
        <v>-5677</v>
      </c>
      <c r="L30" s="87" t="s">
        <v>358</v>
      </c>
      <c r="M30" s="88" t="s">
        <v>297</v>
      </c>
      <c r="N30" s="88"/>
      <c r="O30" s="89" t="s">
        <v>323</v>
      </c>
      <c r="P30" s="90" t="s">
        <v>366</v>
      </c>
    </row>
    <row r="31" spans="1:16" ht="12.75" customHeight="1">
      <c r="A31" s="78" t="str">
        <f t="shared" si="0"/>
        <v> ORI 126 </v>
      </c>
      <c r="B31" s="16" t="str">
        <f t="shared" si="1"/>
        <v>I</v>
      </c>
      <c r="C31" s="78">
        <f t="shared" si="2"/>
        <v>41177.574000000001</v>
      </c>
      <c r="D31" t="str">
        <f t="shared" si="3"/>
        <v>vis</v>
      </c>
      <c r="E31">
        <f>VLOOKUP(C31,Active!C$21:E$951,3,FALSE)</f>
        <v>-5645.9948683425246</v>
      </c>
      <c r="F31" s="16" t="s">
        <v>287</v>
      </c>
      <c r="G31" t="str">
        <f t="shared" si="4"/>
        <v>41177.574</v>
      </c>
      <c r="H31" s="78">
        <f t="shared" si="5"/>
        <v>-5646</v>
      </c>
      <c r="I31" s="87" t="s">
        <v>369</v>
      </c>
      <c r="J31" s="88" t="s">
        <v>370</v>
      </c>
      <c r="K31" s="87">
        <v>-5646</v>
      </c>
      <c r="L31" s="87" t="s">
        <v>296</v>
      </c>
      <c r="M31" s="88" t="s">
        <v>297</v>
      </c>
      <c r="N31" s="88"/>
      <c r="O31" s="89" t="s">
        <v>298</v>
      </c>
      <c r="P31" s="89" t="s">
        <v>371</v>
      </c>
    </row>
    <row r="32" spans="1:16" ht="12.75" customHeight="1">
      <c r="A32" s="78" t="str">
        <f t="shared" si="0"/>
        <v> ORI 127 </v>
      </c>
      <c r="B32" s="16" t="str">
        <f t="shared" si="1"/>
        <v>I</v>
      </c>
      <c r="C32" s="78">
        <f t="shared" si="2"/>
        <v>41210.324000000001</v>
      </c>
      <c r="D32" t="str">
        <f t="shared" si="3"/>
        <v>vis</v>
      </c>
      <c r="E32">
        <f>VLOOKUP(C32,Active!C$21:E$951,3,FALSE)</f>
        <v>-5599.9858390529653</v>
      </c>
      <c r="F32" s="16" t="s">
        <v>287</v>
      </c>
      <c r="G32" t="str">
        <f t="shared" si="4"/>
        <v>41210.324</v>
      </c>
      <c r="H32" s="78">
        <f t="shared" si="5"/>
        <v>-5600</v>
      </c>
      <c r="I32" s="87" t="s">
        <v>372</v>
      </c>
      <c r="J32" s="88" t="s">
        <v>373</v>
      </c>
      <c r="K32" s="87">
        <v>-5600</v>
      </c>
      <c r="L32" s="87" t="s">
        <v>374</v>
      </c>
      <c r="M32" s="88" t="s">
        <v>297</v>
      </c>
      <c r="N32" s="88"/>
      <c r="O32" s="89" t="s">
        <v>375</v>
      </c>
      <c r="P32" s="89" t="s">
        <v>376</v>
      </c>
    </row>
    <row r="33" spans="1:16" ht="12.75" customHeight="1">
      <c r="A33" s="78" t="str">
        <f t="shared" si="0"/>
        <v> ORI 127 </v>
      </c>
      <c r="B33" s="16" t="str">
        <f t="shared" si="1"/>
        <v>I</v>
      </c>
      <c r="C33" s="78">
        <f t="shared" si="2"/>
        <v>41232.394</v>
      </c>
      <c r="D33" t="str">
        <f t="shared" si="3"/>
        <v>vis</v>
      </c>
      <c r="E33">
        <f>VLOOKUP(C33,Active!C$21:E$951,3,FALSE)</f>
        <v>-5568.9806703073</v>
      </c>
      <c r="F33" s="16" t="s">
        <v>287</v>
      </c>
      <c r="G33" t="str">
        <f t="shared" si="4"/>
        <v>41232.394</v>
      </c>
      <c r="H33" s="78">
        <f t="shared" si="5"/>
        <v>-5569</v>
      </c>
      <c r="I33" s="87" t="s">
        <v>377</v>
      </c>
      <c r="J33" s="88" t="s">
        <v>378</v>
      </c>
      <c r="K33" s="87">
        <v>-5569</v>
      </c>
      <c r="L33" s="87" t="s">
        <v>379</v>
      </c>
      <c r="M33" s="88" t="s">
        <v>297</v>
      </c>
      <c r="N33" s="88"/>
      <c r="O33" s="89" t="s">
        <v>298</v>
      </c>
      <c r="P33" s="89" t="s">
        <v>376</v>
      </c>
    </row>
    <row r="34" spans="1:16" ht="12.75" customHeight="1">
      <c r="A34" s="78" t="str">
        <f t="shared" si="0"/>
        <v> ORI 129 </v>
      </c>
      <c r="B34" s="16" t="str">
        <f t="shared" si="1"/>
        <v>I</v>
      </c>
      <c r="C34" s="78">
        <f t="shared" si="2"/>
        <v>41247.332000000002</v>
      </c>
      <c r="D34" t="str">
        <f t="shared" si="3"/>
        <v>vis</v>
      </c>
      <c r="E34">
        <f>VLOOKUP(C34,Active!C$21:E$951,3,FALSE)</f>
        <v>-5547.9949335278334</v>
      </c>
      <c r="F34" s="16" t="s">
        <v>287</v>
      </c>
      <c r="G34" t="str">
        <f t="shared" si="4"/>
        <v>41247.332</v>
      </c>
      <c r="H34" s="78">
        <f t="shared" si="5"/>
        <v>-5548</v>
      </c>
      <c r="I34" s="87" t="s">
        <v>380</v>
      </c>
      <c r="J34" s="88" t="s">
        <v>381</v>
      </c>
      <c r="K34" s="87">
        <v>-5548</v>
      </c>
      <c r="L34" s="87" t="s">
        <v>296</v>
      </c>
      <c r="M34" s="88" t="s">
        <v>297</v>
      </c>
      <c r="N34" s="88"/>
      <c r="O34" s="89" t="s">
        <v>298</v>
      </c>
      <c r="P34" s="89" t="s">
        <v>382</v>
      </c>
    </row>
    <row r="35" spans="1:16" ht="12.75" customHeight="1">
      <c r="A35" s="78" t="str">
        <f t="shared" si="0"/>
        <v> BBS 4 </v>
      </c>
      <c r="B35" s="16" t="str">
        <f t="shared" si="1"/>
        <v>I</v>
      </c>
      <c r="C35" s="78">
        <f t="shared" si="2"/>
        <v>41513.555999999997</v>
      </c>
      <c r="D35" t="str">
        <f t="shared" si="3"/>
        <v>vis</v>
      </c>
      <c r="E35">
        <f>VLOOKUP(C35,Active!C$21:E$951,3,FALSE)</f>
        <v>-5173.9885880749098</v>
      </c>
      <c r="F35" s="16" t="s">
        <v>287</v>
      </c>
      <c r="G35" t="str">
        <f t="shared" si="4"/>
        <v>41513.556</v>
      </c>
      <c r="H35" s="78">
        <f t="shared" si="5"/>
        <v>-5174</v>
      </c>
      <c r="I35" s="87" t="s">
        <v>383</v>
      </c>
      <c r="J35" s="88" t="s">
        <v>384</v>
      </c>
      <c r="K35" s="87">
        <v>-5174</v>
      </c>
      <c r="L35" s="87" t="s">
        <v>322</v>
      </c>
      <c r="M35" s="88" t="s">
        <v>297</v>
      </c>
      <c r="N35" s="88"/>
      <c r="O35" s="89" t="s">
        <v>298</v>
      </c>
      <c r="P35" s="89" t="s">
        <v>385</v>
      </c>
    </row>
    <row r="36" spans="1:16" ht="12.75" customHeight="1">
      <c r="A36" s="78" t="str">
        <f t="shared" si="0"/>
        <v> BBS 5 </v>
      </c>
      <c r="B36" s="16" t="str">
        <f t="shared" si="1"/>
        <v>I</v>
      </c>
      <c r="C36" s="78">
        <f t="shared" si="2"/>
        <v>41550.561999999998</v>
      </c>
      <c r="D36" t="str">
        <f t="shared" si="3"/>
        <v>vis</v>
      </c>
      <c r="E36">
        <f>VLOOKUP(C36,Active!C$21:E$951,3,FALSE)</f>
        <v>-5122.0004922614908</v>
      </c>
      <c r="F36" s="16" t="s">
        <v>287</v>
      </c>
      <c r="G36" t="str">
        <f t="shared" si="4"/>
        <v>41550.562</v>
      </c>
      <c r="H36" s="78">
        <f t="shared" si="5"/>
        <v>-5122</v>
      </c>
      <c r="I36" s="87" t="s">
        <v>386</v>
      </c>
      <c r="J36" s="88" t="s">
        <v>387</v>
      </c>
      <c r="K36" s="87">
        <v>-5122</v>
      </c>
      <c r="L36" s="87" t="s">
        <v>388</v>
      </c>
      <c r="M36" s="88" t="s">
        <v>297</v>
      </c>
      <c r="N36" s="88"/>
      <c r="O36" s="89" t="s">
        <v>298</v>
      </c>
      <c r="P36" s="89" t="s">
        <v>389</v>
      </c>
    </row>
    <row r="37" spans="1:16" ht="12.75" customHeight="1">
      <c r="A37" s="78" t="str">
        <f t="shared" si="0"/>
        <v> BBS 5 </v>
      </c>
      <c r="B37" s="16" t="str">
        <f t="shared" si="1"/>
        <v>I</v>
      </c>
      <c r="C37" s="78">
        <f t="shared" si="2"/>
        <v>41563.381000000001</v>
      </c>
      <c r="D37" t="str">
        <f t="shared" si="3"/>
        <v>vis</v>
      </c>
      <c r="E37">
        <f>VLOOKUP(C37,Active!C$21:E$951,3,FALSE)</f>
        <v>-5103.9916450412466</v>
      </c>
      <c r="F37" s="16" t="s">
        <v>287</v>
      </c>
      <c r="G37" t="str">
        <f t="shared" si="4"/>
        <v>41563.381</v>
      </c>
      <c r="H37" s="78">
        <f t="shared" si="5"/>
        <v>-5104</v>
      </c>
      <c r="I37" s="87" t="s">
        <v>390</v>
      </c>
      <c r="J37" s="88" t="s">
        <v>391</v>
      </c>
      <c r="K37" s="87">
        <v>-5104</v>
      </c>
      <c r="L37" s="87" t="s">
        <v>302</v>
      </c>
      <c r="M37" s="88" t="s">
        <v>297</v>
      </c>
      <c r="N37" s="88"/>
      <c r="O37" s="89" t="s">
        <v>375</v>
      </c>
      <c r="P37" s="89" t="s">
        <v>389</v>
      </c>
    </row>
    <row r="38" spans="1:16" ht="12.75" customHeight="1">
      <c r="A38" s="78" t="str">
        <f t="shared" si="0"/>
        <v> BBS 5 </v>
      </c>
      <c r="B38" s="16" t="str">
        <f t="shared" si="1"/>
        <v>I</v>
      </c>
      <c r="C38" s="78">
        <f t="shared" si="2"/>
        <v>41565.512000000002</v>
      </c>
      <c r="D38" t="str">
        <f t="shared" si="3"/>
        <v>vis</v>
      </c>
      <c r="E38">
        <f>VLOOKUP(C38,Active!C$21:E$951,3,FALSE)</f>
        <v>-5100.9978972117478</v>
      </c>
      <c r="F38" s="16" t="s">
        <v>287</v>
      </c>
      <c r="G38" t="str">
        <f t="shared" si="4"/>
        <v>41565.512</v>
      </c>
      <c r="H38" s="78">
        <f t="shared" si="5"/>
        <v>-5101</v>
      </c>
      <c r="I38" s="87" t="s">
        <v>392</v>
      </c>
      <c r="J38" s="88" t="s">
        <v>393</v>
      </c>
      <c r="K38" s="87">
        <v>-5101</v>
      </c>
      <c r="L38" s="87" t="s">
        <v>309</v>
      </c>
      <c r="M38" s="88" t="s">
        <v>297</v>
      </c>
      <c r="N38" s="88"/>
      <c r="O38" s="89" t="s">
        <v>298</v>
      </c>
      <c r="P38" s="89" t="s">
        <v>389</v>
      </c>
    </row>
    <row r="39" spans="1:16" ht="12.75" customHeight="1">
      <c r="A39" s="78" t="str">
        <f t="shared" si="0"/>
        <v> BBS 5 </v>
      </c>
      <c r="B39" s="16" t="str">
        <f t="shared" si="1"/>
        <v>I</v>
      </c>
      <c r="C39" s="78">
        <f t="shared" si="2"/>
        <v>41580.46</v>
      </c>
      <c r="D39" t="str">
        <f t="shared" si="3"/>
        <v>vis</v>
      </c>
      <c r="E39">
        <f>VLOOKUP(C39,Active!C$21:E$951,3,FALSE)</f>
        <v>-5079.9981118737269</v>
      </c>
      <c r="F39" s="16" t="s">
        <v>287</v>
      </c>
      <c r="G39" t="str">
        <f t="shared" si="4"/>
        <v>41580.460</v>
      </c>
      <c r="H39" s="78">
        <f t="shared" si="5"/>
        <v>-5080</v>
      </c>
      <c r="I39" s="87" t="s">
        <v>394</v>
      </c>
      <c r="J39" s="88" t="s">
        <v>395</v>
      </c>
      <c r="K39" s="87">
        <v>-5080</v>
      </c>
      <c r="L39" s="87" t="s">
        <v>309</v>
      </c>
      <c r="M39" s="88" t="s">
        <v>297</v>
      </c>
      <c r="N39" s="88"/>
      <c r="O39" s="89" t="s">
        <v>298</v>
      </c>
      <c r="P39" s="89" t="s">
        <v>389</v>
      </c>
    </row>
    <row r="40" spans="1:16" ht="12.75" customHeight="1">
      <c r="A40" s="78" t="str">
        <f t="shared" si="0"/>
        <v> BBS 6 </v>
      </c>
      <c r="B40" s="16" t="str">
        <f t="shared" si="1"/>
        <v>I</v>
      </c>
      <c r="C40" s="78">
        <f t="shared" si="2"/>
        <v>41595.406999999999</v>
      </c>
      <c r="D40" t="str">
        <f t="shared" si="3"/>
        <v>vis</v>
      </c>
      <c r="E40">
        <f>VLOOKUP(C40,Active!C$21:E$951,3,FALSE)</f>
        <v>-5058.9997313915574</v>
      </c>
      <c r="F40" s="16" t="s">
        <v>287</v>
      </c>
      <c r="G40" t="str">
        <f t="shared" si="4"/>
        <v>41595.407</v>
      </c>
      <c r="H40" s="78">
        <f t="shared" si="5"/>
        <v>-5059</v>
      </c>
      <c r="I40" s="87" t="s">
        <v>396</v>
      </c>
      <c r="J40" s="88" t="s">
        <v>397</v>
      </c>
      <c r="K40" s="87">
        <v>-5059</v>
      </c>
      <c r="L40" s="87" t="s">
        <v>398</v>
      </c>
      <c r="M40" s="88" t="s">
        <v>297</v>
      </c>
      <c r="N40" s="88"/>
      <c r="O40" s="89" t="s">
        <v>318</v>
      </c>
      <c r="P40" s="89" t="s">
        <v>399</v>
      </c>
    </row>
    <row r="41" spans="1:16" ht="12.75" customHeight="1">
      <c r="A41" s="78" t="str">
        <f t="shared" si="0"/>
        <v> BBS 6 </v>
      </c>
      <c r="B41" s="16" t="str">
        <f t="shared" si="1"/>
        <v>I</v>
      </c>
      <c r="C41" s="78">
        <f t="shared" si="2"/>
        <v>41605.373</v>
      </c>
      <c r="D41" t="str">
        <f t="shared" si="3"/>
        <v>vis</v>
      </c>
      <c r="E41">
        <f>VLOOKUP(C41,Active!C$21:E$951,3,FALSE)</f>
        <v>-5044.99893792897</v>
      </c>
      <c r="F41" s="16" t="s">
        <v>287</v>
      </c>
      <c r="G41" t="str">
        <f t="shared" si="4"/>
        <v>41605.373</v>
      </c>
      <c r="H41" s="78">
        <f t="shared" si="5"/>
        <v>-5045</v>
      </c>
      <c r="I41" s="87" t="s">
        <v>400</v>
      </c>
      <c r="J41" s="88" t="s">
        <v>401</v>
      </c>
      <c r="K41" s="87">
        <v>-5045</v>
      </c>
      <c r="L41" s="87" t="s">
        <v>309</v>
      </c>
      <c r="M41" s="88" t="s">
        <v>297</v>
      </c>
      <c r="N41" s="88"/>
      <c r="O41" s="89" t="s">
        <v>298</v>
      </c>
      <c r="P41" s="89" t="s">
        <v>399</v>
      </c>
    </row>
    <row r="42" spans="1:16" ht="12.75" customHeight="1">
      <c r="A42" s="78" t="str">
        <f t="shared" si="0"/>
        <v> BBS 6 </v>
      </c>
      <c r="B42" s="16" t="str">
        <f t="shared" si="1"/>
        <v>I</v>
      </c>
      <c r="C42" s="78">
        <f t="shared" si="2"/>
        <v>41605.377999999997</v>
      </c>
      <c r="D42" t="str">
        <f t="shared" si="3"/>
        <v>vis</v>
      </c>
      <c r="E42">
        <f>VLOOKUP(C42,Active!C$21:E$951,3,FALSE)</f>
        <v>-5044.9919136496928</v>
      </c>
      <c r="F42" s="16" t="s">
        <v>287</v>
      </c>
      <c r="G42" t="str">
        <f t="shared" si="4"/>
        <v>41605.378</v>
      </c>
      <c r="H42" s="78">
        <f t="shared" si="5"/>
        <v>-5045</v>
      </c>
      <c r="I42" s="87" t="s">
        <v>402</v>
      </c>
      <c r="J42" s="88" t="s">
        <v>403</v>
      </c>
      <c r="K42" s="87">
        <v>-5045</v>
      </c>
      <c r="L42" s="87" t="s">
        <v>302</v>
      </c>
      <c r="M42" s="88" t="s">
        <v>297</v>
      </c>
      <c r="N42" s="88"/>
      <c r="O42" s="89" t="s">
        <v>375</v>
      </c>
      <c r="P42" s="89" t="s">
        <v>399</v>
      </c>
    </row>
    <row r="43" spans="1:16" ht="12.75" customHeight="1">
      <c r="A43" s="78" t="str">
        <f t="shared" si="0"/>
        <v> BBS 7 </v>
      </c>
      <c r="B43" s="16" t="str">
        <f t="shared" si="1"/>
        <v>I</v>
      </c>
      <c r="C43" s="78">
        <f t="shared" si="2"/>
        <v>41657.337</v>
      </c>
      <c r="D43" t="str">
        <f t="shared" si="3"/>
        <v>vis</v>
      </c>
      <c r="E43">
        <f>VLOOKUP(C43,Active!C$21:E$951,3,FALSE)</f>
        <v>-4971.9970082189657</v>
      </c>
      <c r="F43" s="16" t="s">
        <v>287</v>
      </c>
      <c r="G43" t="str">
        <f t="shared" si="4"/>
        <v>41657.337</v>
      </c>
      <c r="H43" s="78">
        <f t="shared" si="5"/>
        <v>-4972</v>
      </c>
      <c r="I43" s="87" t="s">
        <v>404</v>
      </c>
      <c r="J43" s="88" t="s">
        <v>405</v>
      </c>
      <c r="K43" s="87">
        <v>-4972</v>
      </c>
      <c r="L43" s="87" t="s">
        <v>358</v>
      </c>
      <c r="M43" s="88" t="s">
        <v>297</v>
      </c>
      <c r="N43" s="88"/>
      <c r="O43" s="89" t="s">
        <v>318</v>
      </c>
      <c r="P43" s="89" t="s">
        <v>406</v>
      </c>
    </row>
    <row r="44" spans="1:16" ht="12.75" customHeight="1">
      <c r="A44" s="78" t="str">
        <f t="shared" si="0"/>
        <v> BBS 11 </v>
      </c>
      <c r="B44" s="16" t="str">
        <f t="shared" si="1"/>
        <v>I</v>
      </c>
      <c r="C44" s="78">
        <f t="shared" si="2"/>
        <v>41931.375</v>
      </c>
      <c r="D44" t="str">
        <f t="shared" si="3"/>
        <v>vis</v>
      </c>
      <c r="E44">
        <f>VLOOKUP(C44,Active!C$21:E$951,3,FALSE)</f>
        <v>-4587.0131191059236</v>
      </c>
      <c r="F44" s="16" t="s">
        <v>287</v>
      </c>
      <c r="G44" t="str">
        <f t="shared" si="4"/>
        <v>41931.375</v>
      </c>
      <c r="H44" s="78">
        <f t="shared" si="5"/>
        <v>-4587</v>
      </c>
      <c r="I44" s="87" t="s">
        <v>407</v>
      </c>
      <c r="J44" s="88" t="s">
        <v>408</v>
      </c>
      <c r="K44" s="87">
        <v>-4587</v>
      </c>
      <c r="L44" s="87" t="s">
        <v>409</v>
      </c>
      <c r="M44" s="88" t="s">
        <v>297</v>
      </c>
      <c r="N44" s="88"/>
      <c r="O44" s="89" t="s">
        <v>410</v>
      </c>
      <c r="P44" s="89" t="s">
        <v>411</v>
      </c>
    </row>
    <row r="45" spans="1:16" ht="12.75" customHeight="1">
      <c r="A45" s="78" t="str">
        <f t="shared" si="0"/>
        <v> BBS 11 </v>
      </c>
      <c r="B45" s="16" t="str">
        <f t="shared" si="1"/>
        <v>I</v>
      </c>
      <c r="C45" s="78">
        <f t="shared" si="2"/>
        <v>41941.353000000003</v>
      </c>
      <c r="D45" t="str">
        <f t="shared" si="3"/>
        <v>vis</v>
      </c>
      <c r="E45">
        <f>VLOOKUP(C45,Active!C$21:E$951,3,FALSE)</f>
        <v>-4572.9954673730581</v>
      </c>
      <c r="F45" s="16" t="s">
        <v>287</v>
      </c>
      <c r="G45" t="str">
        <f t="shared" si="4"/>
        <v>41941.353</v>
      </c>
      <c r="H45" s="78">
        <f t="shared" si="5"/>
        <v>-4573</v>
      </c>
      <c r="I45" s="87" t="s">
        <v>412</v>
      </c>
      <c r="J45" s="88" t="s">
        <v>413</v>
      </c>
      <c r="K45" s="87">
        <v>-4573</v>
      </c>
      <c r="L45" s="87" t="s">
        <v>414</v>
      </c>
      <c r="M45" s="88" t="s">
        <v>297</v>
      </c>
      <c r="N45" s="88"/>
      <c r="O45" s="89" t="s">
        <v>375</v>
      </c>
      <c r="P45" s="89" t="s">
        <v>411</v>
      </c>
    </row>
    <row r="46" spans="1:16" ht="12.75" customHeight="1">
      <c r="A46" s="78" t="str">
        <f t="shared" si="0"/>
        <v> MVS 7.38 </v>
      </c>
      <c r="B46" s="16" t="str">
        <f t="shared" si="1"/>
        <v>I</v>
      </c>
      <c r="C46" s="78">
        <f t="shared" si="2"/>
        <v>41983.349000000002</v>
      </c>
      <c r="D46" t="str">
        <f t="shared" si="3"/>
        <v>vis</v>
      </c>
      <c r="E46">
        <f>VLOOKUP(C46,Active!C$21:E$951,3,FALSE)</f>
        <v>-4513.9971408373549</v>
      </c>
      <c r="F46" s="16" t="s">
        <v>287</v>
      </c>
      <c r="G46" t="str">
        <f t="shared" si="4"/>
        <v>41983.349</v>
      </c>
      <c r="H46" s="78">
        <f t="shared" si="5"/>
        <v>-4514</v>
      </c>
      <c r="I46" s="87" t="s">
        <v>415</v>
      </c>
      <c r="J46" s="88" t="s">
        <v>416</v>
      </c>
      <c r="K46" s="87">
        <v>-4514</v>
      </c>
      <c r="L46" s="87" t="s">
        <v>358</v>
      </c>
      <c r="M46" s="88" t="s">
        <v>297</v>
      </c>
      <c r="N46" s="88"/>
      <c r="O46" s="89" t="s">
        <v>417</v>
      </c>
      <c r="P46" s="89" t="s">
        <v>418</v>
      </c>
    </row>
    <row r="47" spans="1:16" ht="12.75" customHeight="1">
      <c r="A47" s="78" t="str">
        <f t="shared" si="0"/>
        <v> BBS 12 </v>
      </c>
      <c r="B47" s="16" t="str">
        <f t="shared" si="1"/>
        <v>I</v>
      </c>
      <c r="C47" s="78">
        <f t="shared" si="2"/>
        <v>41988.321000000004</v>
      </c>
      <c r="D47" t="str">
        <f t="shared" si="3"/>
        <v>vis</v>
      </c>
      <c r="E47">
        <f>VLOOKUP(C47,Active!C$21:E$951,3,FALSE)</f>
        <v>-4507.0121975204775</v>
      </c>
      <c r="F47" s="16" t="s">
        <v>287</v>
      </c>
      <c r="G47" t="str">
        <f t="shared" si="4"/>
        <v>41988.321</v>
      </c>
      <c r="H47" s="78">
        <f t="shared" si="5"/>
        <v>-4507</v>
      </c>
      <c r="I47" s="87" t="s">
        <v>419</v>
      </c>
      <c r="J47" s="88" t="s">
        <v>420</v>
      </c>
      <c r="K47" s="87">
        <v>-4507</v>
      </c>
      <c r="L47" s="87" t="s">
        <v>409</v>
      </c>
      <c r="M47" s="88" t="s">
        <v>297</v>
      </c>
      <c r="N47" s="88"/>
      <c r="O47" s="89" t="s">
        <v>410</v>
      </c>
      <c r="P47" s="89" t="s">
        <v>421</v>
      </c>
    </row>
    <row r="48" spans="1:16" ht="12.75" customHeight="1">
      <c r="A48" s="78" t="str">
        <f t="shared" si="0"/>
        <v> BBS 12 </v>
      </c>
      <c r="B48" s="16" t="str">
        <f t="shared" si="1"/>
        <v>I</v>
      </c>
      <c r="C48" s="78">
        <f t="shared" si="2"/>
        <v>42008.262999999999</v>
      </c>
      <c r="D48" t="str">
        <f t="shared" si="3"/>
        <v>vis</v>
      </c>
      <c r="E48">
        <f>VLOOKUP(C48,Active!C$21:E$951,3,FALSE)</f>
        <v>-4478.9965620367466</v>
      </c>
      <c r="F48" s="16" t="s">
        <v>287</v>
      </c>
      <c r="G48" t="str">
        <f t="shared" si="4"/>
        <v>42008.263</v>
      </c>
      <c r="H48" s="78">
        <f t="shared" si="5"/>
        <v>-4479</v>
      </c>
      <c r="I48" s="87" t="s">
        <v>422</v>
      </c>
      <c r="J48" s="88" t="s">
        <v>423</v>
      </c>
      <c r="K48" s="87">
        <v>-4479</v>
      </c>
      <c r="L48" s="87" t="s">
        <v>358</v>
      </c>
      <c r="M48" s="88" t="s">
        <v>297</v>
      </c>
      <c r="N48" s="88"/>
      <c r="O48" s="89" t="s">
        <v>375</v>
      </c>
      <c r="P48" s="89" t="s">
        <v>421</v>
      </c>
    </row>
    <row r="49" spans="1:16" ht="12.75" customHeight="1">
      <c r="A49" s="78" t="str">
        <f t="shared" si="0"/>
        <v> BBS 17 </v>
      </c>
      <c r="B49" s="16" t="str">
        <f t="shared" si="1"/>
        <v>I</v>
      </c>
      <c r="C49" s="78">
        <f t="shared" si="2"/>
        <v>42289.427000000003</v>
      </c>
      <c r="D49" t="str">
        <f t="shared" si="3"/>
        <v>vis</v>
      </c>
      <c r="E49">
        <f>VLOOKUP(C49,Active!C$21:E$951,3,FALSE)</f>
        <v>-4084.0016700926335</v>
      </c>
      <c r="F49" s="16" t="s">
        <v>287</v>
      </c>
      <c r="G49" t="str">
        <f t="shared" si="4"/>
        <v>42289.427</v>
      </c>
      <c r="H49" s="78">
        <f t="shared" si="5"/>
        <v>-4084</v>
      </c>
      <c r="I49" s="87" t="s">
        <v>424</v>
      </c>
      <c r="J49" s="88" t="s">
        <v>425</v>
      </c>
      <c r="K49" s="87">
        <v>-4084</v>
      </c>
      <c r="L49" s="87" t="s">
        <v>426</v>
      </c>
      <c r="M49" s="88" t="s">
        <v>297</v>
      </c>
      <c r="N49" s="88"/>
      <c r="O49" s="89" t="s">
        <v>375</v>
      </c>
      <c r="P49" s="89" t="s">
        <v>427</v>
      </c>
    </row>
    <row r="50" spans="1:16" ht="12.75" customHeight="1">
      <c r="A50" s="78" t="str">
        <f t="shared" si="0"/>
        <v> BBS 17 </v>
      </c>
      <c r="B50" s="16" t="str">
        <f t="shared" si="1"/>
        <v>I</v>
      </c>
      <c r="C50" s="78">
        <f t="shared" si="2"/>
        <v>42304.375999999997</v>
      </c>
      <c r="D50" t="str">
        <f t="shared" si="3"/>
        <v>vis</v>
      </c>
      <c r="E50">
        <f>VLOOKUP(C50,Active!C$21:E$951,3,FALSE)</f>
        <v>-4063.0004798987616</v>
      </c>
      <c r="F50" s="16" t="s">
        <v>287</v>
      </c>
      <c r="G50" t="str">
        <f t="shared" si="4"/>
        <v>42304.376</v>
      </c>
      <c r="H50" s="78">
        <f t="shared" si="5"/>
        <v>-4063</v>
      </c>
      <c r="I50" s="87" t="s">
        <v>428</v>
      </c>
      <c r="J50" s="88" t="s">
        <v>429</v>
      </c>
      <c r="K50" s="87">
        <v>-4063</v>
      </c>
      <c r="L50" s="87" t="s">
        <v>388</v>
      </c>
      <c r="M50" s="88" t="s">
        <v>297</v>
      </c>
      <c r="N50" s="88"/>
      <c r="O50" s="89" t="s">
        <v>410</v>
      </c>
      <c r="P50" s="89" t="s">
        <v>427</v>
      </c>
    </row>
    <row r="51" spans="1:16" ht="12.75" customHeight="1">
      <c r="A51" s="78" t="str">
        <f t="shared" si="0"/>
        <v> BBS 19 </v>
      </c>
      <c r="B51" s="16" t="str">
        <f t="shared" si="1"/>
        <v>I</v>
      </c>
      <c r="C51" s="78">
        <f t="shared" si="2"/>
        <v>42403.317000000003</v>
      </c>
      <c r="D51" t="str">
        <f t="shared" si="3"/>
        <v>vis</v>
      </c>
      <c r="E51">
        <f>VLOOKUP(C51,Active!C$21:E$951,3,FALSE)</f>
        <v>-3924.0026366334632</v>
      </c>
      <c r="F51" s="16" t="s">
        <v>287</v>
      </c>
      <c r="G51" t="str">
        <f t="shared" si="4"/>
        <v>42403.317</v>
      </c>
      <c r="H51" s="78">
        <f t="shared" si="5"/>
        <v>-3924</v>
      </c>
      <c r="I51" s="87" t="s">
        <v>430</v>
      </c>
      <c r="J51" s="88" t="s">
        <v>431</v>
      </c>
      <c r="K51" s="87">
        <v>-3924</v>
      </c>
      <c r="L51" s="87" t="s">
        <v>364</v>
      </c>
      <c r="M51" s="88" t="s">
        <v>297</v>
      </c>
      <c r="N51" s="88"/>
      <c r="O51" s="89" t="s">
        <v>298</v>
      </c>
      <c r="P51" s="89" t="s">
        <v>432</v>
      </c>
    </row>
    <row r="52" spans="1:16" ht="12.75" customHeight="1">
      <c r="A52" s="78" t="str">
        <f t="shared" si="0"/>
        <v> BBS 19 </v>
      </c>
      <c r="B52" s="16" t="str">
        <f t="shared" si="1"/>
        <v>I</v>
      </c>
      <c r="C52" s="78">
        <f t="shared" si="2"/>
        <v>42403.322</v>
      </c>
      <c r="D52" t="str">
        <f t="shared" si="3"/>
        <v>vis</v>
      </c>
      <c r="E52">
        <f>VLOOKUP(C52,Active!C$21:E$951,3,FALSE)</f>
        <v>-3923.9956123541861</v>
      </c>
      <c r="F52" s="16" t="s">
        <v>287</v>
      </c>
      <c r="G52" t="str">
        <f t="shared" si="4"/>
        <v>42403.322</v>
      </c>
      <c r="H52" s="78">
        <f t="shared" si="5"/>
        <v>-3924</v>
      </c>
      <c r="I52" s="87" t="s">
        <v>433</v>
      </c>
      <c r="J52" s="88" t="s">
        <v>434</v>
      </c>
      <c r="K52" s="87">
        <v>-3924</v>
      </c>
      <c r="L52" s="87" t="s">
        <v>414</v>
      </c>
      <c r="M52" s="88" t="s">
        <v>297</v>
      </c>
      <c r="N52" s="88"/>
      <c r="O52" s="89" t="s">
        <v>375</v>
      </c>
      <c r="P52" s="89" t="s">
        <v>432</v>
      </c>
    </row>
    <row r="53" spans="1:16" ht="12.75" customHeight="1">
      <c r="A53" s="78" t="str">
        <f t="shared" si="0"/>
        <v> BBS 19 </v>
      </c>
      <c r="B53" s="16" t="str">
        <f t="shared" si="1"/>
        <v>I</v>
      </c>
      <c r="C53" s="78">
        <f t="shared" si="2"/>
        <v>42403.324000000001</v>
      </c>
      <c r="D53" t="str">
        <f t="shared" si="3"/>
        <v>vis</v>
      </c>
      <c r="E53">
        <f>VLOOKUP(C53,Active!C$21:E$951,3,FALSE)</f>
        <v>-3923.9928026424732</v>
      </c>
      <c r="F53" s="16" t="s">
        <v>287</v>
      </c>
      <c r="G53" t="str">
        <f t="shared" si="4"/>
        <v>42403.324</v>
      </c>
      <c r="H53" s="78">
        <f t="shared" si="5"/>
        <v>-3924</v>
      </c>
      <c r="I53" s="87" t="s">
        <v>435</v>
      </c>
      <c r="J53" s="88" t="s">
        <v>436</v>
      </c>
      <c r="K53" s="87">
        <v>-3924</v>
      </c>
      <c r="L53" s="87" t="s">
        <v>354</v>
      </c>
      <c r="M53" s="88" t="s">
        <v>297</v>
      </c>
      <c r="N53" s="88"/>
      <c r="O53" s="89" t="s">
        <v>318</v>
      </c>
      <c r="P53" s="89" t="s">
        <v>432</v>
      </c>
    </row>
    <row r="54" spans="1:16" ht="12.75" customHeight="1">
      <c r="A54" s="78" t="str">
        <f t="shared" si="0"/>
        <v> BBS 24 </v>
      </c>
      <c r="B54" s="16" t="str">
        <f t="shared" si="1"/>
        <v>I</v>
      </c>
      <c r="C54" s="78">
        <f t="shared" si="2"/>
        <v>42739.3</v>
      </c>
      <c r="D54" t="str">
        <f t="shared" si="3"/>
        <v>vis</v>
      </c>
      <c r="E54">
        <f>VLOOKUP(C54,Active!C$21:E$951,3,FALSE)</f>
        <v>-3451.9949515099875</v>
      </c>
      <c r="F54" s="16" t="s">
        <v>287</v>
      </c>
      <c r="G54" t="str">
        <f t="shared" si="4"/>
        <v>42739.300</v>
      </c>
      <c r="H54" s="78">
        <f t="shared" si="5"/>
        <v>-3452</v>
      </c>
      <c r="I54" s="87" t="s">
        <v>437</v>
      </c>
      <c r="J54" s="88" t="s">
        <v>438</v>
      </c>
      <c r="K54" s="87">
        <v>-3452</v>
      </c>
      <c r="L54" s="87" t="s">
        <v>296</v>
      </c>
      <c r="M54" s="88" t="s">
        <v>297</v>
      </c>
      <c r="N54" s="88"/>
      <c r="O54" s="89" t="s">
        <v>375</v>
      </c>
      <c r="P54" s="89" t="s">
        <v>439</v>
      </c>
    </row>
    <row r="55" spans="1:16" ht="12.75" customHeight="1">
      <c r="A55" s="78" t="str">
        <f t="shared" si="0"/>
        <v> BBS 25 </v>
      </c>
      <c r="B55" s="16" t="str">
        <f t="shared" si="1"/>
        <v>I</v>
      </c>
      <c r="C55" s="78">
        <f t="shared" si="2"/>
        <v>42754.247000000003</v>
      </c>
      <c r="D55" t="str">
        <f t="shared" si="3"/>
        <v>vis</v>
      </c>
      <c r="E55">
        <f>VLOOKUP(C55,Active!C$21:E$951,3,FALSE)</f>
        <v>-3430.9965710278184</v>
      </c>
      <c r="F55" s="16" t="s">
        <v>287</v>
      </c>
      <c r="G55" t="str">
        <f t="shared" si="4"/>
        <v>42754.247</v>
      </c>
      <c r="H55" s="78">
        <f t="shared" si="5"/>
        <v>-3431</v>
      </c>
      <c r="I55" s="87" t="s">
        <v>440</v>
      </c>
      <c r="J55" s="88" t="s">
        <v>441</v>
      </c>
      <c r="K55" s="87">
        <v>-3431</v>
      </c>
      <c r="L55" s="87" t="s">
        <v>358</v>
      </c>
      <c r="M55" s="88" t="s">
        <v>297</v>
      </c>
      <c r="N55" s="88"/>
      <c r="O55" s="89" t="s">
        <v>375</v>
      </c>
      <c r="P55" s="89" t="s">
        <v>442</v>
      </c>
    </row>
    <row r="56" spans="1:16" ht="12.75" customHeight="1">
      <c r="A56" s="78" t="str">
        <f t="shared" si="0"/>
        <v> BBS 25 </v>
      </c>
      <c r="B56" s="16" t="str">
        <f t="shared" si="1"/>
        <v>I</v>
      </c>
      <c r="C56" s="78">
        <f t="shared" si="2"/>
        <v>42776.296000000002</v>
      </c>
      <c r="D56" t="str">
        <f t="shared" si="3"/>
        <v>vis</v>
      </c>
      <c r="E56">
        <f>VLOOKUP(C56,Active!C$21:E$951,3,FALSE)</f>
        <v>-3400.0209042551332</v>
      </c>
      <c r="F56" s="16" t="s">
        <v>287</v>
      </c>
      <c r="G56" t="str">
        <f t="shared" si="4"/>
        <v>42776.296</v>
      </c>
      <c r="H56" s="78">
        <f t="shared" si="5"/>
        <v>-3400</v>
      </c>
      <c r="I56" s="87" t="s">
        <v>443</v>
      </c>
      <c r="J56" s="88" t="s">
        <v>444</v>
      </c>
      <c r="K56" s="87">
        <v>-3400</v>
      </c>
      <c r="L56" s="87" t="s">
        <v>445</v>
      </c>
      <c r="M56" s="88" t="s">
        <v>297</v>
      </c>
      <c r="N56" s="88"/>
      <c r="O56" s="89" t="s">
        <v>410</v>
      </c>
      <c r="P56" s="89" t="s">
        <v>442</v>
      </c>
    </row>
    <row r="57" spans="1:16" ht="12.75" customHeight="1">
      <c r="A57" s="78" t="str">
        <f t="shared" si="0"/>
        <v> BBS 26 </v>
      </c>
      <c r="B57" s="16" t="str">
        <f t="shared" si="1"/>
        <v>I</v>
      </c>
      <c r="C57" s="78">
        <f t="shared" si="2"/>
        <v>42786.271000000001</v>
      </c>
      <c r="D57" t="str">
        <f t="shared" si="3"/>
        <v>vis</v>
      </c>
      <c r="E57">
        <f>VLOOKUP(C57,Active!C$21:E$951,3,FALSE)</f>
        <v>-3386.0074670898421</v>
      </c>
      <c r="F57" s="16" t="s">
        <v>287</v>
      </c>
      <c r="G57" t="str">
        <f t="shared" si="4"/>
        <v>42786.271</v>
      </c>
      <c r="H57" s="78">
        <f t="shared" si="5"/>
        <v>-3386</v>
      </c>
      <c r="I57" s="87" t="s">
        <v>446</v>
      </c>
      <c r="J57" s="88" t="s">
        <v>447</v>
      </c>
      <c r="K57" s="87">
        <v>-3386</v>
      </c>
      <c r="L57" s="87" t="s">
        <v>448</v>
      </c>
      <c r="M57" s="88" t="s">
        <v>297</v>
      </c>
      <c r="N57" s="88"/>
      <c r="O57" s="89" t="s">
        <v>410</v>
      </c>
      <c r="P57" s="89" t="s">
        <v>449</v>
      </c>
    </row>
    <row r="58" spans="1:16" ht="12.75" customHeight="1">
      <c r="A58" s="78" t="str">
        <f t="shared" si="0"/>
        <v> BBS 26 </v>
      </c>
      <c r="B58" s="16" t="str">
        <f t="shared" si="1"/>
        <v>I</v>
      </c>
      <c r="C58" s="78">
        <f t="shared" si="2"/>
        <v>42786.275000000001</v>
      </c>
      <c r="D58" t="str">
        <f t="shared" si="3"/>
        <v>vis</v>
      </c>
      <c r="E58">
        <f>VLOOKUP(C58,Active!C$21:E$951,3,FALSE)</f>
        <v>-3386.0018476664163</v>
      </c>
      <c r="F58" s="16" t="s">
        <v>287</v>
      </c>
      <c r="G58" t="str">
        <f t="shared" si="4"/>
        <v>42786.275</v>
      </c>
      <c r="H58" s="78">
        <f t="shared" si="5"/>
        <v>-3386</v>
      </c>
      <c r="I58" s="87" t="s">
        <v>450</v>
      </c>
      <c r="J58" s="88" t="s">
        <v>451</v>
      </c>
      <c r="K58" s="87">
        <v>-3386</v>
      </c>
      <c r="L58" s="87" t="s">
        <v>426</v>
      </c>
      <c r="M58" s="88" t="s">
        <v>297</v>
      </c>
      <c r="N58" s="88"/>
      <c r="O58" s="89" t="s">
        <v>375</v>
      </c>
      <c r="P58" s="89" t="s">
        <v>449</v>
      </c>
    </row>
    <row r="59" spans="1:16" ht="12.75" customHeight="1">
      <c r="A59" s="78" t="str">
        <f t="shared" si="0"/>
        <v> BBS 26 </v>
      </c>
      <c r="B59" s="16" t="str">
        <f t="shared" si="1"/>
        <v>I</v>
      </c>
      <c r="C59" s="78">
        <f t="shared" si="2"/>
        <v>42796.24</v>
      </c>
      <c r="D59" t="str">
        <f t="shared" si="3"/>
        <v>vis</v>
      </c>
      <c r="E59">
        <f>VLOOKUP(C59,Active!C$21:E$951,3,FALSE)</f>
        <v>-3372.00245905969</v>
      </c>
      <c r="F59" s="16" t="s">
        <v>287</v>
      </c>
      <c r="G59" t="str">
        <f t="shared" si="4"/>
        <v>42796.240</v>
      </c>
      <c r="H59" s="78">
        <f t="shared" si="5"/>
        <v>-3372</v>
      </c>
      <c r="I59" s="87" t="s">
        <v>452</v>
      </c>
      <c r="J59" s="88" t="s">
        <v>453</v>
      </c>
      <c r="K59" s="87">
        <v>-3372</v>
      </c>
      <c r="L59" s="87" t="s">
        <v>364</v>
      </c>
      <c r="M59" s="88" t="s">
        <v>297</v>
      </c>
      <c r="N59" s="88"/>
      <c r="O59" s="89" t="s">
        <v>375</v>
      </c>
      <c r="P59" s="89" t="s">
        <v>449</v>
      </c>
    </row>
    <row r="60" spans="1:16" ht="12.75" customHeight="1">
      <c r="A60" s="78" t="str">
        <f t="shared" si="0"/>
        <v> BBS 29 </v>
      </c>
      <c r="B60" s="16" t="str">
        <f t="shared" si="1"/>
        <v>I</v>
      </c>
      <c r="C60" s="78">
        <f t="shared" si="2"/>
        <v>42990.57</v>
      </c>
      <c r="D60" t="str">
        <f t="shared" si="3"/>
        <v>vis</v>
      </c>
      <c r="E60">
        <f>VLOOKUP(C60,Active!C$21:E$951,3,FALSE)</f>
        <v>-3098.996820530223</v>
      </c>
      <c r="F60" s="16" t="s">
        <v>287</v>
      </c>
      <c r="G60" t="str">
        <f t="shared" si="4"/>
        <v>42990.570</v>
      </c>
      <c r="H60" s="78">
        <f t="shared" si="5"/>
        <v>-3099</v>
      </c>
      <c r="I60" s="87" t="s">
        <v>454</v>
      </c>
      <c r="J60" s="88" t="s">
        <v>455</v>
      </c>
      <c r="K60" s="87">
        <v>-3099</v>
      </c>
      <c r="L60" s="87" t="s">
        <v>358</v>
      </c>
      <c r="M60" s="88" t="s">
        <v>297</v>
      </c>
      <c r="N60" s="88"/>
      <c r="O60" s="89" t="s">
        <v>298</v>
      </c>
      <c r="P60" s="89" t="s">
        <v>456</v>
      </c>
    </row>
    <row r="61" spans="1:16" ht="12.75" customHeight="1">
      <c r="A61" s="78" t="str">
        <f t="shared" si="0"/>
        <v> BBS 29 </v>
      </c>
      <c r="B61" s="16" t="str">
        <f t="shared" si="1"/>
        <v>I</v>
      </c>
      <c r="C61" s="78">
        <f t="shared" si="2"/>
        <v>42993.411999999997</v>
      </c>
      <c r="D61" t="str">
        <f t="shared" si="3"/>
        <v>vis</v>
      </c>
      <c r="E61">
        <f>VLOOKUP(C61,Active!C$21:E$951,3,FALSE)</f>
        <v>-3095.0042201869933</v>
      </c>
      <c r="F61" s="16" t="s">
        <v>287</v>
      </c>
      <c r="G61" t="str">
        <f t="shared" si="4"/>
        <v>42993.412</v>
      </c>
      <c r="H61" s="78">
        <f t="shared" si="5"/>
        <v>-3095</v>
      </c>
      <c r="I61" s="87" t="s">
        <v>457</v>
      </c>
      <c r="J61" s="88" t="s">
        <v>458</v>
      </c>
      <c r="K61" s="87">
        <v>-3095</v>
      </c>
      <c r="L61" s="87" t="s">
        <v>317</v>
      </c>
      <c r="M61" s="88" t="s">
        <v>297</v>
      </c>
      <c r="N61" s="88"/>
      <c r="O61" s="89" t="s">
        <v>298</v>
      </c>
      <c r="P61" s="89" t="s">
        <v>456</v>
      </c>
    </row>
    <row r="62" spans="1:16" ht="12.75" customHeight="1">
      <c r="A62" s="78" t="str">
        <f t="shared" si="0"/>
        <v> BBS 29 </v>
      </c>
      <c r="B62" s="16" t="str">
        <f t="shared" si="1"/>
        <v>I</v>
      </c>
      <c r="C62" s="78">
        <f t="shared" si="2"/>
        <v>43013.351000000002</v>
      </c>
      <c r="D62" t="str">
        <f t="shared" si="3"/>
        <v>vis</v>
      </c>
      <c r="E62">
        <f>VLOOKUP(C62,Active!C$21:E$951,3,FALSE)</f>
        <v>-3066.9927992708167</v>
      </c>
      <c r="F62" s="16" t="s">
        <v>287</v>
      </c>
      <c r="G62" t="str">
        <f t="shared" si="4"/>
        <v>43013.351</v>
      </c>
      <c r="H62" s="78">
        <f t="shared" si="5"/>
        <v>-3067</v>
      </c>
      <c r="I62" s="87" t="s">
        <v>459</v>
      </c>
      <c r="J62" s="88" t="s">
        <v>460</v>
      </c>
      <c r="K62" s="87">
        <v>-3067</v>
      </c>
      <c r="L62" s="87" t="s">
        <v>354</v>
      </c>
      <c r="M62" s="88" t="s">
        <v>297</v>
      </c>
      <c r="N62" s="88"/>
      <c r="O62" s="89" t="s">
        <v>410</v>
      </c>
      <c r="P62" s="89" t="s">
        <v>456</v>
      </c>
    </row>
    <row r="63" spans="1:16" ht="12.75" customHeight="1">
      <c r="A63" s="78" t="str">
        <f t="shared" si="0"/>
        <v>IBVS 1358 </v>
      </c>
      <c r="B63" s="16" t="str">
        <f t="shared" si="1"/>
        <v>I</v>
      </c>
      <c r="C63" s="78">
        <f t="shared" si="2"/>
        <v>43015.480199999998</v>
      </c>
      <c r="D63" t="str">
        <f t="shared" si="3"/>
        <v>vis</v>
      </c>
      <c r="E63">
        <f>VLOOKUP(C63,Active!C$21:E$951,3,FALSE)</f>
        <v>-3064.0015801818658</v>
      </c>
      <c r="F63" s="16" t="s">
        <v>287</v>
      </c>
      <c r="G63" t="str">
        <f t="shared" si="4"/>
        <v>43015.4802</v>
      </c>
      <c r="H63" s="78">
        <f t="shared" si="5"/>
        <v>-3064</v>
      </c>
      <c r="I63" s="87" t="s">
        <v>461</v>
      </c>
      <c r="J63" s="88" t="s">
        <v>462</v>
      </c>
      <c r="K63" s="87">
        <v>-3064</v>
      </c>
      <c r="L63" s="87" t="s">
        <v>463</v>
      </c>
      <c r="M63" s="88" t="s">
        <v>328</v>
      </c>
      <c r="N63" s="88" t="s">
        <v>329</v>
      </c>
      <c r="O63" s="89" t="s">
        <v>464</v>
      </c>
      <c r="P63" s="90" t="s">
        <v>465</v>
      </c>
    </row>
    <row r="64" spans="1:16" ht="12.75" customHeight="1">
      <c r="A64" s="78" t="str">
        <f t="shared" si="0"/>
        <v> AOEB 2 </v>
      </c>
      <c r="B64" s="16" t="str">
        <f t="shared" si="1"/>
        <v>I</v>
      </c>
      <c r="C64" s="78">
        <f t="shared" si="2"/>
        <v>43034.701000000001</v>
      </c>
      <c r="D64" t="str">
        <f t="shared" si="3"/>
        <v>vis</v>
      </c>
      <c r="E64">
        <f>VLOOKUP(C64,Active!C$21:E$951,3,FALSE)</f>
        <v>-3036.9991267415949</v>
      </c>
      <c r="F64" s="16" t="s">
        <v>287</v>
      </c>
      <c r="G64" t="str">
        <f t="shared" si="4"/>
        <v>43034.701</v>
      </c>
      <c r="H64" s="78">
        <f t="shared" si="5"/>
        <v>-3037</v>
      </c>
      <c r="I64" s="87" t="s">
        <v>466</v>
      </c>
      <c r="J64" s="88" t="s">
        <v>467</v>
      </c>
      <c r="K64" s="87">
        <v>-3037</v>
      </c>
      <c r="L64" s="87" t="s">
        <v>309</v>
      </c>
      <c r="M64" s="88" t="s">
        <v>297</v>
      </c>
      <c r="N64" s="88"/>
      <c r="O64" s="89" t="s">
        <v>468</v>
      </c>
      <c r="P64" s="89" t="s">
        <v>469</v>
      </c>
    </row>
    <row r="65" spans="1:16" ht="12.75" customHeight="1">
      <c r="A65" s="78" t="str">
        <f t="shared" si="0"/>
        <v> BBS 30 </v>
      </c>
      <c r="B65" s="16" t="str">
        <f t="shared" si="1"/>
        <v>I</v>
      </c>
      <c r="C65" s="78">
        <f t="shared" si="2"/>
        <v>43040.398000000001</v>
      </c>
      <c r="D65" t="str">
        <f t="shared" si="3"/>
        <v>vis</v>
      </c>
      <c r="E65">
        <f>VLOOKUP(C65,Active!C$21:E$951,3,FALSE)</f>
        <v>-3028.9956629289959</v>
      </c>
      <c r="F65" s="16" t="s">
        <v>287</v>
      </c>
      <c r="G65" t="str">
        <f t="shared" si="4"/>
        <v>43040.398</v>
      </c>
      <c r="H65" s="78">
        <f t="shared" si="5"/>
        <v>-3029</v>
      </c>
      <c r="I65" s="87" t="s">
        <v>470</v>
      </c>
      <c r="J65" s="88" t="s">
        <v>471</v>
      </c>
      <c r="K65" s="87">
        <v>-3029</v>
      </c>
      <c r="L65" s="87" t="s">
        <v>414</v>
      </c>
      <c r="M65" s="88" t="s">
        <v>297</v>
      </c>
      <c r="N65" s="88"/>
      <c r="O65" s="89" t="s">
        <v>298</v>
      </c>
      <c r="P65" s="89" t="s">
        <v>472</v>
      </c>
    </row>
    <row r="66" spans="1:16" ht="12.75" customHeight="1">
      <c r="A66" s="78" t="str">
        <f t="shared" si="0"/>
        <v> AOEB 2 </v>
      </c>
      <c r="B66" s="16" t="str">
        <f t="shared" si="1"/>
        <v>I</v>
      </c>
      <c r="C66" s="78">
        <f t="shared" si="2"/>
        <v>43069.57</v>
      </c>
      <c r="D66" t="str">
        <f t="shared" si="3"/>
        <v>vis</v>
      </c>
      <c r="E66">
        <f>VLOOKUP(C66,Active!C$21:E$951,3,FALSE)</f>
        <v>-2988.0132078928141</v>
      </c>
      <c r="F66" s="16" t="s">
        <v>287</v>
      </c>
      <c r="G66" t="str">
        <f t="shared" si="4"/>
        <v>43069.570</v>
      </c>
      <c r="H66" s="78">
        <f t="shared" si="5"/>
        <v>-2988</v>
      </c>
      <c r="I66" s="87" t="s">
        <v>473</v>
      </c>
      <c r="J66" s="88" t="s">
        <v>474</v>
      </c>
      <c r="K66" s="87">
        <v>-2988</v>
      </c>
      <c r="L66" s="87" t="s">
        <v>409</v>
      </c>
      <c r="M66" s="88" t="s">
        <v>297</v>
      </c>
      <c r="N66" s="88"/>
      <c r="O66" s="89" t="s">
        <v>475</v>
      </c>
      <c r="P66" s="89" t="s">
        <v>469</v>
      </c>
    </row>
    <row r="67" spans="1:16" ht="12.75" customHeight="1">
      <c r="A67" s="78" t="str">
        <f t="shared" si="0"/>
        <v> AOEB 2 </v>
      </c>
      <c r="B67" s="16" t="str">
        <f t="shared" si="1"/>
        <v>I</v>
      </c>
      <c r="C67" s="78">
        <f t="shared" si="2"/>
        <v>43069.582999999999</v>
      </c>
      <c r="D67" t="str">
        <f t="shared" si="3"/>
        <v>vis</v>
      </c>
      <c r="E67">
        <f>VLOOKUP(C67,Active!C$21:E$951,3,FALSE)</f>
        <v>-2987.9949447666854</v>
      </c>
      <c r="F67" s="16" t="s">
        <v>287</v>
      </c>
      <c r="G67" t="str">
        <f t="shared" si="4"/>
        <v>43069.583</v>
      </c>
      <c r="H67" s="78">
        <f t="shared" si="5"/>
        <v>-2988</v>
      </c>
      <c r="I67" s="87" t="s">
        <v>476</v>
      </c>
      <c r="J67" s="88" t="s">
        <v>477</v>
      </c>
      <c r="K67" s="87">
        <v>-2988</v>
      </c>
      <c r="L67" s="87" t="s">
        <v>296</v>
      </c>
      <c r="M67" s="88" t="s">
        <v>297</v>
      </c>
      <c r="N67" s="88"/>
      <c r="O67" s="89" t="s">
        <v>468</v>
      </c>
      <c r="P67" s="89" t="s">
        <v>469</v>
      </c>
    </row>
    <row r="68" spans="1:16" ht="12.75" customHeight="1">
      <c r="A68" s="78" t="str">
        <f t="shared" si="0"/>
        <v>IBVS 2118 </v>
      </c>
      <c r="B68" s="16" t="str">
        <f t="shared" si="1"/>
        <v>I</v>
      </c>
      <c r="C68" s="78">
        <f t="shared" si="2"/>
        <v>43071.002899999999</v>
      </c>
      <c r="D68" t="str">
        <f t="shared" si="3"/>
        <v>vis</v>
      </c>
      <c r="E68">
        <f>VLOOKUP(C68,Active!C$21:E$951,3,FALSE)</f>
        <v>-2986.0001899365088</v>
      </c>
      <c r="F68" s="16" t="s">
        <v>287</v>
      </c>
      <c r="G68" t="str">
        <f t="shared" si="4"/>
        <v>43071.0029</v>
      </c>
      <c r="H68" s="78">
        <f t="shared" si="5"/>
        <v>-2986</v>
      </c>
      <c r="I68" s="87" t="s">
        <v>478</v>
      </c>
      <c r="J68" s="88" t="s">
        <v>479</v>
      </c>
      <c r="K68" s="87">
        <v>-2986</v>
      </c>
      <c r="L68" s="87" t="s">
        <v>480</v>
      </c>
      <c r="M68" s="88" t="s">
        <v>328</v>
      </c>
      <c r="N68" s="88" t="s">
        <v>329</v>
      </c>
      <c r="O68" s="89" t="s">
        <v>481</v>
      </c>
      <c r="P68" s="90" t="s">
        <v>482</v>
      </c>
    </row>
    <row r="69" spans="1:16" ht="12.75" customHeight="1">
      <c r="A69" s="78" t="str">
        <f t="shared" si="0"/>
        <v> BBS 31 </v>
      </c>
      <c r="B69" s="16" t="str">
        <f t="shared" si="1"/>
        <v>I</v>
      </c>
      <c r="C69" s="78">
        <f t="shared" si="2"/>
        <v>43112.290999999997</v>
      </c>
      <c r="D69" t="str">
        <f t="shared" si="3"/>
        <v>vis</v>
      </c>
      <c r="E69">
        <f>VLOOKUP(C69,Active!C$21:E$951,3,FALSE)</f>
        <v>-2927.9963608613903</v>
      </c>
      <c r="F69" s="16" t="s">
        <v>287</v>
      </c>
      <c r="G69" t="str">
        <f t="shared" si="4"/>
        <v>43112.291</v>
      </c>
      <c r="H69" s="78">
        <f t="shared" si="5"/>
        <v>-2928</v>
      </c>
      <c r="I69" s="87" t="s">
        <v>483</v>
      </c>
      <c r="J69" s="88" t="s">
        <v>484</v>
      </c>
      <c r="K69" s="87">
        <v>-2928</v>
      </c>
      <c r="L69" s="87" t="s">
        <v>414</v>
      </c>
      <c r="M69" s="88" t="s">
        <v>297</v>
      </c>
      <c r="N69" s="88"/>
      <c r="O69" s="89" t="s">
        <v>410</v>
      </c>
      <c r="P69" s="89" t="s">
        <v>485</v>
      </c>
    </row>
    <row r="70" spans="1:16" ht="12.75" customHeight="1">
      <c r="A70" s="78" t="str">
        <f t="shared" si="0"/>
        <v> BBS 31 </v>
      </c>
      <c r="B70" s="16" t="str">
        <f t="shared" si="1"/>
        <v>I</v>
      </c>
      <c r="C70" s="78">
        <f t="shared" si="2"/>
        <v>43134.36</v>
      </c>
      <c r="D70" t="str">
        <f t="shared" si="3"/>
        <v>vis</v>
      </c>
      <c r="E70">
        <f>VLOOKUP(C70,Active!C$21:E$951,3,FALSE)</f>
        <v>-2896.9925969715759</v>
      </c>
      <c r="F70" s="16" t="s">
        <v>287</v>
      </c>
      <c r="G70" t="str">
        <f t="shared" si="4"/>
        <v>43134.360</v>
      </c>
      <c r="H70" s="78">
        <f t="shared" si="5"/>
        <v>-2897</v>
      </c>
      <c r="I70" s="87" t="s">
        <v>486</v>
      </c>
      <c r="J70" s="88" t="s">
        <v>487</v>
      </c>
      <c r="K70" s="87">
        <v>-2897</v>
      </c>
      <c r="L70" s="87" t="s">
        <v>354</v>
      </c>
      <c r="M70" s="88" t="s">
        <v>297</v>
      </c>
      <c r="N70" s="88"/>
      <c r="O70" s="89" t="s">
        <v>410</v>
      </c>
      <c r="P70" s="89" t="s">
        <v>485</v>
      </c>
    </row>
    <row r="71" spans="1:16" ht="12.75" customHeight="1">
      <c r="A71" s="78" t="str">
        <f t="shared" si="0"/>
        <v> BBS 32 </v>
      </c>
      <c r="B71" s="16" t="str">
        <f t="shared" si="1"/>
        <v>I</v>
      </c>
      <c r="C71" s="78">
        <f t="shared" si="2"/>
        <v>43154.288</v>
      </c>
      <c r="D71" t="str">
        <f t="shared" si="3"/>
        <v>vis</v>
      </c>
      <c r="E71">
        <f>VLOOKUP(C71,Active!C$21:E$951,3,FALSE)</f>
        <v>-2868.9966294698256</v>
      </c>
      <c r="F71" s="16" t="s">
        <v>287</v>
      </c>
      <c r="G71" t="str">
        <f t="shared" si="4"/>
        <v>43154.288</v>
      </c>
      <c r="H71" s="78">
        <f t="shared" si="5"/>
        <v>-2869</v>
      </c>
      <c r="I71" s="87" t="s">
        <v>488</v>
      </c>
      <c r="J71" s="88" t="s">
        <v>489</v>
      </c>
      <c r="K71" s="87">
        <v>-2869</v>
      </c>
      <c r="L71" s="87" t="s">
        <v>358</v>
      </c>
      <c r="M71" s="88" t="s">
        <v>297</v>
      </c>
      <c r="N71" s="88"/>
      <c r="O71" s="89" t="s">
        <v>410</v>
      </c>
      <c r="P71" s="89" t="s">
        <v>490</v>
      </c>
    </row>
    <row r="72" spans="1:16" ht="12.75" customHeight="1">
      <c r="A72" s="78" t="str">
        <f t="shared" si="0"/>
        <v> BBS 33 </v>
      </c>
      <c r="B72" s="16" t="str">
        <f t="shared" si="1"/>
        <v>I</v>
      </c>
      <c r="C72" s="78">
        <f t="shared" si="2"/>
        <v>43311.593999999997</v>
      </c>
      <c r="D72" t="str">
        <f t="shared" si="3"/>
        <v>vis</v>
      </c>
      <c r="E72">
        <f>VLOOKUP(C72,Active!C$21:E$951,3,FALSE)</f>
        <v>-2648.004374159194</v>
      </c>
      <c r="F72" s="16" t="s">
        <v>287</v>
      </c>
      <c r="G72" t="str">
        <f t="shared" si="4"/>
        <v>43311.594</v>
      </c>
      <c r="H72" s="78">
        <f t="shared" si="5"/>
        <v>-2648</v>
      </c>
      <c r="I72" s="87" t="s">
        <v>491</v>
      </c>
      <c r="J72" s="88" t="s">
        <v>492</v>
      </c>
      <c r="K72" s="87">
        <v>-2648</v>
      </c>
      <c r="L72" s="87" t="s">
        <v>317</v>
      </c>
      <c r="M72" s="88" t="s">
        <v>297</v>
      </c>
      <c r="N72" s="88"/>
      <c r="O72" s="89" t="s">
        <v>298</v>
      </c>
      <c r="P72" s="89" t="s">
        <v>493</v>
      </c>
    </row>
    <row r="73" spans="1:16" ht="12.75" customHeight="1">
      <c r="A73" s="78" t="str">
        <f t="shared" si="0"/>
        <v> BBS 34 </v>
      </c>
      <c r="B73" s="16" t="str">
        <f t="shared" si="1"/>
        <v>I</v>
      </c>
      <c r="C73" s="78">
        <f t="shared" si="2"/>
        <v>43371.387000000002</v>
      </c>
      <c r="D73" t="str">
        <f t="shared" si="3"/>
        <v>vis</v>
      </c>
      <c r="E73">
        <f>VLOOKUP(C73,Active!C$21:E$951,3,FALSE)</f>
        <v>-2564.0038279512301</v>
      </c>
      <c r="F73" s="16" t="s">
        <v>287</v>
      </c>
      <c r="G73" t="str">
        <f t="shared" si="4"/>
        <v>43371.387</v>
      </c>
      <c r="H73" s="78">
        <f t="shared" si="5"/>
        <v>-2564</v>
      </c>
      <c r="I73" s="87" t="s">
        <v>494</v>
      </c>
      <c r="J73" s="88" t="s">
        <v>495</v>
      </c>
      <c r="K73" s="87">
        <v>-2564</v>
      </c>
      <c r="L73" s="87" t="s">
        <v>317</v>
      </c>
      <c r="M73" s="88" t="s">
        <v>297</v>
      </c>
      <c r="N73" s="88"/>
      <c r="O73" s="89" t="s">
        <v>410</v>
      </c>
      <c r="P73" s="89" t="s">
        <v>496</v>
      </c>
    </row>
    <row r="74" spans="1:16" ht="12.75" customHeight="1">
      <c r="A74" s="78" t="str">
        <f t="shared" si="0"/>
        <v> BBS 35 </v>
      </c>
      <c r="B74" s="16" t="str">
        <f t="shared" si="1"/>
        <v>I</v>
      </c>
      <c r="C74" s="78">
        <f t="shared" si="2"/>
        <v>43391.319000000003</v>
      </c>
      <c r="D74" t="str">
        <f t="shared" si="3"/>
        <v>vis</v>
      </c>
      <c r="E74">
        <f>VLOOKUP(C74,Active!C$21:E$951,3,FALSE)</f>
        <v>-2536.002241026054</v>
      </c>
      <c r="F74" s="16" t="s">
        <v>287</v>
      </c>
      <c r="G74" t="str">
        <f t="shared" si="4"/>
        <v>43391.319</v>
      </c>
      <c r="H74" s="78">
        <f t="shared" si="5"/>
        <v>-2536</v>
      </c>
      <c r="I74" s="87" t="s">
        <v>497</v>
      </c>
      <c r="J74" s="88" t="s">
        <v>498</v>
      </c>
      <c r="K74" s="87">
        <v>-2536</v>
      </c>
      <c r="L74" s="87" t="s">
        <v>364</v>
      </c>
      <c r="M74" s="88" t="s">
        <v>297</v>
      </c>
      <c r="N74" s="88"/>
      <c r="O74" s="89" t="s">
        <v>410</v>
      </c>
      <c r="P74" s="89" t="s">
        <v>499</v>
      </c>
    </row>
    <row r="75" spans="1:16" ht="12.75" customHeight="1">
      <c r="A75" s="78" t="str">
        <f t="shared" ref="A75:A138" si="6">P75</f>
        <v> BBS 35 </v>
      </c>
      <c r="B75" s="16" t="str">
        <f t="shared" ref="B75:B138" si="7">IF(H75=INT(H75),"I","II")</f>
        <v>I</v>
      </c>
      <c r="C75" s="78">
        <f t="shared" ref="C75:C138" si="8">1*G75</f>
        <v>43393.457000000002</v>
      </c>
      <c r="D75" t="str">
        <f t="shared" ref="D75:D138" si="9">VLOOKUP(F75,I$1:J$5,2,FALSE)</f>
        <v>vis</v>
      </c>
      <c r="E75">
        <f>VLOOKUP(C75,Active!C$21:E$951,3,FALSE)</f>
        <v>-2532.9986592055643</v>
      </c>
      <c r="F75" s="16" t="s">
        <v>287</v>
      </c>
      <c r="G75" t="str">
        <f t="shared" ref="G75:G138" si="10">MID(I75,3,LEN(I75)-3)</f>
        <v>43393.457</v>
      </c>
      <c r="H75" s="78">
        <f t="shared" ref="H75:H138" si="11">1*K75</f>
        <v>-2533</v>
      </c>
      <c r="I75" s="87" t="s">
        <v>500</v>
      </c>
      <c r="J75" s="88" t="s">
        <v>501</v>
      </c>
      <c r="K75" s="87">
        <v>-2533</v>
      </c>
      <c r="L75" s="87" t="s">
        <v>309</v>
      </c>
      <c r="M75" s="88" t="s">
        <v>297</v>
      </c>
      <c r="N75" s="88"/>
      <c r="O75" s="89" t="s">
        <v>298</v>
      </c>
      <c r="P75" s="89" t="s">
        <v>499</v>
      </c>
    </row>
    <row r="76" spans="1:16" ht="12.75" customHeight="1">
      <c r="A76" s="78" t="str">
        <f t="shared" si="6"/>
        <v>BAVM 31 </v>
      </c>
      <c r="B76" s="16" t="str">
        <f t="shared" si="7"/>
        <v>I</v>
      </c>
      <c r="C76" s="78">
        <f t="shared" si="8"/>
        <v>43433.322999999997</v>
      </c>
      <c r="D76" t="str">
        <f t="shared" si="9"/>
        <v>vis</v>
      </c>
      <c r="E76">
        <f>VLOOKUP(C76,Active!C$21:E$951,3,FALSE)</f>
        <v>-2476.9926756435093</v>
      </c>
      <c r="F76" s="16" t="s">
        <v>287</v>
      </c>
      <c r="G76" t="str">
        <f t="shared" si="10"/>
        <v>43433.323</v>
      </c>
      <c r="H76" s="78">
        <f t="shared" si="11"/>
        <v>-2477</v>
      </c>
      <c r="I76" s="87" t="s">
        <v>502</v>
      </c>
      <c r="J76" s="88" t="s">
        <v>503</v>
      </c>
      <c r="K76" s="87">
        <v>-2477</v>
      </c>
      <c r="L76" s="87" t="s">
        <v>354</v>
      </c>
      <c r="M76" s="88" t="s">
        <v>297</v>
      </c>
      <c r="N76" s="88"/>
      <c r="O76" s="89" t="s">
        <v>504</v>
      </c>
      <c r="P76" s="90" t="s">
        <v>505</v>
      </c>
    </row>
    <row r="77" spans="1:16" ht="12.75" customHeight="1">
      <c r="A77" s="78" t="str">
        <f t="shared" si="6"/>
        <v>IBVS 2118 </v>
      </c>
      <c r="B77" s="16" t="str">
        <f t="shared" si="7"/>
        <v>I</v>
      </c>
      <c r="C77" s="78">
        <f t="shared" si="8"/>
        <v>43434.029499999997</v>
      </c>
      <c r="D77" t="str">
        <f t="shared" si="9"/>
        <v>vis</v>
      </c>
      <c r="E77">
        <f>VLOOKUP(C77,Active!C$21:E$951,3,FALSE)</f>
        <v>-2476.0001449811252</v>
      </c>
      <c r="F77" s="16" t="s">
        <v>287</v>
      </c>
      <c r="G77" t="str">
        <f t="shared" si="10"/>
        <v>43434.0295</v>
      </c>
      <c r="H77" s="78">
        <f t="shared" si="11"/>
        <v>-2476</v>
      </c>
      <c r="I77" s="87" t="s">
        <v>506</v>
      </c>
      <c r="J77" s="88" t="s">
        <v>507</v>
      </c>
      <c r="K77" s="87">
        <v>-2476</v>
      </c>
      <c r="L77" s="87" t="s">
        <v>480</v>
      </c>
      <c r="M77" s="88" t="s">
        <v>328</v>
      </c>
      <c r="N77" s="88" t="s">
        <v>329</v>
      </c>
      <c r="O77" s="89" t="s">
        <v>481</v>
      </c>
      <c r="P77" s="90" t="s">
        <v>482</v>
      </c>
    </row>
    <row r="78" spans="1:16" ht="12.75" customHeight="1">
      <c r="A78" s="78" t="str">
        <f t="shared" si="6"/>
        <v>BAVM 31 </v>
      </c>
      <c r="B78" s="16" t="str">
        <f t="shared" si="7"/>
        <v>I</v>
      </c>
      <c r="C78" s="78">
        <f t="shared" si="8"/>
        <v>43435.461000000003</v>
      </c>
      <c r="D78" t="str">
        <f t="shared" si="9"/>
        <v>vis</v>
      </c>
      <c r="E78">
        <f>VLOOKUP(C78,Active!C$21:E$951,3,FALSE)</f>
        <v>-2473.9890938230096</v>
      </c>
      <c r="F78" s="16" t="s">
        <v>287</v>
      </c>
      <c r="G78" t="str">
        <f t="shared" si="10"/>
        <v>43435.461</v>
      </c>
      <c r="H78" s="78">
        <f t="shared" si="11"/>
        <v>-2474</v>
      </c>
      <c r="I78" s="87" t="s">
        <v>508</v>
      </c>
      <c r="J78" s="88" t="s">
        <v>509</v>
      </c>
      <c r="K78" s="87">
        <v>-2474</v>
      </c>
      <c r="L78" s="87" t="s">
        <v>322</v>
      </c>
      <c r="M78" s="88" t="s">
        <v>297</v>
      </c>
      <c r="N78" s="88"/>
      <c r="O78" s="89" t="s">
        <v>504</v>
      </c>
      <c r="P78" s="90" t="s">
        <v>505</v>
      </c>
    </row>
    <row r="79" spans="1:16" ht="12.75" customHeight="1">
      <c r="A79" s="78" t="str">
        <f t="shared" si="6"/>
        <v> BBS 36 </v>
      </c>
      <c r="B79" s="16" t="str">
        <f t="shared" si="7"/>
        <v>I</v>
      </c>
      <c r="C79" s="78">
        <f t="shared" si="8"/>
        <v>43495.243999999999</v>
      </c>
      <c r="D79" t="str">
        <f t="shared" si="9"/>
        <v>vis</v>
      </c>
      <c r="E79">
        <f>VLOOKUP(C79,Active!C$21:E$951,3,FALSE)</f>
        <v>-2390.0025961736205</v>
      </c>
      <c r="F79" s="16" t="s">
        <v>287</v>
      </c>
      <c r="G79" t="str">
        <f t="shared" si="10"/>
        <v>43495.244</v>
      </c>
      <c r="H79" s="78">
        <f t="shared" si="11"/>
        <v>-2390</v>
      </c>
      <c r="I79" s="87" t="s">
        <v>510</v>
      </c>
      <c r="J79" s="88" t="s">
        <v>511</v>
      </c>
      <c r="K79" s="87">
        <v>-2390</v>
      </c>
      <c r="L79" s="87" t="s">
        <v>364</v>
      </c>
      <c r="M79" s="88" t="s">
        <v>297</v>
      </c>
      <c r="N79" s="88"/>
      <c r="O79" s="89" t="s">
        <v>410</v>
      </c>
      <c r="P79" s="89" t="s">
        <v>512</v>
      </c>
    </row>
    <row r="80" spans="1:16" ht="12.75" customHeight="1">
      <c r="A80" s="78" t="str">
        <f t="shared" si="6"/>
        <v> BBS 36 </v>
      </c>
      <c r="B80" s="16" t="str">
        <f t="shared" si="7"/>
        <v>I</v>
      </c>
      <c r="C80" s="78">
        <f t="shared" si="8"/>
        <v>43517.317999999999</v>
      </c>
      <c r="D80" t="str">
        <f t="shared" si="9"/>
        <v>vis</v>
      </c>
      <c r="E80">
        <f>VLOOKUP(C80,Active!C$21:E$951,3,FALSE)</f>
        <v>-2358.991808004529</v>
      </c>
      <c r="F80" s="16" t="s">
        <v>287</v>
      </c>
      <c r="G80" t="str">
        <f t="shared" si="10"/>
        <v>43517.318</v>
      </c>
      <c r="H80" s="78">
        <f t="shared" si="11"/>
        <v>-2359</v>
      </c>
      <c r="I80" s="87" t="s">
        <v>513</v>
      </c>
      <c r="J80" s="88" t="s">
        <v>514</v>
      </c>
      <c r="K80" s="87">
        <v>-2359</v>
      </c>
      <c r="L80" s="87" t="s">
        <v>302</v>
      </c>
      <c r="M80" s="88" t="s">
        <v>297</v>
      </c>
      <c r="N80" s="88"/>
      <c r="O80" s="89" t="s">
        <v>410</v>
      </c>
      <c r="P80" s="89" t="s">
        <v>512</v>
      </c>
    </row>
    <row r="81" spans="1:16" ht="12.75" customHeight="1">
      <c r="A81" s="78" t="str">
        <f t="shared" si="6"/>
        <v> BBS 37 </v>
      </c>
      <c r="B81" s="16" t="str">
        <f t="shared" si="7"/>
        <v>I</v>
      </c>
      <c r="C81" s="78">
        <f t="shared" si="8"/>
        <v>43689.571000000004</v>
      </c>
      <c r="D81" t="str">
        <f t="shared" si="9"/>
        <v>vis</v>
      </c>
      <c r="E81">
        <f>VLOOKUP(C81,Active!C$21:E$951,3,FALSE)</f>
        <v>-2117.0011722117179</v>
      </c>
      <c r="F81" s="16" t="s">
        <v>287</v>
      </c>
      <c r="G81" t="str">
        <f t="shared" si="10"/>
        <v>43689.571</v>
      </c>
      <c r="H81" s="78">
        <f t="shared" si="11"/>
        <v>-2117</v>
      </c>
      <c r="I81" s="87" t="s">
        <v>515</v>
      </c>
      <c r="J81" s="88" t="s">
        <v>516</v>
      </c>
      <c r="K81" s="87">
        <v>-2117</v>
      </c>
      <c r="L81" s="87" t="s">
        <v>426</v>
      </c>
      <c r="M81" s="88" t="s">
        <v>297</v>
      </c>
      <c r="N81" s="88"/>
      <c r="O81" s="89" t="s">
        <v>298</v>
      </c>
      <c r="P81" s="89" t="s">
        <v>517</v>
      </c>
    </row>
    <row r="82" spans="1:16" ht="12.75" customHeight="1">
      <c r="A82" s="78" t="str">
        <f t="shared" si="6"/>
        <v>BAVM 31 </v>
      </c>
      <c r="B82" s="16" t="str">
        <f t="shared" si="7"/>
        <v>I</v>
      </c>
      <c r="C82" s="78">
        <f t="shared" si="8"/>
        <v>43776.413999999997</v>
      </c>
      <c r="D82" t="str">
        <f t="shared" si="9"/>
        <v>vis</v>
      </c>
      <c r="E82">
        <f>VLOOKUP(C82,Active!C$21:E$951,3,FALSE)</f>
        <v>-1994.9992750943788</v>
      </c>
      <c r="F82" s="16" t="s">
        <v>287</v>
      </c>
      <c r="G82" t="str">
        <f t="shared" si="10"/>
        <v>43776.414</v>
      </c>
      <c r="H82" s="78">
        <f t="shared" si="11"/>
        <v>-1995</v>
      </c>
      <c r="I82" s="87" t="s">
        <v>518</v>
      </c>
      <c r="J82" s="88" t="s">
        <v>519</v>
      </c>
      <c r="K82" s="87">
        <v>-1995</v>
      </c>
      <c r="L82" s="87" t="s">
        <v>309</v>
      </c>
      <c r="M82" s="88" t="s">
        <v>297</v>
      </c>
      <c r="N82" s="88"/>
      <c r="O82" s="89" t="s">
        <v>504</v>
      </c>
      <c r="P82" s="90" t="s">
        <v>505</v>
      </c>
    </row>
    <row r="83" spans="1:16" ht="12.75" customHeight="1">
      <c r="A83" s="78" t="str">
        <f t="shared" si="6"/>
        <v> BBS 39 </v>
      </c>
      <c r="B83" s="16" t="str">
        <f t="shared" si="7"/>
        <v>I</v>
      </c>
      <c r="C83" s="78">
        <f t="shared" si="8"/>
        <v>43791.353999999999</v>
      </c>
      <c r="D83" t="str">
        <f t="shared" si="9"/>
        <v>vis</v>
      </c>
      <c r="E83">
        <f>VLOOKUP(C83,Active!C$21:E$951,3,FALSE)</f>
        <v>-1974.0107286031998</v>
      </c>
      <c r="F83" s="16" t="s">
        <v>287</v>
      </c>
      <c r="G83" t="str">
        <f t="shared" si="10"/>
        <v>43791.354</v>
      </c>
      <c r="H83" s="78">
        <f t="shared" si="11"/>
        <v>-1974</v>
      </c>
      <c r="I83" s="87" t="s">
        <v>520</v>
      </c>
      <c r="J83" s="88" t="s">
        <v>521</v>
      </c>
      <c r="K83" s="87">
        <v>-1974</v>
      </c>
      <c r="L83" s="87" t="s">
        <v>522</v>
      </c>
      <c r="M83" s="88" t="s">
        <v>297</v>
      </c>
      <c r="N83" s="88"/>
      <c r="O83" s="89" t="s">
        <v>410</v>
      </c>
      <c r="P83" s="89" t="s">
        <v>523</v>
      </c>
    </row>
    <row r="84" spans="1:16" ht="12.75" customHeight="1">
      <c r="A84" s="78" t="str">
        <f t="shared" si="6"/>
        <v> BBS 39 </v>
      </c>
      <c r="B84" s="16" t="str">
        <f t="shared" si="7"/>
        <v>I</v>
      </c>
      <c r="C84" s="78">
        <f t="shared" si="8"/>
        <v>43791.37</v>
      </c>
      <c r="D84" t="str">
        <f t="shared" si="9"/>
        <v>vis</v>
      </c>
      <c r="E84">
        <f>VLOOKUP(C84,Active!C$21:E$951,3,FALSE)</f>
        <v>-1973.9882509094964</v>
      </c>
      <c r="F84" s="16" t="s">
        <v>287</v>
      </c>
      <c r="G84" t="str">
        <f t="shared" si="10"/>
        <v>43791.370</v>
      </c>
      <c r="H84" s="78">
        <f t="shared" si="11"/>
        <v>-1974</v>
      </c>
      <c r="I84" s="87" t="s">
        <v>524</v>
      </c>
      <c r="J84" s="88" t="s">
        <v>525</v>
      </c>
      <c r="K84" s="87">
        <v>-1974</v>
      </c>
      <c r="L84" s="87" t="s">
        <v>322</v>
      </c>
      <c r="M84" s="88" t="s">
        <v>297</v>
      </c>
      <c r="N84" s="88"/>
      <c r="O84" s="89" t="s">
        <v>375</v>
      </c>
      <c r="P84" s="89" t="s">
        <v>523</v>
      </c>
    </row>
    <row r="85" spans="1:16" ht="12.75" customHeight="1">
      <c r="A85" s="78" t="str">
        <f t="shared" si="6"/>
        <v> AOEB 2 </v>
      </c>
      <c r="B85" s="16" t="str">
        <f t="shared" si="7"/>
        <v>I</v>
      </c>
      <c r="C85" s="78">
        <f t="shared" si="8"/>
        <v>43802.76</v>
      </c>
      <c r="D85" t="str">
        <f t="shared" si="9"/>
        <v>vis</v>
      </c>
      <c r="E85">
        <f>VLOOKUP(C85,Active!C$21:E$951,3,FALSE)</f>
        <v>-1957.986942707724</v>
      </c>
      <c r="F85" s="16" t="s">
        <v>287</v>
      </c>
      <c r="G85" t="str">
        <f t="shared" si="10"/>
        <v>43802.760</v>
      </c>
      <c r="H85" s="78">
        <f t="shared" si="11"/>
        <v>-1958</v>
      </c>
      <c r="I85" s="87" t="s">
        <v>526</v>
      </c>
      <c r="J85" s="88" t="s">
        <v>527</v>
      </c>
      <c r="K85" s="87">
        <v>-1958</v>
      </c>
      <c r="L85" s="87" t="s">
        <v>313</v>
      </c>
      <c r="M85" s="88" t="s">
        <v>297</v>
      </c>
      <c r="N85" s="88"/>
      <c r="O85" s="89" t="s">
        <v>468</v>
      </c>
      <c r="P85" s="89" t="s">
        <v>469</v>
      </c>
    </row>
    <row r="86" spans="1:16" ht="12.75" customHeight="1">
      <c r="A86" s="78" t="str">
        <f t="shared" si="6"/>
        <v> BBS 39 </v>
      </c>
      <c r="B86" s="16" t="str">
        <f t="shared" si="7"/>
        <v>I</v>
      </c>
      <c r="C86" s="78">
        <f t="shared" si="8"/>
        <v>43803.464999999997</v>
      </c>
      <c r="D86" t="str">
        <f t="shared" si="9"/>
        <v>vis</v>
      </c>
      <c r="E86">
        <f>VLOOKUP(C86,Active!C$21:E$951,3,FALSE)</f>
        <v>-1956.9965193291321</v>
      </c>
      <c r="F86" s="16" t="s">
        <v>287</v>
      </c>
      <c r="G86" t="str">
        <f t="shared" si="10"/>
        <v>43803.465</v>
      </c>
      <c r="H86" s="78">
        <f t="shared" si="11"/>
        <v>-1957</v>
      </c>
      <c r="I86" s="87" t="s">
        <v>528</v>
      </c>
      <c r="J86" s="88" t="s">
        <v>529</v>
      </c>
      <c r="K86" s="87">
        <v>-1957</v>
      </c>
      <c r="L86" s="87" t="s">
        <v>358</v>
      </c>
      <c r="M86" s="88" t="s">
        <v>297</v>
      </c>
      <c r="N86" s="88"/>
      <c r="O86" s="89" t="s">
        <v>375</v>
      </c>
      <c r="P86" s="89" t="s">
        <v>523</v>
      </c>
    </row>
    <row r="87" spans="1:16" ht="12.75" customHeight="1">
      <c r="A87" s="78" t="str">
        <f t="shared" si="6"/>
        <v> BBS 39 </v>
      </c>
      <c r="B87" s="16" t="str">
        <f t="shared" si="7"/>
        <v>I</v>
      </c>
      <c r="C87" s="78">
        <f t="shared" si="8"/>
        <v>43806.309000000001</v>
      </c>
      <c r="D87" t="str">
        <f t="shared" si="9"/>
        <v>vis</v>
      </c>
      <c r="E87">
        <f>VLOOKUP(C87,Active!C$21:E$951,3,FALSE)</f>
        <v>-1953.001109274179</v>
      </c>
      <c r="F87" s="16" t="s">
        <v>287</v>
      </c>
      <c r="G87" t="str">
        <f t="shared" si="10"/>
        <v>43806.309</v>
      </c>
      <c r="H87" s="78">
        <f t="shared" si="11"/>
        <v>-1953</v>
      </c>
      <c r="I87" s="87" t="s">
        <v>530</v>
      </c>
      <c r="J87" s="88" t="s">
        <v>531</v>
      </c>
      <c r="K87" s="87">
        <v>-1953</v>
      </c>
      <c r="L87" s="87" t="s">
        <v>426</v>
      </c>
      <c r="M87" s="88" t="s">
        <v>297</v>
      </c>
      <c r="N87" s="88"/>
      <c r="O87" s="89" t="s">
        <v>410</v>
      </c>
      <c r="P87" s="89" t="s">
        <v>523</v>
      </c>
    </row>
    <row r="88" spans="1:16" ht="12.75" customHeight="1">
      <c r="A88" s="78" t="str">
        <f t="shared" si="6"/>
        <v> BBS 41 </v>
      </c>
      <c r="B88" s="16" t="str">
        <f t="shared" si="7"/>
        <v>I</v>
      </c>
      <c r="C88" s="78">
        <f t="shared" si="8"/>
        <v>43863.256000000001</v>
      </c>
      <c r="D88" t="str">
        <f t="shared" si="9"/>
        <v>vis</v>
      </c>
      <c r="E88">
        <f>VLOOKUP(C88,Active!C$21:E$951,3,FALSE)</f>
        <v>-1872.998782832881</v>
      </c>
      <c r="F88" s="16" t="s">
        <v>287</v>
      </c>
      <c r="G88" t="str">
        <f t="shared" si="10"/>
        <v>43863.256</v>
      </c>
      <c r="H88" s="78">
        <f t="shared" si="11"/>
        <v>-1873</v>
      </c>
      <c r="I88" s="87" t="s">
        <v>532</v>
      </c>
      <c r="J88" s="88" t="s">
        <v>533</v>
      </c>
      <c r="K88" s="87">
        <v>-1873</v>
      </c>
      <c r="L88" s="87" t="s">
        <v>309</v>
      </c>
      <c r="M88" s="88" t="s">
        <v>297</v>
      </c>
      <c r="N88" s="88"/>
      <c r="O88" s="89" t="s">
        <v>410</v>
      </c>
      <c r="P88" s="89" t="s">
        <v>534</v>
      </c>
    </row>
    <row r="89" spans="1:16" ht="12.75" customHeight="1">
      <c r="A89" s="78" t="str">
        <f t="shared" si="6"/>
        <v> BBS 41 </v>
      </c>
      <c r="B89" s="16" t="str">
        <f t="shared" si="7"/>
        <v>I</v>
      </c>
      <c r="C89" s="78">
        <f t="shared" si="8"/>
        <v>43878.201999999997</v>
      </c>
      <c r="D89" t="str">
        <f t="shared" si="9"/>
        <v>vis</v>
      </c>
      <c r="E89">
        <f>VLOOKUP(C89,Active!C$21:E$951,3,FALSE)</f>
        <v>-1852.0018072065734</v>
      </c>
      <c r="F89" s="16" t="s">
        <v>287</v>
      </c>
      <c r="G89" t="str">
        <f t="shared" si="10"/>
        <v>43878.202</v>
      </c>
      <c r="H89" s="78">
        <f t="shared" si="11"/>
        <v>-1852</v>
      </c>
      <c r="I89" s="87" t="s">
        <v>535</v>
      </c>
      <c r="J89" s="88" t="s">
        <v>536</v>
      </c>
      <c r="K89" s="87">
        <v>-1852</v>
      </c>
      <c r="L89" s="87" t="s">
        <v>426</v>
      </c>
      <c r="M89" s="88" t="s">
        <v>297</v>
      </c>
      <c r="N89" s="88"/>
      <c r="O89" s="89" t="s">
        <v>298</v>
      </c>
      <c r="P89" s="89" t="s">
        <v>534</v>
      </c>
    </row>
    <row r="90" spans="1:16" ht="12.75" customHeight="1">
      <c r="A90" s="78" t="str">
        <f t="shared" si="6"/>
        <v> BBS 44 </v>
      </c>
      <c r="B90" s="16" t="str">
        <f t="shared" si="7"/>
        <v>I</v>
      </c>
      <c r="C90" s="78">
        <f t="shared" si="8"/>
        <v>44092.46</v>
      </c>
      <c r="D90" t="str">
        <f t="shared" si="9"/>
        <v>vis</v>
      </c>
      <c r="E90">
        <f>VLOOKUP(C90,Active!C$21:E$951,3,FALSE)</f>
        <v>-1551.0002011753563</v>
      </c>
      <c r="F90" s="16" t="s">
        <v>287</v>
      </c>
      <c r="G90" t="str">
        <f t="shared" si="10"/>
        <v>44092.460</v>
      </c>
      <c r="H90" s="78">
        <f t="shared" si="11"/>
        <v>-1551</v>
      </c>
      <c r="I90" s="87" t="s">
        <v>537</v>
      </c>
      <c r="J90" s="88" t="s">
        <v>538</v>
      </c>
      <c r="K90" s="87">
        <v>-1551</v>
      </c>
      <c r="L90" s="87" t="s">
        <v>388</v>
      </c>
      <c r="M90" s="88" t="s">
        <v>297</v>
      </c>
      <c r="N90" s="88"/>
      <c r="O90" s="89" t="s">
        <v>298</v>
      </c>
      <c r="P90" s="89" t="s">
        <v>539</v>
      </c>
    </row>
    <row r="91" spans="1:16" ht="12.75" customHeight="1">
      <c r="A91" s="78" t="str">
        <f t="shared" si="6"/>
        <v> BBS 44 </v>
      </c>
      <c r="B91" s="16" t="str">
        <f t="shared" si="7"/>
        <v>I</v>
      </c>
      <c r="C91" s="78">
        <f t="shared" si="8"/>
        <v>44117.368999999999</v>
      </c>
      <c r="D91" t="str">
        <f t="shared" si="9"/>
        <v>vis</v>
      </c>
      <c r="E91">
        <f>VLOOKUP(C91,Active!C$21:E$951,3,FALSE)</f>
        <v>-1516.006646654025</v>
      </c>
      <c r="F91" s="16" t="s">
        <v>287</v>
      </c>
      <c r="G91" t="str">
        <f t="shared" si="10"/>
        <v>44117.369</v>
      </c>
      <c r="H91" s="78">
        <f t="shared" si="11"/>
        <v>-1516</v>
      </c>
      <c r="I91" s="87" t="s">
        <v>540</v>
      </c>
      <c r="J91" s="88" t="s">
        <v>541</v>
      </c>
      <c r="K91" s="87">
        <v>-1516</v>
      </c>
      <c r="L91" s="87" t="s">
        <v>448</v>
      </c>
      <c r="M91" s="88" t="s">
        <v>297</v>
      </c>
      <c r="N91" s="88"/>
      <c r="O91" s="89" t="s">
        <v>410</v>
      </c>
      <c r="P91" s="89" t="s">
        <v>539</v>
      </c>
    </row>
    <row r="92" spans="1:16" ht="12.75" customHeight="1">
      <c r="A92" s="78" t="str">
        <f t="shared" si="6"/>
        <v> BBS 44 </v>
      </c>
      <c r="B92" s="16" t="str">
        <f t="shared" si="7"/>
        <v>I</v>
      </c>
      <c r="C92" s="78">
        <f t="shared" si="8"/>
        <v>44117.377</v>
      </c>
      <c r="D92" t="str">
        <f t="shared" si="9"/>
        <v>vis</v>
      </c>
      <c r="E92">
        <f>VLOOKUP(C92,Active!C$21:E$951,3,FALSE)</f>
        <v>-1515.9954078071733</v>
      </c>
      <c r="F92" s="16" t="s">
        <v>287</v>
      </c>
      <c r="G92" t="str">
        <f t="shared" si="10"/>
        <v>44117.377</v>
      </c>
      <c r="H92" s="78">
        <f t="shared" si="11"/>
        <v>-1516</v>
      </c>
      <c r="I92" s="87" t="s">
        <v>542</v>
      </c>
      <c r="J92" s="88" t="s">
        <v>543</v>
      </c>
      <c r="K92" s="87">
        <v>-1516</v>
      </c>
      <c r="L92" s="87" t="s">
        <v>414</v>
      </c>
      <c r="M92" s="88" t="s">
        <v>297</v>
      </c>
      <c r="N92" s="88"/>
      <c r="O92" s="89" t="s">
        <v>375</v>
      </c>
      <c r="P92" s="89" t="s">
        <v>539</v>
      </c>
    </row>
    <row r="93" spans="1:16" ht="12.75" customHeight="1">
      <c r="A93" s="78" t="str">
        <f t="shared" si="6"/>
        <v> BBS 45 </v>
      </c>
      <c r="B93" s="16" t="str">
        <f t="shared" si="7"/>
        <v>I</v>
      </c>
      <c r="C93" s="78">
        <f t="shared" si="8"/>
        <v>44134.457999999999</v>
      </c>
      <c r="D93" t="str">
        <f t="shared" si="9"/>
        <v>vis</v>
      </c>
      <c r="E93">
        <f>VLOOKUP(C93,Active!C$21:E$951,3,FALSE)</f>
        <v>-1491.9990649279405</v>
      </c>
      <c r="F93" s="16" t="s">
        <v>287</v>
      </c>
      <c r="G93" t="str">
        <f t="shared" si="10"/>
        <v>44134.458</v>
      </c>
      <c r="H93" s="78">
        <f t="shared" si="11"/>
        <v>-1492</v>
      </c>
      <c r="I93" s="87" t="s">
        <v>544</v>
      </c>
      <c r="J93" s="88" t="s">
        <v>545</v>
      </c>
      <c r="K93" s="87">
        <v>-1492</v>
      </c>
      <c r="L93" s="87" t="s">
        <v>309</v>
      </c>
      <c r="M93" s="88" t="s">
        <v>297</v>
      </c>
      <c r="N93" s="88"/>
      <c r="O93" s="89" t="s">
        <v>375</v>
      </c>
      <c r="P93" s="89" t="s">
        <v>546</v>
      </c>
    </row>
    <row r="94" spans="1:16" ht="12.75" customHeight="1">
      <c r="A94" s="78" t="str">
        <f t="shared" si="6"/>
        <v>IBVS 1908 </v>
      </c>
      <c r="B94" s="16" t="str">
        <f t="shared" si="7"/>
        <v>II</v>
      </c>
      <c r="C94" s="78">
        <f t="shared" si="8"/>
        <v>44143.356899999999</v>
      </c>
      <c r="D94" t="str">
        <f t="shared" si="9"/>
        <v>vis</v>
      </c>
      <c r="E94">
        <f>VLOOKUP(C94,Active!C$21:E$951,3,FALSE)</f>
        <v>-1479.4973931494715</v>
      </c>
      <c r="F94" s="16" t="s">
        <v>287</v>
      </c>
      <c r="G94" t="str">
        <f t="shared" si="10"/>
        <v>44143.3569</v>
      </c>
      <c r="H94" s="78">
        <f t="shared" si="11"/>
        <v>-1479.5</v>
      </c>
      <c r="I94" s="87" t="s">
        <v>547</v>
      </c>
      <c r="J94" s="88" t="s">
        <v>548</v>
      </c>
      <c r="K94" s="87">
        <v>-1479.5</v>
      </c>
      <c r="L94" s="87" t="s">
        <v>549</v>
      </c>
      <c r="M94" s="88" t="s">
        <v>328</v>
      </c>
      <c r="N94" s="88" t="s">
        <v>329</v>
      </c>
      <c r="O94" s="89" t="s">
        <v>550</v>
      </c>
      <c r="P94" s="90" t="s">
        <v>551</v>
      </c>
    </row>
    <row r="95" spans="1:16" ht="12.75" customHeight="1">
      <c r="A95" s="78" t="str">
        <f t="shared" si="6"/>
        <v>IBVS 1908 </v>
      </c>
      <c r="B95" s="16" t="str">
        <f t="shared" si="7"/>
        <v>I</v>
      </c>
      <c r="C95" s="78">
        <f t="shared" si="8"/>
        <v>44144.423199999997</v>
      </c>
      <c r="D95" t="str">
        <f t="shared" si="9"/>
        <v>vis</v>
      </c>
      <c r="E95">
        <f>VLOOKUP(C95,Active!C$21:E$951,3,FALSE)</f>
        <v>-1477.9993953500395</v>
      </c>
      <c r="F95" s="16" t="s">
        <v>287</v>
      </c>
      <c r="G95" t="str">
        <f t="shared" si="10"/>
        <v>44144.4232</v>
      </c>
      <c r="H95" s="78">
        <f t="shared" si="11"/>
        <v>-1478</v>
      </c>
      <c r="I95" s="87" t="s">
        <v>552</v>
      </c>
      <c r="J95" s="88" t="s">
        <v>553</v>
      </c>
      <c r="K95" s="87">
        <v>-1478</v>
      </c>
      <c r="L95" s="87" t="s">
        <v>554</v>
      </c>
      <c r="M95" s="88" t="s">
        <v>328</v>
      </c>
      <c r="N95" s="88" t="s">
        <v>329</v>
      </c>
      <c r="O95" s="89" t="s">
        <v>550</v>
      </c>
      <c r="P95" s="90" t="s">
        <v>551</v>
      </c>
    </row>
    <row r="96" spans="1:16" ht="12.75" customHeight="1">
      <c r="A96" s="78" t="str">
        <f t="shared" si="6"/>
        <v> VSSC 59.19 </v>
      </c>
      <c r="B96" s="16" t="str">
        <f t="shared" si="7"/>
        <v>I</v>
      </c>
      <c r="C96" s="78">
        <f t="shared" si="8"/>
        <v>44166.491999999998</v>
      </c>
      <c r="D96" t="str">
        <f t="shared" si="9"/>
        <v>vis</v>
      </c>
      <c r="E96">
        <f>VLOOKUP(C96,Active!C$21:E$951,3,FALSE)</f>
        <v>-1446.9959124313998</v>
      </c>
      <c r="F96" s="16" t="s">
        <v>287</v>
      </c>
      <c r="G96" t="str">
        <f t="shared" si="10"/>
        <v>44166.492</v>
      </c>
      <c r="H96" s="78">
        <f t="shared" si="11"/>
        <v>-1447</v>
      </c>
      <c r="I96" s="87" t="s">
        <v>555</v>
      </c>
      <c r="J96" s="88" t="s">
        <v>556</v>
      </c>
      <c r="K96" s="87">
        <v>-1447</v>
      </c>
      <c r="L96" s="87" t="s">
        <v>414</v>
      </c>
      <c r="M96" s="88" t="s">
        <v>297</v>
      </c>
      <c r="N96" s="88"/>
      <c r="O96" s="89" t="s">
        <v>557</v>
      </c>
      <c r="P96" s="89" t="s">
        <v>558</v>
      </c>
    </row>
    <row r="97" spans="1:16" ht="12.75" customHeight="1">
      <c r="A97" s="78" t="str">
        <f t="shared" si="6"/>
        <v> BBS 45 </v>
      </c>
      <c r="B97" s="16" t="str">
        <f t="shared" si="7"/>
        <v>I</v>
      </c>
      <c r="C97" s="78">
        <f t="shared" si="8"/>
        <v>44189.267</v>
      </c>
      <c r="D97" t="str">
        <f t="shared" si="9"/>
        <v>vis</v>
      </c>
      <c r="E97">
        <f>VLOOKUP(C97,Active!C$21:E$951,3,FALSE)</f>
        <v>-1415.0003203071319</v>
      </c>
      <c r="F97" s="16" t="s">
        <v>287</v>
      </c>
      <c r="G97" t="str">
        <f t="shared" si="10"/>
        <v>44189.267</v>
      </c>
      <c r="H97" s="78">
        <f t="shared" si="11"/>
        <v>-1415</v>
      </c>
      <c r="I97" s="87" t="s">
        <v>559</v>
      </c>
      <c r="J97" s="88" t="s">
        <v>560</v>
      </c>
      <c r="K97" s="87">
        <v>-1415</v>
      </c>
      <c r="L97" s="87" t="s">
        <v>388</v>
      </c>
      <c r="M97" s="88" t="s">
        <v>297</v>
      </c>
      <c r="N97" s="88"/>
      <c r="O97" s="89" t="s">
        <v>375</v>
      </c>
      <c r="P97" s="89" t="s">
        <v>546</v>
      </c>
    </row>
    <row r="98" spans="1:16" ht="12.75" customHeight="1">
      <c r="A98" s="78" t="str">
        <f t="shared" si="6"/>
        <v> BBS 49 </v>
      </c>
      <c r="B98" s="16" t="str">
        <f t="shared" si="7"/>
        <v>I</v>
      </c>
      <c r="C98" s="78">
        <f t="shared" si="8"/>
        <v>44435.565000000002</v>
      </c>
      <c r="D98" t="str">
        <f t="shared" si="9"/>
        <v>vis</v>
      </c>
      <c r="E98">
        <f>VLOOKUP(C98,Active!C$21:E$951,3,FALSE)</f>
        <v>-1068.9871326442353</v>
      </c>
      <c r="F98" s="16" t="s">
        <v>287</v>
      </c>
      <c r="G98" t="str">
        <f t="shared" si="10"/>
        <v>44435.565</v>
      </c>
      <c r="H98" s="78">
        <f t="shared" si="11"/>
        <v>-1069</v>
      </c>
      <c r="I98" s="87" t="s">
        <v>561</v>
      </c>
      <c r="J98" s="88" t="s">
        <v>562</v>
      </c>
      <c r="K98" s="87">
        <v>-1069</v>
      </c>
      <c r="L98" s="87" t="s">
        <v>313</v>
      </c>
      <c r="M98" s="88" t="s">
        <v>297</v>
      </c>
      <c r="N98" s="88"/>
      <c r="O98" s="89" t="s">
        <v>298</v>
      </c>
      <c r="P98" s="89" t="s">
        <v>563</v>
      </c>
    </row>
    <row r="99" spans="1:16" ht="12.75" customHeight="1">
      <c r="A99" s="78" t="str">
        <f t="shared" si="6"/>
        <v> BBS 49 </v>
      </c>
      <c r="B99" s="16" t="str">
        <f t="shared" si="7"/>
        <v>I</v>
      </c>
      <c r="C99" s="78">
        <f t="shared" si="8"/>
        <v>44440.54</v>
      </c>
      <c r="D99" t="str">
        <f t="shared" si="9"/>
        <v>vis</v>
      </c>
      <c r="E99">
        <f>VLOOKUP(C99,Active!C$21:E$951,3,FALSE)</f>
        <v>-1061.9979747597931</v>
      </c>
      <c r="F99" s="16" t="s">
        <v>287</v>
      </c>
      <c r="G99" t="str">
        <f t="shared" si="10"/>
        <v>44440.540</v>
      </c>
      <c r="H99" s="78">
        <f t="shared" si="11"/>
        <v>-1062</v>
      </c>
      <c r="I99" s="87" t="s">
        <v>564</v>
      </c>
      <c r="J99" s="88" t="s">
        <v>565</v>
      </c>
      <c r="K99" s="87">
        <v>-1062</v>
      </c>
      <c r="L99" s="87" t="s">
        <v>309</v>
      </c>
      <c r="M99" s="88" t="s">
        <v>297</v>
      </c>
      <c r="N99" s="88"/>
      <c r="O99" s="89" t="s">
        <v>410</v>
      </c>
      <c r="P99" s="89" t="s">
        <v>563</v>
      </c>
    </row>
    <row r="100" spans="1:16" ht="12.75" customHeight="1">
      <c r="A100" s="78" t="str">
        <f t="shared" si="6"/>
        <v> BBS 49 </v>
      </c>
      <c r="B100" s="16" t="str">
        <f t="shared" si="7"/>
        <v>I</v>
      </c>
      <c r="C100" s="78">
        <f t="shared" si="8"/>
        <v>44445.525000000001</v>
      </c>
      <c r="D100" t="str">
        <f t="shared" si="9"/>
        <v>vis</v>
      </c>
      <c r="E100">
        <f>VLOOKUP(C100,Active!C$21:E$951,3,FALSE)</f>
        <v>-1054.9947683167861</v>
      </c>
      <c r="F100" s="16" t="s">
        <v>287</v>
      </c>
      <c r="G100" t="str">
        <f t="shared" si="10"/>
        <v>44445.525</v>
      </c>
      <c r="H100" s="78">
        <f t="shared" si="11"/>
        <v>-1055</v>
      </c>
      <c r="I100" s="87" t="s">
        <v>566</v>
      </c>
      <c r="J100" s="88" t="s">
        <v>567</v>
      </c>
      <c r="K100" s="87">
        <v>-1055</v>
      </c>
      <c r="L100" s="87" t="s">
        <v>296</v>
      </c>
      <c r="M100" s="88" t="s">
        <v>297</v>
      </c>
      <c r="N100" s="88"/>
      <c r="O100" s="89" t="s">
        <v>298</v>
      </c>
      <c r="P100" s="89" t="s">
        <v>563</v>
      </c>
    </row>
    <row r="101" spans="1:16" ht="12.75" customHeight="1">
      <c r="A101" s="78" t="str">
        <f t="shared" si="6"/>
        <v> MVS 9.18 </v>
      </c>
      <c r="B101" s="16" t="str">
        <f t="shared" si="7"/>
        <v>I</v>
      </c>
      <c r="C101" s="78">
        <f t="shared" si="8"/>
        <v>44455.483</v>
      </c>
      <c r="D101" t="str">
        <f t="shared" si="9"/>
        <v>vis</v>
      </c>
      <c r="E101">
        <f>VLOOKUP(C101,Active!C$21:E$951,3,FALSE)</f>
        <v>-1041.0052137010498</v>
      </c>
      <c r="F101" s="16" t="s">
        <v>287</v>
      </c>
      <c r="G101" t="str">
        <f t="shared" si="10"/>
        <v>44455.483</v>
      </c>
      <c r="H101" s="78">
        <f t="shared" si="11"/>
        <v>-1041</v>
      </c>
      <c r="I101" s="87" t="s">
        <v>568</v>
      </c>
      <c r="J101" s="88" t="s">
        <v>569</v>
      </c>
      <c r="K101" s="87">
        <v>-1041</v>
      </c>
      <c r="L101" s="87" t="s">
        <v>570</v>
      </c>
      <c r="M101" s="88" t="s">
        <v>297</v>
      </c>
      <c r="N101" s="88"/>
      <c r="O101" s="89" t="s">
        <v>571</v>
      </c>
      <c r="P101" s="89" t="s">
        <v>572</v>
      </c>
    </row>
    <row r="102" spans="1:16" ht="12.75" customHeight="1">
      <c r="A102" s="78" t="str">
        <f t="shared" si="6"/>
        <v> MVS 9.18 </v>
      </c>
      <c r="B102" s="16" t="str">
        <f t="shared" si="7"/>
        <v>I</v>
      </c>
      <c r="C102" s="78">
        <f t="shared" si="8"/>
        <v>44455.489000000001</v>
      </c>
      <c r="D102" t="str">
        <f t="shared" si="9"/>
        <v>vis</v>
      </c>
      <c r="E102">
        <f>VLOOKUP(C102,Active!C$21:E$951,3,FALSE)</f>
        <v>-1040.996784565911</v>
      </c>
      <c r="F102" s="16" t="s">
        <v>287</v>
      </c>
      <c r="G102" t="str">
        <f t="shared" si="10"/>
        <v>44455.489</v>
      </c>
      <c r="H102" s="78">
        <f t="shared" si="11"/>
        <v>-1041</v>
      </c>
      <c r="I102" s="87" t="s">
        <v>573</v>
      </c>
      <c r="J102" s="88" t="s">
        <v>574</v>
      </c>
      <c r="K102" s="87">
        <v>-1041</v>
      </c>
      <c r="L102" s="87" t="s">
        <v>358</v>
      </c>
      <c r="M102" s="88" t="s">
        <v>297</v>
      </c>
      <c r="N102" s="88"/>
      <c r="O102" s="89" t="s">
        <v>575</v>
      </c>
      <c r="P102" s="89" t="s">
        <v>572</v>
      </c>
    </row>
    <row r="103" spans="1:16" ht="12.75" customHeight="1">
      <c r="A103" s="78" t="str">
        <f t="shared" si="6"/>
        <v> MVS 9.18 </v>
      </c>
      <c r="B103" s="16" t="str">
        <f t="shared" si="7"/>
        <v>I</v>
      </c>
      <c r="C103" s="78">
        <f t="shared" si="8"/>
        <v>44455.49</v>
      </c>
      <c r="D103" t="str">
        <f t="shared" si="9"/>
        <v>vis</v>
      </c>
      <c r="E103">
        <f>VLOOKUP(C103,Active!C$21:E$951,3,FALSE)</f>
        <v>-1040.9953797100595</v>
      </c>
      <c r="F103" s="16" t="s">
        <v>287</v>
      </c>
      <c r="G103" t="str">
        <f t="shared" si="10"/>
        <v>44455.490</v>
      </c>
      <c r="H103" s="78">
        <f t="shared" si="11"/>
        <v>-1041</v>
      </c>
      <c r="I103" s="87" t="s">
        <v>576</v>
      </c>
      <c r="J103" s="88" t="s">
        <v>577</v>
      </c>
      <c r="K103" s="87">
        <v>-1041</v>
      </c>
      <c r="L103" s="87" t="s">
        <v>414</v>
      </c>
      <c r="M103" s="88" t="s">
        <v>297</v>
      </c>
      <c r="N103" s="88"/>
      <c r="O103" s="89" t="s">
        <v>578</v>
      </c>
      <c r="P103" s="89" t="s">
        <v>572</v>
      </c>
    </row>
    <row r="104" spans="1:16" ht="12.75" customHeight="1">
      <c r="A104" s="78" t="str">
        <f t="shared" si="6"/>
        <v> MVS 9.18 </v>
      </c>
      <c r="B104" s="16" t="str">
        <f t="shared" si="7"/>
        <v>I</v>
      </c>
      <c r="C104" s="78">
        <f t="shared" si="8"/>
        <v>44455.49</v>
      </c>
      <c r="D104" t="str">
        <f t="shared" si="9"/>
        <v>vis</v>
      </c>
      <c r="E104">
        <f>VLOOKUP(C104,Active!C$21:E$951,3,FALSE)</f>
        <v>-1040.9953797100595</v>
      </c>
      <c r="F104" s="16" t="s">
        <v>287</v>
      </c>
      <c r="G104" t="str">
        <f t="shared" si="10"/>
        <v>44455.490</v>
      </c>
      <c r="H104" s="78">
        <f t="shared" si="11"/>
        <v>-1041</v>
      </c>
      <c r="I104" s="87" t="s">
        <v>576</v>
      </c>
      <c r="J104" s="88" t="s">
        <v>577</v>
      </c>
      <c r="K104" s="87">
        <v>-1041</v>
      </c>
      <c r="L104" s="87" t="s">
        <v>414</v>
      </c>
      <c r="M104" s="88" t="s">
        <v>297</v>
      </c>
      <c r="N104" s="88"/>
      <c r="O104" s="89" t="s">
        <v>579</v>
      </c>
      <c r="P104" s="89" t="s">
        <v>572</v>
      </c>
    </row>
    <row r="105" spans="1:16" ht="12.75" customHeight="1">
      <c r="A105" s="78" t="str">
        <f t="shared" si="6"/>
        <v> MVS 9.18 </v>
      </c>
      <c r="B105" s="16" t="str">
        <f t="shared" si="7"/>
        <v>I</v>
      </c>
      <c r="C105" s="78">
        <f t="shared" si="8"/>
        <v>44455.491000000002</v>
      </c>
      <c r="D105" t="str">
        <f t="shared" si="9"/>
        <v>vis</v>
      </c>
      <c r="E105">
        <f>VLOOKUP(C105,Active!C$21:E$951,3,FALSE)</f>
        <v>-1040.9939748541981</v>
      </c>
      <c r="F105" s="16" t="s">
        <v>287</v>
      </c>
      <c r="G105" t="str">
        <f t="shared" si="10"/>
        <v>44455.491</v>
      </c>
      <c r="H105" s="78">
        <f t="shared" si="11"/>
        <v>-1041</v>
      </c>
      <c r="I105" s="87" t="s">
        <v>580</v>
      </c>
      <c r="J105" s="88" t="s">
        <v>581</v>
      </c>
      <c r="K105" s="87">
        <v>-1041</v>
      </c>
      <c r="L105" s="87" t="s">
        <v>296</v>
      </c>
      <c r="M105" s="88" t="s">
        <v>297</v>
      </c>
      <c r="N105" s="88"/>
      <c r="O105" s="89" t="s">
        <v>582</v>
      </c>
      <c r="P105" s="89" t="s">
        <v>572</v>
      </c>
    </row>
    <row r="106" spans="1:16" ht="12.75" customHeight="1">
      <c r="A106" s="78" t="str">
        <f t="shared" si="6"/>
        <v> MVS 9.18 </v>
      </c>
      <c r="B106" s="16" t="str">
        <f t="shared" si="7"/>
        <v>I</v>
      </c>
      <c r="C106" s="78">
        <f t="shared" si="8"/>
        <v>44455.497000000003</v>
      </c>
      <c r="D106" t="str">
        <f t="shared" si="9"/>
        <v>vis</v>
      </c>
      <c r="E106">
        <f>VLOOKUP(C106,Active!C$21:E$951,3,FALSE)</f>
        <v>-1040.9855457190592</v>
      </c>
      <c r="F106" s="16" t="s">
        <v>287</v>
      </c>
      <c r="G106" t="str">
        <f t="shared" si="10"/>
        <v>44455.497</v>
      </c>
      <c r="H106" s="78">
        <f t="shared" si="11"/>
        <v>-1041</v>
      </c>
      <c r="I106" s="87" t="s">
        <v>583</v>
      </c>
      <c r="J106" s="88" t="s">
        <v>584</v>
      </c>
      <c r="K106" s="87">
        <v>-1041</v>
      </c>
      <c r="L106" s="87" t="s">
        <v>374</v>
      </c>
      <c r="M106" s="88" t="s">
        <v>297</v>
      </c>
      <c r="N106" s="88"/>
      <c r="O106" s="89" t="s">
        <v>585</v>
      </c>
      <c r="P106" s="89" t="s">
        <v>572</v>
      </c>
    </row>
    <row r="107" spans="1:16" ht="12.75" customHeight="1">
      <c r="A107" s="78" t="str">
        <f t="shared" si="6"/>
        <v> AOEB 2 </v>
      </c>
      <c r="B107" s="16" t="str">
        <f t="shared" si="7"/>
        <v>I</v>
      </c>
      <c r="C107" s="78">
        <f t="shared" si="8"/>
        <v>44474.703000000001</v>
      </c>
      <c r="D107" t="str">
        <f t="shared" si="9"/>
        <v>vis</v>
      </c>
      <c r="E107">
        <f>VLOOKUP(C107,Active!C$21:E$951,3,FALSE)</f>
        <v>-1014.0038841454658</v>
      </c>
      <c r="F107" s="16" t="s">
        <v>287</v>
      </c>
      <c r="G107" t="str">
        <f t="shared" si="10"/>
        <v>44474.703</v>
      </c>
      <c r="H107" s="78">
        <f t="shared" si="11"/>
        <v>-1014</v>
      </c>
      <c r="I107" s="87" t="s">
        <v>586</v>
      </c>
      <c r="J107" s="88" t="s">
        <v>587</v>
      </c>
      <c r="K107" s="87">
        <v>-1014</v>
      </c>
      <c r="L107" s="87" t="s">
        <v>317</v>
      </c>
      <c r="M107" s="88" t="s">
        <v>297</v>
      </c>
      <c r="N107" s="88"/>
      <c r="O107" s="89" t="s">
        <v>468</v>
      </c>
      <c r="P107" s="89" t="s">
        <v>469</v>
      </c>
    </row>
    <row r="108" spans="1:16" ht="12.75" customHeight="1">
      <c r="A108" s="78" t="str">
        <f t="shared" si="6"/>
        <v> BBS 50 </v>
      </c>
      <c r="B108" s="16" t="str">
        <f t="shared" si="7"/>
        <v>I</v>
      </c>
      <c r="C108" s="78">
        <f t="shared" si="8"/>
        <v>44490.364000000001</v>
      </c>
      <c r="D108" t="str">
        <f t="shared" si="9"/>
        <v>vis</v>
      </c>
      <c r="E108">
        <f>VLOOKUP(C108,Active!C$21:E$951,3,FALSE)</f>
        <v>-992.00243658199156</v>
      </c>
      <c r="F108" s="16" t="s">
        <v>287</v>
      </c>
      <c r="G108" t="str">
        <f t="shared" si="10"/>
        <v>44490.364</v>
      </c>
      <c r="H108" s="78">
        <f t="shared" si="11"/>
        <v>-992</v>
      </c>
      <c r="I108" s="87" t="s">
        <v>588</v>
      </c>
      <c r="J108" s="88" t="s">
        <v>589</v>
      </c>
      <c r="K108" s="87">
        <v>-992</v>
      </c>
      <c r="L108" s="87" t="s">
        <v>364</v>
      </c>
      <c r="M108" s="88" t="s">
        <v>297</v>
      </c>
      <c r="N108" s="88"/>
      <c r="O108" s="89" t="s">
        <v>318</v>
      </c>
      <c r="P108" s="89" t="s">
        <v>590</v>
      </c>
    </row>
    <row r="109" spans="1:16" ht="12.75" customHeight="1">
      <c r="A109" s="78" t="str">
        <f t="shared" si="6"/>
        <v> BBS 50 </v>
      </c>
      <c r="B109" s="16" t="str">
        <f t="shared" si="7"/>
        <v>I</v>
      </c>
      <c r="C109" s="78">
        <f t="shared" si="8"/>
        <v>44490.366000000002</v>
      </c>
      <c r="D109" t="str">
        <f t="shared" si="9"/>
        <v>vis</v>
      </c>
      <c r="E109">
        <f>VLOOKUP(C109,Active!C$21:E$951,3,FALSE)</f>
        <v>-991.99962687027858</v>
      </c>
      <c r="F109" s="16" t="s">
        <v>287</v>
      </c>
      <c r="G109" t="str">
        <f t="shared" si="10"/>
        <v>44490.366</v>
      </c>
      <c r="H109" s="78">
        <f t="shared" si="11"/>
        <v>-992</v>
      </c>
      <c r="I109" s="87" t="s">
        <v>591</v>
      </c>
      <c r="J109" s="88" t="s">
        <v>592</v>
      </c>
      <c r="K109" s="87">
        <v>-992</v>
      </c>
      <c r="L109" s="87" t="s">
        <v>398</v>
      </c>
      <c r="M109" s="88" t="s">
        <v>297</v>
      </c>
      <c r="N109" s="88"/>
      <c r="O109" s="89" t="s">
        <v>375</v>
      </c>
      <c r="P109" s="89" t="s">
        <v>590</v>
      </c>
    </row>
    <row r="110" spans="1:16" ht="12.75" customHeight="1">
      <c r="A110" s="78" t="str">
        <f t="shared" si="6"/>
        <v> BBS 51 </v>
      </c>
      <c r="B110" s="16" t="str">
        <f t="shared" si="7"/>
        <v>I</v>
      </c>
      <c r="C110" s="78">
        <f t="shared" si="8"/>
        <v>44497.485999999997</v>
      </c>
      <c r="D110" t="str">
        <f t="shared" si="9"/>
        <v>vis</v>
      </c>
      <c r="E110">
        <f>VLOOKUP(C110,Active!C$21:E$951,3,FALSE)</f>
        <v>-981.99705317435667</v>
      </c>
      <c r="F110" s="16" t="s">
        <v>287</v>
      </c>
      <c r="G110" t="str">
        <f t="shared" si="10"/>
        <v>44497.486</v>
      </c>
      <c r="H110" s="78">
        <f t="shared" si="11"/>
        <v>-982</v>
      </c>
      <c r="I110" s="87" t="s">
        <v>593</v>
      </c>
      <c r="J110" s="88" t="s">
        <v>594</v>
      </c>
      <c r="K110" s="87">
        <v>-982</v>
      </c>
      <c r="L110" s="87" t="s">
        <v>358</v>
      </c>
      <c r="M110" s="88" t="s">
        <v>297</v>
      </c>
      <c r="N110" s="88"/>
      <c r="O110" s="89" t="s">
        <v>595</v>
      </c>
      <c r="P110" s="89" t="s">
        <v>596</v>
      </c>
    </row>
    <row r="111" spans="1:16" ht="12.75" customHeight="1">
      <c r="A111" s="78" t="str">
        <f t="shared" si="6"/>
        <v> BBS 54 </v>
      </c>
      <c r="B111" s="16" t="str">
        <f t="shared" si="7"/>
        <v>I</v>
      </c>
      <c r="C111" s="78">
        <f t="shared" si="8"/>
        <v>44502.465400000001</v>
      </c>
      <c r="D111" t="str">
        <f t="shared" si="9"/>
        <v>vis</v>
      </c>
      <c r="E111">
        <f>VLOOKUP(C111,Active!C$21:E$951,3,FALSE)</f>
        <v>-975.00171392413972</v>
      </c>
      <c r="F111" s="16" t="s">
        <v>287</v>
      </c>
      <c r="G111" t="str">
        <f t="shared" si="10"/>
        <v>44502.4654</v>
      </c>
      <c r="H111" s="78">
        <f t="shared" si="11"/>
        <v>-975</v>
      </c>
      <c r="I111" s="87" t="s">
        <v>597</v>
      </c>
      <c r="J111" s="88" t="s">
        <v>598</v>
      </c>
      <c r="K111" s="87">
        <v>-975</v>
      </c>
      <c r="L111" s="87" t="s">
        <v>599</v>
      </c>
      <c r="M111" s="88" t="s">
        <v>328</v>
      </c>
      <c r="N111" s="88" t="s">
        <v>329</v>
      </c>
      <c r="O111" s="89" t="s">
        <v>600</v>
      </c>
      <c r="P111" s="89" t="s">
        <v>601</v>
      </c>
    </row>
    <row r="112" spans="1:16" ht="12.75" customHeight="1">
      <c r="A112" s="78" t="str">
        <f t="shared" si="6"/>
        <v> BBS 50 </v>
      </c>
      <c r="B112" s="16" t="str">
        <f t="shared" si="7"/>
        <v>I</v>
      </c>
      <c r="C112" s="78">
        <f t="shared" si="8"/>
        <v>44502.468999999997</v>
      </c>
      <c r="D112" t="str">
        <f t="shared" si="9"/>
        <v>vis</v>
      </c>
      <c r="E112">
        <f>VLOOKUP(C112,Active!C$21:E$951,3,FALSE)</f>
        <v>-974.99665644306265</v>
      </c>
      <c r="F112" s="16" t="s">
        <v>287</v>
      </c>
      <c r="G112" t="str">
        <f t="shared" si="10"/>
        <v>44502.469</v>
      </c>
      <c r="H112" s="78">
        <f t="shared" si="11"/>
        <v>-975</v>
      </c>
      <c r="I112" s="87" t="s">
        <v>602</v>
      </c>
      <c r="J112" s="88" t="s">
        <v>603</v>
      </c>
      <c r="K112" s="87">
        <v>-975</v>
      </c>
      <c r="L112" s="87" t="s">
        <v>358</v>
      </c>
      <c r="M112" s="88" t="s">
        <v>297</v>
      </c>
      <c r="N112" s="88"/>
      <c r="O112" s="89" t="s">
        <v>604</v>
      </c>
      <c r="P112" s="89" t="s">
        <v>590</v>
      </c>
    </row>
    <row r="113" spans="1:16" ht="12.75" customHeight="1">
      <c r="A113" s="78" t="str">
        <f t="shared" si="6"/>
        <v> BBS 50 </v>
      </c>
      <c r="B113" s="16" t="str">
        <f t="shared" si="7"/>
        <v>I</v>
      </c>
      <c r="C113" s="78">
        <f t="shared" si="8"/>
        <v>44512.434000000001</v>
      </c>
      <c r="D113" t="str">
        <f t="shared" si="9"/>
        <v>vis</v>
      </c>
      <c r="E113">
        <f>VLOOKUP(C113,Active!C$21:E$951,3,FALSE)</f>
        <v>-960.99726783632593</v>
      </c>
      <c r="F113" s="16" t="s">
        <v>287</v>
      </c>
      <c r="G113" t="str">
        <f t="shared" si="10"/>
        <v>44512.434</v>
      </c>
      <c r="H113" s="78">
        <f t="shared" si="11"/>
        <v>-961</v>
      </c>
      <c r="I113" s="87" t="s">
        <v>605</v>
      </c>
      <c r="J113" s="88" t="s">
        <v>606</v>
      </c>
      <c r="K113" s="87">
        <v>-961</v>
      </c>
      <c r="L113" s="87" t="s">
        <v>358</v>
      </c>
      <c r="M113" s="88" t="s">
        <v>297</v>
      </c>
      <c r="N113" s="88"/>
      <c r="O113" s="89" t="s">
        <v>375</v>
      </c>
      <c r="P113" s="89" t="s">
        <v>590</v>
      </c>
    </row>
    <row r="114" spans="1:16" ht="12.75" customHeight="1">
      <c r="A114" s="78" t="str">
        <f t="shared" si="6"/>
        <v> BBS 51 </v>
      </c>
      <c r="B114" s="16" t="str">
        <f t="shared" si="7"/>
        <v>I</v>
      </c>
      <c r="C114" s="78">
        <f t="shared" si="8"/>
        <v>44517.415999999997</v>
      </c>
      <c r="D114" t="str">
        <f t="shared" si="9"/>
        <v>vis</v>
      </c>
      <c r="E114">
        <f>VLOOKUP(C114,Active!C$21:E$951,3,FALSE)</f>
        <v>-953.99827596089347</v>
      </c>
      <c r="F114" s="16" t="s">
        <v>287</v>
      </c>
      <c r="G114" t="str">
        <f t="shared" si="10"/>
        <v>44517.416</v>
      </c>
      <c r="H114" s="78">
        <f t="shared" si="11"/>
        <v>-954</v>
      </c>
      <c r="I114" s="87" t="s">
        <v>607</v>
      </c>
      <c r="J114" s="88" t="s">
        <v>608</v>
      </c>
      <c r="K114" s="87">
        <v>-954</v>
      </c>
      <c r="L114" s="87" t="s">
        <v>309</v>
      </c>
      <c r="M114" s="88" t="s">
        <v>297</v>
      </c>
      <c r="N114" s="88"/>
      <c r="O114" s="89" t="s">
        <v>595</v>
      </c>
      <c r="P114" s="89" t="s">
        <v>596</v>
      </c>
    </row>
    <row r="115" spans="1:16" ht="12.75" customHeight="1">
      <c r="A115" s="78" t="str">
        <f t="shared" si="6"/>
        <v> BBS 52 </v>
      </c>
      <c r="B115" s="16" t="str">
        <f t="shared" si="7"/>
        <v>I</v>
      </c>
      <c r="C115" s="78">
        <f t="shared" si="8"/>
        <v>44517.419000000002</v>
      </c>
      <c r="D115" t="str">
        <f t="shared" si="9"/>
        <v>vis</v>
      </c>
      <c r="E115">
        <f>VLOOKUP(C115,Active!C$21:E$951,3,FALSE)</f>
        <v>-953.99406139331893</v>
      </c>
      <c r="F115" s="16" t="s">
        <v>287</v>
      </c>
      <c r="G115" t="str">
        <f t="shared" si="10"/>
        <v>44517.419</v>
      </c>
      <c r="H115" s="78">
        <f t="shared" si="11"/>
        <v>-954</v>
      </c>
      <c r="I115" s="87" t="s">
        <v>609</v>
      </c>
      <c r="J115" s="88" t="s">
        <v>610</v>
      </c>
      <c r="K115" s="87">
        <v>-954</v>
      </c>
      <c r="L115" s="87" t="s">
        <v>296</v>
      </c>
      <c r="M115" s="88" t="s">
        <v>297</v>
      </c>
      <c r="N115" s="88"/>
      <c r="O115" s="89" t="s">
        <v>611</v>
      </c>
      <c r="P115" s="89" t="s">
        <v>612</v>
      </c>
    </row>
    <row r="116" spans="1:16" ht="12.75" customHeight="1">
      <c r="A116" s="78" t="str">
        <f t="shared" si="6"/>
        <v> BBS 51 </v>
      </c>
      <c r="B116" s="16" t="str">
        <f t="shared" si="7"/>
        <v>I</v>
      </c>
      <c r="C116" s="78">
        <f t="shared" si="8"/>
        <v>44524.534</v>
      </c>
      <c r="D116" t="str">
        <f t="shared" si="9"/>
        <v>vis</v>
      </c>
      <c r="E116">
        <f>VLOOKUP(C116,Active!C$21:E$951,3,FALSE)</f>
        <v>-943.99851197667419</v>
      </c>
      <c r="F116" s="16" t="s">
        <v>287</v>
      </c>
      <c r="G116" t="str">
        <f t="shared" si="10"/>
        <v>44524.534</v>
      </c>
      <c r="H116" s="78">
        <f t="shared" si="11"/>
        <v>-944</v>
      </c>
      <c r="I116" s="87" t="s">
        <v>613</v>
      </c>
      <c r="J116" s="88" t="s">
        <v>614</v>
      </c>
      <c r="K116" s="87">
        <v>-944</v>
      </c>
      <c r="L116" s="87" t="s">
        <v>309</v>
      </c>
      <c r="M116" s="88" t="s">
        <v>297</v>
      </c>
      <c r="N116" s="88"/>
      <c r="O116" s="89" t="s">
        <v>595</v>
      </c>
      <c r="P116" s="89" t="s">
        <v>596</v>
      </c>
    </row>
    <row r="117" spans="1:16" ht="12.75" customHeight="1">
      <c r="A117" s="78" t="str">
        <f t="shared" si="6"/>
        <v>BAVM 32 </v>
      </c>
      <c r="B117" s="16" t="str">
        <f t="shared" si="7"/>
        <v>I</v>
      </c>
      <c r="C117" s="78">
        <f t="shared" si="8"/>
        <v>44532.364000000001</v>
      </c>
      <c r="D117" t="str">
        <f t="shared" si="9"/>
        <v>vis</v>
      </c>
      <c r="E117">
        <f>VLOOKUP(C117,Active!C$21:E$951,3,FALSE)</f>
        <v>-932.99849062286273</v>
      </c>
      <c r="F117" s="16" t="s">
        <v>287</v>
      </c>
      <c r="G117" t="str">
        <f t="shared" si="10"/>
        <v>44532.364</v>
      </c>
      <c r="H117" s="78">
        <f t="shared" si="11"/>
        <v>-933</v>
      </c>
      <c r="I117" s="87" t="s">
        <v>615</v>
      </c>
      <c r="J117" s="88" t="s">
        <v>616</v>
      </c>
      <c r="K117" s="87">
        <v>-933</v>
      </c>
      <c r="L117" s="87" t="s">
        <v>309</v>
      </c>
      <c r="M117" s="88" t="s">
        <v>297</v>
      </c>
      <c r="N117" s="88"/>
      <c r="O117" s="89" t="s">
        <v>617</v>
      </c>
      <c r="P117" s="90" t="s">
        <v>618</v>
      </c>
    </row>
    <row r="118" spans="1:16" ht="12.75" customHeight="1">
      <c r="A118" s="78" t="str">
        <f t="shared" si="6"/>
        <v>IBVS 2118 </v>
      </c>
      <c r="B118" s="16" t="str">
        <f t="shared" si="7"/>
        <v>I</v>
      </c>
      <c r="C118" s="78">
        <f t="shared" si="8"/>
        <v>44543.040099999998</v>
      </c>
      <c r="D118" t="str">
        <f t="shared" si="9"/>
        <v>vis</v>
      </c>
      <c r="E118">
        <f>VLOOKUP(C118,Active!C$21:E$951,3,FALSE)</f>
        <v>-918.00010901681333</v>
      </c>
      <c r="F118" s="16" t="s">
        <v>287</v>
      </c>
      <c r="G118" t="str">
        <f t="shared" si="10"/>
        <v>44543.0401</v>
      </c>
      <c r="H118" s="78">
        <f t="shared" si="11"/>
        <v>-918</v>
      </c>
      <c r="I118" s="87" t="s">
        <v>619</v>
      </c>
      <c r="J118" s="88" t="s">
        <v>620</v>
      </c>
      <c r="K118" s="87">
        <v>-918</v>
      </c>
      <c r="L118" s="87" t="s">
        <v>480</v>
      </c>
      <c r="M118" s="88" t="s">
        <v>328</v>
      </c>
      <c r="N118" s="88" t="s">
        <v>329</v>
      </c>
      <c r="O118" s="89" t="s">
        <v>481</v>
      </c>
      <c r="P118" s="90" t="s">
        <v>482</v>
      </c>
    </row>
    <row r="119" spans="1:16" ht="12.75" customHeight="1">
      <c r="A119" s="78" t="str">
        <f t="shared" si="6"/>
        <v>IBVS 2118 </v>
      </c>
      <c r="B119" s="16" t="str">
        <f t="shared" si="7"/>
        <v>I</v>
      </c>
      <c r="C119" s="78">
        <f t="shared" si="8"/>
        <v>44557.9879</v>
      </c>
      <c r="D119" t="str">
        <f t="shared" si="9"/>
        <v>vis</v>
      </c>
      <c r="E119">
        <f>VLOOKUP(C119,Active!C$21:E$951,3,FALSE)</f>
        <v>-897.00060464995693</v>
      </c>
      <c r="F119" s="16" t="s">
        <v>287</v>
      </c>
      <c r="G119" t="str">
        <f t="shared" si="10"/>
        <v>44557.9879</v>
      </c>
      <c r="H119" s="78">
        <f t="shared" si="11"/>
        <v>-897</v>
      </c>
      <c r="I119" s="87" t="s">
        <v>621</v>
      </c>
      <c r="J119" s="88" t="s">
        <v>622</v>
      </c>
      <c r="K119" s="87">
        <v>-897</v>
      </c>
      <c r="L119" s="87" t="s">
        <v>623</v>
      </c>
      <c r="M119" s="88" t="s">
        <v>328</v>
      </c>
      <c r="N119" s="88" t="s">
        <v>329</v>
      </c>
      <c r="O119" s="89" t="s">
        <v>481</v>
      </c>
      <c r="P119" s="90" t="s">
        <v>482</v>
      </c>
    </row>
    <row r="120" spans="1:16" ht="12.75" customHeight="1">
      <c r="A120" s="78" t="str">
        <f t="shared" si="6"/>
        <v> BBS 51 </v>
      </c>
      <c r="B120" s="16" t="str">
        <f t="shared" si="7"/>
        <v>I</v>
      </c>
      <c r="C120" s="78">
        <f t="shared" si="8"/>
        <v>44567.241999999998</v>
      </c>
      <c r="D120" t="str">
        <f t="shared" si="9"/>
        <v>vis</v>
      </c>
      <c r="E120">
        <f>VLOOKUP(C120,Active!C$21:E$951,3,FALSE)</f>
        <v>-883.99992807137903</v>
      </c>
      <c r="F120" s="16" t="s">
        <v>287</v>
      </c>
      <c r="G120" t="str">
        <f t="shared" si="10"/>
        <v>44567.242</v>
      </c>
      <c r="H120" s="78">
        <f t="shared" si="11"/>
        <v>-884</v>
      </c>
      <c r="I120" s="87" t="s">
        <v>624</v>
      </c>
      <c r="J120" s="88" t="s">
        <v>625</v>
      </c>
      <c r="K120" s="87">
        <v>-884</v>
      </c>
      <c r="L120" s="87" t="s">
        <v>398</v>
      </c>
      <c r="M120" s="88" t="s">
        <v>297</v>
      </c>
      <c r="N120" s="88"/>
      <c r="O120" s="89" t="s">
        <v>375</v>
      </c>
      <c r="P120" s="89" t="s">
        <v>596</v>
      </c>
    </row>
    <row r="121" spans="1:16" ht="12.75" customHeight="1">
      <c r="A121" s="78" t="str">
        <f t="shared" si="6"/>
        <v> BBS 51 </v>
      </c>
      <c r="B121" s="16" t="str">
        <f t="shared" si="7"/>
        <v>I</v>
      </c>
      <c r="C121" s="78">
        <f t="shared" si="8"/>
        <v>44567.245000000003</v>
      </c>
      <c r="D121" t="str">
        <f t="shared" si="9"/>
        <v>vis</v>
      </c>
      <c r="E121">
        <f>VLOOKUP(C121,Active!C$21:E$951,3,FALSE)</f>
        <v>-883.9957135038045</v>
      </c>
      <c r="F121" s="16" t="s">
        <v>287</v>
      </c>
      <c r="G121" t="str">
        <f t="shared" si="10"/>
        <v>44567.245</v>
      </c>
      <c r="H121" s="78">
        <f t="shared" si="11"/>
        <v>-884</v>
      </c>
      <c r="I121" s="87" t="s">
        <v>626</v>
      </c>
      <c r="J121" s="88" t="s">
        <v>627</v>
      </c>
      <c r="K121" s="87">
        <v>-884</v>
      </c>
      <c r="L121" s="87" t="s">
        <v>414</v>
      </c>
      <c r="M121" s="88" t="s">
        <v>297</v>
      </c>
      <c r="N121" s="88"/>
      <c r="O121" s="89" t="s">
        <v>410</v>
      </c>
      <c r="P121" s="89" t="s">
        <v>596</v>
      </c>
    </row>
    <row r="122" spans="1:16" ht="12.75" customHeight="1">
      <c r="A122" s="78" t="str">
        <f t="shared" si="6"/>
        <v> AOEB 2 </v>
      </c>
      <c r="B122" s="16" t="str">
        <f t="shared" si="7"/>
        <v>I</v>
      </c>
      <c r="C122" s="78">
        <f t="shared" si="8"/>
        <v>44593.584000000003</v>
      </c>
      <c r="D122" t="str">
        <f t="shared" si="9"/>
        <v>vis</v>
      </c>
      <c r="E122">
        <f>VLOOKUP(C122,Active!C$21:E$951,3,FALSE)</f>
        <v>-846.99321510815003</v>
      </c>
      <c r="F122" s="16" t="s">
        <v>287</v>
      </c>
      <c r="G122" t="str">
        <f t="shared" si="10"/>
        <v>44593.584</v>
      </c>
      <c r="H122" s="78">
        <f t="shared" si="11"/>
        <v>-847</v>
      </c>
      <c r="I122" s="87" t="s">
        <v>628</v>
      </c>
      <c r="J122" s="88" t="s">
        <v>629</v>
      </c>
      <c r="K122" s="87">
        <v>-847</v>
      </c>
      <c r="L122" s="87" t="s">
        <v>354</v>
      </c>
      <c r="M122" s="88" t="s">
        <v>297</v>
      </c>
      <c r="N122" s="88"/>
      <c r="O122" s="89" t="s">
        <v>630</v>
      </c>
      <c r="P122" s="89" t="s">
        <v>469</v>
      </c>
    </row>
    <row r="123" spans="1:16" ht="12.75" customHeight="1">
      <c r="A123" s="78" t="str">
        <f t="shared" si="6"/>
        <v> BBS 52 </v>
      </c>
      <c r="B123" s="16" t="str">
        <f t="shared" si="7"/>
        <v>I</v>
      </c>
      <c r="C123" s="78">
        <f t="shared" si="8"/>
        <v>44636.286999999997</v>
      </c>
      <c r="D123" t="str">
        <f t="shared" si="9"/>
        <v>vis</v>
      </c>
      <c r="E123">
        <f>VLOOKUP(C123,Active!C$21:E$951,3,FALSE)</f>
        <v>-787.00165548214216</v>
      </c>
      <c r="F123" s="16" t="s">
        <v>287</v>
      </c>
      <c r="G123" t="str">
        <f t="shared" si="10"/>
        <v>44636.287</v>
      </c>
      <c r="H123" s="78">
        <f t="shared" si="11"/>
        <v>-787</v>
      </c>
      <c r="I123" s="87" t="s">
        <v>631</v>
      </c>
      <c r="J123" s="88" t="s">
        <v>632</v>
      </c>
      <c r="K123" s="87">
        <v>-787</v>
      </c>
      <c r="L123" s="87" t="s">
        <v>426</v>
      </c>
      <c r="M123" s="88" t="s">
        <v>297</v>
      </c>
      <c r="N123" s="88"/>
      <c r="O123" s="89" t="s">
        <v>410</v>
      </c>
      <c r="P123" s="89" t="s">
        <v>612</v>
      </c>
    </row>
    <row r="124" spans="1:16" ht="12.75" customHeight="1">
      <c r="A124" s="78" t="str">
        <f t="shared" si="6"/>
        <v> MVS 9.90 </v>
      </c>
      <c r="B124" s="16" t="str">
        <f t="shared" si="7"/>
        <v>I</v>
      </c>
      <c r="C124" s="78">
        <f t="shared" si="8"/>
        <v>44823.49</v>
      </c>
      <c r="D124" t="str">
        <f t="shared" si="9"/>
        <v>vis</v>
      </c>
      <c r="E124">
        <f>VLOOKUP(C124,Active!C$21:E$951,3,FALSE)</f>
        <v>-524.00842463959771</v>
      </c>
      <c r="F124" s="16" t="s">
        <v>287</v>
      </c>
      <c r="G124" t="str">
        <f t="shared" si="10"/>
        <v>44823.490</v>
      </c>
      <c r="H124" s="78">
        <f t="shared" si="11"/>
        <v>-524</v>
      </c>
      <c r="I124" s="87" t="s">
        <v>633</v>
      </c>
      <c r="J124" s="88" t="s">
        <v>634</v>
      </c>
      <c r="K124" s="87">
        <v>-524</v>
      </c>
      <c r="L124" s="87" t="s">
        <v>635</v>
      </c>
      <c r="M124" s="88" t="s">
        <v>297</v>
      </c>
      <c r="N124" s="88"/>
      <c r="O124" s="89" t="s">
        <v>636</v>
      </c>
      <c r="P124" s="89" t="s">
        <v>637</v>
      </c>
    </row>
    <row r="125" spans="1:16" ht="12.75" customHeight="1">
      <c r="A125" s="78" t="str">
        <f t="shared" si="6"/>
        <v> MVS 9.90 </v>
      </c>
      <c r="B125" s="16" t="str">
        <f t="shared" si="7"/>
        <v>I</v>
      </c>
      <c r="C125" s="78">
        <f t="shared" si="8"/>
        <v>44823.493000000002</v>
      </c>
      <c r="D125" t="str">
        <f t="shared" si="9"/>
        <v>vis</v>
      </c>
      <c r="E125">
        <f>VLOOKUP(C125,Active!C$21:E$951,3,FALSE)</f>
        <v>-524.00421007202317</v>
      </c>
      <c r="F125" s="16" t="s">
        <v>287</v>
      </c>
      <c r="G125" t="str">
        <f t="shared" si="10"/>
        <v>44823.493</v>
      </c>
      <c r="H125" s="78">
        <f t="shared" si="11"/>
        <v>-524</v>
      </c>
      <c r="I125" s="87" t="s">
        <v>638</v>
      </c>
      <c r="J125" s="88" t="s">
        <v>639</v>
      </c>
      <c r="K125" s="87">
        <v>-524</v>
      </c>
      <c r="L125" s="87" t="s">
        <v>317</v>
      </c>
      <c r="M125" s="88" t="s">
        <v>297</v>
      </c>
      <c r="N125" s="88"/>
      <c r="O125" s="89" t="s">
        <v>640</v>
      </c>
      <c r="P125" s="89" t="s">
        <v>637</v>
      </c>
    </row>
    <row r="126" spans="1:16" ht="12.75" customHeight="1">
      <c r="A126" s="78" t="str">
        <f t="shared" si="6"/>
        <v> BRNO 26 </v>
      </c>
      <c r="B126" s="16" t="str">
        <f t="shared" si="7"/>
        <v>I</v>
      </c>
      <c r="C126" s="78">
        <f t="shared" si="8"/>
        <v>44823.493999999999</v>
      </c>
      <c r="D126" t="str">
        <f t="shared" si="9"/>
        <v>vis</v>
      </c>
      <c r="E126">
        <f>VLOOKUP(C126,Active!C$21:E$951,3,FALSE)</f>
        <v>-524.00280521617185</v>
      </c>
      <c r="F126" s="16" t="s">
        <v>287</v>
      </c>
      <c r="G126" t="str">
        <f t="shared" si="10"/>
        <v>44823.494</v>
      </c>
      <c r="H126" s="78">
        <f t="shared" si="11"/>
        <v>-524</v>
      </c>
      <c r="I126" s="87" t="s">
        <v>641</v>
      </c>
      <c r="J126" s="88" t="s">
        <v>642</v>
      </c>
      <c r="K126" s="87">
        <v>-524</v>
      </c>
      <c r="L126" s="87" t="s">
        <v>364</v>
      </c>
      <c r="M126" s="88" t="s">
        <v>297</v>
      </c>
      <c r="N126" s="88"/>
      <c r="O126" s="89" t="s">
        <v>643</v>
      </c>
      <c r="P126" s="89" t="s">
        <v>169</v>
      </c>
    </row>
    <row r="127" spans="1:16" ht="12.75" customHeight="1">
      <c r="A127" s="78" t="str">
        <f t="shared" si="6"/>
        <v> BRNO 26 </v>
      </c>
      <c r="B127" s="16" t="str">
        <f t="shared" si="7"/>
        <v>I</v>
      </c>
      <c r="C127" s="78">
        <f t="shared" si="8"/>
        <v>44823.493999999999</v>
      </c>
      <c r="D127" t="str">
        <f t="shared" si="9"/>
        <v>vis</v>
      </c>
      <c r="E127">
        <f>VLOOKUP(C127,Active!C$21:E$951,3,FALSE)</f>
        <v>-524.00280521617185</v>
      </c>
      <c r="F127" s="16" t="s">
        <v>287</v>
      </c>
      <c r="G127" t="str">
        <f t="shared" si="10"/>
        <v>44823.494</v>
      </c>
      <c r="H127" s="78">
        <f t="shared" si="11"/>
        <v>-524</v>
      </c>
      <c r="I127" s="87" t="s">
        <v>641</v>
      </c>
      <c r="J127" s="88" t="s">
        <v>642</v>
      </c>
      <c r="K127" s="87">
        <v>-524</v>
      </c>
      <c r="L127" s="87" t="s">
        <v>364</v>
      </c>
      <c r="M127" s="88" t="s">
        <v>297</v>
      </c>
      <c r="N127" s="88"/>
      <c r="O127" s="89" t="s">
        <v>644</v>
      </c>
      <c r="P127" s="89" t="s">
        <v>169</v>
      </c>
    </row>
    <row r="128" spans="1:16" ht="12.75" customHeight="1">
      <c r="A128" s="78" t="str">
        <f t="shared" si="6"/>
        <v> BRNO 26 </v>
      </c>
      <c r="B128" s="16" t="str">
        <f t="shared" si="7"/>
        <v>I</v>
      </c>
      <c r="C128" s="78">
        <f t="shared" si="8"/>
        <v>44823.495000000003</v>
      </c>
      <c r="D128" t="str">
        <f t="shared" si="9"/>
        <v>vis</v>
      </c>
      <c r="E128">
        <f>VLOOKUP(C128,Active!C$21:E$951,3,FALSE)</f>
        <v>-524.0014003603103</v>
      </c>
      <c r="F128" s="16" t="s">
        <v>287</v>
      </c>
      <c r="G128" t="str">
        <f t="shared" si="10"/>
        <v>44823.495</v>
      </c>
      <c r="H128" s="78">
        <f t="shared" si="11"/>
        <v>-524</v>
      </c>
      <c r="I128" s="87" t="s">
        <v>645</v>
      </c>
      <c r="J128" s="88" t="s">
        <v>646</v>
      </c>
      <c r="K128" s="87">
        <v>-524</v>
      </c>
      <c r="L128" s="87" t="s">
        <v>426</v>
      </c>
      <c r="M128" s="88" t="s">
        <v>297</v>
      </c>
      <c r="N128" s="88"/>
      <c r="O128" s="89" t="s">
        <v>647</v>
      </c>
      <c r="P128" s="89" t="s">
        <v>169</v>
      </c>
    </row>
    <row r="129" spans="1:16" ht="12.75" customHeight="1">
      <c r="A129" s="78" t="str">
        <f t="shared" si="6"/>
        <v> MVS 9.90 </v>
      </c>
      <c r="B129" s="16" t="str">
        <f t="shared" si="7"/>
        <v>I</v>
      </c>
      <c r="C129" s="78">
        <f t="shared" si="8"/>
        <v>44823.495999999999</v>
      </c>
      <c r="D129" t="str">
        <f t="shared" si="9"/>
        <v>vis</v>
      </c>
      <c r="E129">
        <f>VLOOKUP(C129,Active!C$21:E$951,3,FALSE)</f>
        <v>-523.99999550445898</v>
      </c>
      <c r="F129" s="16" t="s">
        <v>287</v>
      </c>
      <c r="G129" t="str">
        <f t="shared" si="10"/>
        <v>44823.496</v>
      </c>
      <c r="H129" s="78">
        <f t="shared" si="11"/>
        <v>-524</v>
      </c>
      <c r="I129" s="87" t="s">
        <v>648</v>
      </c>
      <c r="J129" s="88" t="s">
        <v>649</v>
      </c>
      <c r="K129" s="87">
        <v>-524</v>
      </c>
      <c r="L129" s="87" t="s">
        <v>398</v>
      </c>
      <c r="M129" s="88" t="s">
        <v>297</v>
      </c>
      <c r="N129" s="88"/>
      <c r="O129" s="89" t="s">
        <v>585</v>
      </c>
      <c r="P129" s="89" t="s">
        <v>637</v>
      </c>
    </row>
    <row r="130" spans="1:16" ht="12.75" customHeight="1">
      <c r="A130" s="78" t="str">
        <f t="shared" si="6"/>
        <v> BRNO 26 </v>
      </c>
      <c r="B130" s="16" t="str">
        <f t="shared" si="7"/>
        <v>I</v>
      </c>
      <c r="C130" s="78">
        <f t="shared" si="8"/>
        <v>44823.495999999999</v>
      </c>
      <c r="D130" t="str">
        <f t="shared" si="9"/>
        <v>vis</v>
      </c>
      <c r="E130">
        <f>VLOOKUP(C130,Active!C$21:E$951,3,FALSE)</f>
        <v>-523.99999550445898</v>
      </c>
      <c r="F130" s="16" t="s">
        <v>287</v>
      </c>
      <c r="G130" t="str">
        <f t="shared" si="10"/>
        <v>44823.496</v>
      </c>
      <c r="H130" s="78">
        <f t="shared" si="11"/>
        <v>-524</v>
      </c>
      <c r="I130" s="87" t="s">
        <v>648</v>
      </c>
      <c r="J130" s="88" t="s">
        <v>649</v>
      </c>
      <c r="K130" s="87">
        <v>-524</v>
      </c>
      <c r="L130" s="87" t="s">
        <v>398</v>
      </c>
      <c r="M130" s="88" t="s">
        <v>297</v>
      </c>
      <c r="N130" s="88"/>
      <c r="O130" s="89" t="s">
        <v>650</v>
      </c>
      <c r="P130" s="89" t="s">
        <v>169</v>
      </c>
    </row>
    <row r="131" spans="1:16" ht="12.75" customHeight="1">
      <c r="A131" s="78" t="str">
        <f t="shared" si="6"/>
        <v> BRNO 26 </v>
      </c>
      <c r="B131" s="16" t="str">
        <f t="shared" si="7"/>
        <v>I</v>
      </c>
      <c r="C131" s="78">
        <f t="shared" si="8"/>
        <v>44823.497000000003</v>
      </c>
      <c r="D131" t="str">
        <f t="shared" si="9"/>
        <v>vis</v>
      </c>
      <c r="E131">
        <f>VLOOKUP(C131,Active!C$21:E$951,3,FALSE)</f>
        <v>-523.99859064859743</v>
      </c>
      <c r="F131" s="16" t="s">
        <v>287</v>
      </c>
      <c r="G131" t="str">
        <f t="shared" si="10"/>
        <v>44823.497</v>
      </c>
      <c r="H131" s="78">
        <f t="shared" si="11"/>
        <v>-524</v>
      </c>
      <c r="I131" s="87" t="s">
        <v>651</v>
      </c>
      <c r="J131" s="88" t="s">
        <v>652</v>
      </c>
      <c r="K131" s="87">
        <v>-524</v>
      </c>
      <c r="L131" s="87" t="s">
        <v>309</v>
      </c>
      <c r="M131" s="88" t="s">
        <v>297</v>
      </c>
      <c r="N131" s="88"/>
      <c r="O131" s="89" t="s">
        <v>653</v>
      </c>
      <c r="P131" s="89" t="s">
        <v>169</v>
      </c>
    </row>
    <row r="132" spans="1:16" ht="12.75" customHeight="1">
      <c r="A132" s="78" t="str">
        <f t="shared" si="6"/>
        <v> BRNO 26 </v>
      </c>
      <c r="B132" s="16" t="str">
        <f t="shared" si="7"/>
        <v>I</v>
      </c>
      <c r="C132" s="78">
        <f t="shared" si="8"/>
        <v>44823.498</v>
      </c>
      <c r="D132" t="str">
        <f t="shared" si="9"/>
        <v>vis</v>
      </c>
      <c r="E132">
        <f>VLOOKUP(C132,Active!C$21:E$951,3,FALSE)</f>
        <v>-523.997185792746</v>
      </c>
      <c r="F132" s="16" t="s">
        <v>287</v>
      </c>
      <c r="G132" t="str">
        <f t="shared" si="10"/>
        <v>44823.498</v>
      </c>
      <c r="H132" s="78">
        <f t="shared" si="11"/>
        <v>-524</v>
      </c>
      <c r="I132" s="87" t="s">
        <v>654</v>
      </c>
      <c r="J132" s="88" t="s">
        <v>655</v>
      </c>
      <c r="K132" s="87">
        <v>-524</v>
      </c>
      <c r="L132" s="87" t="s">
        <v>358</v>
      </c>
      <c r="M132" s="88" t="s">
        <v>297</v>
      </c>
      <c r="N132" s="88"/>
      <c r="O132" s="89" t="s">
        <v>656</v>
      </c>
      <c r="P132" s="89" t="s">
        <v>169</v>
      </c>
    </row>
    <row r="133" spans="1:16" ht="12.75" customHeight="1">
      <c r="A133" s="78" t="str">
        <f t="shared" si="6"/>
        <v> MVS 9.90 </v>
      </c>
      <c r="B133" s="16" t="str">
        <f t="shared" si="7"/>
        <v>I</v>
      </c>
      <c r="C133" s="78">
        <f t="shared" si="8"/>
        <v>44823.498</v>
      </c>
      <c r="D133" t="str">
        <f t="shared" si="9"/>
        <v>vis</v>
      </c>
      <c r="E133">
        <f>VLOOKUP(C133,Active!C$21:E$951,3,FALSE)</f>
        <v>-523.997185792746</v>
      </c>
      <c r="F133" s="16" t="s">
        <v>287</v>
      </c>
      <c r="G133" t="str">
        <f t="shared" si="10"/>
        <v>44823.498</v>
      </c>
      <c r="H133" s="78">
        <f t="shared" si="11"/>
        <v>-524</v>
      </c>
      <c r="I133" s="87" t="s">
        <v>654</v>
      </c>
      <c r="J133" s="88" t="s">
        <v>655</v>
      </c>
      <c r="K133" s="87">
        <v>-524</v>
      </c>
      <c r="L133" s="87" t="s">
        <v>358</v>
      </c>
      <c r="M133" s="88" t="s">
        <v>297</v>
      </c>
      <c r="N133" s="88"/>
      <c r="O133" s="89" t="s">
        <v>579</v>
      </c>
      <c r="P133" s="89" t="s">
        <v>637</v>
      </c>
    </row>
    <row r="134" spans="1:16" ht="12.75" customHeight="1">
      <c r="A134" s="78" t="str">
        <f t="shared" si="6"/>
        <v> BRNO 26 </v>
      </c>
      <c r="B134" s="16" t="str">
        <f t="shared" si="7"/>
        <v>I</v>
      </c>
      <c r="C134" s="78">
        <f t="shared" si="8"/>
        <v>44823.5</v>
      </c>
      <c r="D134" t="str">
        <f t="shared" si="9"/>
        <v>vis</v>
      </c>
      <c r="E134">
        <f>VLOOKUP(C134,Active!C$21:E$951,3,FALSE)</f>
        <v>-523.99437608103312</v>
      </c>
      <c r="F134" s="16" t="s">
        <v>287</v>
      </c>
      <c r="G134" t="str">
        <f t="shared" si="10"/>
        <v>44823.500</v>
      </c>
      <c r="H134" s="78">
        <f t="shared" si="11"/>
        <v>-524</v>
      </c>
      <c r="I134" s="87" t="s">
        <v>657</v>
      </c>
      <c r="J134" s="88" t="s">
        <v>658</v>
      </c>
      <c r="K134" s="87">
        <v>-524</v>
      </c>
      <c r="L134" s="87" t="s">
        <v>296</v>
      </c>
      <c r="M134" s="88" t="s">
        <v>297</v>
      </c>
      <c r="N134" s="88"/>
      <c r="O134" s="89" t="s">
        <v>659</v>
      </c>
      <c r="P134" s="89" t="s">
        <v>169</v>
      </c>
    </row>
    <row r="135" spans="1:16" ht="12.75" customHeight="1">
      <c r="A135" s="78" t="str">
        <f t="shared" si="6"/>
        <v> BRNO 26 </v>
      </c>
      <c r="B135" s="16" t="str">
        <f t="shared" si="7"/>
        <v>I</v>
      </c>
      <c r="C135" s="78">
        <f t="shared" si="8"/>
        <v>44823.5</v>
      </c>
      <c r="D135" t="str">
        <f t="shared" si="9"/>
        <v>vis</v>
      </c>
      <c r="E135">
        <f>VLOOKUP(C135,Active!C$21:E$951,3,FALSE)</f>
        <v>-523.99437608103312</v>
      </c>
      <c r="F135" s="16" t="s">
        <v>287</v>
      </c>
      <c r="G135" t="str">
        <f t="shared" si="10"/>
        <v>44823.500</v>
      </c>
      <c r="H135" s="78">
        <f t="shared" si="11"/>
        <v>-524</v>
      </c>
      <c r="I135" s="87" t="s">
        <v>657</v>
      </c>
      <c r="J135" s="88" t="s">
        <v>658</v>
      </c>
      <c r="K135" s="87">
        <v>-524</v>
      </c>
      <c r="L135" s="87" t="s">
        <v>296</v>
      </c>
      <c r="M135" s="88" t="s">
        <v>297</v>
      </c>
      <c r="N135" s="88"/>
      <c r="O135" s="89" t="s">
        <v>660</v>
      </c>
      <c r="P135" s="89" t="s">
        <v>169</v>
      </c>
    </row>
    <row r="136" spans="1:16" ht="12.75" customHeight="1">
      <c r="A136" s="78" t="str">
        <f t="shared" si="6"/>
        <v> BRNO 26 </v>
      </c>
      <c r="B136" s="16" t="str">
        <f t="shared" si="7"/>
        <v>I</v>
      </c>
      <c r="C136" s="78">
        <f t="shared" si="8"/>
        <v>44823.502999999997</v>
      </c>
      <c r="D136" t="str">
        <f t="shared" si="9"/>
        <v>vis</v>
      </c>
      <c r="E136">
        <f>VLOOKUP(C136,Active!C$21:E$951,3,FALSE)</f>
        <v>-523.99016151346882</v>
      </c>
      <c r="F136" s="16" t="s">
        <v>287</v>
      </c>
      <c r="G136" t="str">
        <f t="shared" si="10"/>
        <v>44823.503</v>
      </c>
      <c r="H136" s="78">
        <f t="shared" si="11"/>
        <v>-524</v>
      </c>
      <c r="I136" s="87" t="s">
        <v>661</v>
      </c>
      <c r="J136" s="88" t="s">
        <v>662</v>
      </c>
      <c r="K136" s="87">
        <v>-524</v>
      </c>
      <c r="L136" s="87" t="s">
        <v>663</v>
      </c>
      <c r="M136" s="88" t="s">
        <v>297</v>
      </c>
      <c r="N136" s="88"/>
      <c r="O136" s="89" t="s">
        <v>664</v>
      </c>
      <c r="P136" s="89" t="s">
        <v>169</v>
      </c>
    </row>
    <row r="137" spans="1:16" ht="12.75" customHeight="1">
      <c r="A137" s="78" t="str">
        <f t="shared" si="6"/>
        <v> BRNO 26 </v>
      </c>
      <c r="B137" s="16" t="str">
        <f t="shared" si="7"/>
        <v>I</v>
      </c>
      <c r="C137" s="78">
        <f t="shared" si="8"/>
        <v>44823.502999999997</v>
      </c>
      <c r="D137" t="str">
        <f t="shared" si="9"/>
        <v>vis</v>
      </c>
      <c r="E137">
        <f>VLOOKUP(C137,Active!C$21:E$951,3,FALSE)</f>
        <v>-523.99016151346882</v>
      </c>
      <c r="F137" s="16" t="s">
        <v>287</v>
      </c>
      <c r="G137" t="str">
        <f t="shared" si="10"/>
        <v>44823.503</v>
      </c>
      <c r="H137" s="78">
        <f t="shared" si="11"/>
        <v>-524</v>
      </c>
      <c r="I137" s="87" t="s">
        <v>661</v>
      </c>
      <c r="J137" s="88" t="s">
        <v>662</v>
      </c>
      <c r="K137" s="87">
        <v>-524</v>
      </c>
      <c r="L137" s="87" t="s">
        <v>663</v>
      </c>
      <c r="M137" s="88" t="s">
        <v>297</v>
      </c>
      <c r="N137" s="88"/>
      <c r="O137" s="89" t="s">
        <v>665</v>
      </c>
      <c r="P137" s="89" t="s">
        <v>169</v>
      </c>
    </row>
    <row r="138" spans="1:16" ht="12.75" customHeight="1">
      <c r="A138" s="78" t="str">
        <f t="shared" si="6"/>
        <v>IBVS 2159 </v>
      </c>
      <c r="B138" s="16" t="str">
        <f t="shared" si="7"/>
        <v>I</v>
      </c>
      <c r="C138" s="78">
        <f t="shared" si="8"/>
        <v>44843.427199999998</v>
      </c>
      <c r="D138" t="str">
        <f t="shared" si="9"/>
        <v>vis</v>
      </c>
      <c r="E138">
        <f>VLOOKUP(C138,Active!C$21:E$951,3,FALSE)</f>
        <v>-495.99953246397007</v>
      </c>
      <c r="F138" s="16" t="s">
        <v>287</v>
      </c>
      <c r="G138" t="str">
        <f t="shared" si="10"/>
        <v>44843.4272</v>
      </c>
      <c r="H138" s="78">
        <f t="shared" si="11"/>
        <v>-496</v>
      </c>
      <c r="I138" s="87" t="s">
        <v>666</v>
      </c>
      <c r="J138" s="88" t="s">
        <v>667</v>
      </c>
      <c r="K138" s="87">
        <v>-496</v>
      </c>
      <c r="L138" s="87" t="s">
        <v>668</v>
      </c>
      <c r="M138" s="88" t="s">
        <v>328</v>
      </c>
      <c r="N138" s="88" t="s">
        <v>329</v>
      </c>
      <c r="O138" s="89" t="s">
        <v>669</v>
      </c>
      <c r="P138" s="90" t="s">
        <v>670</v>
      </c>
    </row>
    <row r="139" spans="1:16" ht="12.75" customHeight="1">
      <c r="A139" s="78" t="str">
        <f t="shared" ref="A139:A202" si="12">P139</f>
        <v>IBVS 2159 </v>
      </c>
      <c r="B139" s="16" t="str">
        <f t="shared" ref="B139:B202" si="13">IF(H139=INT(H139),"I","II")</f>
        <v>I</v>
      </c>
      <c r="C139" s="78">
        <f t="shared" ref="C139:C202" si="14">1*G139</f>
        <v>44848.410199999998</v>
      </c>
      <c r="D139" t="str">
        <f t="shared" ref="D139:D202" si="15">VLOOKUP(F139,I$1:J$5,2,FALSE)</f>
        <v>vis</v>
      </c>
      <c r="E139">
        <f>VLOOKUP(C139,Active!C$21:E$951,3,FALSE)</f>
        <v>-488.999135732676</v>
      </c>
      <c r="F139" s="16" t="s">
        <v>287</v>
      </c>
      <c r="G139" t="str">
        <f t="shared" ref="G139:G202" si="16">MID(I139,3,LEN(I139)-3)</f>
        <v>44848.4102</v>
      </c>
      <c r="H139" s="78">
        <f t="shared" ref="H139:H202" si="17">1*K139</f>
        <v>-489</v>
      </c>
      <c r="I139" s="87" t="s">
        <v>671</v>
      </c>
      <c r="J139" s="88" t="s">
        <v>672</v>
      </c>
      <c r="K139" s="87">
        <v>-489</v>
      </c>
      <c r="L139" s="87" t="s">
        <v>673</v>
      </c>
      <c r="M139" s="88" t="s">
        <v>328</v>
      </c>
      <c r="N139" s="88" t="s">
        <v>329</v>
      </c>
      <c r="O139" s="89" t="s">
        <v>669</v>
      </c>
      <c r="P139" s="90" t="s">
        <v>670</v>
      </c>
    </row>
    <row r="140" spans="1:16" ht="12.75" customHeight="1">
      <c r="A140" s="78" t="str">
        <f t="shared" si="12"/>
        <v> BBS 57 </v>
      </c>
      <c r="B140" s="16" t="str">
        <f t="shared" si="13"/>
        <v>I</v>
      </c>
      <c r="C140" s="78">
        <f t="shared" si="14"/>
        <v>44853.392</v>
      </c>
      <c r="D140" t="str">
        <f t="shared" si="15"/>
        <v>vis</v>
      </c>
      <c r="E140">
        <f>VLOOKUP(C140,Active!C$21:E$951,3,FALSE)</f>
        <v>-482.00042482840769</v>
      </c>
      <c r="F140" s="16" t="s">
        <v>287</v>
      </c>
      <c r="G140" t="str">
        <f t="shared" si="16"/>
        <v>44853.392</v>
      </c>
      <c r="H140" s="78">
        <f t="shared" si="17"/>
        <v>-482</v>
      </c>
      <c r="I140" s="87" t="s">
        <v>674</v>
      </c>
      <c r="J140" s="88" t="s">
        <v>675</v>
      </c>
      <c r="K140" s="87">
        <v>-482</v>
      </c>
      <c r="L140" s="87" t="s">
        <v>388</v>
      </c>
      <c r="M140" s="88" t="s">
        <v>297</v>
      </c>
      <c r="N140" s="88"/>
      <c r="O140" s="89" t="s">
        <v>375</v>
      </c>
      <c r="P140" s="89" t="s">
        <v>676</v>
      </c>
    </row>
    <row r="141" spans="1:16" ht="12.75" customHeight="1">
      <c r="A141" s="78" t="str">
        <f t="shared" si="12"/>
        <v> BRNO 26 </v>
      </c>
      <c r="B141" s="16" t="str">
        <f t="shared" si="13"/>
        <v>I</v>
      </c>
      <c r="C141" s="78">
        <f t="shared" si="14"/>
        <v>44853.392</v>
      </c>
      <c r="D141" t="str">
        <f t="shared" si="15"/>
        <v>vis</v>
      </c>
      <c r="E141">
        <f>VLOOKUP(C141,Active!C$21:E$951,3,FALSE)</f>
        <v>-482.00042482840769</v>
      </c>
      <c r="F141" s="16" t="s">
        <v>287</v>
      </c>
      <c r="G141" t="str">
        <f t="shared" si="16"/>
        <v>44853.392</v>
      </c>
      <c r="H141" s="78">
        <f t="shared" si="17"/>
        <v>-482</v>
      </c>
      <c r="I141" s="87" t="s">
        <v>674</v>
      </c>
      <c r="J141" s="88" t="s">
        <v>675</v>
      </c>
      <c r="K141" s="87">
        <v>-482</v>
      </c>
      <c r="L141" s="87" t="s">
        <v>388</v>
      </c>
      <c r="M141" s="88" t="s">
        <v>297</v>
      </c>
      <c r="N141" s="88"/>
      <c r="O141" s="89" t="s">
        <v>677</v>
      </c>
      <c r="P141" s="89" t="s">
        <v>169</v>
      </c>
    </row>
    <row r="142" spans="1:16" ht="12.75" customHeight="1">
      <c r="A142" s="78" t="str">
        <f t="shared" si="12"/>
        <v> BRNO 26 </v>
      </c>
      <c r="B142" s="16" t="str">
        <f t="shared" si="13"/>
        <v>I</v>
      </c>
      <c r="C142" s="78">
        <f t="shared" si="14"/>
        <v>44853.394999999997</v>
      </c>
      <c r="D142" t="str">
        <f t="shared" si="15"/>
        <v>vis</v>
      </c>
      <c r="E142">
        <f>VLOOKUP(C142,Active!C$21:E$951,3,FALSE)</f>
        <v>-481.99621026084344</v>
      </c>
      <c r="F142" s="16" t="s">
        <v>287</v>
      </c>
      <c r="G142" t="str">
        <f t="shared" si="16"/>
        <v>44853.395</v>
      </c>
      <c r="H142" s="78">
        <f t="shared" si="17"/>
        <v>-482</v>
      </c>
      <c r="I142" s="87" t="s">
        <v>678</v>
      </c>
      <c r="J142" s="88" t="s">
        <v>679</v>
      </c>
      <c r="K142" s="87">
        <v>-482</v>
      </c>
      <c r="L142" s="87" t="s">
        <v>414</v>
      </c>
      <c r="M142" s="88" t="s">
        <v>680</v>
      </c>
      <c r="N142" s="88"/>
      <c r="O142" s="89" t="s">
        <v>681</v>
      </c>
      <c r="P142" s="89" t="s">
        <v>169</v>
      </c>
    </row>
    <row r="143" spans="1:16" ht="12.75" customHeight="1">
      <c r="A143" s="78" t="str">
        <f t="shared" si="12"/>
        <v> BRNO 26 </v>
      </c>
      <c r="B143" s="16" t="str">
        <f t="shared" si="13"/>
        <v>I</v>
      </c>
      <c r="C143" s="78">
        <f t="shared" si="14"/>
        <v>44853.396000000001</v>
      </c>
      <c r="D143" t="str">
        <f t="shared" si="15"/>
        <v>vis</v>
      </c>
      <c r="E143">
        <f>VLOOKUP(C143,Active!C$21:E$951,3,FALSE)</f>
        <v>-481.99480540498189</v>
      </c>
      <c r="F143" s="16" t="s">
        <v>287</v>
      </c>
      <c r="G143" t="str">
        <f t="shared" si="16"/>
        <v>44853.396</v>
      </c>
      <c r="H143" s="78">
        <f t="shared" si="17"/>
        <v>-482</v>
      </c>
      <c r="I143" s="87" t="s">
        <v>682</v>
      </c>
      <c r="J143" s="88" t="s">
        <v>683</v>
      </c>
      <c r="K143" s="87">
        <v>-482</v>
      </c>
      <c r="L143" s="87" t="s">
        <v>296</v>
      </c>
      <c r="M143" s="88" t="s">
        <v>297</v>
      </c>
      <c r="N143" s="88"/>
      <c r="O143" s="89" t="s">
        <v>684</v>
      </c>
      <c r="P143" s="89" t="s">
        <v>169</v>
      </c>
    </row>
    <row r="144" spans="1:16" ht="12.75" customHeight="1">
      <c r="A144" s="78" t="str">
        <f t="shared" si="12"/>
        <v> BRNO 26 </v>
      </c>
      <c r="B144" s="16" t="str">
        <f t="shared" si="13"/>
        <v>I</v>
      </c>
      <c r="C144" s="78">
        <f t="shared" si="14"/>
        <v>44853.398000000001</v>
      </c>
      <c r="D144" t="str">
        <f t="shared" si="15"/>
        <v>vis</v>
      </c>
      <c r="E144">
        <f>VLOOKUP(C144,Active!C$21:E$951,3,FALSE)</f>
        <v>-481.99199569326896</v>
      </c>
      <c r="F144" s="16" t="s">
        <v>287</v>
      </c>
      <c r="G144" t="str">
        <f t="shared" si="16"/>
        <v>44853.398</v>
      </c>
      <c r="H144" s="78">
        <f t="shared" si="17"/>
        <v>-482</v>
      </c>
      <c r="I144" s="87" t="s">
        <v>685</v>
      </c>
      <c r="J144" s="88" t="s">
        <v>686</v>
      </c>
      <c r="K144" s="87">
        <v>-482</v>
      </c>
      <c r="L144" s="87" t="s">
        <v>302</v>
      </c>
      <c r="M144" s="88" t="s">
        <v>297</v>
      </c>
      <c r="N144" s="88"/>
      <c r="O144" s="89" t="s">
        <v>659</v>
      </c>
      <c r="P144" s="89" t="s">
        <v>169</v>
      </c>
    </row>
    <row r="145" spans="1:16" ht="12.75" customHeight="1">
      <c r="A145" s="78" t="str">
        <f t="shared" si="12"/>
        <v> BBS 57 </v>
      </c>
      <c r="B145" s="16" t="str">
        <f t="shared" si="13"/>
        <v>I</v>
      </c>
      <c r="C145" s="78">
        <f t="shared" si="14"/>
        <v>44883.283000000003</v>
      </c>
      <c r="D145" t="str">
        <f t="shared" si="15"/>
        <v>vis</v>
      </c>
      <c r="E145">
        <f>VLOOKUP(C145,Active!C$21:E$951,3,FALSE)</f>
        <v>-440.00787843163363</v>
      </c>
      <c r="F145" s="16" t="s">
        <v>287</v>
      </c>
      <c r="G145" t="str">
        <f t="shared" si="16"/>
        <v>44883.283</v>
      </c>
      <c r="H145" s="78">
        <f t="shared" si="17"/>
        <v>-440</v>
      </c>
      <c r="I145" s="87" t="s">
        <v>687</v>
      </c>
      <c r="J145" s="88" t="s">
        <v>688</v>
      </c>
      <c r="K145" s="87">
        <v>-440</v>
      </c>
      <c r="L145" s="87" t="s">
        <v>635</v>
      </c>
      <c r="M145" s="88" t="s">
        <v>297</v>
      </c>
      <c r="N145" s="88"/>
      <c r="O145" s="89" t="s">
        <v>689</v>
      </c>
      <c r="P145" s="89" t="s">
        <v>676</v>
      </c>
    </row>
    <row r="146" spans="1:16" ht="12.75" customHeight="1">
      <c r="A146" s="78" t="str">
        <f t="shared" si="12"/>
        <v> BBS 57 </v>
      </c>
      <c r="B146" s="16" t="str">
        <f t="shared" si="13"/>
        <v>I</v>
      </c>
      <c r="C146" s="78">
        <f t="shared" si="14"/>
        <v>44890.41</v>
      </c>
      <c r="D146" t="str">
        <f t="shared" si="15"/>
        <v>vis</v>
      </c>
      <c r="E146">
        <f>VLOOKUP(C146,Active!C$21:E$951,3,FALSE)</f>
        <v>-429.99547074471133</v>
      </c>
      <c r="F146" s="16" t="s">
        <v>287</v>
      </c>
      <c r="G146" t="str">
        <f t="shared" si="16"/>
        <v>44890.410</v>
      </c>
      <c r="H146" s="78">
        <f t="shared" si="17"/>
        <v>-430</v>
      </c>
      <c r="I146" s="87" t="s">
        <v>690</v>
      </c>
      <c r="J146" s="88" t="s">
        <v>691</v>
      </c>
      <c r="K146" s="87">
        <v>-430</v>
      </c>
      <c r="L146" s="87" t="s">
        <v>414</v>
      </c>
      <c r="M146" s="88" t="s">
        <v>297</v>
      </c>
      <c r="N146" s="88"/>
      <c r="O146" s="89" t="s">
        <v>375</v>
      </c>
      <c r="P146" s="89" t="s">
        <v>676</v>
      </c>
    </row>
    <row r="147" spans="1:16" ht="12.75" customHeight="1">
      <c r="A147" s="78" t="str">
        <f t="shared" si="12"/>
        <v> BBS 57 </v>
      </c>
      <c r="B147" s="16" t="str">
        <f t="shared" si="13"/>
        <v>I</v>
      </c>
      <c r="C147" s="78">
        <f t="shared" si="14"/>
        <v>44893.254999999997</v>
      </c>
      <c r="D147" t="str">
        <f t="shared" si="15"/>
        <v>vis</v>
      </c>
      <c r="E147">
        <f>VLOOKUP(C147,Active!C$21:E$951,3,FALSE)</f>
        <v>-425.99865583391704</v>
      </c>
      <c r="F147" s="16" t="s">
        <v>287</v>
      </c>
      <c r="G147" t="str">
        <f t="shared" si="16"/>
        <v>44893.255</v>
      </c>
      <c r="H147" s="78">
        <f t="shared" si="17"/>
        <v>-426</v>
      </c>
      <c r="I147" s="87" t="s">
        <v>692</v>
      </c>
      <c r="J147" s="88" t="s">
        <v>693</v>
      </c>
      <c r="K147" s="87">
        <v>-426</v>
      </c>
      <c r="L147" s="87" t="s">
        <v>309</v>
      </c>
      <c r="M147" s="88" t="s">
        <v>297</v>
      </c>
      <c r="N147" s="88"/>
      <c r="O147" s="89" t="s">
        <v>689</v>
      </c>
      <c r="P147" s="89" t="s">
        <v>676</v>
      </c>
    </row>
    <row r="148" spans="1:16" ht="12.75" customHeight="1">
      <c r="A148" s="78" t="str">
        <f t="shared" si="12"/>
        <v> BBS 57 </v>
      </c>
      <c r="B148" s="16" t="str">
        <f t="shared" si="13"/>
        <v>I</v>
      </c>
      <c r="C148" s="78">
        <f t="shared" si="14"/>
        <v>44900.387000000002</v>
      </c>
      <c r="D148" t="str">
        <f t="shared" si="15"/>
        <v>vis</v>
      </c>
      <c r="E148">
        <f>VLOOKUP(C148,Active!C$21:E$951,3,FALSE)</f>
        <v>-415.97922386770739</v>
      </c>
      <c r="F148" s="16" t="s">
        <v>287</v>
      </c>
      <c r="G148" t="str">
        <f t="shared" si="16"/>
        <v>44900.387</v>
      </c>
      <c r="H148" s="78">
        <f t="shared" si="17"/>
        <v>-416</v>
      </c>
      <c r="I148" s="87" t="s">
        <v>694</v>
      </c>
      <c r="J148" s="88" t="s">
        <v>695</v>
      </c>
      <c r="K148" s="87">
        <v>-416</v>
      </c>
      <c r="L148" s="87" t="s">
        <v>696</v>
      </c>
      <c r="M148" s="88" t="s">
        <v>297</v>
      </c>
      <c r="N148" s="88"/>
      <c r="O148" s="89" t="s">
        <v>595</v>
      </c>
      <c r="P148" s="89" t="s">
        <v>676</v>
      </c>
    </row>
    <row r="149" spans="1:16" ht="12.75" customHeight="1">
      <c r="A149" s="78" t="str">
        <f t="shared" si="12"/>
        <v> BBS 57 </v>
      </c>
      <c r="B149" s="16" t="str">
        <f t="shared" si="13"/>
        <v>I</v>
      </c>
      <c r="C149" s="78">
        <f t="shared" si="14"/>
        <v>44910.33</v>
      </c>
      <c r="D149" t="str">
        <f t="shared" si="15"/>
        <v>vis</v>
      </c>
      <c r="E149">
        <f>VLOOKUP(C149,Active!C$21:E$951,3,FALSE)</f>
        <v>-402.01074208981271</v>
      </c>
      <c r="F149" s="16" t="s">
        <v>287</v>
      </c>
      <c r="G149" t="str">
        <f t="shared" si="16"/>
        <v>44910.330</v>
      </c>
      <c r="H149" s="78">
        <f t="shared" si="17"/>
        <v>-402</v>
      </c>
      <c r="I149" s="87" t="s">
        <v>697</v>
      </c>
      <c r="J149" s="88" t="s">
        <v>698</v>
      </c>
      <c r="K149" s="87">
        <v>-402</v>
      </c>
      <c r="L149" s="87" t="s">
        <v>522</v>
      </c>
      <c r="M149" s="88" t="s">
        <v>297</v>
      </c>
      <c r="N149" s="88"/>
      <c r="O149" s="89" t="s">
        <v>689</v>
      </c>
      <c r="P149" s="89" t="s">
        <v>676</v>
      </c>
    </row>
    <row r="150" spans="1:16" ht="12.75" customHeight="1">
      <c r="A150" s="78" t="str">
        <f t="shared" si="12"/>
        <v> BBS 57 </v>
      </c>
      <c r="B150" s="16" t="str">
        <f t="shared" si="13"/>
        <v>I</v>
      </c>
      <c r="C150" s="78">
        <f t="shared" si="14"/>
        <v>44925.284</v>
      </c>
      <c r="D150" t="str">
        <f t="shared" si="15"/>
        <v>vis</v>
      </c>
      <c r="E150">
        <f>VLOOKUP(C150,Active!C$21:E$951,3,FALSE)</f>
        <v>-381.00252761665348</v>
      </c>
      <c r="F150" s="16" t="s">
        <v>287</v>
      </c>
      <c r="G150" t="str">
        <f t="shared" si="16"/>
        <v>44925.284</v>
      </c>
      <c r="H150" s="78">
        <f t="shared" si="17"/>
        <v>-381</v>
      </c>
      <c r="I150" s="87" t="s">
        <v>699</v>
      </c>
      <c r="J150" s="88" t="s">
        <v>700</v>
      </c>
      <c r="K150" s="87">
        <v>-381</v>
      </c>
      <c r="L150" s="87" t="s">
        <v>364</v>
      </c>
      <c r="M150" s="88" t="s">
        <v>297</v>
      </c>
      <c r="N150" s="88"/>
      <c r="O150" s="89" t="s">
        <v>375</v>
      </c>
      <c r="P150" s="89" t="s">
        <v>676</v>
      </c>
    </row>
    <row r="151" spans="1:16" ht="12.75" customHeight="1">
      <c r="A151" s="78" t="str">
        <f t="shared" si="12"/>
        <v> AOEB 2 </v>
      </c>
      <c r="B151" s="16" t="str">
        <f t="shared" si="13"/>
        <v>I</v>
      </c>
      <c r="C151" s="78">
        <f t="shared" si="14"/>
        <v>45170.858</v>
      </c>
      <c r="D151" t="str">
        <f t="shared" si="15"/>
        <v>vis</v>
      </c>
      <c r="E151">
        <f>VLOOKUP(C151,Active!C$21:E$951,3,FALSE)</f>
        <v>-36.00645559362659</v>
      </c>
      <c r="F151" s="16" t="s">
        <v>287</v>
      </c>
      <c r="G151" t="str">
        <f t="shared" si="16"/>
        <v>45170.858</v>
      </c>
      <c r="H151" s="78">
        <f t="shared" si="17"/>
        <v>-36</v>
      </c>
      <c r="I151" s="87" t="s">
        <v>701</v>
      </c>
      <c r="J151" s="88" t="s">
        <v>702</v>
      </c>
      <c r="K151" s="87">
        <v>-36</v>
      </c>
      <c r="L151" s="87" t="s">
        <v>448</v>
      </c>
      <c r="M151" s="88" t="s">
        <v>297</v>
      </c>
      <c r="N151" s="88"/>
      <c r="O151" s="89" t="s">
        <v>475</v>
      </c>
      <c r="P151" s="89" t="s">
        <v>469</v>
      </c>
    </row>
    <row r="152" spans="1:16" ht="12.75" customHeight="1">
      <c r="A152" s="78" t="str">
        <f t="shared" si="12"/>
        <v>IBVS 2385 </v>
      </c>
      <c r="B152" s="16" t="str">
        <f t="shared" si="13"/>
        <v>I</v>
      </c>
      <c r="C152" s="78">
        <f t="shared" si="14"/>
        <v>45196.487000000001</v>
      </c>
      <c r="D152" t="str">
        <f t="shared" si="15"/>
        <v>vis</v>
      </c>
      <c r="E152">
        <f>VLOOKUP(C152,Active!C$21:E$951,3,FALSE)</f>
        <v>-1.4048558513451044E-3</v>
      </c>
      <c r="F152" s="16" t="s">
        <v>287</v>
      </c>
      <c r="G152" t="str">
        <f t="shared" si="16"/>
        <v>45196.4870</v>
      </c>
      <c r="H152" s="78">
        <f t="shared" si="17"/>
        <v>0</v>
      </c>
      <c r="I152" s="87" t="s">
        <v>703</v>
      </c>
      <c r="J152" s="88" t="s">
        <v>704</v>
      </c>
      <c r="K152" s="87">
        <v>0</v>
      </c>
      <c r="L152" s="87" t="s">
        <v>705</v>
      </c>
      <c r="M152" s="88" t="s">
        <v>328</v>
      </c>
      <c r="N152" s="88" t="s">
        <v>329</v>
      </c>
      <c r="O152" s="89" t="s">
        <v>706</v>
      </c>
      <c r="P152" s="90" t="s">
        <v>707</v>
      </c>
    </row>
    <row r="153" spans="1:16" ht="12.75" customHeight="1">
      <c r="A153" s="78" t="str">
        <f t="shared" si="12"/>
        <v> BRNO 26 </v>
      </c>
      <c r="B153" s="16" t="str">
        <f t="shared" si="13"/>
        <v>I</v>
      </c>
      <c r="C153" s="78">
        <f t="shared" si="14"/>
        <v>45201.468999999997</v>
      </c>
      <c r="D153" t="str">
        <f t="shared" si="15"/>
        <v>vis</v>
      </c>
      <c r="E153">
        <f>VLOOKUP(C153,Active!C$21:E$951,3,FALSE)</f>
        <v>6.9975870195811156</v>
      </c>
      <c r="F153" s="16" t="s">
        <v>287</v>
      </c>
      <c r="G153" t="str">
        <f t="shared" si="16"/>
        <v>45201.469</v>
      </c>
      <c r="H153" s="78">
        <f t="shared" si="17"/>
        <v>7</v>
      </c>
      <c r="I153" s="87" t="s">
        <v>708</v>
      </c>
      <c r="J153" s="88" t="s">
        <v>709</v>
      </c>
      <c r="K153" s="87">
        <v>7</v>
      </c>
      <c r="L153" s="87" t="s">
        <v>364</v>
      </c>
      <c r="M153" s="88" t="s">
        <v>297</v>
      </c>
      <c r="N153" s="88"/>
      <c r="O153" s="89" t="s">
        <v>710</v>
      </c>
      <c r="P153" s="89" t="s">
        <v>169</v>
      </c>
    </row>
    <row r="154" spans="1:16" ht="12.75" customHeight="1">
      <c r="A154" s="78" t="str">
        <f t="shared" si="12"/>
        <v> BRNO 26 </v>
      </c>
      <c r="B154" s="16" t="str">
        <f t="shared" si="13"/>
        <v>I</v>
      </c>
      <c r="C154" s="78">
        <f t="shared" si="14"/>
        <v>45201.47</v>
      </c>
      <c r="D154" t="str">
        <f t="shared" si="15"/>
        <v>vis</v>
      </c>
      <c r="E154">
        <f>VLOOKUP(C154,Active!C$21:E$951,3,FALSE)</f>
        <v>6.9989918754426821</v>
      </c>
      <c r="F154" s="16" t="s">
        <v>287</v>
      </c>
      <c r="G154" t="str">
        <f t="shared" si="16"/>
        <v>45201.470</v>
      </c>
      <c r="H154" s="78">
        <f t="shared" si="17"/>
        <v>7</v>
      </c>
      <c r="I154" s="87" t="s">
        <v>711</v>
      </c>
      <c r="J154" s="88" t="s">
        <v>712</v>
      </c>
      <c r="K154" s="87">
        <v>7</v>
      </c>
      <c r="L154" s="87" t="s">
        <v>426</v>
      </c>
      <c r="M154" s="88" t="s">
        <v>297</v>
      </c>
      <c r="N154" s="88"/>
      <c r="O154" s="89" t="s">
        <v>713</v>
      </c>
      <c r="P154" s="89" t="s">
        <v>169</v>
      </c>
    </row>
    <row r="155" spans="1:16" ht="12.75" customHeight="1">
      <c r="A155" s="78" t="str">
        <f t="shared" si="12"/>
        <v> BBS 62 </v>
      </c>
      <c r="B155" s="16" t="str">
        <f t="shared" si="13"/>
        <v>I</v>
      </c>
      <c r="C155" s="78">
        <f t="shared" si="14"/>
        <v>45201.472000000002</v>
      </c>
      <c r="D155" t="str">
        <f t="shared" si="15"/>
        <v>vis</v>
      </c>
      <c r="E155">
        <f>VLOOKUP(C155,Active!C$21:E$951,3,FALSE)</f>
        <v>7.0018015871555939</v>
      </c>
      <c r="F155" s="16" t="s">
        <v>287</v>
      </c>
      <c r="G155" t="str">
        <f t="shared" si="16"/>
        <v>45201.472</v>
      </c>
      <c r="H155" s="78">
        <f t="shared" si="17"/>
        <v>7</v>
      </c>
      <c r="I155" s="87" t="s">
        <v>714</v>
      </c>
      <c r="J155" s="88" t="s">
        <v>715</v>
      </c>
      <c r="K155" s="87">
        <v>7</v>
      </c>
      <c r="L155" s="87" t="s">
        <v>309</v>
      </c>
      <c r="M155" s="88" t="s">
        <v>297</v>
      </c>
      <c r="N155" s="88"/>
      <c r="O155" s="89" t="s">
        <v>375</v>
      </c>
      <c r="P155" s="89" t="s">
        <v>716</v>
      </c>
    </row>
    <row r="156" spans="1:16" ht="12.75" customHeight="1">
      <c r="A156" s="78" t="str">
        <f t="shared" si="12"/>
        <v> BRNO 26 </v>
      </c>
      <c r="B156" s="16" t="str">
        <f t="shared" si="13"/>
        <v>I</v>
      </c>
      <c r="C156" s="78">
        <f t="shared" si="14"/>
        <v>45228.52</v>
      </c>
      <c r="D156" t="str">
        <f t="shared" si="15"/>
        <v>vis</v>
      </c>
      <c r="E156">
        <f>VLOOKUP(C156,Active!C$21:E$951,3,FALSE)</f>
        <v>45.000342784827843</v>
      </c>
      <c r="F156" s="16" t="s">
        <v>287</v>
      </c>
      <c r="G156" t="str">
        <f t="shared" si="16"/>
        <v>45228.520</v>
      </c>
      <c r="H156" s="78">
        <f t="shared" si="17"/>
        <v>45</v>
      </c>
      <c r="I156" s="87" t="s">
        <v>717</v>
      </c>
      <c r="J156" s="88" t="s">
        <v>718</v>
      </c>
      <c r="K156" s="87">
        <v>45</v>
      </c>
      <c r="L156" s="87" t="s">
        <v>398</v>
      </c>
      <c r="M156" s="88" t="s">
        <v>297</v>
      </c>
      <c r="N156" s="88"/>
      <c r="O156" s="89" t="s">
        <v>684</v>
      </c>
      <c r="P156" s="89" t="s">
        <v>169</v>
      </c>
    </row>
    <row r="157" spans="1:16" ht="12.75" customHeight="1">
      <c r="A157" s="78" t="str">
        <f t="shared" si="12"/>
        <v> BRNO 26 </v>
      </c>
      <c r="B157" s="16" t="str">
        <f t="shared" si="13"/>
        <v>I</v>
      </c>
      <c r="C157" s="78">
        <f t="shared" si="14"/>
        <v>45228.523000000001</v>
      </c>
      <c r="D157" t="str">
        <f t="shared" si="15"/>
        <v>vis</v>
      </c>
      <c r="E157">
        <f>VLOOKUP(C157,Active!C$21:E$951,3,FALSE)</f>
        <v>45.004557352402323</v>
      </c>
      <c r="F157" s="16" t="s">
        <v>287</v>
      </c>
      <c r="G157" t="str">
        <f t="shared" si="16"/>
        <v>45228.523</v>
      </c>
      <c r="H157" s="78">
        <f t="shared" si="17"/>
        <v>45</v>
      </c>
      <c r="I157" s="87" t="s">
        <v>719</v>
      </c>
      <c r="J157" s="88" t="s">
        <v>720</v>
      </c>
      <c r="K157" s="87">
        <v>45</v>
      </c>
      <c r="L157" s="87" t="s">
        <v>414</v>
      </c>
      <c r="M157" s="88" t="s">
        <v>297</v>
      </c>
      <c r="N157" s="88"/>
      <c r="O157" s="89" t="s">
        <v>721</v>
      </c>
      <c r="P157" s="89" t="s">
        <v>169</v>
      </c>
    </row>
    <row r="158" spans="1:16" ht="12.75" customHeight="1">
      <c r="A158" s="78" t="str">
        <f t="shared" si="12"/>
        <v> BBS 63 </v>
      </c>
      <c r="B158" s="16" t="str">
        <f t="shared" si="13"/>
        <v>I</v>
      </c>
      <c r="C158" s="78">
        <f t="shared" si="14"/>
        <v>45231.368999999999</v>
      </c>
      <c r="D158" t="str">
        <f t="shared" si="15"/>
        <v>vis</v>
      </c>
      <c r="E158">
        <f>VLOOKUP(C158,Active!C$21:E$951,3,FALSE)</f>
        <v>49.002777119058194</v>
      </c>
      <c r="F158" s="16" t="s">
        <v>287</v>
      </c>
      <c r="G158" t="str">
        <f t="shared" si="16"/>
        <v>45231.369</v>
      </c>
      <c r="H158" s="78">
        <f t="shared" si="17"/>
        <v>49</v>
      </c>
      <c r="I158" s="87" t="s">
        <v>722</v>
      </c>
      <c r="J158" s="88" t="s">
        <v>723</v>
      </c>
      <c r="K158" s="87">
        <v>49</v>
      </c>
      <c r="L158" s="87" t="s">
        <v>358</v>
      </c>
      <c r="M158" s="88" t="s">
        <v>297</v>
      </c>
      <c r="N158" s="88"/>
      <c r="O158" s="89" t="s">
        <v>595</v>
      </c>
      <c r="P158" s="89" t="s">
        <v>724</v>
      </c>
    </row>
    <row r="159" spans="1:16" ht="12.75" customHeight="1">
      <c r="A159" s="78" t="str">
        <f t="shared" si="12"/>
        <v> AOEB 2 </v>
      </c>
      <c r="B159" s="16" t="str">
        <f t="shared" si="13"/>
        <v>I</v>
      </c>
      <c r="C159" s="78">
        <f t="shared" si="14"/>
        <v>45235.644999999997</v>
      </c>
      <c r="D159" t="str">
        <f t="shared" si="15"/>
        <v>vis</v>
      </c>
      <c r="E159">
        <f>VLOOKUP(C159,Active!C$21:E$951,3,FALSE)</f>
        <v>55.009940760037189</v>
      </c>
      <c r="F159" s="16" t="s">
        <v>287</v>
      </c>
      <c r="G159" t="str">
        <f t="shared" si="16"/>
        <v>45235.645</v>
      </c>
      <c r="H159" s="78">
        <f t="shared" si="17"/>
        <v>55</v>
      </c>
      <c r="I159" s="87" t="s">
        <v>725</v>
      </c>
      <c r="J159" s="88" t="s">
        <v>726</v>
      </c>
      <c r="K159" s="87">
        <v>55</v>
      </c>
      <c r="L159" s="87" t="s">
        <v>663</v>
      </c>
      <c r="M159" s="88" t="s">
        <v>297</v>
      </c>
      <c r="N159" s="88"/>
      <c r="O159" s="89" t="s">
        <v>468</v>
      </c>
      <c r="P159" s="89" t="s">
        <v>469</v>
      </c>
    </row>
    <row r="160" spans="1:16" ht="12.75" customHeight="1">
      <c r="A160" s="78" t="str">
        <f t="shared" si="12"/>
        <v> BRNO 26 </v>
      </c>
      <c r="B160" s="16" t="str">
        <f t="shared" si="13"/>
        <v>I</v>
      </c>
      <c r="C160" s="78">
        <f t="shared" si="14"/>
        <v>45258.408000000003</v>
      </c>
      <c r="D160" t="str">
        <f t="shared" si="15"/>
        <v>vis</v>
      </c>
      <c r="E160">
        <f>VLOOKUP(C160,Active!C$21:E$951,3,FALSE)</f>
        <v>86.988674614037663</v>
      </c>
      <c r="F160" s="16" t="s">
        <v>287</v>
      </c>
      <c r="G160" t="str">
        <f t="shared" si="16"/>
        <v>45258.408</v>
      </c>
      <c r="H160" s="78">
        <f t="shared" si="17"/>
        <v>87</v>
      </c>
      <c r="I160" s="87" t="s">
        <v>727</v>
      </c>
      <c r="J160" s="88" t="s">
        <v>728</v>
      </c>
      <c r="K160" s="87">
        <v>87</v>
      </c>
      <c r="L160" s="87" t="s">
        <v>522</v>
      </c>
      <c r="M160" s="88" t="s">
        <v>297</v>
      </c>
      <c r="N160" s="88"/>
      <c r="O160" s="89" t="s">
        <v>729</v>
      </c>
      <c r="P160" s="89" t="s">
        <v>169</v>
      </c>
    </row>
    <row r="161" spans="1:16" ht="12.75" customHeight="1">
      <c r="A161" s="78" t="str">
        <f t="shared" si="12"/>
        <v> BRNO 26 </v>
      </c>
      <c r="B161" s="16" t="str">
        <f t="shared" si="13"/>
        <v>I</v>
      </c>
      <c r="C161" s="78">
        <f t="shared" si="14"/>
        <v>45258.417999999998</v>
      </c>
      <c r="D161" t="str">
        <f t="shared" si="15"/>
        <v>vis</v>
      </c>
      <c r="E161">
        <f>VLOOKUP(C161,Active!C$21:E$951,3,FALSE)</f>
        <v>87.002723172591999</v>
      </c>
      <c r="F161" s="16" t="s">
        <v>287</v>
      </c>
      <c r="G161" t="str">
        <f t="shared" si="16"/>
        <v>45258.418</v>
      </c>
      <c r="H161" s="78">
        <f t="shared" si="17"/>
        <v>87</v>
      </c>
      <c r="I161" s="87" t="s">
        <v>730</v>
      </c>
      <c r="J161" s="88" t="s">
        <v>731</v>
      </c>
      <c r="K161" s="87">
        <v>87</v>
      </c>
      <c r="L161" s="87" t="s">
        <v>358</v>
      </c>
      <c r="M161" s="88" t="s">
        <v>297</v>
      </c>
      <c r="N161" s="88"/>
      <c r="O161" s="89" t="s">
        <v>732</v>
      </c>
      <c r="P161" s="89" t="s">
        <v>169</v>
      </c>
    </row>
    <row r="162" spans="1:16" ht="12.75" customHeight="1">
      <c r="A162" s="78" t="str">
        <f t="shared" si="12"/>
        <v> BRNO 26 </v>
      </c>
      <c r="B162" s="16" t="str">
        <f t="shared" si="13"/>
        <v>I</v>
      </c>
      <c r="C162" s="78">
        <f t="shared" si="14"/>
        <v>45258.421999999999</v>
      </c>
      <c r="D162" t="str">
        <f t="shared" si="15"/>
        <v>vis</v>
      </c>
      <c r="E162">
        <f>VLOOKUP(C162,Active!C$21:E$951,3,FALSE)</f>
        <v>87.008342596017826</v>
      </c>
      <c r="F162" s="16" t="s">
        <v>287</v>
      </c>
      <c r="G162" t="str">
        <f t="shared" si="16"/>
        <v>45258.422</v>
      </c>
      <c r="H162" s="78">
        <f t="shared" si="17"/>
        <v>87</v>
      </c>
      <c r="I162" s="87" t="s">
        <v>733</v>
      </c>
      <c r="J162" s="88" t="s">
        <v>734</v>
      </c>
      <c r="K162" s="87">
        <v>87</v>
      </c>
      <c r="L162" s="87" t="s">
        <v>302</v>
      </c>
      <c r="M162" s="88" t="s">
        <v>297</v>
      </c>
      <c r="N162" s="88"/>
      <c r="O162" s="89" t="s">
        <v>735</v>
      </c>
      <c r="P162" s="89" t="s">
        <v>169</v>
      </c>
    </row>
    <row r="163" spans="1:16" ht="12.75" customHeight="1">
      <c r="A163" s="78" t="str">
        <f t="shared" si="12"/>
        <v> BRNO 26 </v>
      </c>
      <c r="B163" s="16" t="str">
        <f t="shared" si="13"/>
        <v>I</v>
      </c>
      <c r="C163" s="78">
        <f t="shared" si="14"/>
        <v>45554.521000000001</v>
      </c>
      <c r="D163" t="str">
        <f t="shared" si="15"/>
        <v>vis</v>
      </c>
      <c r="E163">
        <f>VLOOKUP(C163,Active!C$21:E$951,3,FALSE)</f>
        <v>502.98475675202252</v>
      </c>
      <c r="F163" s="16" t="s">
        <v>287</v>
      </c>
      <c r="G163" t="str">
        <f t="shared" si="16"/>
        <v>45554.521</v>
      </c>
      <c r="H163" s="78">
        <f t="shared" si="17"/>
        <v>503</v>
      </c>
      <c r="I163" s="87" t="s">
        <v>736</v>
      </c>
      <c r="J163" s="88" t="s">
        <v>737</v>
      </c>
      <c r="K163" s="87">
        <v>503</v>
      </c>
      <c r="L163" s="87" t="s">
        <v>738</v>
      </c>
      <c r="M163" s="88" t="s">
        <v>297</v>
      </c>
      <c r="N163" s="88"/>
      <c r="O163" s="89" t="s">
        <v>739</v>
      </c>
      <c r="P163" s="89" t="s">
        <v>169</v>
      </c>
    </row>
    <row r="164" spans="1:16" ht="12.75" customHeight="1">
      <c r="A164" s="78" t="str">
        <f t="shared" si="12"/>
        <v> BRNO 26 </v>
      </c>
      <c r="B164" s="16" t="str">
        <f t="shared" si="13"/>
        <v>I</v>
      </c>
      <c r="C164" s="78">
        <f t="shared" si="14"/>
        <v>45554.521999999997</v>
      </c>
      <c r="D164" t="str">
        <f t="shared" si="15"/>
        <v>vis</v>
      </c>
      <c r="E164">
        <f>VLOOKUP(C164,Active!C$21:E$951,3,FALSE)</f>
        <v>502.9861616078739</v>
      </c>
      <c r="F164" s="16" t="s">
        <v>287</v>
      </c>
      <c r="G164" t="str">
        <f t="shared" si="16"/>
        <v>45554.522</v>
      </c>
      <c r="H164" s="78">
        <f t="shared" si="17"/>
        <v>503</v>
      </c>
      <c r="I164" s="87" t="s">
        <v>740</v>
      </c>
      <c r="J164" s="88" t="s">
        <v>741</v>
      </c>
      <c r="K164" s="87">
        <v>503</v>
      </c>
      <c r="L164" s="87" t="s">
        <v>742</v>
      </c>
      <c r="M164" s="88" t="s">
        <v>297</v>
      </c>
      <c r="N164" s="88"/>
      <c r="O164" s="89" t="s">
        <v>743</v>
      </c>
      <c r="P164" s="89" t="s">
        <v>169</v>
      </c>
    </row>
    <row r="165" spans="1:16" ht="12.75" customHeight="1">
      <c r="A165" s="78" t="str">
        <f t="shared" si="12"/>
        <v> BRNO 26 </v>
      </c>
      <c r="B165" s="16" t="str">
        <f t="shared" si="13"/>
        <v>I</v>
      </c>
      <c r="C165" s="78">
        <f t="shared" si="14"/>
        <v>45554.527000000002</v>
      </c>
      <c r="D165" t="str">
        <f t="shared" si="15"/>
        <v>vis</v>
      </c>
      <c r="E165">
        <f>VLOOKUP(C165,Active!C$21:E$951,3,FALSE)</f>
        <v>502.99318588716125</v>
      </c>
      <c r="F165" s="16" t="s">
        <v>287</v>
      </c>
      <c r="G165" t="str">
        <f t="shared" si="16"/>
        <v>45554.527</v>
      </c>
      <c r="H165" s="78">
        <f t="shared" si="17"/>
        <v>503</v>
      </c>
      <c r="I165" s="87" t="s">
        <v>744</v>
      </c>
      <c r="J165" s="88" t="s">
        <v>745</v>
      </c>
      <c r="K165" s="87">
        <v>503</v>
      </c>
      <c r="L165" s="87" t="s">
        <v>448</v>
      </c>
      <c r="M165" s="88" t="s">
        <v>297</v>
      </c>
      <c r="N165" s="88"/>
      <c r="O165" s="89" t="s">
        <v>713</v>
      </c>
      <c r="P165" s="89" t="s">
        <v>169</v>
      </c>
    </row>
    <row r="166" spans="1:16" ht="12.75" customHeight="1">
      <c r="A166" s="78" t="str">
        <f t="shared" si="12"/>
        <v> BRNO 26 </v>
      </c>
      <c r="B166" s="16" t="str">
        <f t="shared" si="13"/>
        <v>I</v>
      </c>
      <c r="C166" s="78">
        <f t="shared" si="14"/>
        <v>45579.447</v>
      </c>
      <c r="D166" t="str">
        <f t="shared" si="15"/>
        <v>vis</v>
      </c>
      <c r="E166">
        <f>VLOOKUP(C166,Active!C$21:E$951,3,FALSE)</f>
        <v>538.00219382290857</v>
      </c>
      <c r="F166" s="16" t="s">
        <v>287</v>
      </c>
      <c r="G166" t="str">
        <f t="shared" si="16"/>
        <v>45579.447</v>
      </c>
      <c r="H166" s="78">
        <f t="shared" si="17"/>
        <v>538</v>
      </c>
      <c r="I166" s="87" t="s">
        <v>746</v>
      </c>
      <c r="J166" s="88" t="s">
        <v>747</v>
      </c>
      <c r="K166" s="87">
        <v>538</v>
      </c>
      <c r="L166" s="87" t="s">
        <v>358</v>
      </c>
      <c r="M166" s="88" t="s">
        <v>297</v>
      </c>
      <c r="N166" s="88"/>
      <c r="O166" s="89" t="s">
        <v>713</v>
      </c>
      <c r="P166" s="89" t="s">
        <v>169</v>
      </c>
    </row>
    <row r="167" spans="1:16" ht="12.75" customHeight="1">
      <c r="A167" s="78" t="str">
        <f t="shared" si="12"/>
        <v> MVS 10.104 </v>
      </c>
      <c r="B167" s="16" t="str">
        <f t="shared" si="13"/>
        <v>I</v>
      </c>
      <c r="C167" s="78">
        <f t="shared" si="14"/>
        <v>45609.34</v>
      </c>
      <c r="D167" t="str">
        <f t="shared" si="15"/>
        <v>vis</v>
      </c>
      <c r="E167">
        <f>VLOOKUP(C167,Active!C$21:E$951,3,FALSE)</f>
        <v>579.99754993138538</v>
      </c>
      <c r="F167" s="16" t="s">
        <v>287</v>
      </c>
      <c r="G167" t="str">
        <f t="shared" si="16"/>
        <v>45609.340</v>
      </c>
      <c r="H167" s="78">
        <f t="shared" si="17"/>
        <v>580</v>
      </c>
      <c r="I167" s="87" t="s">
        <v>748</v>
      </c>
      <c r="J167" s="88" t="s">
        <v>749</v>
      </c>
      <c r="K167" s="87">
        <v>580</v>
      </c>
      <c r="L167" s="87" t="s">
        <v>364</v>
      </c>
      <c r="M167" s="88" t="s">
        <v>680</v>
      </c>
      <c r="N167" s="88"/>
      <c r="O167" s="89" t="s">
        <v>750</v>
      </c>
      <c r="P167" s="89" t="s">
        <v>751</v>
      </c>
    </row>
    <row r="168" spans="1:16" ht="12.75" customHeight="1">
      <c r="A168" s="78" t="str">
        <f t="shared" si="12"/>
        <v> BRNO 26 </v>
      </c>
      <c r="B168" s="16" t="str">
        <f t="shared" si="13"/>
        <v>I</v>
      </c>
      <c r="C168" s="78">
        <f t="shared" si="14"/>
        <v>45609.343999999997</v>
      </c>
      <c r="D168" t="str">
        <f t="shared" si="15"/>
        <v>vis</v>
      </c>
      <c r="E168">
        <f>VLOOKUP(C168,Active!C$21:E$951,3,FALSE)</f>
        <v>580.00316935481112</v>
      </c>
      <c r="F168" s="16" t="s">
        <v>287</v>
      </c>
      <c r="G168" t="str">
        <f t="shared" si="16"/>
        <v>45609.344</v>
      </c>
      <c r="H168" s="78">
        <f t="shared" si="17"/>
        <v>580</v>
      </c>
      <c r="I168" s="87" t="s">
        <v>752</v>
      </c>
      <c r="J168" s="88" t="s">
        <v>753</v>
      </c>
      <c r="K168" s="87">
        <v>580</v>
      </c>
      <c r="L168" s="87" t="s">
        <v>358</v>
      </c>
      <c r="M168" s="88" t="s">
        <v>297</v>
      </c>
      <c r="N168" s="88"/>
      <c r="O168" s="89" t="s">
        <v>735</v>
      </c>
      <c r="P168" s="89" t="s">
        <v>169</v>
      </c>
    </row>
    <row r="169" spans="1:16" ht="12.75" customHeight="1">
      <c r="A169" s="78" t="str">
        <f t="shared" si="12"/>
        <v> BRNO 26 </v>
      </c>
      <c r="B169" s="16" t="str">
        <f t="shared" si="13"/>
        <v>I</v>
      </c>
      <c r="C169" s="78">
        <f t="shared" si="14"/>
        <v>45621.445</v>
      </c>
      <c r="D169" t="str">
        <f t="shared" si="15"/>
        <v>vis</v>
      </c>
      <c r="E169">
        <f>VLOOKUP(C169,Active!C$21:E$951,3,FALSE)</f>
        <v>597.00333007032452</v>
      </c>
      <c r="F169" s="16" t="s">
        <v>287</v>
      </c>
      <c r="G169" t="str">
        <f t="shared" si="16"/>
        <v>45621.445</v>
      </c>
      <c r="H169" s="78">
        <f t="shared" si="17"/>
        <v>597</v>
      </c>
      <c r="I169" s="87" t="s">
        <v>754</v>
      </c>
      <c r="J169" s="88" t="s">
        <v>755</v>
      </c>
      <c r="K169" s="87">
        <v>597</v>
      </c>
      <c r="L169" s="87" t="s">
        <v>358</v>
      </c>
      <c r="M169" s="88" t="s">
        <v>297</v>
      </c>
      <c r="N169" s="88"/>
      <c r="O169" s="89" t="s">
        <v>756</v>
      </c>
      <c r="P169" s="89" t="s">
        <v>169</v>
      </c>
    </row>
    <row r="170" spans="1:16" ht="12.75" customHeight="1">
      <c r="A170" s="78" t="str">
        <f t="shared" si="12"/>
        <v> BBS 69 </v>
      </c>
      <c r="B170" s="16" t="str">
        <f t="shared" si="13"/>
        <v>I</v>
      </c>
      <c r="C170" s="78">
        <f t="shared" si="14"/>
        <v>45624.292000000001</v>
      </c>
      <c r="D170" t="str">
        <f t="shared" si="15"/>
        <v>vis</v>
      </c>
      <c r="E170">
        <f>VLOOKUP(C170,Active!C$21:E$951,3,FALSE)</f>
        <v>601.00295469284185</v>
      </c>
      <c r="F170" s="16" t="s">
        <v>287</v>
      </c>
      <c r="G170" t="str">
        <f t="shared" si="16"/>
        <v>45624.292</v>
      </c>
      <c r="H170" s="78">
        <f t="shared" si="17"/>
        <v>601</v>
      </c>
      <c r="I170" s="87" t="s">
        <v>757</v>
      </c>
      <c r="J170" s="88" t="s">
        <v>758</v>
      </c>
      <c r="K170" s="87">
        <v>601</v>
      </c>
      <c r="L170" s="87" t="s">
        <v>358</v>
      </c>
      <c r="M170" s="88" t="s">
        <v>297</v>
      </c>
      <c r="N170" s="88"/>
      <c r="O170" s="89" t="s">
        <v>689</v>
      </c>
      <c r="P170" s="89" t="s">
        <v>759</v>
      </c>
    </row>
    <row r="171" spans="1:16" ht="12.75" customHeight="1">
      <c r="A171" s="78" t="str">
        <f t="shared" si="12"/>
        <v> BRNO 26 </v>
      </c>
      <c r="B171" s="16" t="str">
        <f t="shared" si="13"/>
        <v>I</v>
      </c>
      <c r="C171" s="78">
        <f t="shared" si="14"/>
        <v>45671.275000000001</v>
      </c>
      <c r="D171" t="str">
        <f t="shared" si="15"/>
        <v>vis</v>
      </c>
      <c r="E171">
        <f>VLOOKUP(C171,Active!C$21:E$951,3,FALSE)</f>
        <v>667.0072973832647</v>
      </c>
      <c r="F171" s="16" t="s">
        <v>287</v>
      </c>
      <c r="G171" t="str">
        <f t="shared" si="16"/>
        <v>45671.275</v>
      </c>
      <c r="H171" s="78">
        <f t="shared" si="17"/>
        <v>667</v>
      </c>
      <c r="I171" s="87" t="s">
        <v>760</v>
      </c>
      <c r="J171" s="88" t="s">
        <v>761</v>
      </c>
      <c r="K171" s="87">
        <v>667</v>
      </c>
      <c r="L171" s="87" t="s">
        <v>354</v>
      </c>
      <c r="M171" s="88" t="s">
        <v>297</v>
      </c>
      <c r="N171" s="88"/>
      <c r="O171" s="89" t="s">
        <v>713</v>
      </c>
      <c r="P171" s="89" t="s">
        <v>169</v>
      </c>
    </row>
    <row r="172" spans="1:16" ht="12.75" customHeight="1">
      <c r="A172" s="78" t="str">
        <f t="shared" si="12"/>
        <v> BBS 73 </v>
      </c>
      <c r="B172" s="16" t="str">
        <f t="shared" si="13"/>
        <v>I</v>
      </c>
      <c r="C172" s="78">
        <f t="shared" si="14"/>
        <v>45915.423000000003</v>
      </c>
      <c r="D172" t="str">
        <f t="shared" si="15"/>
        <v>vis</v>
      </c>
      <c r="E172">
        <f>VLOOKUP(C172,Active!C$21:E$951,3,FALSE)</f>
        <v>1010.0000449553943</v>
      </c>
      <c r="F172" s="16" t="s">
        <v>287</v>
      </c>
      <c r="G172" t="str">
        <f t="shared" si="16"/>
        <v>45915.423</v>
      </c>
      <c r="H172" s="78">
        <f t="shared" si="17"/>
        <v>1010</v>
      </c>
      <c r="I172" s="87" t="s">
        <v>762</v>
      </c>
      <c r="J172" s="88" t="s">
        <v>763</v>
      </c>
      <c r="K172" s="87">
        <v>1010</v>
      </c>
      <c r="L172" s="87" t="s">
        <v>398</v>
      </c>
      <c r="M172" s="88" t="s">
        <v>297</v>
      </c>
      <c r="N172" s="88"/>
      <c r="O172" s="89" t="s">
        <v>375</v>
      </c>
      <c r="P172" s="89" t="s">
        <v>764</v>
      </c>
    </row>
    <row r="173" spans="1:16" ht="12.75" customHeight="1">
      <c r="A173" s="78" t="str">
        <f t="shared" si="12"/>
        <v> AOEB 2 </v>
      </c>
      <c r="B173" s="16" t="str">
        <f t="shared" si="13"/>
        <v>I</v>
      </c>
      <c r="C173" s="78">
        <f t="shared" si="14"/>
        <v>45976.642999999996</v>
      </c>
      <c r="D173" t="str">
        <f t="shared" si="15"/>
        <v>vis</v>
      </c>
      <c r="E173">
        <f>VLOOKUP(C173,Active!C$21:E$951,3,FALSE)</f>
        <v>1096.0053204700969</v>
      </c>
      <c r="F173" s="16" t="s">
        <v>287</v>
      </c>
      <c r="G173" t="str">
        <f t="shared" si="16"/>
        <v>45976.643</v>
      </c>
      <c r="H173" s="78">
        <f t="shared" si="17"/>
        <v>1096</v>
      </c>
      <c r="I173" s="87" t="s">
        <v>765</v>
      </c>
      <c r="J173" s="88" t="s">
        <v>766</v>
      </c>
      <c r="K173" s="87">
        <v>1096</v>
      </c>
      <c r="L173" s="87" t="s">
        <v>296</v>
      </c>
      <c r="M173" s="88" t="s">
        <v>297</v>
      </c>
      <c r="N173" s="88"/>
      <c r="O173" s="89" t="s">
        <v>767</v>
      </c>
      <c r="P173" s="89" t="s">
        <v>469</v>
      </c>
    </row>
    <row r="174" spans="1:16" ht="12.75" customHeight="1">
      <c r="A174" s="78" t="str">
        <f t="shared" si="12"/>
        <v> AOEB 2 </v>
      </c>
      <c r="B174" s="16" t="str">
        <f t="shared" si="13"/>
        <v>I</v>
      </c>
      <c r="C174" s="78">
        <f t="shared" si="14"/>
        <v>45976.65</v>
      </c>
      <c r="D174" t="str">
        <f t="shared" si="15"/>
        <v>vis</v>
      </c>
      <c r="E174">
        <f>VLOOKUP(C174,Active!C$21:E$951,3,FALSE)</f>
        <v>1096.0151544610972</v>
      </c>
      <c r="F174" s="16" t="s">
        <v>287</v>
      </c>
      <c r="G174" t="str">
        <f t="shared" si="16"/>
        <v>45976.650</v>
      </c>
      <c r="H174" s="78">
        <f t="shared" si="17"/>
        <v>1096</v>
      </c>
      <c r="I174" s="87" t="s">
        <v>768</v>
      </c>
      <c r="J174" s="88" t="s">
        <v>769</v>
      </c>
      <c r="K174" s="87">
        <v>1096</v>
      </c>
      <c r="L174" s="87" t="s">
        <v>306</v>
      </c>
      <c r="M174" s="88" t="s">
        <v>297</v>
      </c>
      <c r="N174" s="88"/>
      <c r="O174" s="89" t="s">
        <v>770</v>
      </c>
      <c r="P174" s="89" t="s">
        <v>469</v>
      </c>
    </row>
    <row r="175" spans="1:16" ht="12.75" customHeight="1">
      <c r="A175" s="78" t="str">
        <f t="shared" si="12"/>
        <v> AOEB 2 </v>
      </c>
      <c r="B175" s="16" t="str">
        <f t="shared" si="13"/>
        <v>I</v>
      </c>
      <c r="C175" s="78">
        <f t="shared" si="14"/>
        <v>45981.629000000001</v>
      </c>
      <c r="D175" t="str">
        <f t="shared" si="15"/>
        <v>vis</v>
      </c>
      <c r="E175">
        <f>VLOOKUP(C175,Active!C$21:E$951,3,FALSE)</f>
        <v>1103.0099317689653</v>
      </c>
      <c r="F175" s="16" t="s">
        <v>287</v>
      </c>
      <c r="G175" t="str">
        <f t="shared" si="16"/>
        <v>45981.629</v>
      </c>
      <c r="H175" s="78">
        <f t="shared" si="17"/>
        <v>1103</v>
      </c>
      <c r="I175" s="87" t="s">
        <v>771</v>
      </c>
      <c r="J175" s="88" t="s">
        <v>772</v>
      </c>
      <c r="K175" s="87">
        <v>1103</v>
      </c>
      <c r="L175" s="87" t="s">
        <v>663</v>
      </c>
      <c r="M175" s="88" t="s">
        <v>297</v>
      </c>
      <c r="N175" s="88"/>
      <c r="O175" s="89" t="s">
        <v>770</v>
      </c>
      <c r="P175" s="89" t="s">
        <v>469</v>
      </c>
    </row>
    <row r="176" spans="1:16" ht="12.75" customHeight="1">
      <c r="A176" s="78" t="str">
        <f t="shared" si="12"/>
        <v> BBS 74 </v>
      </c>
      <c r="B176" s="16" t="str">
        <f t="shared" si="13"/>
        <v>I</v>
      </c>
      <c r="C176" s="78">
        <f t="shared" si="14"/>
        <v>45992.303</v>
      </c>
      <c r="D176" t="str">
        <f t="shared" si="15"/>
        <v>vis</v>
      </c>
      <c r="E176">
        <f>VLOOKUP(C176,Active!C$21:E$951,3,FALSE)</f>
        <v>1118.0053631777198</v>
      </c>
      <c r="F176" s="16" t="s">
        <v>287</v>
      </c>
      <c r="G176" t="str">
        <f t="shared" si="16"/>
        <v>45992.303</v>
      </c>
      <c r="H176" s="78">
        <f t="shared" si="17"/>
        <v>1118</v>
      </c>
      <c r="I176" s="87" t="s">
        <v>773</v>
      </c>
      <c r="J176" s="88" t="s">
        <v>774</v>
      </c>
      <c r="K176" s="87">
        <v>1118</v>
      </c>
      <c r="L176" s="87" t="s">
        <v>296</v>
      </c>
      <c r="M176" s="88" t="s">
        <v>297</v>
      </c>
      <c r="N176" s="88"/>
      <c r="O176" s="89" t="s">
        <v>775</v>
      </c>
      <c r="P176" s="89" t="s">
        <v>776</v>
      </c>
    </row>
    <row r="177" spans="1:16" ht="12.75" customHeight="1">
      <c r="A177" s="78" t="str">
        <f t="shared" si="12"/>
        <v> BBS 74 </v>
      </c>
      <c r="B177" s="16" t="str">
        <f t="shared" si="13"/>
        <v>I</v>
      </c>
      <c r="C177" s="78">
        <f t="shared" si="14"/>
        <v>46002.260999999999</v>
      </c>
      <c r="D177" t="str">
        <f t="shared" si="15"/>
        <v>vis</v>
      </c>
      <c r="E177">
        <f>VLOOKUP(C177,Active!C$21:E$951,3,FALSE)</f>
        <v>1131.9949177934561</v>
      </c>
      <c r="F177" s="16" t="s">
        <v>287</v>
      </c>
      <c r="G177" t="str">
        <f t="shared" si="16"/>
        <v>46002.261</v>
      </c>
      <c r="H177" s="78">
        <f t="shared" si="17"/>
        <v>1132</v>
      </c>
      <c r="I177" s="87" t="s">
        <v>777</v>
      </c>
      <c r="J177" s="88" t="s">
        <v>778</v>
      </c>
      <c r="K177" s="87">
        <v>1132</v>
      </c>
      <c r="L177" s="87" t="s">
        <v>570</v>
      </c>
      <c r="M177" s="88" t="s">
        <v>297</v>
      </c>
      <c r="N177" s="88"/>
      <c r="O177" s="89" t="s">
        <v>775</v>
      </c>
      <c r="P177" s="89" t="s">
        <v>776</v>
      </c>
    </row>
    <row r="178" spans="1:16" ht="12.75" customHeight="1">
      <c r="A178" s="78" t="str">
        <f t="shared" si="12"/>
        <v> BRNO 27 </v>
      </c>
      <c r="B178" s="16" t="str">
        <f t="shared" si="13"/>
        <v>I</v>
      </c>
      <c r="C178" s="78">
        <f t="shared" si="14"/>
        <v>46019.349000000002</v>
      </c>
      <c r="D178" t="str">
        <f t="shared" si="15"/>
        <v>vis</v>
      </c>
      <c r="E178">
        <f>VLOOKUP(C178,Active!C$21:E$951,3,FALSE)</f>
        <v>1156.0010946636894</v>
      </c>
      <c r="F178" s="16" t="s">
        <v>287</v>
      </c>
      <c r="G178" t="str">
        <f t="shared" si="16"/>
        <v>46019.349</v>
      </c>
      <c r="H178" s="78">
        <f t="shared" si="17"/>
        <v>1156</v>
      </c>
      <c r="I178" s="87" t="s">
        <v>779</v>
      </c>
      <c r="J178" s="88" t="s">
        <v>780</v>
      </c>
      <c r="K178" s="87">
        <v>1156</v>
      </c>
      <c r="L178" s="87" t="s">
        <v>309</v>
      </c>
      <c r="M178" s="88" t="s">
        <v>297</v>
      </c>
      <c r="N178" s="88"/>
      <c r="O178" s="89" t="s">
        <v>781</v>
      </c>
      <c r="P178" s="89" t="s">
        <v>782</v>
      </c>
    </row>
    <row r="179" spans="1:16" ht="12.75" customHeight="1">
      <c r="A179" s="78" t="str">
        <f t="shared" si="12"/>
        <v> AOEB 2 </v>
      </c>
      <c r="B179" s="16" t="str">
        <f t="shared" si="13"/>
        <v>I</v>
      </c>
      <c r="C179" s="78">
        <f t="shared" si="14"/>
        <v>46028.608999999997</v>
      </c>
      <c r="D179" t="str">
        <f t="shared" si="15"/>
        <v>vis</v>
      </c>
      <c r="E179">
        <f>VLOOKUP(C179,Active!C$21:E$951,3,FALSE)</f>
        <v>1169.0100598918136</v>
      </c>
      <c r="F179" s="16" t="s">
        <v>287</v>
      </c>
      <c r="G179" t="str">
        <f t="shared" si="16"/>
        <v>46028.609</v>
      </c>
      <c r="H179" s="78">
        <f t="shared" si="17"/>
        <v>1169</v>
      </c>
      <c r="I179" s="87" t="s">
        <v>783</v>
      </c>
      <c r="J179" s="88" t="s">
        <v>784</v>
      </c>
      <c r="K179" s="87">
        <v>1169</v>
      </c>
      <c r="L179" s="87" t="s">
        <v>663</v>
      </c>
      <c r="M179" s="88" t="s">
        <v>297</v>
      </c>
      <c r="N179" s="88"/>
      <c r="O179" s="89" t="s">
        <v>767</v>
      </c>
      <c r="P179" s="89" t="s">
        <v>469</v>
      </c>
    </row>
    <row r="180" spans="1:16" ht="12.75" customHeight="1">
      <c r="A180" s="78" t="str">
        <f t="shared" si="12"/>
        <v> AOEB 2 </v>
      </c>
      <c r="B180" s="16" t="str">
        <f t="shared" si="13"/>
        <v>I</v>
      </c>
      <c r="C180" s="78">
        <f t="shared" si="14"/>
        <v>46028.610999999997</v>
      </c>
      <c r="D180" t="str">
        <f t="shared" si="15"/>
        <v>vis</v>
      </c>
      <c r="E180">
        <f>VLOOKUP(C180,Active!C$21:E$951,3,FALSE)</f>
        <v>1169.0128696035265</v>
      </c>
      <c r="F180" s="16" t="s">
        <v>287</v>
      </c>
      <c r="G180" t="str">
        <f t="shared" si="16"/>
        <v>46028.611</v>
      </c>
      <c r="H180" s="78">
        <f t="shared" si="17"/>
        <v>1169</v>
      </c>
      <c r="I180" s="87" t="s">
        <v>785</v>
      </c>
      <c r="J180" s="88" t="s">
        <v>786</v>
      </c>
      <c r="K180" s="87">
        <v>1169</v>
      </c>
      <c r="L180" s="87" t="s">
        <v>313</v>
      </c>
      <c r="M180" s="88" t="s">
        <v>297</v>
      </c>
      <c r="N180" s="88"/>
      <c r="O180" s="89" t="s">
        <v>468</v>
      </c>
      <c r="P180" s="89" t="s">
        <v>469</v>
      </c>
    </row>
    <row r="181" spans="1:16" ht="12.75" customHeight="1">
      <c r="A181" s="78" t="str">
        <f t="shared" si="12"/>
        <v> BBS 74 </v>
      </c>
      <c r="B181" s="16" t="str">
        <f t="shared" si="13"/>
        <v>I</v>
      </c>
      <c r="C181" s="78">
        <f t="shared" si="14"/>
        <v>46029.315999999999</v>
      </c>
      <c r="D181" t="str">
        <f t="shared" si="15"/>
        <v>vis</v>
      </c>
      <c r="E181">
        <f>VLOOKUP(C181,Active!C$21:E$951,3,FALSE)</f>
        <v>1170.0032929821286</v>
      </c>
      <c r="F181" s="16" t="s">
        <v>287</v>
      </c>
      <c r="G181" t="str">
        <f t="shared" si="16"/>
        <v>46029.316</v>
      </c>
      <c r="H181" s="78">
        <f t="shared" si="17"/>
        <v>1170</v>
      </c>
      <c r="I181" s="87" t="s">
        <v>787</v>
      </c>
      <c r="J181" s="88" t="s">
        <v>788</v>
      </c>
      <c r="K181" s="87">
        <v>1170</v>
      </c>
      <c r="L181" s="87" t="s">
        <v>358</v>
      </c>
      <c r="M181" s="88" t="s">
        <v>297</v>
      </c>
      <c r="N181" s="88"/>
      <c r="O181" s="89" t="s">
        <v>775</v>
      </c>
      <c r="P181" s="89" t="s">
        <v>776</v>
      </c>
    </row>
    <row r="182" spans="1:16" ht="12.75" customHeight="1">
      <c r="A182" s="78" t="str">
        <f t="shared" si="12"/>
        <v> AOEB 2 </v>
      </c>
      <c r="B182" s="16" t="str">
        <f t="shared" si="13"/>
        <v>I</v>
      </c>
      <c r="C182" s="78">
        <f t="shared" si="14"/>
        <v>46033.584999999999</v>
      </c>
      <c r="D182" t="str">
        <f t="shared" si="15"/>
        <v>vis</v>
      </c>
      <c r="E182">
        <f>VLOOKUP(C182,Active!C$21:E$951,3,FALSE)</f>
        <v>1176.0006226321177</v>
      </c>
      <c r="F182" s="16" t="s">
        <v>287</v>
      </c>
      <c r="G182" t="str">
        <f t="shared" si="16"/>
        <v>46033.585</v>
      </c>
      <c r="H182" s="78">
        <f t="shared" si="17"/>
        <v>1176</v>
      </c>
      <c r="I182" s="87" t="s">
        <v>789</v>
      </c>
      <c r="J182" s="88" t="s">
        <v>790</v>
      </c>
      <c r="K182" s="87">
        <v>1176</v>
      </c>
      <c r="L182" s="87" t="s">
        <v>398</v>
      </c>
      <c r="M182" s="88" t="s">
        <v>297</v>
      </c>
      <c r="N182" s="88"/>
      <c r="O182" s="89" t="s">
        <v>770</v>
      </c>
      <c r="P182" s="89" t="s">
        <v>469</v>
      </c>
    </row>
    <row r="183" spans="1:16" ht="12.75" customHeight="1">
      <c r="A183" s="78" t="str">
        <f t="shared" si="12"/>
        <v> AOEB 2 </v>
      </c>
      <c r="B183" s="16" t="str">
        <f t="shared" si="13"/>
        <v>I</v>
      </c>
      <c r="C183" s="78">
        <f t="shared" si="14"/>
        <v>46038.567000000003</v>
      </c>
      <c r="D183" t="str">
        <f t="shared" si="15"/>
        <v>vis</v>
      </c>
      <c r="E183">
        <f>VLOOKUP(C183,Active!C$21:E$951,3,FALSE)</f>
        <v>1182.9996145075604</v>
      </c>
      <c r="F183" s="16" t="s">
        <v>287</v>
      </c>
      <c r="G183" t="str">
        <f t="shared" si="16"/>
        <v>46038.567</v>
      </c>
      <c r="H183" s="78">
        <f t="shared" si="17"/>
        <v>1183</v>
      </c>
      <c r="I183" s="87" t="s">
        <v>791</v>
      </c>
      <c r="J183" s="88" t="s">
        <v>792</v>
      </c>
      <c r="K183" s="87">
        <v>1183</v>
      </c>
      <c r="L183" s="87" t="s">
        <v>388</v>
      </c>
      <c r="M183" s="88" t="s">
        <v>297</v>
      </c>
      <c r="N183" s="88"/>
      <c r="O183" s="89" t="s">
        <v>767</v>
      </c>
      <c r="P183" s="89" t="s">
        <v>469</v>
      </c>
    </row>
    <row r="184" spans="1:16" ht="12.75" customHeight="1">
      <c r="A184" s="78" t="str">
        <f t="shared" si="12"/>
        <v> AOEB 2 </v>
      </c>
      <c r="B184" s="16" t="str">
        <f t="shared" si="13"/>
        <v>I</v>
      </c>
      <c r="C184" s="78">
        <f t="shared" si="14"/>
        <v>46038.567999999999</v>
      </c>
      <c r="D184" t="str">
        <f t="shared" si="15"/>
        <v>vis</v>
      </c>
      <c r="E184">
        <f>VLOOKUP(C184,Active!C$21:E$951,3,FALSE)</f>
        <v>1183.0010193634116</v>
      </c>
      <c r="F184" s="16" t="s">
        <v>287</v>
      </c>
      <c r="G184" t="str">
        <f t="shared" si="16"/>
        <v>46038.568</v>
      </c>
      <c r="H184" s="78">
        <f t="shared" si="17"/>
        <v>1183</v>
      </c>
      <c r="I184" s="87" t="s">
        <v>793</v>
      </c>
      <c r="J184" s="88" t="s">
        <v>794</v>
      </c>
      <c r="K184" s="87">
        <v>1183</v>
      </c>
      <c r="L184" s="87" t="s">
        <v>309</v>
      </c>
      <c r="M184" s="88" t="s">
        <v>297</v>
      </c>
      <c r="N184" s="88"/>
      <c r="O184" s="89" t="s">
        <v>468</v>
      </c>
      <c r="P184" s="89" t="s">
        <v>469</v>
      </c>
    </row>
    <row r="185" spans="1:16" ht="12.75" customHeight="1">
      <c r="A185" s="78" t="str">
        <f t="shared" si="12"/>
        <v> AOEB 2 </v>
      </c>
      <c r="B185" s="16" t="str">
        <f t="shared" si="13"/>
        <v>I</v>
      </c>
      <c r="C185" s="78">
        <f t="shared" si="14"/>
        <v>46043.553</v>
      </c>
      <c r="D185" t="str">
        <f t="shared" si="15"/>
        <v>vis</v>
      </c>
      <c r="E185">
        <f>VLOOKUP(C185,Active!C$21:E$951,3,FALSE)</f>
        <v>1190.0042258064186</v>
      </c>
      <c r="F185" s="16" t="s">
        <v>287</v>
      </c>
      <c r="G185" t="str">
        <f t="shared" si="16"/>
        <v>46043.553</v>
      </c>
      <c r="H185" s="78">
        <f t="shared" si="17"/>
        <v>1190</v>
      </c>
      <c r="I185" s="87" t="s">
        <v>795</v>
      </c>
      <c r="J185" s="88" t="s">
        <v>796</v>
      </c>
      <c r="K185" s="87">
        <v>1190</v>
      </c>
      <c r="L185" s="87" t="s">
        <v>414</v>
      </c>
      <c r="M185" s="88" t="s">
        <v>297</v>
      </c>
      <c r="N185" s="88"/>
      <c r="O185" s="89" t="s">
        <v>767</v>
      </c>
      <c r="P185" s="89" t="s">
        <v>469</v>
      </c>
    </row>
    <row r="186" spans="1:16" ht="12.75" customHeight="1">
      <c r="A186" s="78" t="str">
        <f t="shared" si="12"/>
        <v> BRNO 27 </v>
      </c>
      <c r="B186" s="16" t="str">
        <f t="shared" si="13"/>
        <v>I</v>
      </c>
      <c r="C186" s="78">
        <f t="shared" si="14"/>
        <v>46290.538</v>
      </c>
      <c r="D186" t="str">
        <f t="shared" si="15"/>
        <v>vis</v>
      </c>
      <c r="E186">
        <f>VLOOKUP(C186,Active!C$21:E$951,3,FALSE)</f>
        <v>1536.9825494425011</v>
      </c>
      <c r="F186" s="16" t="s">
        <v>287</v>
      </c>
      <c r="G186" t="str">
        <f t="shared" si="16"/>
        <v>46290.538</v>
      </c>
      <c r="H186" s="78">
        <f t="shared" si="17"/>
        <v>1537</v>
      </c>
      <c r="I186" s="87" t="s">
        <v>797</v>
      </c>
      <c r="J186" s="88" t="s">
        <v>798</v>
      </c>
      <c r="K186" s="87">
        <v>1537</v>
      </c>
      <c r="L186" s="87" t="s">
        <v>799</v>
      </c>
      <c r="M186" s="88" t="s">
        <v>297</v>
      </c>
      <c r="N186" s="88"/>
      <c r="O186" s="89" t="s">
        <v>656</v>
      </c>
      <c r="P186" s="89" t="s">
        <v>782</v>
      </c>
    </row>
    <row r="187" spans="1:16" ht="12.75" customHeight="1">
      <c r="A187" s="78" t="str">
        <f t="shared" si="12"/>
        <v> BRNO 27 </v>
      </c>
      <c r="B187" s="16" t="str">
        <f t="shared" si="13"/>
        <v>I</v>
      </c>
      <c r="C187" s="78">
        <f t="shared" si="14"/>
        <v>46290.544999999998</v>
      </c>
      <c r="D187" t="str">
        <f t="shared" si="15"/>
        <v>vis</v>
      </c>
      <c r="E187">
        <f>VLOOKUP(C187,Active!C$21:E$951,3,FALSE)</f>
        <v>1536.9923834334911</v>
      </c>
      <c r="F187" s="16" t="s">
        <v>287</v>
      </c>
      <c r="G187" t="str">
        <f t="shared" si="16"/>
        <v>46290.545</v>
      </c>
      <c r="H187" s="78">
        <f t="shared" si="17"/>
        <v>1537</v>
      </c>
      <c r="I187" s="87" t="s">
        <v>800</v>
      </c>
      <c r="J187" s="88" t="s">
        <v>801</v>
      </c>
      <c r="K187" s="87">
        <v>1537</v>
      </c>
      <c r="L187" s="87" t="s">
        <v>448</v>
      </c>
      <c r="M187" s="88" t="s">
        <v>297</v>
      </c>
      <c r="N187" s="88"/>
      <c r="O187" s="89" t="s">
        <v>802</v>
      </c>
      <c r="P187" s="89" t="s">
        <v>782</v>
      </c>
    </row>
    <row r="188" spans="1:16" ht="12.75" customHeight="1">
      <c r="A188" s="78" t="str">
        <f t="shared" si="12"/>
        <v> BBS 81 </v>
      </c>
      <c r="B188" s="16" t="str">
        <f t="shared" si="13"/>
        <v>I</v>
      </c>
      <c r="C188" s="78">
        <f t="shared" si="14"/>
        <v>46305.500999999997</v>
      </c>
      <c r="D188" t="str">
        <f t="shared" si="15"/>
        <v>vis</v>
      </c>
      <c r="E188">
        <f>VLOOKUP(C188,Active!C$21:E$951,3,FALSE)</f>
        <v>1558.0034076183633</v>
      </c>
      <c r="F188" s="16" t="s">
        <v>287</v>
      </c>
      <c r="G188" t="str">
        <f t="shared" si="16"/>
        <v>46305.501</v>
      </c>
      <c r="H188" s="78">
        <f t="shared" si="17"/>
        <v>1558</v>
      </c>
      <c r="I188" s="87" t="s">
        <v>803</v>
      </c>
      <c r="J188" s="88" t="s">
        <v>804</v>
      </c>
      <c r="K188" s="87">
        <v>1558</v>
      </c>
      <c r="L188" s="87" t="s">
        <v>358</v>
      </c>
      <c r="M188" s="88" t="s">
        <v>297</v>
      </c>
      <c r="N188" s="88"/>
      <c r="O188" s="89" t="s">
        <v>775</v>
      </c>
      <c r="P188" s="89" t="s">
        <v>805</v>
      </c>
    </row>
    <row r="189" spans="1:16">
      <c r="A189" s="78" t="str">
        <f t="shared" si="12"/>
        <v> BBS 81 </v>
      </c>
      <c r="B189" s="16" t="str">
        <f t="shared" si="13"/>
        <v>I</v>
      </c>
      <c r="C189" s="78">
        <f t="shared" si="14"/>
        <v>46320.45</v>
      </c>
      <c r="D189" t="str">
        <f t="shared" si="15"/>
        <v>vis</v>
      </c>
      <c r="E189">
        <f>VLOOKUP(C189,Active!C$21:E$951,3,FALSE)</f>
        <v>1579.0045978122453</v>
      </c>
      <c r="F189" s="16" t="s">
        <v>287</v>
      </c>
      <c r="G189" t="str">
        <f t="shared" si="16"/>
        <v>46320.450</v>
      </c>
      <c r="H189" s="78">
        <f t="shared" si="17"/>
        <v>1579</v>
      </c>
      <c r="I189" s="87" t="s">
        <v>806</v>
      </c>
      <c r="J189" s="88" t="s">
        <v>807</v>
      </c>
      <c r="K189" s="87">
        <v>1579</v>
      </c>
      <c r="L189" s="87" t="s">
        <v>414</v>
      </c>
      <c r="M189" s="88" t="s">
        <v>297</v>
      </c>
      <c r="N189" s="88"/>
      <c r="O189" s="89" t="s">
        <v>775</v>
      </c>
      <c r="P189" s="89" t="s">
        <v>805</v>
      </c>
    </row>
    <row r="190" spans="1:16">
      <c r="A190" s="78" t="str">
        <f t="shared" si="12"/>
        <v> AOEB 2 </v>
      </c>
      <c r="B190" s="16" t="str">
        <f t="shared" si="13"/>
        <v>I</v>
      </c>
      <c r="C190" s="78">
        <f t="shared" si="14"/>
        <v>46344.65</v>
      </c>
      <c r="D190" t="str">
        <f t="shared" si="15"/>
        <v>vis</v>
      </c>
      <c r="E190">
        <f>VLOOKUP(C190,Active!C$21:E$951,3,FALSE)</f>
        <v>1613.002109531559</v>
      </c>
      <c r="F190" s="16" t="s">
        <v>287</v>
      </c>
      <c r="G190" t="str">
        <f t="shared" si="16"/>
        <v>46344.650</v>
      </c>
      <c r="H190" s="78">
        <f t="shared" si="17"/>
        <v>1613</v>
      </c>
      <c r="I190" s="87" t="s">
        <v>808</v>
      </c>
      <c r="J190" s="88" t="s">
        <v>809</v>
      </c>
      <c r="K190" s="87">
        <v>1613</v>
      </c>
      <c r="L190" s="87" t="s">
        <v>358</v>
      </c>
      <c r="M190" s="88" t="s">
        <v>297</v>
      </c>
      <c r="N190" s="88"/>
      <c r="O190" s="89" t="s">
        <v>770</v>
      </c>
      <c r="P190" s="89" t="s">
        <v>469</v>
      </c>
    </row>
    <row r="191" spans="1:16">
      <c r="A191" s="78" t="str">
        <f t="shared" si="12"/>
        <v> BBS 81 </v>
      </c>
      <c r="B191" s="16" t="str">
        <f t="shared" si="13"/>
        <v>I</v>
      </c>
      <c r="C191" s="78">
        <f t="shared" si="14"/>
        <v>46350.345000000001</v>
      </c>
      <c r="D191" t="str">
        <f t="shared" si="15"/>
        <v>vis</v>
      </c>
      <c r="E191">
        <f>VLOOKUP(C191,Active!C$21:E$951,3,FALSE)</f>
        <v>1621.0027636324453</v>
      </c>
      <c r="F191" s="16" t="s">
        <v>287</v>
      </c>
      <c r="G191" t="str">
        <f t="shared" si="16"/>
        <v>46350.345</v>
      </c>
      <c r="H191" s="78">
        <f t="shared" si="17"/>
        <v>1621</v>
      </c>
      <c r="I191" s="87" t="s">
        <v>810</v>
      </c>
      <c r="J191" s="88" t="s">
        <v>811</v>
      </c>
      <c r="K191" s="87">
        <v>1621</v>
      </c>
      <c r="L191" s="87" t="s">
        <v>358</v>
      </c>
      <c r="M191" s="88" t="s">
        <v>297</v>
      </c>
      <c r="N191" s="88"/>
      <c r="O191" s="89" t="s">
        <v>775</v>
      </c>
      <c r="P191" s="89" t="s">
        <v>805</v>
      </c>
    </row>
    <row r="192" spans="1:16">
      <c r="A192" s="78" t="str">
        <f t="shared" si="12"/>
        <v>BAVM 43 </v>
      </c>
      <c r="B192" s="16" t="str">
        <f t="shared" si="13"/>
        <v>I</v>
      </c>
      <c r="C192" s="78">
        <f t="shared" si="14"/>
        <v>46355.324000000001</v>
      </c>
      <c r="D192" t="str">
        <f t="shared" si="15"/>
        <v>vis</v>
      </c>
      <c r="E192">
        <f>VLOOKUP(C192,Active!C$21:E$951,3,FALSE)</f>
        <v>1627.9975409403135</v>
      </c>
      <c r="F192" s="16" t="s">
        <v>287</v>
      </c>
      <c r="G192" t="str">
        <f t="shared" si="16"/>
        <v>46355.324</v>
      </c>
      <c r="H192" s="78">
        <f t="shared" si="17"/>
        <v>1628</v>
      </c>
      <c r="I192" s="87" t="s">
        <v>812</v>
      </c>
      <c r="J192" s="88" t="s">
        <v>813</v>
      </c>
      <c r="K192" s="87">
        <v>1628</v>
      </c>
      <c r="L192" s="87" t="s">
        <v>364</v>
      </c>
      <c r="M192" s="88" t="s">
        <v>297</v>
      </c>
      <c r="N192" s="88"/>
      <c r="O192" s="89" t="s">
        <v>814</v>
      </c>
      <c r="P192" s="90" t="s">
        <v>815</v>
      </c>
    </row>
    <row r="193" spans="1:16">
      <c r="A193" s="78" t="str">
        <f t="shared" si="12"/>
        <v> MVS 11.19 </v>
      </c>
      <c r="B193" s="16" t="str">
        <f t="shared" si="13"/>
        <v>I</v>
      </c>
      <c r="C193" s="78">
        <f t="shared" si="14"/>
        <v>46360.303999999996</v>
      </c>
      <c r="D193" t="str">
        <f t="shared" si="15"/>
        <v>vis</v>
      </c>
      <c r="E193">
        <f>VLOOKUP(C193,Active!C$21:E$951,3,FALSE)</f>
        <v>1634.9937231040331</v>
      </c>
      <c r="F193" s="16" t="s">
        <v>287</v>
      </c>
      <c r="G193" t="str">
        <f t="shared" si="16"/>
        <v>46360.304</v>
      </c>
      <c r="H193" s="78">
        <f t="shared" si="17"/>
        <v>1635</v>
      </c>
      <c r="I193" s="87" t="s">
        <v>816</v>
      </c>
      <c r="J193" s="88" t="s">
        <v>817</v>
      </c>
      <c r="K193" s="87">
        <v>1635</v>
      </c>
      <c r="L193" s="87" t="s">
        <v>570</v>
      </c>
      <c r="M193" s="88" t="s">
        <v>680</v>
      </c>
      <c r="N193" s="88"/>
      <c r="O193" s="89" t="s">
        <v>750</v>
      </c>
      <c r="P193" s="89" t="s">
        <v>818</v>
      </c>
    </row>
    <row r="194" spans="1:16">
      <c r="A194" s="78" t="str">
        <f t="shared" si="12"/>
        <v>BAVM 43 </v>
      </c>
      <c r="B194" s="16" t="str">
        <f t="shared" si="13"/>
        <v>I</v>
      </c>
      <c r="C194" s="78">
        <f t="shared" si="14"/>
        <v>46360.309000000001</v>
      </c>
      <c r="D194" t="str">
        <f t="shared" si="15"/>
        <v>vis</v>
      </c>
      <c r="E194">
        <f>VLOOKUP(C194,Active!C$21:E$951,3,FALSE)</f>
        <v>1635.0007473833205</v>
      </c>
      <c r="F194" s="16" t="s">
        <v>287</v>
      </c>
      <c r="G194" t="str">
        <f t="shared" si="16"/>
        <v>46360.309</v>
      </c>
      <c r="H194" s="78">
        <f t="shared" si="17"/>
        <v>1635</v>
      </c>
      <c r="I194" s="87" t="s">
        <v>819</v>
      </c>
      <c r="J194" s="88" t="s">
        <v>820</v>
      </c>
      <c r="K194" s="87">
        <v>1635</v>
      </c>
      <c r="L194" s="87" t="s">
        <v>309</v>
      </c>
      <c r="M194" s="88" t="s">
        <v>297</v>
      </c>
      <c r="N194" s="88"/>
      <c r="O194" s="89" t="s">
        <v>814</v>
      </c>
      <c r="P194" s="90" t="s">
        <v>815</v>
      </c>
    </row>
    <row r="195" spans="1:16">
      <c r="A195" s="78" t="str">
        <f t="shared" si="12"/>
        <v> MVS 11.19 </v>
      </c>
      <c r="B195" s="16" t="str">
        <f t="shared" si="13"/>
        <v>I</v>
      </c>
      <c r="C195" s="78">
        <f t="shared" si="14"/>
        <v>46382.370999999999</v>
      </c>
      <c r="D195" t="str">
        <f t="shared" si="15"/>
        <v>vis</v>
      </c>
      <c r="E195">
        <f>VLOOKUP(C195,Active!C$21:E$951,3,FALSE)</f>
        <v>1665.9946772821343</v>
      </c>
      <c r="F195" s="16" t="s">
        <v>287</v>
      </c>
      <c r="G195" t="str">
        <f t="shared" si="16"/>
        <v>46382.371</v>
      </c>
      <c r="H195" s="78">
        <f t="shared" si="17"/>
        <v>1666</v>
      </c>
      <c r="I195" s="87" t="s">
        <v>821</v>
      </c>
      <c r="J195" s="88" t="s">
        <v>822</v>
      </c>
      <c r="K195" s="87">
        <v>1666</v>
      </c>
      <c r="L195" s="87" t="s">
        <v>570</v>
      </c>
      <c r="M195" s="88" t="s">
        <v>680</v>
      </c>
      <c r="N195" s="88"/>
      <c r="O195" s="89" t="s">
        <v>750</v>
      </c>
      <c r="P195" s="89" t="s">
        <v>818</v>
      </c>
    </row>
    <row r="196" spans="1:16">
      <c r="A196" s="78" t="str">
        <f t="shared" si="12"/>
        <v> AOEB 2 </v>
      </c>
      <c r="B196" s="16" t="str">
        <f t="shared" si="13"/>
        <v>I</v>
      </c>
      <c r="C196" s="78">
        <f t="shared" si="14"/>
        <v>46413.697999999997</v>
      </c>
      <c r="D196" t="str">
        <f t="shared" si="15"/>
        <v>vis</v>
      </c>
      <c r="E196">
        <f>VLOOKUP(C196,Active!C$21:E$951,3,FALSE)</f>
        <v>1710.0045966883602</v>
      </c>
      <c r="F196" s="16" t="s">
        <v>287</v>
      </c>
      <c r="G196" t="str">
        <f t="shared" si="16"/>
        <v>46413.698</v>
      </c>
      <c r="H196" s="78">
        <f t="shared" si="17"/>
        <v>1710</v>
      </c>
      <c r="I196" s="87" t="s">
        <v>823</v>
      </c>
      <c r="J196" s="88" t="s">
        <v>824</v>
      </c>
      <c r="K196" s="87">
        <v>1710</v>
      </c>
      <c r="L196" s="87" t="s">
        <v>414</v>
      </c>
      <c r="M196" s="88" t="s">
        <v>297</v>
      </c>
      <c r="N196" s="88"/>
      <c r="O196" s="89" t="s">
        <v>468</v>
      </c>
      <c r="P196" s="89" t="s">
        <v>469</v>
      </c>
    </row>
    <row r="197" spans="1:16">
      <c r="A197" s="78" t="str">
        <f t="shared" si="12"/>
        <v> BBS 81 </v>
      </c>
      <c r="B197" s="16" t="str">
        <f t="shared" si="13"/>
        <v>I</v>
      </c>
      <c r="C197" s="78">
        <f t="shared" si="14"/>
        <v>46422.237999999998</v>
      </c>
      <c r="D197" t="str">
        <f t="shared" si="15"/>
        <v>vis</v>
      </c>
      <c r="E197">
        <f>VLOOKUP(C197,Active!C$21:E$951,3,FALSE)</f>
        <v>1722.0020657000509</v>
      </c>
      <c r="F197" s="16" t="s">
        <v>287</v>
      </c>
      <c r="G197" t="str">
        <f t="shared" si="16"/>
        <v>46422.238</v>
      </c>
      <c r="H197" s="78">
        <f t="shared" si="17"/>
        <v>1722</v>
      </c>
      <c r="I197" s="87" t="s">
        <v>825</v>
      </c>
      <c r="J197" s="88" t="s">
        <v>826</v>
      </c>
      <c r="K197" s="87">
        <v>1722</v>
      </c>
      <c r="L197" s="87" t="s">
        <v>309</v>
      </c>
      <c r="M197" s="88" t="s">
        <v>297</v>
      </c>
      <c r="N197" s="88"/>
      <c r="O197" s="89" t="s">
        <v>775</v>
      </c>
      <c r="P197" s="89" t="s">
        <v>805</v>
      </c>
    </row>
    <row r="198" spans="1:16">
      <c r="A198" s="78" t="str">
        <f t="shared" si="12"/>
        <v>BAVM 46 </v>
      </c>
      <c r="B198" s="16" t="str">
        <f t="shared" si="13"/>
        <v>I</v>
      </c>
      <c r="C198" s="78">
        <f t="shared" si="14"/>
        <v>46656.423000000003</v>
      </c>
      <c r="D198" t="str">
        <f t="shared" si="15"/>
        <v>vis</v>
      </c>
      <c r="E198">
        <f>VLOOKUP(C198,Active!C$21:E$951,3,FALSE)</f>
        <v>2050.9982343771667</v>
      </c>
      <c r="F198" s="16" t="s">
        <v>287</v>
      </c>
      <c r="G198" t="str">
        <f t="shared" si="16"/>
        <v>46656.423</v>
      </c>
      <c r="H198" s="78">
        <f t="shared" si="17"/>
        <v>2051</v>
      </c>
      <c r="I198" s="87" t="s">
        <v>827</v>
      </c>
      <c r="J198" s="88" t="s">
        <v>828</v>
      </c>
      <c r="K198" s="87">
        <v>2051</v>
      </c>
      <c r="L198" s="87" t="s">
        <v>426</v>
      </c>
      <c r="M198" s="88" t="s">
        <v>297</v>
      </c>
      <c r="N198" s="88"/>
      <c r="O198" s="89" t="s">
        <v>829</v>
      </c>
      <c r="P198" s="90" t="s">
        <v>830</v>
      </c>
    </row>
    <row r="199" spans="1:16">
      <c r="A199" s="78" t="str">
        <f t="shared" si="12"/>
        <v>BAVM 46 </v>
      </c>
      <c r="B199" s="16" t="str">
        <f t="shared" si="13"/>
        <v>I</v>
      </c>
      <c r="C199" s="78">
        <f t="shared" si="14"/>
        <v>46656.423999999999</v>
      </c>
      <c r="D199" t="str">
        <f t="shared" si="15"/>
        <v>vis</v>
      </c>
      <c r="E199">
        <f>VLOOKUP(C199,Active!C$21:E$951,3,FALSE)</f>
        <v>2050.9996392330181</v>
      </c>
      <c r="F199" s="16" t="s">
        <v>287</v>
      </c>
      <c r="G199" t="str">
        <f t="shared" si="16"/>
        <v>46656.424</v>
      </c>
      <c r="H199" s="78">
        <f t="shared" si="17"/>
        <v>2051</v>
      </c>
      <c r="I199" s="87" t="s">
        <v>831</v>
      </c>
      <c r="J199" s="88" t="s">
        <v>832</v>
      </c>
      <c r="K199" s="87">
        <v>2051</v>
      </c>
      <c r="L199" s="87" t="s">
        <v>388</v>
      </c>
      <c r="M199" s="88" t="s">
        <v>297</v>
      </c>
      <c r="N199" s="88"/>
      <c r="O199" s="89" t="s">
        <v>833</v>
      </c>
      <c r="P199" s="90" t="s">
        <v>830</v>
      </c>
    </row>
    <row r="200" spans="1:16">
      <c r="A200" s="78" t="str">
        <f t="shared" si="12"/>
        <v> BBS 81 </v>
      </c>
      <c r="B200" s="16" t="str">
        <f t="shared" si="13"/>
        <v>I</v>
      </c>
      <c r="C200" s="78">
        <f t="shared" si="14"/>
        <v>46678.49</v>
      </c>
      <c r="D200" t="str">
        <f t="shared" si="15"/>
        <v>vis</v>
      </c>
      <c r="E200">
        <f>VLOOKUP(C200,Active!C$21:E$951,3,FALSE)</f>
        <v>2081.9991885552581</v>
      </c>
      <c r="F200" s="16" t="s">
        <v>287</v>
      </c>
      <c r="G200" t="str">
        <f t="shared" si="16"/>
        <v>46678.490</v>
      </c>
      <c r="H200" s="78">
        <f t="shared" si="17"/>
        <v>2082</v>
      </c>
      <c r="I200" s="87" t="s">
        <v>834</v>
      </c>
      <c r="J200" s="88" t="s">
        <v>835</v>
      </c>
      <c r="K200" s="87">
        <v>2082</v>
      </c>
      <c r="L200" s="87" t="s">
        <v>426</v>
      </c>
      <c r="M200" s="88" t="s">
        <v>297</v>
      </c>
      <c r="N200" s="88"/>
      <c r="O200" s="89" t="s">
        <v>775</v>
      </c>
      <c r="P200" s="89" t="s">
        <v>805</v>
      </c>
    </row>
    <row r="201" spans="1:16">
      <c r="A201" s="78" t="str">
        <f t="shared" si="12"/>
        <v> BRNO 31 </v>
      </c>
      <c r="B201" s="16" t="str">
        <f t="shared" si="13"/>
        <v>I</v>
      </c>
      <c r="C201" s="78">
        <f t="shared" si="14"/>
        <v>46743.273000000001</v>
      </c>
      <c r="D201" t="str">
        <f t="shared" si="15"/>
        <v>vis</v>
      </c>
      <c r="E201">
        <f>VLOOKUP(C201,Active!C$21:E$951,3,FALSE)</f>
        <v>2173.0099654855062</v>
      </c>
      <c r="F201" s="16" t="s">
        <v>287</v>
      </c>
      <c r="G201" t="str">
        <f t="shared" si="16"/>
        <v>46743.273</v>
      </c>
      <c r="H201" s="78">
        <f t="shared" si="17"/>
        <v>2173</v>
      </c>
      <c r="I201" s="87" t="s">
        <v>836</v>
      </c>
      <c r="J201" s="88" t="s">
        <v>837</v>
      </c>
      <c r="K201" s="87">
        <v>2173</v>
      </c>
      <c r="L201" s="87" t="s">
        <v>663</v>
      </c>
      <c r="M201" s="88" t="s">
        <v>297</v>
      </c>
      <c r="N201" s="88"/>
      <c r="O201" s="89" t="s">
        <v>838</v>
      </c>
      <c r="P201" s="89" t="s">
        <v>839</v>
      </c>
    </row>
    <row r="202" spans="1:16">
      <c r="A202" s="78" t="str">
        <f t="shared" si="12"/>
        <v> AOEB 2 </v>
      </c>
      <c r="B202" s="16" t="str">
        <f t="shared" si="13"/>
        <v>I</v>
      </c>
      <c r="C202" s="78">
        <f t="shared" si="14"/>
        <v>46759.639000000003</v>
      </c>
      <c r="D202" t="str">
        <f t="shared" si="15"/>
        <v>vis</v>
      </c>
      <c r="E202">
        <f>VLOOKUP(C202,Active!C$21:E$951,3,FALSE)</f>
        <v>2196.0018364275825</v>
      </c>
      <c r="F202" s="16" t="s">
        <v>287</v>
      </c>
      <c r="G202" t="str">
        <f t="shared" si="16"/>
        <v>46759.639</v>
      </c>
      <c r="H202" s="78">
        <f t="shared" si="17"/>
        <v>2196</v>
      </c>
      <c r="I202" s="87" t="s">
        <v>840</v>
      </c>
      <c r="J202" s="88" t="s">
        <v>841</v>
      </c>
      <c r="K202" s="87">
        <v>2196</v>
      </c>
      <c r="L202" s="87" t="s">
        <v>309</v>
      </c>
      <c r="M202" s="88" t="s">
        <v>297</v>
      </c>
      <c r="N202" s="88"/>
      <c r="O202" s="89" t="s">
        <v>468</v>
      </c>
      <c r="P202" s="89" t="s">
        <v>469</v>
      </c>
    </row>
    <row r="203" spans="1:16">
      <c r="A203" s="78" t="str">
        <f t="shared" ref="A203:A266" si="18">P203</f>
        <v> AOEB 2 </v>
      </c>
      <c r="B203" s="16" t="str">
        <f t="shared" ref="B203:B266" si="19">IF(H203=INT(H203),"I","II")</f>
        <v>I</v>
      </c>
      <c r="C203" s="78">
        <f t="shared" ref="C203:C266" si="20">1*G203</f>
        <v>46769.607000000004</v>
      </c>
      <c r="D203" t="str">
        <f t="shared" ref="D203:D266" si="21">VLOOKUP(F203,I$1:J$5,2,FALSE)</f>
        <v>vis</v>
      </c>
      <c r="E203">
        <f>VLOOKUP(C203,Active!C$21:E$951,3,FALSE)</f>
        <v>2210.0054396018836</v>
      </c>
      <c r="F203" s="16" t="s">
        <v>287</v>
      </c>
      <c r="G203" t="str">
        <f t="shared" ref="G203:G266" si="22">MID(I203,3,LEN(I203)-3)</f>
        <v>46769.607</v>
      </c>
      <c r="H203" s="78">
        <f t="shared" ref="H203:H266" si="23">1*K203</f>
        <v>2210</v>
      </c>
      <c r="I203" s="87" t="s">
        <v>842</v>
      </c>
      <c r="J203" s="88" t="s">
        <v>843</v>
      </c>
      <c r="K203" s="87">
        <v>2210</v>
      </c>
      <c r="L203" s="87" t="s">
        <v>296</v>
      </c>
      <c r="M203" s="88" t="s">
        <v>297</v>
      </c>
      <c r="N203" s="88"/>
      <c r="O203" s="89" t="s">
        <v>468</v>
      </c>
      <c r="P203" s="89" t="s">
        <v>469</v>
      </c>
    </row>
    <row r="204" spans="1:16">
      <c r="A204" s="78" t="str">
        <f t="shared" si="18"/>
        <v> AOEB 2 </v>
      </c>
      <c r="B204" s="16" t="str">
        <f t="shared" si="19"/>
        <v>I</v>
      </c>
      <c r="C204" s="78">
        <f t="shared" si="20"/>
        <v>46774.591</v>
      </c>
      <c r="D204" t="str">
        <f t="shared" si="21"/>
        <v>vis</v>
      </c>
      <c r="E204">
        <f>VLOOKUP(C204,Active!C$21:E$951,3,FALSE)</f>
        <v>2217.0072411890287</v>
      </c>
      <c r="F204" s="16" t="s">
        <v>287</v>
      </c>
      <c r="G204" t="str">
        <f t="shared" si="22"/>
        <v>46774.591</v>
      </c>
      <c r="H204" s="78">
        <f t="shared" si="23"/>
        <v>2217</v>
      </c>
      <c r="I204" s="87" t="s">
        <v>844</v>
      </c>
      <c r="J204" s="88" t="s">
        <v>845</v>
      </c>
      <c r="K204" s="87">
        <v>2217</v>
      </c>
      <c r="L204" s="87" t="s">
        <v>354</v>
      </c>
      <c r="M204" s="88" t="s">
        <v>297</v>
      </c>
      <c r="N204" s="88"/>
      <c r="O204" s="89" t="s">
        <v>468</v>
      </c>
      <c r="P204" s="89" t="s">
        <v>469</v>
      </c>
    </row>
    <row r="205" spans="1:16">
      <c r="A205" s="78" t="str">
        <f t="shared" si="18"/>
        <v> AOEB 2 </v>
      </c>
      <c r="B205" s="16" t="str">
        <f t="shared" si="19"/>
        <v>I</v>
      </c>
      <c r="C205" s="78">
        <f t="shared" si="20"/>
        <v>46779.563999999998</v>
      </c>
      <c r="D205" t="str">
        <f t="shared" si="21"/>
        <v>vis</v>
      </c>
      <c r="E205">
        <f>VLOOKUP(C205,Active!C$21:E$951,3,FALSE)</f>
        <v>2223.9935893617585</v>
      </c>
      <c r="F205" s="16" t="s">
        <v>287</v>
      </c>
      <c r="G205" t="str">
        <f t="shared" si="22"/>
        <v>46779.564</v>
      </c>
      <c r="H205" s="78">
        <f t="shared" si="23"/>
        <v>2224</v>
      </c>
      <c r="I205" s="87" t="s">
        <v>846</v>
      </c>
      <c r="J205" s="88" t="s">
        <v>847</v>
      </c>
      <c r="K205" s="87">
        <v>2224</v>
      </c>
      <c r="L205" s="87" t="s">
        <v>448</v>
      </c>
      <c r="M205" s="88" t="s">
        <v>297</v>
      </c>
      <c r="N205" s="88"/>
      <c r="O205" s="89" t="s">
        <v>468</v>
      </c>
      <c r="P205" s="89" t="s">
        <v>469</v>
      </c>
    </row>
    <row r="206" spans="1:16">
      <c r="A206" s="78" t="str">
        <f t="shared" si="18"/>
        <v> BBS 86 </v>
      </c>
      <c r="B206" s="16" t="str">
        <f t="shared" si="19"/>
        <v>I</v>
      </c>
      <c r="C206" s="78">
        <f t="shared" si="20"/>
        <v>46999.519999999997</v>
      </c>
      <c r="D206" t="str">
        <f t="shared" si="21"/>
        <v>vis</v>
      </c>
      <c r="E206">
        <f>VLOOKUP(C206,Active!C$21:E$951,3,FALSE)</f>
        <v>2533.0000640614257</v>
      </c>
      <c r="F206" s="16" t="s">
        <v>287</v>
      </c>
      <c r="G206" t="str">
        <f t="shared" si="22"/>
        <v>46999.520</v>
      </c>
      <c r="H206" s="78">
        <f t="shared" si="23"/>
        <v>2533</v>
      </c>
      <c r="I206" s="87" t="s">
        <v>848</v>
      </c>
      <c r="J206" s="88" t="s">
        <v>849</v>
      </c>
      <c r="K206" s="87">
        <v>2533</v>
      </c>
      <c r="L206" s="87" t="s">
        <v>398</v>
      </c>
      <c r="M206" s="88" t="s">
        <v>297</v>
      </c>
      <c r="N206" s="88"/>
      <c r="O206" s="89" t="s">
        <v>595</v>
      </c>
      <c r="P206" s="89" t="s">
        <v>850</v>
      </c>
    </row>
    <row r="207" spans="1:16">
      <c r="A207" s="78" t="str">
        <f t="shared" si="18"/>
        <v>BAVM 50 </v>
      </c>
      <c r="B207" s="16" t="str">
        <f t="shared" si="19"/>
        <v>I</v>
      </c>
      <c r="C207" s="78">
        <f t="shared" si="20"/>
        <v>47014.466</v>
      </c>
      <c r="D207" t="str">
        <f t="shared" si="21"/>
        <v>vis</v>
      </c>
      <c r="E207">
        <f>VLOOKUP(C207,Active!C$21:E$951,3,FALSE)</f>
        <v>2553.9970396877438</v>
      </c>
      <c r="F207" s="16" t="s">
        <v>287</v>
      </c>
      <c r="G207" t="str">
        <f t="shared" si="22"/>
        <v>47014.466</v>
      </c>
      <c r="H207" s="78">
        <f t="shared" si="23"/>
        <v>2554</v>
      </c>
      <c r="I207" s="87" t="s">
        <v>851</v>
      </c>
      <c r="J207" s="88" t="s">
        <v>852</v>
      </c>
      <c r="K207" s="87">
        <v>2554</v>
      </c>
      <c r="L207" s="87" t="s">
        <v>364</v>
      </c>
      <c r="M207" s="88" t="s">
        <v>297</v>
      </c>
      <c r="N207" s="88"/>
      <c r="O207" s="89" t="s">
        <v>853</v>
      </c>
      <c r="P207" s="90" t="s">
        <v>854</v>
      </c>
    </row>
    <row r="208" spans="1:16">
      <c r="A208" s="78" t="str">
        <f t="shared" si="18"/>
        <v> BBS 86 </v>
      </c>
      <c r="B208" s="16" t="str">
        <f t="shared" si="19"/>
        <v>I</v>
      </c>
      <c r="C208" s="78">
        <f t="shared" si="20"/>
        <v>47054.332999999999</v>
      </c>
      <c r="D208" t="str">
        <f t="shared" si="21"/>
        <v>vis</v>
      </c>
      <c r="E208">
        <f>VLOOKUP(C208,Active!C$21:E$951,3,FALSE)</f>
        <v>2610.0044281056603</v>
      </c>
      <c r="F208" s="16" t="s">
        <v>287</v>
      </c>
      <c r="G208" t="str">
        <f t="shared" si="22"/>
        <v>47054.333</v>
      </c>
      <c r="H208" s="78">
        <f t="shared" si="23"/>
        <v>2610</v>
      </c>
      <c r="I208" s="87" t="s">
        <v>855</v>
      </c>
      <c r="J208" s="88" t="s">
        <v>856</v>
      </c>
      <c r="K208" s="87">
        <v>2610</v>
      </c>
      <c r="L208" s="87" t="s">
        <v>414</v>
      </c>
      <c r="M208" s="88" t="s">
        <v>297</v>
      </c>
      <c r="N208" s="88"/>
      <c r="O208" s="89" t="s">
        <v>595</v>
      </c>
      <c r="P208" s="89" t="s">
        <v>850</v>
      </c>
    </row>
    <row r="209" spans="1:16">
      <c r="A209" s="78" t="str">
        <f t="shared" si="18"/>
        <v> BBS 86 </v>
      </c>
      <c r="B209" s="16" t="str">
        <f t="shared" si="19"/>
        <v>I</v>
      </c>
      <c r="C209" s="78">
        <f t="shared" si="20"/>
        <v>47066.428999999996</v>
      </c>
      <c r="D209" t="str">
        <f t="shared" si="21"/>
        <v>vis</v>
      </c>
      <c r="E209">
        <f>VLOOKUP(C209,Active!C$21:E$951,3,FALSE)</f>
        <v>2626.9975645418863</v>
      </c>
      <c r="F209" s="16" t="s">
        <v>287</v>
      </c>
      <c r="G209" t="str">
        <f t="shared" si="22"/>
        <v>47066.429</v>
      </c>
      <c r="H209" s="78">
        <f t="shared" si="23"/>
        <v>2627</v>
      </c>
      <c r="I209" s="87" t="s">
        <v>857</v>
      </c>
      <c r="J209" s="88" t="s">
        <v>858</v>
      </c>
      <c r="K209" s="87">
        <v>2627</v>
      </c>
      <c r="L209" s="87" t="s">
        <v>364</v>
      </c>
      <c r="M209" s="88" t="s">
        <v>297</v>
      </c>
      <c r="N209" s="88"/>
      <c r="O209" s="89" t="s">
        <v>775</v>
      </c>
      <c r="P209" s="89" t="s">
        <v>850</v>
      </c>
    </row>
    <row r="210" spans="1:16">
      <c r="A210" s="78" t="str">
        <f t="shared" si="18"/>
        <v> BBS 86 </v>
      </c>
      <c r="B210" s="16" t="str">
        <f t="shared" si="19"/>
        <v>I</v>
      </c>
      <c r="C210" s="78">
        <f t="shared" si="20"/>
        <v>47091.345999999998</v>
      </c>
      <c r="D210" t="str">
        <f t="shared" si="21"/>
        <v>vis</v>
      </c>
      <c r="E210">
        <f>VLOOKUP(C210,Active!C$21:E$951,3,FALSE)</f>
        <v>2662.0023579100693</v>
      </c>
      <c r="F210" s="16" t="s">
        <v>287</v>
      </c>
      <c r="G210" t="str">
        <f t="shared" si="22"/>
        <v>47091.346</v>
      </c>
      <c r="H210" s="78">
        <f t="shared" si="23"/>
        <v>2662</v>
      </c>
      <c r="I210" s="87" t="s">
        <v>859</v>
      </c>
      <c r="J210" s="88" t="s">
        <v>860</v>
      </c>
      <c r="K210" s="87">
        <v>2662</v>
      </c>
      <c r="L210" s="87" t="s">
        <v>358</v>
      </c>
      <c r="M210" s="88" t="s">
        <v>297</v>
      </c>
      <c r="N210" s="88"/>
      <c r="O210" s="89" t="s">
        <v>595</v>
      </c>
      <c r="P210" s="89" t="s">
        <v>850</v>
      </c>
    </row>
    <row r="211" spans="1:16">
      <c r="A211" s="78" t="str">
        <f t="shared" si="18"/>
        <v> AOEB 2 </v>
      </c>
      <c r="B211" s="16" t="str">
        <f t="shared" si="19"/>
        <v>I</v>
      </c>
      <c r="C211" s="78">
        <f t="shared" si="20"/>
        <v>47107.718000000001</v>
      </c>
      <c r="D211" t="str">
        <f t="shared" si="21"/>
        <v>vis</v>
      </c>
      <c r="E211">
        <f>VLOOKUP(C211,Active!C$21:E$951,3,FALSE)</f>
        <v>2685.0026579872842</v>
      </c>
      <c r="F211" s="16" t="s">
        <v>287</v>
      </c>
      <c r="G211" t="str">
        <f t="shared" si="22"/>
        <v>47107.718</v>
      </c>
      <c r="H211" s="78">
        <f t="shared" si="23"/>
        <v>2685</v>
      </c>
      <c r="I211" s="87" t="s">
        <v>861</v>
      </c>
      <c r="J211" s="88" t="s">
        <v>862</v>
      </c>
      <c r="K211" s="87">
        <v>2685</v>
      </c>
      <c r="L211" s="87" t="s">
        <v>358</v>
      </c>
      <c r="M211" s="88" t="s">
        <v>297</v>
      </c>
      <c r="N211" s="88"/>
      <c r="O211" s="89" t="s">
        <v>863</v>
      </c>
      <c r="P211" s="89" t="s">
        <v>469</v>
      </c>
    </row>
    <row r="212" spans="1:16">
      <c r="A212" s="78" t="str">
        <f t="shared" si="18"/>
        <v>BAVM 52 </v>
      </c>
      <c r="B212" s="16" t="str">
        <f t="shared" si="19"/>
        <v>I</v>
      </c>
      <c r="C212" s="78">
        <f t="shared" si="20"/>
        <v>47387.461000000003</v>
      </c>
      <c r="D212" t="str">
        <f t="shared" si="21"/>
        <v>vis</v>
      </c>
      <c r="E212">
        <f>VLOOKUP(C212,Active!C$21:E$951,3,FALSE)</f>
        <v>3078.0012497597772</v>
      </c>
      <c r="F212" s="16" t="s">
        <v>287</v>
      </c>
      <c r="G212" t="str">
        <f t="shared" si="22"/>
        <v>47387.461</v>
      </c>
      <c r="H212" s="78">
        <f t="shared" si="23"/>
        <v>3078</v>
      </c>
      <c r="I212" s="87" t="s">
        <v>864</v>
      </c>
      <c r="J212" s="88" t="s">
        <v>865</v>
      </c>
      <c r="K212" s="87">
        <v>3078</v>
      </c>
      <c r="L212" s="87" t="s">
        <v>309</v>
      </c>
      <c r="M212" s="88" t="s">
        <v>297</v>
      </c>
      <c r="N212" s="88"/>
      <c r="O212" s="89" t="s">
        <v>866</v>
      </c>
      <c r="P212" s="90" t="s">
        <v>867</v>
      </c>
    </row>
    <row r="213" spans="1:16">
      <c r="A213" s="78" t="str">
        <f t="shared" si="18"/>
        <v> BRNO 30 </v>
      </c>
      <c r="B213" s="16" t="str">
        <f t="shared" si="19"/>
        <v>I</v>
      </c>
      <c r="C213" s="78">
        <f t="shared" si="20"/>
        <v>47387.461000000003</v>
      </c>
      <c r="D213" t="str">
        <f t="shared" si="21"/>
        <v>vis</v>
      </c>
      <c r="E213">
        <f>VLOOKUP(C213,Active!C$21:E$951,3,FALSE)</f>
        <v>3078.0012497597772</v>
      </c>
      <c r="F213" s="16" t="s">
        <v>287</v>
      </c>
      <c r="G213" t="str">
        <f t="shared" si="22"/>
        <v>47387.461</v>
      </c>
      <c r="H213" s="78">
        <f t="shared" si="23"/>
        <v>3078</v>
      </c>
      <c r="I213" s="87" t="s">
        <v>864</v>
      </c>
      <c r="J213" s="88" t="s">
        <v>865</v>
      </c>
      <c r="K213" s="87">
        <v>3078</v>
      </c>
      <c r="L213" s="87" t="s">
        <v>309</v>
      </c>
      <c r="M213" s="88" t="s">
        <v>297</v>
      </c>
      <c r="N213" s="88"/>
      <c r="O213" s="89" t="s">
        <v>656</v>
      </c>
      <c r="P213" s="89" t="s">
        <v>187</v>
      </c>
    </row>
    <row r="214" spans="1:16">
      <c r="A214" s="78" t="str">
        <f t="shared" si="18"/>
        <v> BRNO 30 </v>
      </c>
      <c r="B214" s="16" t="str">
        <f t="shared" si="19"/>
        <v>I</v>
      </c>
      <c r="C214" s="78">
        <f t="shared" si="20"/>
        <v>47387.461000000003</v>
      </c>
      <c r="D214" t="str">
        <f t="shared" si="21"/>
        <v>vis</v>
      </c>
      <c r="E214">
        <f>VLOOKUP(C214,Active!C$21:E$951,3,FALSE)</f>
        <v>3078.0012497597772</v>
      </c>
      <c r="F214" s="16" t="s">
        <v>287</v>
      </c>
      <c r="G214" t="str">
        <f t="shared" si="22"/>
        <v>47387.461</v>
      </c>
      <c r="H214" s="78">
        <f t="shared" si="23"/>
        <v>3078</v>
      </c>
      <c r="I214" s="87" t="s">
        <v>864</v>
      </c>
      <c r="J214" s="88" t="s">
        <v>865</v>
      </c>
      <c r="K214" s="87">
        <v>3078</v>
      </c>
      <c r="L214" s="87" t="s">
        <v>309</v>
      </c>
      <c r="M214" s="88" t="s">
        <v>297</v>
      </c>
      <c r="N214" s="88"/>
      <c r="O214" s="89" t="s">
        <v>868</v>
      </c>
      <c r="P214" s="89" t="s">
        <v>187</v>
      </c>
    </row>
    <row r="215" spans="1:16">
      <c r="A215" s="78" t="str">
        <f t="shared" si="18"/>
        <v> BRNO 30 </v>
      </c>
      <c r="B215" s="16" t="str">
        <f t="shared" si="19"/>
        <v>I</v>
      </c>
      <c r="C215" s="78">
        <f t="shared" si="20"/>
        <v>47387.461000000003</v>
      </c>
      <c r="D215" t="str">
        <f t="shared" si="21"/>
        <v>vis</v>
      </c>
      <c r="E215">
        <f>VLOOKUP(C215,Active!C$21:E$951,3,FALSE)</f>
        <v>3078.0012497597772</v>
      </c>
      <c r="F215" s="16" t="s">
        <v>287</v>
      </c>
      <c r="G215" t="str">
        <f t="shared" si="22"/>
        <v>47387.461</v>
      </c>
      <c r="H215" s="78">
        <f t="shared" si="23"/>
        <v>3078</v>
      </c>
      <c r="I215" s="87" t="s">
        <v>864</v>
      </c>
      <c r="J215" s="88" t="s">
        <v>865</v>
      </c>
      <c r="K215" s="87">
        <v>3078</v>
      </c>
      <c r="L215" s="87" t="s">
        <v>309</v>
      </c>
      <c r="M215" s="88" t="s">
        <v>297</v>
      </c>
      <c r="N215" s="88"/>
      <c r="O215" s="89" t="s">
        <v>869</v>
      </c>
      <c r="P215" s="89" t="s">
        <v>187</v>
      </c>
    </row>
    <row r="216" spans="1:16">
      <c r="A216" s="78" t="str">
        <f t="shared" si="18"/>
        <v> AOEB 2 </v>
      </c>
      <c r="B216" s="16" t="str">
        <f t="shared" si="19"/>
        <v>I</v>
      </c>
      <c r="C216" s="78">
        <f t="shared" si="20"/>
        <v>47464.343999999997</v>
      </c>
      <c r="D216" t="str">
        <f t="shared" si="21"/>
        <v>vis</v>
      </c>
      <c r="E216">
        <f>VLOOKUP(C216,Active!C$21:E$951,3,FALSE)</f>
        <v>3186.0107825496666</v>
      </c>
      <c r="F216" s="16" t="s">
        <v>287</v>
      </c>
      <c r="G216" t="str">
        <f t="shared" si="22"/>
        <v>47464.344</v>
      </c>
      <c r="H216" s="78">
        <f t="shared" si="23"/>
        <v>3186</v>
      </c>
      <c r="I216" s="87" t="s">
        <v>870</v>
      </c>
      <c r="J216" s="88" t="s">
        <v>871</v>
      </c>
      <c r="K216" s="87">
        <v>3186</v>
      </c>
      <c r="L216" s="87" t="s">
        <v>322</v>
      </c>
      <c r="M216" s="88" t="s">
        <v>297</v>
      </c>
      <c r="N216" s="88"/>
      <c r="O216" s="89" t="s">
        <v>468</v>
      </c>
      <c r="P216" s="89" t="s">
        <v>469</v>
      </c>
    </row>
    <row r="217" spans="1:16">
      <c r="A217" s="78" t="str">
        <f t="shared" si="18"/>
        <v> AOEB 2 </v>
      </c>
      <c r="B217" s="16" t="str">
        <f t="shared" si="19"/>
        <v>I</v>
      </c>
      <c r="C217" s="78">
        <f t="shared" si="20"/>
        <v>47469.315000000002</v>
      </c>
      <c r="D217" t="str">
        <f t="shared" si="21"/>
        <v>vis</v>
      </c>
      <c r="E217">
        <f>VLOOKUP(C217,Active!C$21:E$951,3,FALSE)</f>
        <v>3192.9943210106935</v>
      </c>
      <c r="F217" s="16" t="s">
        <v>287</v>
      </c>
      <c r="G217" t="str">
        <f t="shared" si="22"/>
        <v>47469.315</v>
      </c>
      <c r="H217" s="78">
        <f t="shared" si="23"/>
        <v>3193</v>
      </c>
      <c r="I217" s="87" t="s">
        <v>872</v>
      </c>
      <c r="J217" s="88" t="s">
        <v>873</v>
      </c>
      <c r="K217" s="87">
        <v>3193</v>
      </c>
      <c r="L217" s="87" t="s">
        <v>570</v>
      </c>
      <c r="M217" s="88" t="s">
        <v>297</v>
      </c>
      <c r="N217" s="88"/>
      <c r="O217" s="89" t="s">
        <v>468</v>
      </c>
      <c r="P217" s="89" t="s">
        <v>469</v>
      </c>
    </row>
    <row r="218" spans="1:16">
      <c r="A218" s="78" t="str">
        <f t="shared" si="18"/>
        <v> BBS 90 </v>
      </c>
      <c r="B218" s="16" t="str">
        <f t="shared" si="19"/>
        <v>I</v>
      </c>
      <c r="C218" s="78">
        <f t="shared" si="20"/>
        <v>47474.317999999999</v>
      </c>
      <c r="D218" t="str">
        <f t="shared" si="21"/>
        <v>vis</v>
      </c>
      <c r="E218">
        <f>VLOOKUP(C218,Active!C$21:E$951,3,FALSE)</f>
        <v>3200.0228148591063</v>
      </c>
      <c r="F218" s="16" t="s">
        <v>287</v>
      </c>
      <c r="G218" t="str">
        <f t="shared" si="22"/>
        <v>47474.318</v>
      </c>
      <c r="H218" s="78">
        <f t="shared" si="23"/>
        <v>3200</v>
      </c>
      <c r="I218" s="87" t="s">
        <v>874</v>
      </c>
      <c r="J218" s="88" t="s">
        <v>875</v>
      </c>
      <c r="K218" s="87">
        <v>3200</v>
      </c>
      <c r="L218" s="87" t="s">
        <v>876</v>
      </c>
      <c r="M218" s="88" t="s">
        <v>297</v>
      </c>
      <c r="N218" s="88"/>
      <c r="O218" s="89" t="s">
        <v>375</v>
      </c>
      <c r="P218" s="89" t="s">
        <v>877</v>
      </c>
    </row>
    <row r="219" spans="1:16">
      <c r="A219" s="78" t="str">
        <f t="shared" si="18"/>
        <v> AOEB 2 </v>
      </c>
      <c r="B219" s="16" t="str">
        <f t="shared" si="19"/>
        <v>I</v>
      </c>
      <c r="C219" s="78">
        <f t="shared" si="20"/>
        <v>47794.62</v>
      </c>
      <c r="D219" t="str">
        <f t="shared" si="21"/>
        <v>vis</v>
      </c>
      <c r="E219">
        <f>VLOOKUP(C219,Active!C$21:E$951,3,FALSE)</f>
        <v>3650.0009553019891</v>
      </c>
      <c r="F219" s="16" t="s">
        <v>287</v>
      </c>
      <c r="G219" t="str">
        <f t="shared" si="22"/>
        <v>47794.620</v>
      </c>
      <c r="H219" s="78">
        <f t="shared" si="23"/>
        <v>3650</v>
      </c>
      <c r="I219" s="87" t="s">
        <v>878</v>
      </c>
      <c r="J219" s="88" t="s">
        <v>879</v>
      </c>
      <c r="K219" s="87">
        <v>3650</v>
      </c>
      <c r="L219" s="87" t="s">
        <v>309</v>
      </c>
      <c r="M219" s="88" t="s">
        <v>297</v>
      </c>
      <c r="N219" s="88"/>
      <c r="O219" s="89" t="s">
        <v>468</v>
      </c>
      <c r="P219" s="89" t="s">
        <v>469</v>
      </c>
    </row>
    <row r="220" spans="1:16">
      <c r="A220" s="78" t="str">
        <f t="shared" si="18"/>
        <v> AOEB 2 </v>
      </c>
      <c r="B220" s="16" t="str">
        <f t="shared" si="19"/>
        <v>I</v>
      </c>
      <c r="C220" s="78">
        <f t="shared" si="20"/>
        <v>47851.561000000002</v>
      </c>
      <c r="D220" t="str">
        <f t="shared" si="21"/>
        <v>vis</v>
      </c>
      <c r="E220">
        <f>VLOOKUP(C220,Active!C$21:E$951,3,FALSE)</f>
        <v>3729.9948526081484</v>
      </c>
      <c r="F220" s="16" t="s">
        <v>287</v>
      </c>
      <c r="G220" t="str">
        <f t="shared" si="22"/>
        <v>47851.561</v>
      </c>
      <c r="H220" s="78">
        <f t="shared" si="23"/>
        <v>3730</v>
      </c>
      <c r="I220" s="87" t="s">
        <v>880</v>
      </c>
      <c r="J220" s="88" t="s">
        <v>881</v>
      </c>
      <c r="K220" s="87">
        <v>3730</v>
      </c>
      <c r="L220" s="87" t="s">
        <v>570</v>
      </c>
      <c r="M220" s="88" t="s">
        <v>297</v>
      </c>
      <c r="N220" s="88"/>
      <c r="O220" s="89" t="s">
        <v>468</v>
      </c>
      <c r="P220" s="89" t="s">
        <v>469</v>
      </c>
    </row>
    <row r="221" spans="1:16">
      <c r="A221" s="78" t="str">
        <f t="shared" si="18"/>
        <v> AOEB 2 </v>
      </c>
      <c r="B221" s="16" t="str">
        <f t="shared" si="19"/>
        <v>I</v>
      </c>
      <c r="C221" s="78">
        <f t="shared" si="20"/>
        <v>47853.692999999999</v>
      </c>
      <c r="D221" t="str">
        <f t="shared" si="21"/>
        <v>vis</v>
      </c>
      <c r="E221">
        <f>VLOOKUP(C221,Active!C$21:E$951,3,FALSE)</f>
        <v>3732.9900052934991</v>
      </c>
      <c r="F221" s="16" t="s">
        <v>287</v>
      </c>
      <c r="G221" t="str">
        <f t="shared" si="22"/>
        <v>47853.693</v>
      </c>
      <c r="H221" s="78">
        <f t="shared" si="23"/>
        <v>3733</v>
      </c>
      <c r="I221" s="87" t="s">
        <v>882</v>
      </c>
      <c r="J221" s="88" t="s">
        <v>883</v>
      </c>
      <c r="K221" s="87">
        <v>3733</v>
      </c>
      <c r="L221" s="87" t="s">
        <v>884</v>
      </c>
      <c r="M221" s="88" t="s">
        <v>297</v>
      </c>
      <c r="N221" s="88"/>
      <c r="O221" s="89" t="s">
        <v>885</v>
      </c>
      <c r="P221" s="89" t="s">
        <v>469</v>
      </c>
    </row>
    <row r="222" spans="1:16">
      <c r="A222" s="78" t="str">
        <f t="shared" si="18"/>
        <v> BRNO 31 </v>
      </c>
      <c r="B222" s="16" t="str">
        <f t="shared" si="19"/>
        <v>I</v>
      </c>
      <c r="C222" s="78">
        <f t="shared" si="20"/>
        <v>48123.472999999998</v>
      </c>
      <c r="D222" t="str">
        <f t="shared" si="21"/>
        <v>vis</v>
      </c>
      <c r="E222">
        <f>VLOOKUP(C222,Active!C$21:E$951,3,FALSE)</f>
        <v>4111.9920181709685</v>
      </c>
      <c r="F222" s="16" t="s">
        <v>287</v>
      </c>
      <c r="G222" t="str">
        <f t="shared" si="22"/>
        <v>48123.473</v>
      </c>
      <c r="H222" s="78">
        <f t="shared" si="23"/>
        <v>4112</v>
      </c>
      <c r="I222" s="87" t="s">
        <v>886</v>
      </c>
      <c r="J222" s="88" t="s">
        <v>887</v>
      </c>
      <c r="K222" s="87">
        <v>4112</v>
      </c>
      <c r="L222" s="87" t="s">
        <v>635</v>
      </c>
      <c r="M222" s="88" t="s">
        <v>297</v>
      </c>
      <c r="N222" s="88"/>
      <c r="O222" s="89" t="s">
        <v>888</v>
      </c>
      <c r="P222" s="89" t="s">
        <v>839</v>
      </c>
    </row>
    <row r="223" spans="1:16">
      <c r="A223" s="78" t="str">
        <f t="shared" si="18"/>
        <v> BRNO 31 </v>
      </c>
      <c r="B223" s="16" t="str">
        <f t="shared" si="19"/>
        <v>I</v>
      </c>
      <c r="C223" s="78">
        <f t="shared" si="20"/>
        <v>48123.478999999999</v>
      </c>
      <c r="D223" t="str">
        <f t="shared" si="21"/>
        <v>vis</v>
      </c>
      <c r="E223">
        <f>VLOOKUP(C223,Active!C$21:E$951,3,FALSE)</f>
        <v>4112.0004473061072</v>
      </c>
      <c r="F223" s="16" t="s">
        <v>287</v>
      </c>
      <c r="G223" t="str">
        <f t="shared" si="22"/>
        <v>48123.479</v>
      </c>
      <c r="H223" s="78">
        <f t="shared" si="23"/>
        <v>4112</v>
      </c>
      <c r="I223" s="87" t="s">
        <v>889</v>
      </c>
      <c r="J223" s="88" t="s">
        <v>890</v>
      </c>
      <c r="K223" s="87">
        <v>4112</v>
      </c>
      <c r="L223" s="87" t="s">
        <v>398</v>
      </c>
      <c r="M223" s="88" t="s">
        <v>297</v>
      </c>
      <c r="N223" s="88"/>
      <c r="O223" s="89" t="s">
        <v>891</v>
      </c>
      <c r="P223" s="89" t="s">
        <v>839</v>
      </c>
    </row>
    <row r="224" spans="1:16">
      <c r="A224" s="78" t="str">
        <f t="shared" si="18"/>
        <v>BAVM 59 </v>
      </c>
      <c r="B224" s="16" t="str">
        <f t="shared" si="19"/>
        <v>I</v>
      </c>
      <c r="C224" s="78">
        <f t="shared" si="20"/>
        <v>48148.394999999997</v>
      </c>
      <c r="D224" t="str">
        <f t="shared" si="21"/>
        <v>vis</v>
      </c>
      <c r="E224">
        <f>VLOOKUP(C224,Active!C$21:E$951,3,FALSE)</f>
        <v>4147.0038358184283</v>
      </c>
      <c r="F224" s="16" t="s">
        <v>287</v>
      </c>
      <c r="G224" t="str">
        <f t="shared" si="22"/>
        <v>48148.395</v>
      </c>
      <c r="H224" s="78">
        <f t="shared" si="23"/>
        <v>4147</v>
      </c>
      <c r="I224" s="87" t="s">
        <v>892</v>
      </c>
      <c r="J224" s="88" t="s">
        <v>893</v>
      </c>
      <c r="K224" s="87">
        <v>4147</v>
      </c>
      <c r="L224" s="87" t="s">
        <v>414</v>
      </c>
      <c r="M224" s="88" t="s">
        <v>297</v>
      </c>
      <c r="N224" s="88"/>
      <c r="O224" s="89" t="s">
        <v>894</v>
      </c>
      <c r="P224" s="90" t="s">
        <v>895</v>
      </c>
    </row>
    <row r="225" spans="1:16">
      <c r="A225" s="78" t="str">
        <f t="shared" si="18"/>
        <v>BAVM 59 </v>
      </c>
      <c r="B225" s="16" t="str">
        <f t="shared" si="19"/>
        <v>I</v>
      </c>
      <c r="C225" s="78">
        <f t="shared" si="20"/>
        <v>48205.336000000003</v>
      </c>
      <c r="D225" t="str">
        <f t="shared" si="21"/>
        <v>vis</v>
      </c>
      <c r="E225">
        <f>VLOOKUP(C225,Active!C$21:E$951,3,FALSE)</f>
        <v>4226.9977331245982</v>
      </c>
      <c r="F225" s="16" t="s">
        <v>287</v>
      </c>
      <c r="G225" t="str">
        <f t="shared" si="22"/>
        <v>48205.336</v>
      </c>
      <c r="H225" s="78">
        <f t="shared" si="23"/>
        <v>4227</v>
      </c>
      <c r="I225" s="87" t="s">
        <v>896</v>
      </c>
      <c r="J225" s="88" t="s">
        <v>897</v>
      </c>
      <c r="K225" s="87">
        <v>4227</v>
      </c>
      <c r="L225" s="87" t="s">
        <v>364</v>
      </c>
      <c r="M225" s="88" t="s">
        <v>297</v>
      </c>
      <c r="N225" s="88"/>
      <c r="O225" s="89" t="s">
        <v>894</v>
      </c>
      <c r="P225" s="90" t="s">
        <v>895</v>
      </c>
    </row>
    <row r="226" spans="1:16">
      <c r="A226" s="78" t="str">
        <f t="shared" si="18"/>
        <v> AOEB 2 </v>
      </c>
      <c r="B226" s="16" t="str">
        <f t="shared" si="19"/>
        <v>I</v>
      </c>
      <c r="C226" s="78">
        <f t="shared" si="20"/>
        <v>48219.569000000003</v>
      </c>
      <c r="D226" t="str">
        <f t="shared" si="21"/>
        <v>vis</v>
      </c>
      <c r="E226">
        <f>VLOOKUP(C226,Active!C$21:E$951,3,FALSE)</f>
        <v>4246.993046525462</v>
      </c>
      <c r="F226" s="16" t="s">
        <v>287</v>
      </c>
      <c r="G226" t="str">
        <f t="shared" si="22"/>
        <v>48219.569</v>
      </c>
      <c r="H226" s="78">
        <f t="shared" si="23"/>
        <v>4247</v>
      </c>
      <c r="I226" s="87" t="s">
        <v>898</v>
      </c>
      <c r="J226" s="88" t="s">
        <v>899</v>
      </c>
      <c r="K226" s="87">
        <v>4247</v>
      </c>
      <c r="L226" s="87" t="s">
        <v>448</v>
      </c>
      <c r="M226" s="88" t="s">
        <v>297</v>
      </c>
      <c r="N226" s="88"/>
      <c r="O226" s="89" t="s">
        <v>468</v>
      </c>
      <c r="P226" s="89" t="s">
        <v>469</v>
      </c>
    </row>
    <row r="227" spans="1:16">
      <c r="A227" s="78" t="str">
        <f t="shared" si="18"/>
        <v> AOEB 2 </v>
      </c>
      <c r="B227" s="16" t="str">
        <f t="shared" si="19"/>
        <v>I</v>
      </c>
      <c r="C227" s="78">
        <f t="shared" si="20"/>
        <v>48266.552000000003</v>
      </c>
      <c r="D227" t="str">
        <f t="shared" si="21"/>
        <v>vis</v>
      </c>
      <c r="E227">
        <f>VLOOKUP(C227,Active!C$21:E$951,3,FALSE)</f>
        <v>4312.9973892158851</v>
      </c>
      <c r="F227" s="16" t="s">
        <v>287</v>
      </c>
      <c r="G227" t="str">
        <f t="shared" si="22"/>
        <v>48266.552</v>
      </c>
      <c r="H227" s="78">
        <f t="shared" si="23"/>
        <v>4313</v>
      </c>
      <c r="I227" s="87" t="s">
        <v>900</v>
      </c>
      <c r="J227" s="88" t="s">
        <v>901</v>
      </c>
      <c r="K227" s="87">
        <v>4313</v>
      </c>
      <c r="L227" s="87" t="s">
        <v>364</v>
      </c>
      <c r="M227" s="88" t="s">
        <v>297</v>
      </c>
      <c r="N227" s="88"/>
      <c r="O227" s="89" t="s">
        <v>468</v>
      </c>
      <c r="P227" s="89" t="s">
        <v>469</v>
      </c>
    </row>
    <row r="228" spans="1:16">
      <c r="A228" s="78" t="str">
        <f t="shared" si="18"/>
        <v> AOEB 2 </v>
      </c>
      <c r="B228" s="16" t="str">
        <f t="shared" si="19"/>
        <v>I</v>
      </c>
      <c r="C228" s="78">
        <f t="shared" si="20"/>
        <v>48480.813999999998</v>
      </c>
      <c r="D228" t="str">
        <f t="shared" si="21"/>
        <v>vis</v>
      </c>
      <c r="E228">
        <f>VLOOKUP(C228,Active!C$21:E$951,3,FALSE)</f>
        <v>4614.0046146705172</v>
      </c>
      <c r="F228" s="16" t="s">
        <v>287</v>
      </c>
      <c r="G228" t="str">
        <f t="shared" si="22"/>
        <v>48480.814</v>
      </c>
      <c r="H228" s="78">
        <f t="shared" si="23"/>
        <v>4614</v>
      </c>
      <c r="I228" s="87" t="s">
        <v>902</v>
      </c>
      <c r="J228" s="88" t="s">
        <v>903</v>
      </c>
      <c r="K228" s="87">
        <v>4614</v>
      </c>
      <c r="L228" s="87" t="s">
        <v>414</v>
      </c>
      <c r="M228" s="88" t="s">
        <v>297</v>
      </c>
      <c r="N228" s="88"/>
      <c r="O228" s="89" t="s">
        <v>468</v>
      </c>
      <c r="P228" s="89" t="s">
        <v>469</v>
      </c>
    </row>
    <row r="229" spans="1:16">
      <c r="A229" s="78" t="str">
        <f t="shared" si="18"/>
        <v> BRNO 31 </v>
      </c>
      <c r="B229" s="16" t="str">
        <f t="shared" si="19"/>
        <v>I</v>
      </c>
      <c r="C229" s="78">
        <f t="shared" si="20"/>
        <v>48481.523999999998</v>
      </c>
      <c r="D229" t="str">
        <f t="shared" si="21"/>
        <v>vis</v>
      </c>
      <c r="E229">
        <f>VLOOKUP(C229,Active!C$21:E$951,3,FALSE)</f>
        <v>4615.0020623283972</v>
      </c>
      <c r="F229" s="16" t="s">
        <v>287</v>
      </c>
      <c r="G229" t="str">
        <f t="shared" si="22"/>
        <v>48481.524</v>
      </c>
      <c r="H229" s="78">
        <f t="shared" si="23"/>
        <v>4615</v>
      </c>
      <c r="I229" s="87" t="s">
        <v>904</v>
      </c>
      <c r="J229" s="88" t="s">
        <v>905</v>
      </c>
      <c r="K229" s="87">
        <v>4615</v>
      </c>
      <c r="L229" s="87" t="s">
        <v>309</v>
      </c>
      <c r="M229" s="88" t="s">
        <v>297</v>
      </c>
      <c r="N229" s="88"/>
      <c r="O229" s="89" t="s">
        <v>906</v>
      </c>
      <c r="P229" s="89" t="s">
        <v>839</v>
      </c>
    </row>
    <row r="230" spans="1:16">
      <c r="A230" s="78" t="str">
        <f t="shared" si="18"/>
        <v> BRNO 31 </v>
      </c>
      <c r="B230" s="16" t="str">
        <f t="shared" si="19"/>
        <v>I</v>
      </c>
      <c r="C230" s="78">
        <f t="shared" si="20"/>
        <v>48506.423000000003</v>
      </c>
      <c r="D230" t="str">
        <f t="shared" si="21"/>
        <v>vis</v>
      </c>
      <c r="E230">
        <f>VLOOKUP(C230,Active!C$21:E$951,3,FALSE)</f>
        <v>4649.981568291174</v>
      </c>
      <c r="F230" s="16" t="s">
        <v>287</v>
      </c>
      <c r="G230" t="str">
        <f t="shared" si="22"/>
        <v>48506.423</v>
      </c>
      <c r="H230" s="78">
        <f t="shared" si="23"/>
        <v>4650</v>
      </c>
      <c r="I230" s="87" t="s">
        <v>907</v>
      </c>
      <c r="J230" s="88" t="s">
        <v>908</v>
      </c>
      <c r="K230" s="87">
        <v>4650</v>
      </c>
      <c r="L230" s="87" t="s">
        <v>909</v>
      </c>
      <c r="M230" s="88" t="s">
        <v>297</v>
      </c>
      <c r="N230" s="88"/>
      <c r="O230" s="89" t="s">
        <v>910</v>
      </c>
      <c r="P230" s="89" t="s">
        <v>839</v>
      </c>
    </row>
    <row r="231" spans="1:16">
      <c r="A231" s="78" t="str">
        <f t="shared" si="18"/>
        <v> AOEB 2 </v>
      </c>
      <c r="B231" s="16" t="str">
        <f t="shared" si="19"/>
        <v>I</v>
      </c>
      <c r="C231" s="78">
        <f t="shared" si="20"/>
        <v>48545.587</v>
      </c>
      <c r="D231" t="str">
        <f t="shared" si="21"/>
        <v>vis</v>
      </c>
      <c r="E231">
        <f>VLOOKUP(C231,Active!C$21:E$951,3,FALSE)</f>
        <v>4705.0013430422014</v>
      </c>
      <c r="F231" s="16" t="s">
        <v>287</v>
      </c>
      <c r="G231" t="str">
        <f t="shared" si="22"/>
        <v>48545.587</v>
      </c>
      <c r="H231" s="78">
        <f t="shared" si="23"/>
        <v>4705</v>
      </c>
      <c r="I231" s="87" t="s">
        <v>911</v>
      </c>
      <c r="J231" s="88" t="s">
        <v>912</v>
      </c>
      <c r="K231" s="87">
        <v>4705</v>
      </c>
      <c r="L231" s="87" t="s">
        <v>309</v>
      </c>
      <c r="M231" s="88" t="s">
        <v>297</v>
      </c>
      <c r="N231" s="88"/>
      <c r="O231" s="89" t="s">
        <v>468</v>
      </c>
      <c r="P231" s="89" t="s">
        <v>469</v>
      </c>
    </row>
    <row r="232" spans="1:16">
      <c r="A232" s="78" t="str">
        <f t="shared" si="18"/>
        <v> BRNO 31 </v>
      </c>
      <c r="B232" s="16" t="str">
        <f t="shared" si="19"/>
        <v>I</v>
      </c>
      <c r="C232" s="78">
        <f t="shared" si="20"/>
        <v>48859.5</v>
      </c>
      <c r="D232" t="str">
        <f t="shared" si="21"/>
        <v>vis</v>
      </c>
      <c r="E232">
        <f>VLOOKUP(C232,Active!C$21:E$951,3,FALSE)</f>
        <v>5146.0038594200114</v>
      </c>
      <c r="F232" s="16" t="s">
        <v>287</v>
      </c>
      <c r="G232" t="str">
        <f t="shared" si="22"/>
        <v>48859.500</v>
      </c>
      <c r="H232" s="78">
        <f t="shared" si="23"/>
        <v>5146</v>
      </c>
      <c r="I232" s="87" t="s">
        <v>913</v>
      </c>
      <c r="J232" s="88" t="s">
        <v>914</v>
      </c>
      <c r="K232" s="87">
        <v>5146</v>
      </c>
      <c r="L232" s="87" t="s">
        <v>414</v>
      </c>
      <c r="M232" s="88" t="s">
        <v>297</v>
      </c>
      <c r="N232" s="88"/>
      <c r="O232" s="89" t="s">
        <v>915</v>
      </c>
      <c r="P232" s="89" t="s">
        <v>839</v>
      </c>
    </row>
    <row r="233" spans="1:16">
      <c r="A233" s="78" t="str">
        <f t="shared" si="18"/>
        <v> BRNO 31 </v>
      </c>
      <c r="B233" s="16" t="str">
        <f t="shared" si="19"/>
        <v>I</v>
      </c>
      <c r="C233" s="78">
        <f t="shared" si="20"/>
        <v>48859.506999999998</v>
      </c>
      <c r="D233" t="str">
        <f t="shared" si="21"/>
        <v>vis</v>
      </c>
      <c r="E233">
        <f>VLOOKUP(C233,Active!C$21:E$951,3,FALSE)</f>
        <v>5146.0136934110014</v>
      </c>
      <c r="F233" s="16" t="s">
        <v>287</v>
      </c>
      <c r="G233" t="str">
        <f t="shared" si="22"/>
        <v>48859.507</v>
      </c>
      <c r="H233" s="78">
        <f t="shared" si="23"/>
        <v>5146</v>
      </c>
      <c r="I233" s="87" t="s">
        <v>916</v>
      </c>
      <c r="J233" s="88" t="s">
        <v>917</v>
      </c>
      <c r="K233" s="87">
        <v>5146</v>
      </c>
      <c r="L233" s="87" t="s">
        <v>374</v>
      </c>
      <c r="M233" s="88" t="s">
        <v>297</v>
      </c>
      <c r="N233" s="88"/>
      <c r="O233" s="89" t="s">
        <v>918</v>
      </c>
      <c r="P233" s="89" t="s">
        <v>839</v>
      </c>
    </row>
    <row r="234" spans="1:16">
      <c r="A234" s="78" t="str">
        <f t="shared" si="18"/>
        <v> BRNO 31 </v>
      </c>
      <c r="B234" s="16" t="str">
        <f t="shared" si="19"/>
        <v>I</v>
      </c>
      <c r="C234" s="78">
        <f t="shared" si="20"/>
        <v>48859.512000000002</v>
      </c>
      <c r="D234" t="str">
        <f t="shared" si="21"/>
        <v>vis</v>
      </c>
      <c r="E234">
        <f>VLOOKUP(C234,Active!C$21:E$951,3,FALSE)</f>
        <v>5146.0207176902886</v>
      </c>
      <c r="F234" s="16" t="s">
        <v>287</v>
      </c>
      <c r="G234" t="str">
        <f t="shared" si="22"/>
        <v>48859.512</v>
      </c>
      <c r="H234" s="78">
        <f t="shared" si="23"/>
        <v>5146</v>
      </c>
      <c r="I234" s="87" t="s">
        <v>919</v>
      </c>
      <c r="J234" s="88" t="s">
        <v>920</v>
      </c>
      <c r="K234" s="87">
        <v>5146</v>
      </c>
      <c r="L234" s="87" t="s">
        <v>696</v>
      </c>
      <c r="M234" s="88" t="s">
        <v>297</v>
      </c>
      <c r="N234" s="88"/>
      <c r="O234" s="89" t="s">
        <v>921</v>
      </c>
      <c r="P234" s="89" t="s">
        <v>839</v>
      </c>
    </row>
    <row r="235" spans="1:16">
      <c r="A235" s="78" t="str">
        <f t="shared" si="18"/>
        <v> AOEB 2 </v>
      </c>
      <c r="B235" s="16" t="str">
        <f t="shared" si="19"/>
        <v>I</v>
      </c>
      <c r="C235" s="78">
        <f t="shared" si="20"/>
        <v>48863.766000000003</v>
      </c>
      <c r="D235" t="str">
        <f t="shared" si="21"/>
        <v>vis</v>
      </c>
      <c r="E235">
        <f>VLOOKUP(C235,Active!C$21:E$951,3,FALSE)</f>
        <v>5151.9969745024364</v>
      </c>
      <c r="F235" s="16" t="s">
        <v>287</v>
      </c>
      <c r="G235" t="str">
        <f t="shared" si="22"/>
        <v>48863.766</v>
      </c>
      <c r="H235" s="78">
        <f t="shared" si="23"/>
        <v>5152</v>
      </c>
      <c r="I235" s="87" t="s">
        <v>922</v>
      </c>
      <c r="J235" s="88" t="s">
        <v>923</v>
      </c>
      <c r="K235" s="87">
        <v>5152</v>
      </c>
      <c r="L235" s="87" t="s">
        <v>364</v>
      </c>
      <c r="M235" s="88" t="s">
        <v>297</v>
      </c>
      <c r="N235" s="88"/>
      <c r="O235" s="89" t="s">
        <v>767</v>
      </c>
      <c r="P235" s="89" t="s">
        <v>469</v>
      </c>
    </row>
    <row r="236" spans="1:16">
      <c r="A236" s="78" t="str">
        <f t="shared" si="18"/>
        <v> AOEB 2 </v>
      </c>
      <c r="B236" s="16" t="str">
        <f t="shared" si="19"/>
        <v>I</v>
      </c>
      <c r="C236" s="78">
        <f t="shared" si="20"/>
        <v>48873.733</v>
      </c>
      <c r="D236" t="str">
        <f t="shared" si="21"/>
        <v>vis</v>
      </c>
      <c r="E236">
        <f>VLOOKUP(C236,Active!C$21:E$951,3,FALSE)</f>
        <v>5165.9991728208752</v>
      </c>
      <c r="F236" s="16" t="s">
        <v>287</v>
      </c>
      <c r="G236" t="str">
        <f t="shared" si="22"/>
        <v>48873.733</v>
      </c>
      <c r="H236" s="78">
        <f t="shared" si="23"/>
        <v>5166</v>
      </c>
      <c r="I236" s="87" t="s">
        <v>924</v>
      </c>
      <c r="J236" s="88" t="s">
        <v>925</v>
      </c>
      <c r="K236" s="87">
        <v>5166</v>
      </c>
      <c r="L236" s="87" t="s">
        <v>426</v>
      </c>
      <c r="M236" s="88" t="s">
        <v>297</v>
      </c>
      <c r="N236" s="88"/>
      <c r="O236" s="89" t="s">
        <v>863</v>
      </c>
      <c r="P236" s="89" t="s">
        <v>469</v>
      </c>
    </row>
    <row r="237" spans="1:16">
      <c r="A237" s="78" t="str">
        <f t="shared" si="18"/>
        <v>IBVS 4380 </v>
      </c>
      <c r="B237" s="16" t="str">
        <f t="shared" si="19"/>
        <v>II</v>
      </c>
      <c r="C237" s="78">
        <f t="shared" si="20"/>
        <v>48935.300199999998</v>
      </c>
      <c r="D237" t="str">
        <f t="shared" si="21"/>
        <v>vis</v>
      </c>
      <c r="E237">
        <f>VLOOKUP(C237,Active!C$21:E$951,3,FALSE)</f>
        <v>5252.4922142888454</v>
      </c>
      <c r="F237" s="16" t="s">
        <v>287</v>
      </c>
      <c r="G237" t="str">
        <f t="shared" si="22"/>
        <v>48935.3002</v>
      </c>
      <c r="H237" s="78">
        <f t="shared" si="23"/>
        <v>5252.5</v>
      </c>
      <c r="I237" s="87" t="s">
        <v>926</v>
      </c>
      <c r="J237" s="88" t="s">
        <v>927</v>
      </c>
      <c r="K237" s="87">
        <v>5252.5</v>
      </c>
      <c r="L237" s="87" t="s">
        <v>928</v>
      </c>
      <c r="M237" s="88" t="s">
        <v>328</v>
      </c>
      <c r="N237" s="88" t="s">
        <v>329</v>
      </c>
      <c r="O237" s="89" t="s">
        <v>929</v>
      </c>
      <c r="P237" s="90" t="s">
        <v>930</v>
      </c>
    </row>
    <row r="238" spans="1:16">
      <c r="A238" s="78" t="str">
        <f t="shared" si="18"/>
        <v>IBVS 4380 </v>
      </c>
      <c r="B238" s="16" t="str">
        <f t="shared" si="19"/>
        <v>I</v>
      </c>
      <c r="C238" s="78">
        <f t="shared" si="20"/>
        <v>48939.216099999998</v>
      </c>
      <c r="D238" t="str">
        <f t="shared" si="21"/>
        <v>vis</v>
      </c>
      <c r="E238">
        <f>VLOOKUP(C238,Active!C$21:E$951,3,FALSE)</f>
        <v>5257.9934893360205</v>
      </c>
      <c r="F238" s="16" t="s">
        <v>287</v>
      </c>
      <c r="G238" t="str">
        <f t="shared" si="22"/>
        <v>48939.2161</v>
      </c>
      <c r="H238" s="78">
        <f t="shared" si="23"/>
        <v>5258</v>
      </c>
      <c r="I238" s="87" t="s">
        <v>931</v>
      </c>
      <c r="J238" s="88" t="s">
        <v>932</v>
      </c>
      <c r="K238" s="87">
        <v>5258</v>
      </c>
      <c r="L238" s="87" t="s">
        <v>933</v>
      </c>
      <c r="M238" s="88" t="s">
        <v>328</v>
      </c>
      <c r="N238" s="88" t="s">
        <v>329</v>
      </c>
      <c r="O238" s="89" t="s">
        <v>934</v>
      </c>
      <c r="P238" s="90" t="s">
        <v>930</v>
      </c>
    </row>
    <row r="239" spans="1:16">
      <c r="A239" s="78" t="str">
        <f t="shared" si="18"/>
        <v> BRNO 31 </v>
      </c>
      <c r="B239" s="16" t="str">
        <f t="shared" si="19"/>
        <v>I</v>
      </c>
      <c r="C239" s="78">
        <f t="shared" si="20"/>
        <v>49215.413</v>
      </c>
      <c r="D239" t="str">
        <f t="shared" si="21"/>
        <v>vis</v>
      </c>
      <c r="E239">
        <f>VLOOKUP(C239,Active!C$21:E$951,3,FALSE)</f>
        <v>5646.0103217569504</v>
      </c>
      <c r="F239" s="16" t="s">
        <v>287</v>
      </c>
      <c r="G239" t="str">
        <f t="shared" si="22"/>
        <v>49215.413</v>
      </c>
      <c r="H239" s="78">
        <f t="shared" si="23"/>
        <v>5646</v>
      </c>
      <c r="I239" s="87" t="s">
        <v>935</v>
      </c>
      <c r="J239" s="88" t="s">
        <v>936</v>
      </c>
      <c r="K239" s="87">
        <v>5646</v>
      </c>
      <c r="L239" s="87" t="s">
        <v>663</v>
      </c>
      <c r="M239" s="88" t="s">
        <v>297</v>
      </c>
      <c r="N239" s="88"/>
      <c r="O239" s="89" t="s">
        <v>937</v>
      </c>
      <c r="P239" s="89" t="s">
        <v>839</v>
      </c>
    </row>
    <row r="240" spans="1:16">
      <c r="A240" s="78" t="str">
        <f t="shared" si="18"/>
        <v> AOEB 2 </v>
      </c>
      <c r="B240" s="16" t="str">
        <f t="shared" si="19"/>
        <v>I</v>
      </c>
      <c r="C240" s="78">
        <f t="shared" si="20"/>
        <v>49224.65</v>
      </c>
      <c r="D240" t="str">
        <f t="shared" si="21"/>
        <v>vis</v>
      </c>
      <c r="E240">
        <f>VLOOKUP(C240,Active!C$21:E$951,3,FALSE)</f>
        <v>5658.9869753003914</v>
      </c>
      <c r="F240" s="16" t="s">
        <v>287</v>
      </c>
      <c r="G240" t="str">
        <f t="shared" si="22"/>
        <v>49224.650</v>
      </c>
      <c r="H240" s="78">
        <f t="shared" si="23"/>
        <v>5659</v>
      </c>
      <c r="I240" s="87" t="s">
        <v>938</v>
      </c>
      <c r="J240" s="88" t="s">
        <v>939</v>
      </c>
      <c r="K240" s="87">
        <v>5659</v>
      </c>
      <c r="L240" s="87" t="s">
        <v>409</v>
      </c>
      <c r="M240" s="88" t="s">
        <v>297</v>
      </c>
      <c r="N240" s="88"/>
      <c r="O240" s="89" t="s">
        <v>770</v>
      </c>
      <c r="P240" s="89" t="s">
        <v>469</v>
      </c>
    </row>
    <row r="241" spans="1:16">
      <c r="A241" s="78" t="str">
        <f t="shared" si="18"/>
        <v> AOEB 2 </v>
      </c>
      <c r="B241" s="16" t="str">
        <f t="shared" si="19"/>
        <v>I</v>
      </c>
      <c r="C241" s="78">
        <f t="shared" si="20"/>
        <v>49241.735000000001</v>
      </c>
      <c r="D241" t="str">
        <f t="shared" si="21"/>
        <v>vis</v>
      </c>
      <c r="E241">
        <f>VLOOKUP(C241,Active!C$21:E$951,3,FALSE)</f>
        <v>5682.9889376030505</v>
      </c>
      <c r="F241" s="16" t="s">
        <v>287</v>
      </c>
      <c r="G241" t="str">
        <f t="shared" si="22"/>
        <v>49241.735</v>
      </c>
      <c r="H241" s="78">
        <f t="shared" si="23"/>
        <v>5683</v>
      </c>
      <c r="I241" s="87" t="s">
        <v>940</v>
      </c>
      <c r="J241" s="88" t="s">
        <v>941</v>
      </c>
      <c r="K241" s="87">
        <v>5683</v>
      </c>
      <c r="L241" s="87" t="s">
        <v>522</v>
      </c>
      <c r="M241" s="88" t="s">
        <v>297</v>
      </c>
      <c r="N241" s="88"/>
      <c r="O241" s="89" t="s">
        <v>767</v>
      </c>
      <c r="P241" s="89" t="s">
        <v>469</v>
      </c>
    </row>
    <row r="242" spans="1:16">
      <c r="A242" s="78" t="str">
        <f t="shared" si="18"/>
        <v>IBVS 4380 </v>
      </c>
      <c r="B242" s="16" t="str">
        <f t="shared" si="19"/>
        <v>II</v>
      </c>
      <c r="C242" s="78">
        <f t="shared" si="20"/>
        <v>49246.363100000002</v>
      </c>
      <c r="D242" t="str">
        <f t="shared" si="21"/>
        <v>vis</v>
      </c>
      <c r="E242">
        <f>VLOOKUP(C242,Active!C$21:E$951,3,FALSE)</f>
        <v>5689.4907509909917</v>
      </c>
      <c r="F242" s="16" t="s">
        <v>287</v>
      </c>
      <c r="G242" t="str">
        <f t="shared" si="22"/>
        <v>49246.3631</v>
      </c>
      <c r="H242" s="78">
        <f t="shared" si="23"/>
        <v>5689.5</v>
      </c>
      <c r="I242" s="87" t="s">
        <v>942</v>
      </c>
      <c r="J242" s="88" t="s">
        <v>943</v>
      </c>
      <c r="K242" s="87">
        <v>5689.5</v>
      </c>
      <c r="L242" s="87" t="s">
        <v>944</v>
      </c>
      <c r="M242" s="88" t="s">
        <v>328</v>
      </c>
      <c r="N242" s="88" t="s">
        <v>329</v>
      </c>
      <c r="O242" s="89" t="s">
        <v>945</v>
      </c>
      <c r="P242" s="90" t="s">
        <v>930</v>
      </c>
    </row>
    <row r="243" spans="1:16">
      <c r="A243" s="78" t="str">
        <f t="shared" si="18"/>
        <v>IBVS 4380 </v>
      </c>
      <c r="B243" s="16" t="str">
        <f t="shared" si="19"/>
        <v>II</v>
      </c>
      <c r="C243" s="78">
        <f t="shared" si="20"/>
        <v>49248.496299999999</v>
      </c>
      <c r="D243" t="str">
        <f t="shared" si="21"/>
        <v>vis</v>
      </c>
      <c r="E243">
        <f>VLOOKUP(C243,Active!C$21:E$951,3,FALSE)</f>
        <v>5692.4875895033683</v>
      </c>
      <c r="F243" s="16" t="s">
        <v>287</v>
      </c>
      <c r="G243" t="str">
        <f t="shared" si="22"/>
        <v>49248.4963</v>
      </c>
      <c r="H243" s="78">
        <f t="shared" si="23"/>
        <v>5692.5</v>
      </c>
      <c r="I243" s="87" t="s">
        <v>946</v>
      </c>
      <c r="J243" s="88" t="s">
        <v>947</v>
      </c>
      <c r="K243" s="87">
        <v>5692.5</v>
      </c>
      <c r="L243" s="87" t="s">
        <v>948</v>
      </c>
      <c r="M243" s="88" t="s">
        <v>328</v>
      </c>
      <c r="N243" s="88" t="s">
        <v>329</v>
      </c>
      <c r="O243" s="89" t="s">
        <v>949</v>
      </c>
      <c r="P243" s="90" t="s">
        <v>930</v>
      </c>
    </row>
    <row r="244" spans="1:16">
      <c r="A244" s="78" t="str">
        <f t="shared" si="18"/>
        <v>IBVS 4380 </v>
      </c>
      <c r="B244" s="16" t="str">
        <f t="shared" si="19"/>
        <v>II</v>
      </c>
      <c r="C244" s="78">
        <f t="shared" si="20"/>
        <v>49276.2546</v>
      </c>
      <c r="D244" t="str">
        <f t="shared" si="21"/>
        <v>vis</v>
      </c>
      <c r="E244">
        <f>VLOOKUP(C244,Active!C$21:E$951,3,FALSE)</f>
        <v>5731.4839998156867</v>
      </c>
      <c r="F244" s="16" t="s">
        <v>287</v>
      </c>
      <c r="G244" t="str">
        <f t="shared" si="22"/>
        <v>49276.2546</v>
      </c>
      <c r="H244" s="78">
        <f t="shared" si="23"/>
        <v>5731.5</v>
      </c>
      <c r="I244" s="87" t="s">
        <v>950</v>
      </c>
      <c r="J244" s="88" t="s">
        <v>951</v>
      </c>
      <c r="K244" s="87">
        <v>5731.5</v>
      </c>
      <c r="L244" s="87" t="s">
        <v>952</v>
      </c>
      <c r="M244" s="88" t="s">
        <v>328</v>
      </c>
      <c r="N244" s="88" t="s">
        <v>953</v>
      </c>
      <c r="O244" s="89" t="s">
        <v>954</v>
      </c>
      <c r="P244" s="90" t="s">
        <v>930</v>
      </c>
    </row>
    <row r="245" spans="1:16">
      <c r="A245" s="78" t="str">
        <f t="shared" si="18"/>
        <v>IBVS 4380 </v>
      </c>
      <c r="B245" s="16" t="str">
        <f t="shared" si="19"/>
        <v>I</v>
      </c>
      <c r="C245" s="78">
        <f t="shared" si="20"/>
        <v>49277.325900000003</v>
      </c>
      <c r="D245" t="str">
        <f t="shared" si="21"/>
        <v>vis</v>
      </c>
      <c r="E245">
        <f>VLOOKUP(C245,Active!C$21:E$951,3,FALSE)</f>
        <v>5732.9890218944056</v>
      </c>
      <c r="F245" s="16" t="s">
        <v>287</v>
      </c>
      <c r="G245" t="str">
        <f t="shared" si="22"/>
        <v>49277.3259</v>
      </c>
      <c r="H245" s="78">
        <f t="shared" si="23"/>
        <v>5733</v>
      </c>
      <c r="I245" s="87" t="s">
        <v>955</v>
      </c>
      <c r="J245" s="88" t="s">
        <v>956</v>
      </c>
      <c r="K245" s="87">
        <v>5733</v>
      </c>
      <c r="L245" s="87" t="s">
        <v>957</v>
      </c>
      <c r="M245" s="88" t="s">
        <v>328</v>
      </c>
      <c r="N245" s="88" t="s">
        <v>329</v>
      </c>
      <c r="O245" s="89" t="s">
        <v>949</v>
      </c>
      <c r="P245" s="90" t="s">
        <v>930</v>
      </c>
    </row>
    <row r="246" spans="1:16">
      <c r="A246" s="78" t="str">
        <f t="shared" si="18"/>
        <v> AOEB 2 </v>
      </c>
      <c r="B246" s="16" t="str">
        <f t="shared" si="19"/>
        <v>I</v>
      </c>
      <c r="C246" s="78">
        <f t="shared" si="20"/>
        <v>49333.56</v>
      </c>
      <c r="D246" t="str">
        <f t="shared" si="21"/>
        <v>vis</v>
      </c>
      <c r="E246">
        <f>VLOOKUP(C246,Active!C$21:E$951,3,FALSE)</f>
        <v>5811.9898265958318</v>
      </c>
      <c r="F246" s="16" t="s">
        <v>287</v>
      </c>
      <c r="G246" t="str">
        <f t="shared" si="22"/>
        <v>49333.560</v>
      </c>
      <c r="H246" s="78">
        <f t="shared" si="23"/>
        <v>5812</v>
      </c>
      <c r="I246" s="87" t="s">
        <v>958</v>
      </c>
      <c r="J246" s="88" t="s">
        <v>959</v>
      </c>
      <c r="K246" s="87">
        <v>5812</v>
      </c>
      <c r="L246" s="87" t="s">
        <v>884</v>
      </c>
      <c r="M246" s="88" t="s">
        <v>297</v>
      </c>
      <c r="N246" s="88"/>
      <c r="O246" s="89" t="s">
        <v>468</v>
      </c>
      <c r="P246" s="89" t="s">
        <v>469</v>
      </c>
    </row>
    <row r="247" spans="1:16">
      <c r="A247" s="78" t="str">
        <f t="shared" si="18"/>
        <v> BBS 108 </v>
      </c>
      <c r="B247" s="16" t="str">
        <f t="shared" si="19"/>
        <v>I</v>
      </c>
      <c r="C247" s="78">
        <f t="shared" si="20"/>
        <v>49543.544000000002</v>
      </c>
      <c r="D247" t="str">
        <f t="shared" si="21"/>
        <v>vis</v>
      </c>
      <c r="E247">
        <f>VLOOKUP(C247,Active!C$21:E$951,3,FALSE)</f>
        <v>6106.9870786977826</v>
      </c>
      <c r="F247" s="16" t="s">
        <v>287</v>
      </c>
      <c r="G247" t="str">
        <f t="shared" si="22"/>
        <v>49543.544</v>
      </c>
      <c r="H247" s="78">
        <f t="shared" si="23"/>
        <v>6107</v>
      </c>
      <c r="I247" s="87" t="s">
        <v>960</v>
      </c>
      <c r="J247" s="88" t="s">
        <v>961</v>
      </c>
      <c r="K247" s="87">
        <v>6107</v>
      </c>
      <c r="L247" s="87" t="s">
        <v>409</v>
      </c>
      <c r="M247" s="88" t="s">
        <v>297</v>
      </c>
      <c r="N247" s="88"/>
      <c r="O247" s="89" t="s">
        <v>962</v>
      </c>
      <c r="P247" s="89" t="s">
        <v>963</v>
      </c>
    </row>
    <row r="248" spans="1:16">
      <c r="A248" s="78" t="str">
        <f t="shared" si="18"/>
        <v> BBS 107 </v>
      </c>
      <c r="B248" s="16" t="str">
        <f t="shared" si="19"/>
        <v>I</v>
      </c>
      <c r="C248" s="78">
        <f t="shared" si="20"/>
        <v>49543.55</v>
      </c>
      <c r="D248" t="str">
        <f t="shared" si="21"/>
        <v>vis</v>
      </c>
      <c r="E248">
        <f>VLOOKUP(C248,Active!C$21:E$951,3,FALSE)</f>
        <v>6106.9955078329212</v>
      </c>
      <c r="F248" s="16" t="s">
        <v>287</v>
      </c>
      <c r="G248" t="str">
        <f t="shared" si="22"/>
        <v>49543.550</v>
      </c>
      <c r="H248" s="78">
        <f t="shared" si="23"/>
        <v>6107</v>
      </c>
      <c r="I248" s="87" t="s">
        <v>964</v>
      </c>
      <c r="J248" s="88" t="s">
        <v>965</v>
      </c>
      <c r="K248" s="87">
        <v>6107</v>
      </c>
      <c r="L248" s="87" t="s">
        <v>317</v>
      </c>
      <c r="M248" s="88" t="s">
        <v>297</v>
      </c>
      <c r="N248" s="88"/>
      <c r="O248" s="89" t="s">
        <v>966</v>
      </c>
      <c r="P248" s="89" t="s">
        <v>967</v>
      </c>
    </row>
    <row r="249" spans="1:16">
      <c r="A249" s="78" t="str">
        <f t="shared" si="18"/>
        <v>IBVS 4380 </v>
      </c>
      <c r="B249" s="16" t="str">
        <f t="shared" si="19"/>
        <v>I</v>
      </c>
      <c r="C249" s="78">
        <f t="shared" si="20"/>
        <v>49553.508500000004</v>
      </c>
      <c r="D249" t="str">
        <f t="shared" si="21"/>
        <v>vis</v>
      </c>
      <c r="E249">
        <f>VLOOKUP(C249,Active!C$21:E$951,3,FALSE)</f>
        <v>6120.9857648765892</v>
      </c>
      <c r="F249" s="16" t="s">
        <v>287</v>
      </c>
      <c r="G249" t="str">
        <f t="shared" si="22"/>
        <v>49553.5085</v>
      </c>
      <c r="H249" s="78">
        <f t="shared" si="23"/>
        <v>6121</v>
      </c>
      <c r="I249" s="87" t="s">
        <v>968</v>
      </c>
      <c r="J249" s="88" t="s">
        <v>969</v>
      </c>
      <c r="K249" s="87">
        <v>6121</v>
      </c>
      <c r="L249" s="87" t="s">
        <v>970</v>
      </c>
      <c r="M249" s="88" t="s">
        <v>328</v>
      </c>
      <c r="N249" s="88" t="s">
        <v>329</v>
      </c>
      <c r="O249" s="89" t="s">
        <v>971</v>
      </c>
      <c r="P249" s="90" t="s">
        <v>930</v>
      </c>
    </row>
    <row r="250" spans="1:16">
      <c r="A250" s="78" t="str">
        <f t="shared" si="18"/>
        <v> AOEB 2 </v>
      </c>
      <c r="B250" s="16" t="str">
        <f t="shared" si="19"/>
        <v>I</v>
      </c>
      <c r="C250" s="78">
        <f t="shared" si="20"/>
        <v>49602.63</v>
      </c>
      <c r="D250" t="str">
        <f t="shared" si="21"/>
        <v>vis</v>
      </c>
      <c r="E250">
        <f>VLOOKUP(C250,Active!C$21:E$951,3,FALSE)</f>
        <v>6189.9943918154213</v>
      </c>
      <c r="F250" s="16" t="s">
        <v>287</v>
      </c>
      <c r="G250" t="str">
        <f t="shared" si="22"/>
        <v>49602.630</v>
      </c>
      <c r="H250" s="78">
        <f t="shared" si="23"/>
        <v>6190</v>
      </c>
      <c r="I250" s="87" t="s">
        <v>972</v>
      </c>
      <c r="J250" s="88" t="s">
        <v>973</v>
      </c>
      <c r="K250" s="87">
        <v>6190</v>
      </c>
      <c r="L250" s="87" t="s">
        <v>570</v>
      </c>
      <c r="M250" s="88" t="s">
        <v>297</v>
      </c>
      <c r="N250" s="88"/>
      <c r="O250" s="89" t="s">
        <v>468</v>
      </c>
      <c r="P250" s="89" t="s">
        <v>469</v>
      </c>
    </row>
    <row r="251" spans="1:16">
      <c r="A251" s="78" t="str">
        <f t="shared" si="18"/>
        <v>BAVM 90 </v>
      </c>
      <c r="B251" s="16" t="str">
        <f t="shared" si="19"/>
        <v>I</v>
      </c>
      <c r="C251" s="78">
        <f t="shared" si="20"/>
        <v>50008.359900000003</v>
      </c>
      <c r="D251" t="str">
        <f t="shared" si="21"/>
        <v>vis</v>
      </c>
      <c r="E251">
        <f>VLOOKUP(C251,Active!C$21:E$951,3,FALSE)</f>
        <v>6759.98641785359</v>
      </c>
      <c r="F251" s="16" t="s">
        <v>287</v>
      </c>
      <c r="G251" t="str">
        <f t="shared" si="22"/>
        <v>50008.3599</v>
      </c>
      <c r="H251" s="78">
        <f t="shared" si="23"/>
        <v>6760</v>
      </c>
      <c r="I251" s="87" t="s">
        <v>974</v>
      </c>
      <c r="J251" s="88" t="s">
        <v>975</v>
      </c>
      <c r="K251" s="87">
        <v>6760</v>
      </c>
      <c r="L251" s="87" t="s">
        <v>976</v>
      </c>
      <c r="M251" s="88" t="s">
        <v>328</v>
      </c>
      <c r="N251" s="88" t="s">
        <v>977</v>
      </c>
      <c r="O251" s="89" t="s">
        <v>978</v>
      </c>
      <c r="P251" s="90" t="s">
        <v>979</v>
      </c>
    </row>
    <row r="252" spans="1:16">
      <c r="A252" s="78" t="str">
        <f t="shared" si="18"/>
        <v> BBS 110 </v>
      </c>
      <c r="B252" s="16" t="str">
        <f t="shared" si="19"/>
        <v>I</v>
      </c>
      <c r="C252" s="78">
        <f t="shared" si="20"/>
        <v>50008.3603</v>
      </c>
      <c r="D252" t="str">
        <f t="shared" si="21"/>
        <v>vis</v>
      </c>
      <c r="E252">
        <f>VLOOKUP(C252,Active!C$21:E$951,3,FALSE)</f>
        <v>6759.9869797959282</v>
      </c>
      <c r="F252" s="16" t="s">
        <v>287</v>
      </c>
      <c r="G252" t="str">
        <f t="shared" si="22"/>
        <v>50008.3603</v>
      </c>
      <c r="H252" s="78">
        <f t="shared" si="23"/>
        <v>6760</v>
      </c>
      <c r="I252" s="87" t="s">
        <v>980</v>
      </c>
      <c r="J252" s="88" t="s">
        <v>975</v>
      </c>
      <c r="K252" s="87">
        <v>6760</v>
      </c>
      <c r="L252" s="87" t="s">
        <v>981</v>
      </c>
      <c r="M252" s="88" t="s">
        <v>328</v>
      </c>
      <c r="N252" s="88" t="s">
        <v>329</v>
      </c>
      <c r="O252" s="89" t="s">
        <v>982</v>
      </c>
      <c r="P252" s="89" t="s">
        <v>983</v>
      </c>
    </row>
    <row r="253" spans="1:16">
      <c r="A253" s="78" t="str">
        <f t="shared" si="18"/>
        <v>IBVS 4380 </v>
      </c>
      <c r="B253" s="16" t="str">
        <f t="shared" si="19"/>
        <v>I</v>
      </c>
      <c r="C253" s="78">
        <f t="shared" si="20"/>
        <v>50050.356399999997</v>
      </c>
      <c r="D253" t="str">
        <f t="shared" si="21"/>
        <v>vis</v>
      </c>
      <c r="E253">
        <f>VLOOKUP(C253,Active!C$21:E$951,3,FALSE)</f>
        <v>6818.9854468172134</v>
      </c>
      <c r="F253" s="16" t="s">
        <v>287</v>
      </c>
      <c r="G253" t="str">
        <f t="shared" si="22"/>
        <v>50050.3564</v>
      </c>
      <c r="H253" s="78">
        <f t="shared" si="23"/>
        <v>6819</v>
      </c>
      <c r="I253" s="87" t="s">
        <v>984</v>
      </c>
      <c r="J253" s="88" t="s">
        <v>985</v>
      </c>
      <c r="K253" s="87">
        <v>6819</v>
      </c>
      <c r="L253" s="87" t="s">
        <v>986</v>
      </c>
      <c r="M253" s="88" t="s">
        <v>328</v>
      </c>
      <c r="N253" s="88" t="s">
        <v>329</v>
      </c>
      <c r="O253" s="89" t="s">
        <v>971</v>
      </c>
      <c r="P253" s="90" t="s">
        <v>930</v>
      </c>
    </row>
    <row r="254" spans="1:16">
      <c r="A254" s="78" t="str">
        <f t="shared" si="18"/>
        <v>BAVM 102 </v>
      </c>
      <c r="B254" s="16" t="str">
        <f t="shared" si="19"/>
        <v>I</v>
      </c>
      <c r="C254" s="78">
        <f t="shared" si="20"/>
        <v>50376.368600000002</v>
      </c>
      <c r="D254" t="str">
        <f t="shared" si="21"/>
        <v>vis</v>
      </c>
      <c r="E254">
        <f>VLOOKUP(C254,Active!C$21:E$951,3,FALSE)</f>
        <v>7276.9855951699983</v>
      </c>
      <c r="F254" s="16" t="s">
        <v>287</v>
      </c>
      <c r="G254" t="str">
        <f t="shared" si="22"/>
        <v>50376.3686</v>
      </c>
      <c r="H254" s="78">
        <f t="shared" si="23"/>
        <v>7277</v>
      </c>
      <c r="I254" s="87" t="s">
        <v>987</v>
      </c>
      <c r="J254" s="88" t="s">
        <v>988</v>
      </c>
      <c r="K254" s="87">
        <v>7277</v>
      </c>
      <c r="L254" s="87" t="s">
        <v>989</v>
      </c>
      <c r="M254" s="88" t="s">
        <v>328</v>
      </c>
      <c r="N254" s="88" t="s">
        <v>977</v>
      </c>
      <c r="O254" s="89" t="s">
        <v>978</v>
      </c>
      <c r="P254" s="90" t="s">
        <v>990</v>
      </c>
    </row>
    <row r="255" spans="1:16">
      <c r="A255" s="78" t="str">
        <f t="shared" si="18"/>
        <v>BAVM 101 </v>
      </c>
      <c r="B255" s="16" t="str">
        <f t="shared" si="19"/>
        <v>I</v>
      </c>
      <c r="C255" s="78">
        <f t="shared" si="20"/>
        <v>50396.3</v>
      </c>
      <c r="D255" t="str">
        <f t="shared" si="21"/>
        <v>vis</v>
      </c>
      <c r="E255">
        <f>VLOOKUP(C255,Active!C$21:E$951,3,FALSE)</f>
        <v>7304.9863391816616</v>
      </c>
      <c r="F255" s="16" t="s">
        <v>287</v>
      </c>
      <c r="G255" t="str">
        <f t="shared" si="22"/>
        <v>50396.300</v>
      </c>
      <c r="H255" s="78">
        <f t="shared" si="23"/>
        <v>7305</v>
      </c>
      <c r="I255" s="87" t="s">
        <v>991</v>
      </c>
      <c r="J255" s="88" t="s">
        <v>992</v>
      </c>
      <c r="K255" s="87">
        <v>7305</v>
      </c>
      <c r="L255" s="87" t="s">
        <v>742</v>
      </c>
      <c r="M255" s="88" t="s">
        <v>297</v>
      </c>
      <c r="N255" s="88"/>
      <c r="O255" s="89" t="s">
        <v>750</v>
      </c>
      <c r="P255" s="90" t="s">
        <v>993</v>
      </c>
    </row>
    <row r="256" spans="1:16">
      <c r="A256" s="78" t="str">
        <f t="shared" si="18"/>
        <v>BAVM 101 </v>
      </c>
      <c r="B256" s="16" t="str">
        <f t="shared" si="19"/>
        <v>I</v>
      </c>
      <c r="C256" s="78">
        <f t="shared" si="20"/>
        <v>50423.356</v>
      </c>
      <c r="D256" t="str">
        <f t="shared" si="21"/>
        <v>vis</v>
      </c>
      <c r="E256">
        <f>VLOOKUP(C256,Active!C$21:E$951,3,FALSE)</f>
        <v>7342.9961192261853</v>
      </c>
      <c r="F256" s="16" t="s">
        <v>287</v>
      </c>
      <c r="G256" t="str">
        <f t="shared" si="22"/>
        <v>50423.356</v>
      </c>
      <c r="H256" s="78">
        <f t="shared" si="23"/>
        <v>7343</v>
      </c>
      <c r="I256" s="87" t="s">
        <v>994</v>
      </c>
      <c r="J256" s="88" t="s">
        <v>995</v>
      </c>
      <c r="K256" s="87">
        <v>7343</v>
      </c>
      <c r="L256" s="87" t="s">
        <v>317</v>
      </c>
      <c r="M256" s="88" t="s">
        <v>297</v>
      </c>
      <c r="N256" s="88"/>
      <c r="O256" s="89" t="s">
        <v>996</v>
      </c>
      <c r="P256" s="90" t="s">
        <v>993</v>
      </c>
    </row>
    <row r="257" spans="1:16">
      <c r="A257" s="78" t="str">
        <f t="shared" si="18"/>
        <v>BAVM 111 </v>
      </c>
      <c r="B257" s="16" t="str">
        <f t="shared" si="19"/>
        <v>I</v>
      </c>
      <c r="C257" s="78">
        <f t="shared" si="20"/>
        <v>50672.479299999999</v>
      </c>
      <c r="D257" t="str">
        <f t="shared" si="21"/>
        <v>vis</v>
      </c>
      <c r="E257">
        <f>VLOOKUP(C257,Active!C$21:E$951,3,FALSE)</f>
        <v>7692.9784461395138</v>
      </c>
      <c r="F257" s="16" t="s">
        <v>287</v>
      </c>
      <c r="G257" t="str">
        <f t="shared" si="22"/>
        <v>50672.4793</v>
      </c>
      <c r="H257" s="78">
        <f t="shared" si="23"/>
        <v>7693</v>
      </c>
      <c r="I257" s="87" t="s">
        <v>997</v>
      </c>
      <c r="J257" s="88" t="s">
        <v>998</v>
      </c>
      <c r="K257" s="87">
        <v>7693</v>
      </c>
      <c r="L257" s="87" t="s">
        <v>999</v>
      </c>
      <c r="M257" s="88" t="s">
        <v>328</v>
      </c>
      <c r="N257" s="88" t="s">
        <v>1000</v>
      </c>
      <c r="O257" s="89" t="s">
        <v>1001</v>
      </c>
      <c r="P257" s="90" t="s">
        <v>214</v>
      </c>
    </row>
    <row r="258" spans="1:16">
      <c r="A258" s="78" t="str">
        <f t="shared" si="18"/>
        <v>IBVS 4534 </v>
      </c>
      <c r="B258" s="16" t="str">
        <f t="shared" si="19"/>
        <v>I</v>
      </c>
      <c r="C258" s="78">
        <f t="shared" si="20"/>
        <v>50672.481099999997</v>
      </c>
      <c r="D258" t="str">
        <f t="shared" si="21"/>
        <v>vis</v>
      </c>
      <c r="E258">
        <f>VLOOKUP(C258,Active!C$21:E$951,3,FALSE)</f>
        <v>7692.9809748800526</v>
      </c>
      <c r="F258" s="16" t="s">
        <v>287</v>
      </c>
      <c r="G258" t="str">
        <f t="shared" si="22"/>
        <v>50672.4811</v>
      </c>
      <c r="H258" s="78">
        <f t="shared" si="23"/>
        <v>7693</v>
      </c>
      <c r="I258" s="87" t="s">
        <v>1002</v>
      </c>
      <c r="J258" s="88" t="s">
        <v>1003</v>
      </c>
      <c r="K258" s="87" t="s">
        <v>1004</v>
      </c>
      <c r="L258" s="87" t="s">
        <v>1005</v>
      </c>
      <c r="M258" s="88" t="s">
        <v>328</v>
      </c>
      <c r="N258" s="88" t="s">
        <v>329</v>
      </c>
      <c r="O258" s="89" t="s">
        <v>1006</v>
      </c>
      <c r="P258" s="90" t="s">
        <v>1007</v>
      </c>
    </row>
    <row r="259" spans="1:16">
      <c r="A259" s="78" t="str">
        <f t="shared" si="18"/>
        <v>BAVM 113 </v>
      </c>
      <c r="B259" s="16" t="str">
        <f t="shared" si="19"/>
        <v>I</v>
      </c>
      <c r="C259" s="78">
        <f t="shared" si="20"/>
        <v>50717.337</v>
      </c>
      <c r="D259" t="str">
        <f t="shared" si="21"/>
        <v>vis</v>
      </c>
      <c r="E259">
        <f>VLOOKUP(C259,Active!C$21:E$951,3,FALSE)</f>
        <v>7755.9970486788197</v>
      </c>
      <c r="F259" s="16" t="s">
        <v>287</v>
      </c>
      <c r="G259" t="str">
        <f t="shared" si="22"/>
        <v>50717.337</v>
      </c>
      <c r="H259" s="78">
        <f t="shared" si="23"/>
        <v>7756</v>
      </c>
      <c r="I259" s="87" t="s">
        <v>1008</v>
      </c>
      <c r="J259" s="88" t="s">
        <v>1009</v>
      </c>
      <c r="K259" s="87" t="s">
        <v>1010</v>
      </c>
      <c r="L259" s="87" t="s">
        <v>364</v>
      </c>
      <c r="M259" s="88" t="s">
        <v>680</v>
      </c>
      <c r="N259" s="88"/>
      <c r="O259" s="89" t="s">
        <v>750</v>
      </c>
      <c r="P259" s="90" t="s">
        <v>1011</v>
      </c>
    </row>
    <row r="260" spans="1:16">
      <c r="A260" s="78" t="str">
        <f t="shared" si="18"/>
        <v>BAVM 113 </v>
      </c>
      <c r="B260" s="16" t="str">
        <f t="shared" si="19"/>
        <v>I</v>
      </c>
      <c r="C260" s="78">
        <f t="shared" si="20"/>
        <v>50754.347999999998</v>
      </c>
      <c r="D260" t="str">
        <f t="shared" si="21"/>
        <v>vis</v>
      </c>
      <c r="E260">
        <f>VLOOKUP(C260,Active!C$21:E$951,3,FALSE)</f>
        <v>7807.9921687715159</v>
      </c>
      <c r="F260" s="16" t="s">
        <v>287</v>
      </c>
      <c r="G260" t="str">
        <f t="shared" si="22"/>
        <v>50754.348</v>
      </c>
      <c r="H260" s="78">
        <f t="shared" si="23"/>
        <v>7808</v>
      </c>
      <c r="I260" s="87" t="s">
        <v>1012</v>
      </c>
      <c r="J260" s="88" t="s">
        <v>1013</v>
      </c>
      <c r="K260" s="87" t="s">
        <v>1014</v>
      </c>
      <c r="L260" s="87" t="s">
        <v>635</v>
      </c>
      <c r="M260" s="88" t="s">
        <v>297</v>
      </c>
      <c r="N260" s="88"/>
      <c r="O260" s="89" t="s">
        <v>1015</v>
      </c>
      <c r="P260" s="90" t="s">
        <v>1011</v>
      </c>
    </row>
    <row r="261" spans="1:16">
      <c r="A261" s="78" t="str">
        <f t="shared" si="18"/>
        <v>IBVS 5069 </v>
      </c>
      <c r="B261" s="16" t="str">
        <f t="shared" si="19"/>
        <v>I</v>
      </c>
      <c r="C261" s="78">
        <f t="shared" si="20"/>
        <v>51035.400439999998</v>
      </c>
      <c r="D261" t="str">
        <f t="shared" si="21"/>
        <v>vis</v>
      </c>
      <c r="E261">
        <f>VLOOKUP(C261,Active!C$21:E$951,3,FALSE)</f>
        <v>8202.830334996308</v>
      </c>
      <c r="F261" s="16" t="s">
        <v>287</v>
      </c>
      <c r="G261" t="str">
        <f t="shared" si="22"/>
        <v>51035.40044</v>
      </c>
      <c r="H261" s="78">
        <f t="shared" si="23"/>
        <v>8203</v>
      </c>
      <c r="I261" s="87" t="s">
        <v>1016</v>
      </c>
      <c r="J261" s="88" t="s">
        <v>1017</v>
      </c>
      <c r="K261" s="87" t="s">
        <v>1018</v>
      </c>
      <c r="L261" s="87" t="s">
        <v>1019</v>
      </c>
      <c r="M261" s="88" t="s">
        <v>328</v>
      </c>
      <c r="N261" s="88" t="s">
        <v>287</v>
      </c>
      <c r="O261" s="89" t="s">
        <v>971</v>
      </c>
      <c r="P261" s="90" t="s">
        <v>1020</v>
      </c>
    </row>
    <row r="262" spans="1:16">
      <c r="A262" s="78" t="str">
        <f t="shared" si="18"/>
        <v>IBVS 5069 </v>
      </c>
      <c r="B262" s="16" t="str">
        <f t="shared" si="19"/>
        <v>I</v>
      </c>
      <c r="C262" s="78">
        <f t="shared" si="20"/>
        <v>51035.400580000001</v>
      </c>
      <c r="D262" t="str">
        <f t="shared" si="21"/>
        <v>vis</v>
      </c>
      <c r="E262">
        <f>VLOOKUP(C262,Active!C$21:E$951,3,FALSE)</f>
        <v>8202.8305316761325</v>
      </c>
      <c r="F262" s="16" t="s">
        <v>287</v>
      </c>
      <c r="G262" t="str">
        <f t="shared" si="22"/>
        <v>51035.40058</v>
      </c>
      <c r="H262" s="78">
        <f t="shared" si="23"/>
        <v>8203</v>
      </c>
      <c r="I262" s="87" t="s">
        <v>1021</v>
      </c>
      <c r="J262" s="88" t="s">
        <v>1017</v>
      </c>
      <c r="K262" s="87" t="s">
        <v>1018</v>
      </c>
      <c r="L262" s="87" t="s">
        <v>1022</v>
      </c>
      <c r="M262" s="88" t="s">
        <v>328</v>
      </c>
      <c r="N262" s="88" t="s">
        <v>74</v>
      </c>
      <c r="O262" s="89" t="s">
        <v>971</v>
      </c>
      <c r="P262" s="90" t="s">
        <v>1020</v>
      </c>
    </row>
    <row r="263" spans="1:16">
      <c r="A263" s="78" t="str">
        <f t="shared" si="18"/>
        <v>IBVS 5069 </v>
      </c>
      <c r="B263" s="16" t="str">
        <f t="shared" si="19"/>
        <v>I</v>
      </c>
      <c r="C263" s="78">
        <f t="shared" si="20"/>
        <v>51035.401299999998</v>
      </c>
      <c r="D263" t="str">
        <f t="shared" si="21"/>
        <v>vis</v>
      </c>
      <c r="E263">
        <f>VLOOKUP(C263,Active!C$21:E$951,3,FALSE)</f>
        <v>8202.831543172344</v>
      </c>
      <c r="F263" s="16" t="s">
        <v>287</v>
      </c>
      <c r="G263" t="str">
        <f t="shared" si="22"/>
        <v>51035.40130</v>
      </c>
      <c r="H263" s="78">
        <f t="shared" si="23"/>
        <v>8203</v>
      </c>
      <c r="I263" s="87" t="s">
        <v>1023</v>
      </c>
      <c r="J263" s="88" t="s">
        <v>1024</v>
      </c>
      <c r="K263" s="87" t="s">
        <v>1018</v>
      </c>
      <c r="L263" s="87" t="s">
        <v>1025</v>
      </c>
      <c r="M263" s="88" t="s">
        <v>328</v>
      </c>
      <c r="N263" s="88" t="s">
        <v>1026</v>
      </c>
      <c r="O263" s="89" t="s">
        <v>971</v>
      </c>
      <c r="P263" s="90" t="s">
        <v>1020</v>
      </c>
    </row>
    <row r="264" spans="1:16">
      <c r="A264" s="78" t="str">
        <f t="shared" si="18"/>
        <v>BAVM 152 </v>
      </c>
      <c r="B264" s="16" t="str">
        <f t="shared" si="19"/>
        <v>II</v>
      </c>
      <c r="C264" s="78">
        <f t="shared" si="20"/>
        <v>51807.472099999999</v>
      </c>
      <c r="D264" t="str">
        <f t="shared" si="21"/>
        <v>vis</v>
      </c>
      <c r="E264">
        <f>VLOOKUP(C264,Active!C$21:E$951,3,FALSE)</f>
        <v>9287.4797279299964</v>
      </c>
      <c r="F264" s="16" t="s">
        <v>287</v>
      </c>
      <c r="G264" t="str">
        <f t="shared" si="22"/>
        <v>51807.4721</v>
      </c>
      <c r="H264" s="78">
        <f t="shared" si="23"/>
        <v>9287.5</v>
      </c>
      <c r="I264" s="87" t="s">
        <v>1027</v>
      </c>
      <c r="J264" s="88" t="s">
        <v>1028</v>
      </c>
      <c r="K264" s="87" t="s">
        <v>1029</v>
      </c>
      <c r="L264" s="87" t="s">
        <v>1030</v>
      </c>
      <c r="M264" s="88" t="s">
        <v>328</v>
      </c>
      <c r="N264" s="88" t="s">
        <v>1000</v>
      </c>
      <c r="O264" s="89" t="s">
        <v>978</v>
      </c>
      <c r="P264" s="90" t="s">
        <v>1031</v>
      </c>
    </row>
    <row r="265" spans="1:16">
      <c r="A265" s="78" t="str">
        <f t="shared" si="18"/>
        <v>BAVM 152 </v>
      </c>
      <c r="B265" s="16" t="str">
        <f t="shared" si="19"/>
        <v>I</v>
      </c>
      <c r="C265" s="78">
        <f t="shared" si="20"/>
        <v>51818.502</v>
      </c>
      <c r="D265" t="str">
        <f t="shared" si="21"/>
        <v>vis</v>
      </c>
      <c r="E265">
        <f>VLOOKUP(C265,Active!C$21:E$951,3,FALSE)</f>
        <v>9302.9751475379653</v>
      </c>
      <c r="F265" s="16" t="s">
        <v>287</v>
      </c>
      <c r="G265" t="str">
        <f t="shared" si="22"/>
        <v>51818.5020</v>
      </c>
      <c r="H265" s="78">
        <f t="shared" si="23"/>
        <v>9303</v>
      </c>
      <c r="I265" s="87" t="s">
        <v>1032</v>
      </c>
      <c r="J265" s="88" t="s">
        <v>1033</v>
      </c>
      <c r="K265" s="87" t="s">
        <v>1034</v>
      </c>
      <c r="L265" s="87" t="s">
        <v>1035</v>
      </c>
      <c r="M265" s="88" t="s">
        <v>328</v>
      </c>
      <c r="N265" s="88" t="s">
        <v>977</v>
      </c>
      <c r="O265" s="89" t="s">
        <v>1036</v>
      </c>
      <c r="P265" s="90" t="s">
        <v>1031</v>
      </c>
    </row>
    <row r="266" spans="1:16">
      <c r="A266" s="78" t="str">
        <f t="shared" si="18"/>
        <v>BAVM 152 </v>
      </c>
      <c r="B266" s="16" t="str">
        <f t="shared" si="19"/>
        <v>I</v>
      </c>
      <c r="C266" s="78">
        <f t="shared" si="20"/>
        <v>51868.3321</v>
      </c>
      <c r="D266" t="str">
        <f t="shared" si="21"/>
        <v>vis</v>
      </c>
      <c r="E266">
        <f>VLOOKUP(C266,Active!C$21:E$951,3,FALSE)</f>
        <v>9372.9792553364878</v>
      </c>
      <c r="F266" s="16" t="s">
        <v>287</v>
      </c>
      <c r="G266" t="str">
        <f t="shared" si="22"/>
        <v>51868.3321</v>
      </c>
      <c r="H266" s="78">
        <f t="shared" si="23"/>
        <v>9373</v>
      </c>
      <c r="I266" s="87" t="s">
        <v>1037</v>
      </c>
      <c r="J266" s="88" t="s">
        <v>1038</v>
      </c>
      <c r="K266" s="87" t="s">
        <v>1039</v>
      </c>
      <c r="L266" s="87" t="s">
        <v>1040</v>
      </c>
      <c r="M266" s="88" t="s">
        <v>328</v>
      </c>
      <c r="N266" s="88" t="s">
        <v>977</v>
      </c>
      <c r="O266" s="89" t="s">
        <v>750</v>
      </c>
      <c r="P266" s="90" t="s">
        <v>1031</v>
      </c>
    </row>
    <row r="267" spans="1:16">
      <c r="A267" s="78" t="str">
        <f t="shared" ref="A267:A330" si="24">P267</f>
        <v>BAVM 152 </v>
      </c>
      <c r="B267" s="16" t="str">
        <f t="shared" ref="B267:B330" si="25">IF(H267=INT(H267),"I","II")</f>
        <v>I</v>
      </c>
      <c r="C267" s="78">
        <f t="shared" ref="C267:C330" si="26">1*G267</f>
        <v>52278.336300000003</v>
      </c>
      <c r="D267" t="str">
        <f t="shared" ref="D267:D330" si="27">VLOOKUP(F267,I$1:J$5,2,FALSE)</f>
        <v>vis</v>
      </c>
      <c r="E267">
        <f>VLOOKUP(C267,Active!C$21:E$951,3,FALSE)</f>
        <v>9948.9760567606791</v>
      </c>
      <c r="F267" s="16" t="s">
        <v>287</v>
      </c>
      <c r="G267" t="str">
        <f t="shared" ref="G267:G330" si="28">MID(I267,3,LEN(I267)-3)</f>
        <v>52278.3363</v>
      </c>
      <c r="H267" s="78">
        <f t="shared" ref="H267:H330" si="29">1*K267</f>
        <v>9949</v>
      </c>
      <c r="I267" s="87" t="s">
        <v>1041</v>
      </c>
      <c r="J267" s="88" t="s">
        <v>1042</v>
      </c>
      <c r="K267" s="87" t="s">
        <v>1043</v>
      </c>
      <c r="L267" s="87" t="s">
        <v>1044</v>
      </c>
      <c r="M267" s="88" t="s">
        <v>328</v>
      </c>
      <c r="N267" s="88" t="s">
        <v>1000</v>
      </c>
      <c r="O267" s="89" t="s">
        <v>1045</v>
      </c>
      <c r="P267" s="90" t="s">
        <v>1031</v>
      </c>
    </row>
    <row r="268" spans="1:16">
      <c r="A268" s="78" t="str">
        <f t="shared" si="24"/>
        <v>BAVM 158 </v>
      </c>
      <c r="B268" s="16" t="str">
        <f t="shared" si="25"/>
        <v>I</v>
      </c>
      <c r="C268" s="78">
        <f t="shared" si="26"/>
        <v>52530.319100000001</v>
      </c>
      <c r="D268" t="str">
        <f t="shared" si="27"/>
        <v>vis</v>
      </c>
      <c r="E268">
        <f>VLOOKUP(C268,Active!C$21:E$951,3,FALSE)</f>
        <v>10302.975568994723</v>
      </c>
      <c r="F268" s="16" t="s">
        <v>287</v>
      </c>
      <c r="G268" t="str">
        <f t="shared" si="28"/>
        <v>52530.3191</v>
      </c>
      <c r="H268" s="78">
        <f t="shared" si="29"/>
        <v>10303</v>
      </c>
      <c r="I268" s="87" t="s">
        <v>1046</v>
      </c>
      <c r="J268" s="88" t="s">
        <v>1047</v>
      </c>
      <c r="K268" s="87" t="s">
        <v>1048</v>
      </c>
      <c r="L268" s="87" t="s">
        <v>1049</v>
      </c>
      <c r="M268" s="88" t="s">
        <v>328</v>
      </c>
      <c r="N268" s="88" t="s">
        <v>977</v>
      </c>
      <c r="O268" s="89" t="s">
        <v>750</v>
      </c>
      <c r="P268" s="90" t="s">
        <v>1050</v>
      </c>
    </row>
    <row r="269" spans="1:16">
      <c r="A269" s="78" t="str">
        <f t="shared" si="24"/>
        <v>IBVS 5380 </v>
      </c>
      <c r="B269" s="16" t="str">
        <f t="shared" si="25"/>
        <v>II</v>
      </c>
      <c r="C269" s="78">
        <f t="shared" si="26"/>
        <v>52542.786200000002</v>
      </c>
      <c r="D269" t="str">
        <f t="shared" si="27"/>
        <v>vis</v>
      </c>
      <c r="E269">
        <f>VLOOKUP(C269,Active!C$21:E$951,3,FALSE)</f>
        <v>10320.490047439178</v>
      </c>
      <c r="F269" s="16" t="s">
        <v>287</v>
      </c>
      <c r="G269" t="str">
        <f t="shared" si="28"/>
        <v>52542.7862</v>
      </c>
      <c r="H269" s="78">
        <f t="shared" si="29"/>
        <v>10320.5</v>
      </c>
      <c r="I269" s="87" t="s">
        <v>1051</v>
      </c>
      <c r="J269" s="88" t="s">
        <v>1052</v>
      </c>
      <c r="K269" s="87" t="s">
        <v>1053</v>
      </c>
      <c r="L269" s="87" t="s">
        <v>1054</v>
      </c>
      <c r="M269" s="88" t="s">
        <v>328</v>
      </c>
      <c r="N269" s="88" t="s">
        <v>953</v>
      </c>
      <c r="O269" s="89" t="s">
        <v>1055</v>
      </c>
      <c r="P269" s="90" t="s">
        <v>1056</v>
      </c>
    </row>
    <row r="270" spans="1:16">
      <c r="A270" s="78" t="str">
        <f t="shared" si="24"/>
        <v>BAVM 158 </v>
      </c>
      <c r="B270" s="16" t="str">
        <f t="shared" si="25"/>
        <v>I</v>
      </c>
      <c r="C270" s="78">
        <f t="shared" si="26"/>
        <v>52567.331200000001</v>
      </c>
      <c r="D270" t="str">
        <f t="shared" si="27"/>
        <v>vis</v>
      </c>
      <c r="E270">
        <f>VLOOKUP(C270,Active!C$21:E$951,3,FALSE)</f>
        <v>10354.972234428862</v>
      </c>
      <c r="F270" s="16" t="s">
        <v>287</v>
      </c>
      <c r="G270" t="str">
        <f t="shared" si="28"/>
        <v>52567.3312</v>
      </c>
      <c r="H270" s="78">
        <f t="shared" si="29"/>
        <v>10355</v>
      </c>
      <c r="I270" s="87" t="s">
        <v>1057</v>
      </c>
      <c r="J270" s="88" t="s">
        <v>1058</v>
      </c>
      <c r="K270" s="87" t="s">
        <v>1059</v>
      </c>
      <c r="L270" s="87" t="s">
        <v>1060</v>
      </c>
      <c r="M270" s="88" t="s">
        <v>328</v>
      </c>
      <c r="N270" s="88" t="s">
        <v>977</v>
      </c>
      <c r="O270" s="89" t="s">
        <v>1061</v>
      </c>
      <c r="P270" s="90" t="s">
        <v>1050</v>
      </c>
    </row>
    <row r="271" spans="1:16">
      <c r="A271" s="78" t="str">
        <f t="shared" si="24"/>
        <v>IBVS 5380 </v>
      </c>
      <c r="B271" s="16" t="str">
        <f t="shared" si="25"/>
        <v>II</v>
      </c>
      <c r="C271" s="78">
        <f t="shared" si="26"/>
        <v>52572.684300000001</v>
      </c>
      <c r="D271" t="str">
        <f t="shared" si="27"/>
        <v>vis</v>
      </c>
      <c r="E271">
        <f>VLOOKUP(C271,Active!C$21:E$951,3,FALSE)</f>
        <v>10362.492568312526</v>
      </c>
      <c r="F271" s="16" t="s">
        <v>287</v>
      </c>
      <c r="G271" t="str">
        <f t="shared" si="28"/>
        <v>52572.6843</v>
      </c>
      <c r="H271" s="78">
        <f t="shared" si="29"/>
        <v>10362.5</v>
      </c>
      <c r="I271" s="87" t="s">
        <v>1062</v>
      </c>
      <c r="J271" s="88" t="s">
        <v>1063</v>
      </c>
      <c r="K271" s="87" t="s">
        <v>1064</v>
      </c>
      <c r="L271" s="87" t="s">
        <v>1065</v>
      </c>
      <c r="M271" s="88" t="s">
        <v>328</v>
      </c>
      <c r="N271" s="88" t="s">
        <v>953</v>
      </c>
      <c r="O271" s="89" t="s">
        <v>1055</v>
      </c>
      <c r="P271" s="90" t="s">
        <v>1056</v>
      </c>
    </row>
    <row r="272" spans="1:16">
      <c r="A272" s="78" t="str">
        <f t="shared" si="24"/>
        <v>IBVS 5380 </v>
      </c>
      <c r="B272" s="16" t="str">
        <f t="shared" si="25"/>
        <v>I</v>
      </c>
      <c r="C272" s="78">
        <f t="shared" si="26"/>
        <v>52573.032899999998</v>
      </c>
      <c r="D272" t="str">
        <f t="shared" si="27"/>
        <v>vis</v>
      </c>
      <c r="E272">
        <f>VLOOKUP(C272,Active!C$21:E$951,3,FALSE)</f>
        <v>10362.982301063983</v>
      </c>
      <c r="F272" s="16" t="s">
        <v>287</v>
      </c>
      <c r="G272" t="str">
        <f t="shared" si="28"/>
        <v>52573.0329</v>
      </c>
      <c r="H272" s="78">
        <f t="shared" si="29"/>
        <v>10363</v>
      </c>
      <c r="I272" s="87" t="s">
        <v>1066</v>
      </c>
      <c r="J272" s="88" t="s">
        <v>1067</v>
      </c>
      <c r="K272" s="87" t="s">
        <v>1068</v>
      </c>
      <c r="L272" s="87" t="s">
        <v>1069</v>
      </c>
      <c r="M272" s="88" t="s">
        <v>328</v>
      </c>
      <c r="N272" s="88" t="s">
        <v>953</v>
      </c>
      <c r="O272" s="89" t="s">
        <v>1055</v>
      </c>
      <c r="P272" s="90" t="s">
        <v>1056</v>
      </c>
    </row>
    <row r="273" spans="1:16">
      <c r="A273" s="78" t="str">
        <f t="shared" si="24"/>
        <v>IBVS 5407 </v>
      </c>
      <c r="B273" s="16" t="str">
        <f t="shared" si="25"/>
        <v>I</v>
      </c>
      <c r="C273" s="78">
        <f t="shared" si="26"/>
        <v>52594.381999999998</v>
      </c>
      <c r="D273" t="str">
        <f t="shared" si="27"/>
        <v>vis</v>
      </c>
      <c r="E273">
        <f>VLOOKUP(C273,Active!C$21:E$951,3,FALSE)</f>
        <v>10392.974709222935</v>
      </c>
      <c r="F273" s="16" t="s">
        <v>287</v>
      </c>
      <c r="G273" t="str">
        <f t="shared" si="28"/>
        <v>52594.3820</v>
      </c>
      <c r="H273" s="78">
        <f t="shared" si="29"/>
        <v>10393</v>
      </c>
      <c r="I273" s="87" t="s">
        <v>1070</v>
      </c>
      <c r="J273" s="88" t="s">
        <v>1071</v>
      </c>
      <c r="K273" s="87" t="s">
        <v>1072</v>
      </c>
      <c r="L273" s="87" t="s">
        <v>1073</v>
      </c>
      <c r="M273" s="88" t="s">
        <v>328</v>
      </c>
      <c r="N273" s="88" t="s">
        <v>329</v>
      </c>
      <c r="O273" s="89" t="s">
        <v>1074</v>
      </c>
      <c r="P273" s="90" t="s">
        <v>1075</v>
      </c>
    </row>
    <row r="274" spans="1:16">
      <c r="A274" s="78" t="str">
        <f t="shared" si="24"/>
        <v>IBVS 5791 </v>
      </c>
      <c r="B274" s="16" t="str">
        <f t="shared" si="25"/>
        <v>I</v>
      </c>
      <c r="C274" s="78">
        <f t="shared" si="26"/>
        <v>52843.516600000003</v>
      </c>
      <c r="D274" t="str">
        <f t="shared" si="27"/>
        <v>vis</v>
      </c>
      <c r="E274">
        <f>VLOOKUP(C274,Active!C$21:E$951,3,FALSE)</f>
        <v>10742.972911007446</v>
      </c>
      <c r="F274" s="16" t="s">
        <v>287</v>
      </c>
      <c r="G274" t="str">
        <f t="shared" si="28"/>
        <v>52843.5166</v>
      </c>
      <c r="H274" s="78">
        <f t="shared" si="29"/>
        <v>10743</v>
      </c>
      <c r="I274" s="87" t="s">
        <v>1076</v>
      </c>
      <c r="J274" s="88" t="s">
        <v>1077</v>
      </c>
      <c r="K274" s="87" t="s">
        <v>1078</v>
      </c>
      <c r="L274" s="87" t="s">
        <v>1079</v>
      </c>
      <c r="M274" s="88" t="s">
        <v>328</v>
      </c>
      <c r="N274" s="88" t="s">
        <v>1080</v>
      </c>
      <c r="O274" s="89" t="s">
        <v>1081</v>
      </c>
      <c r="P274" s="90" t="s">
        <v>1082</v>
      </c>
    </row>
    <row r="275" spans="1:16">
      <c r="A275" s="78" t="str">
        <f t="shared" si="24"/>
        <v>IBVS 5592 </v>
      </c>
      <c r="B275" s="16" t="str">
        <f t="shared" si="25"/>
        <v>I</v>
      </c>
      <c r="C275" s="78">
        <f t="shared" si="26"/>
        <v>52888.3606</v>
      </c>
      <c r="D275" t="str">
        <f t="shared" si="27"/>
        <v>vis</v>
      </c>
      <c r="E275">
        <f>VLOOKUP(C275,Active!C$21:E$951,3,FALSE)</f>
        <v>10805.972267021518</v>
      </c>
      <c r="F275" s="16" t="s">
        <v>287</v>
      </c>
      <c r="G275" t="str">
        <f t="shared" si="28"/>
        <v>52888.3606</v>
      </c>
      <c r="H275" s="78">
        <f t="shared" si="29"/>
        <v>10806</v>
      </c>
      <c r="I275" s="87" t="s">
        <v>1083</v>
      </c>
      <c r="J275" s="88" t="s">
        <v>1084</v>
      </c>
      <c r="K275" s="87" t="s">
        <v>1085</v>
      </c>
      <c r="L275" s="87" t="s">
        <v>1086</v>
      </c>
      <c r="M275" s="88" t="s">
        <v>328</v>
      </c>
      <c r="N275" s="88" t="s">
        <v>329</v>
      </c>
      <c r="O275" s="89" t="s">
        <v>1087</v>
      </c>
      <c r="P275" s="90" t="s">
        <v>1088</v>
      </c>
    </row>
    <row r="276" spans="1:16">
      <c r="A276" s="78" t="str">
        <f t="shared" si="24"/>
        <v>BAVM 172 </v>
      </c>
      <c r="B276" s="16" t="str">
        <f t="shared" si="25"/>
        <v>I</v>
      </c>
      <c r="C276" s="78">
        <f t="shared" si="26"/>
        <v>52903.308299999997</v>
      </c>
      <c r="D276" t="str">
        <f t="shared" si="27"/>
        <v>vis</v>
      </c>
      <c r="E276">
        <f>VLOOKUP(C276,Active!C$21:E$951,3,FALSE)</f>
        <v>10826.971630902781</v>
      </c>
      <c r="F276" s="16" t="s">
        <v>287</v>
      </c>
      <c r="G276" t="str">
        <f t="shared" si="28"/>
        <v>52903.3083</v>
      </c>
      <c r="H276" s="78">
        <f t="shared" si="29"/>
        <v>10827</v>
      </c>
      <c r="I276" s="87" t="s">
        <v>1089</v>
      </c>
      <c r="J276" s="88" t="s">
        <v>1090</v>
      </c>
      <c r="K276" s="87" t="s">
        <v>1091</v>
      </c>
      <c r="L276" s="87" t="s">
        <v>1092</v>
      </c>
      <c r="M276" s="88" t="s">
        <v>328</v>
      </c>
      <c r="N276" s="88" t="s">
        <v>977</v>
      </c>
      <c r="O276" s="89" t="s">
        <v>750</v>
      </c>
      <c r="P276" s="90" t="s">
        <v>1093</v>
      </c>
    </row>
    <row r="277" spans="1:16">
      <c r="A277" s="78" t="str">
        <f t="shared" si="24"/>
        <v>BAVM 172 </v>
      </c>
      <c r="B277" s="16" t="str">
        <f t="shared" si="25"/>
        <v>I</v>
      </c>
      <c r="C277" s="78">
        <f t="shared" si="26"/>
        <v>52908.292399999998</v>
      </c>
      <c r="D277" t="str">
        <f t="shared" si="27"/>
        <v>vis</v>
      </c>
      <c r="E277">
        <f>VLOOKUP(C277,Active!C$21:E$951,3,FALSE)</f>
        <v>10833.973572975519</v>
      </c>
      <c r="F277" s="16" t="s">
        <v>287</v>
      </c>
      <c r="G277" t="str">
        <f t="shared" si="28"/>
        <v>52908.2924</v>
      </c>
      <c r="H277" s="78">
        <f t="shared" si="29"/>
        <v>10834</v>
      </c>
      <c r="I277" s="87" t="s">
        <v>1094</v>
      </c>
      <c r="J277" s="88" t="s">
        <v>1095</v>
      </c>
      <c r="K277" s="87" t="s">
        <v>1096</v>
      </c>
      <c r="L277" s="87" t="s">
        <v>1097</v>
      </c>
      <c r="M277" s="88" t="s">
        <v>328</v>
      </c>
      <c r="N277" s="88" t="s">
        <v>977</v>
      </c>
      <c r="O277" s="89" t="s">
        <v>750</v>
      </c>
      <c r="P277" s="90" t="s">
        <v>1093</v>
      </c>
    </row>
    <row r="278" spans="1:16">
      <c r="A278" s="78" t="str">
        <f t="shared" si="24"/>
        <v>BAVM 172 </v>
      </c>
      <c r="B278" s="16" t="str">
        <f t="shared" si="25"/>
        <v>I</v>
      </c>
      <c r="C278" s="78">
        <f t="shared" si="26"/>
        <v>52950.287100000001</v>
      </c>
      <c r="D278" t="str">
        <f t="shared" si="27"/>
        <v>vis</v>
      </c>
      <c r="E278">
        <f>VLOOKUP(C278,Active!C$21:E$951,3,FALSE)</f>
        <v>10892.970073198614</v>
      </c>
      <c r="F278" s="16" t="s">
        <v>287</v>
      </c>
      <c r="G278" t="str">
        <f t="shared" si="28"/>
        <v>52950.2871</v>
      </c>
      <c r="H278" s="78">
        <f t="shared" si="29"/>
        <v>10893</v>
      </c>
      <c r="I278" s="87" t="s">
        <v>1098</v>
      </c>
      <c r="J278" s="88" t="s">
        <v>1099</v>
      </c>
      <c r="K278" s="87" t="s">
        <v>1100</v>
      </c>
      <c r="L278" s="87" t="s">
        <v>1101</v>
      </c>
      <c r="M278" s="88" t="s">
        <v>328</v>
      </c>
      <c r="N278" s="88" t="s">
        <v>1000</v>
      </c>
      <c r="O278" s="89" t="s">
        <v>1102</v>
      </c>
      <c r="P278" s="90" t="s">
        <v>1093</v>
      </c>
    </row>
    <row r="279" spans="1:16">
      <c r="A279" s="78" t="str">
        <f t="shared" si="24"/>
        <v>IBVS 5649 </v>
      </c>
      <c r="B279" s="16" t="str">
        <f t="shared" si="25"/>
        <v>I</v>
      </c>
      <c r="C279" s="78">
        <f t="shared" si="26"/>
        <v>53236.44</v>
      </c>
      <c r="D279" t="str">
        <f t="shared" si="27"/>
        <v>vis</v>
      </c>
      <c r="E279">
        <f>VLOOKUP(C279,Active!C$21:E$951,3,FALSE)</f>
        <v>11294.973650523569</v>
      </c>
      <c r="F279" s="16" t="s">
        <v>287</v>
      </c>
      <c r="G279" t="str">
        <f t="shared" si="28"/>
        <v>53236.4400</v>
      </c>
      <c r="H279" s="78">
        <f t="shared" si="29"/>
        <v>11295</v>
      </c>
      <c r="I279" s="87" t="s">
        <v>1103</v>
      </c>
      <c r="J279" s="88" t="s">
        <v>1104</v>
      </c>
      <c r="K279" s="87" t="s">
        <v>1105</v>
      </c>
      <c r="L279" s="87" t="s">
        <v>1097</v>
      </c>
      <c r="M279" s="88" t="s">
        <v>328</v>
      </c>
      <c r="N279" s="88" t="s">
        <v>329</v>
      </c>
      <c r="O279" s="89" t="s">
        <v>1106</v>
      </c>
      <c r="P279" s="90" t="s">
        <v>1107</v>
      </c>
    </row>
    <row r="280" spans="1:16">
      <c r="A280" s="78" t="str">
        <f t="shared" si="24"/>
        <v>BAVM 202 </v>
      </c>
      <c r="B280" s="16" t="str">
        <f t="shared" si="25"/>
        <v>I</v>
      </c>
      <c r="C280" s="78">
        <f t="shared" si="26"/>
        <v>53251.381000000001</v>
      </c>
      <c r="D280" t="str">
        <f t="shared" si="27"/>
        <v>vis</v>
      </c>
      <c r="E280">
        <f>VLOOKUP(C280,Active!C$21:E$951,3,FALSE)</f>
        <v>11315.963601870599</v>
      </c>
      <c r="F280" s="16" t="s">
        <v>287</v>
      </c>
      <c r="G280" t="str">
        <f t="shared" si="28"/>
        <v>53251.381</v>
      </c>
      <c r="H280" s="78">
        <f t="shared" si="29"/>
        <v>11316</v>
      </c>
      <c r="I280" s="87" t="s">
        <v>1108</v>
      </c>
      <c r="J280" s="88" t="s">
        <v>1109</v>
      </c>
      <c r="K280" s="87" t="s">
        <v>1110</v>
      </c>
      <c r="L280" s="87" t="s">
        <v>1111</v>
      </c>
      <c r="M280" s="88" t="s">
        <v>297</v>
      </c>
      <c r="N280" s="88"/>
      <c r="O280" s="89" t="s">
        <v>1112</v>
      </c>
      <c r="P280" s="90" t="s">
        <v>1113</v>
      </c>
    </row>
    <row r="281" spans="1:16">
      <c r="A281" s="78" t="str">
        <f t="shared" si="24"/>
        <v>BAVM 174 </v>
      </c>
      <c r="B281" s="16" t="str">
        <f t="shared" si="25"/>
        <v>I</v>
      </c>
      <c r="C281" s="78">
        <f t="shared" si="26"/>
        <v>53251.383999999998</v>
      </c>
      <c r="D281" t="str">
        <f t="shared" si="27"/>
        <v>vis</v>
      </c>
      <c r="E281">
        <f>VLOOKUP(C281,Active!C$21:E$951,3,FALSE)</f>
        <v>11315.967816438162</v>
      </c>
      <c r="F281" s="16" t="s">
        <v>287</v>
      </c>
      <c r="G281" t="str">
        <f t="shared" si="28"/>
        <v>53251.384</v>
      </c>
      <c r="H281" s="78">
        <f t="shared" si="29"/>
        <v>11316</v>
      </c>
      <c r="I281" s="87" t="s">
        <v>1114</v>
      </c>
      <c r="J281" s="88" t="s">
        <v>1115</v>
      </c>
      <c r="K281" s="87" t="s">
        <v>1110</v>
      </c>
      <c r="L281" s="87" t="s">
        <v>1116</v>
      </c>
      <c r="M281" s="88" t="s">
        <v>297</v>
      </c>
      <c r="N281" s="88"/>
      <c r="O281" s="89" t="s">
        <v>1117</v>
      </c>
      <c r="P281" s="90" t="s">
        <v>1118</v>
      </c>
    </row>
    <row r="282" spans="1:16">
      <c r="A282" s="78" t="str">
        <f t="shared" si="24"/>
        <v>BAVM 174 </v>
      </c>
      <c r="B282" s="16" t="str">
        <f t="shared" si="25"/>
        <v>I</v>
      </c>
      <c r="C282" s="78">
        <f t="shared" si="26"/>
        <v>53251.385999999999</v>
      </c>
      <c r="D282" t="str">
        <f t="shared" si="27"/>
        <v>vis</v>
      </c>
      <c r="E282">
        <f>VLOOKUP(C282,Active!C$21:E$951,3,FALSE)</f>
        <v>11315.970626149876</v>
      </c>
      <c r="F282" s="16" t="s">
        <v>287</v>
      </c>
      <c r="G282" t="str">
        <f t="shared" si="28"/>
        <v>53251.386</v>
      </c>
      <c r="H282" s="78">
        <f t="shared" si="29"/>
        <v>11316</v>
      </c>
      <c r="I282" s="87" t="s">
        <v>1119</v>
      </c>
      <c r="J282" s="88" t="s">
        <v>1120</v>
      </c>
      <c r="K282" s="87" t="s">
        <v>1110</v>
      </c>
      <c r="L282" s="87" t="s">
        <v>1121</v>
      </c>
      <c r="M282" s="88" t="s">
        <v>297</v>
      </c>
      <c r="N282" s="88"/>
      <c r="O282" s="89" t="s">
        <v>1122</v>
      </c>
      <c r="P282" s="90" t="s">
        <v>1118</v>
      </c>
    </row>
    <row r="283" spans="1:16">
      <c r="A283" s="78" t="str">
        <f t="shared" si="24"/>
        <v>BAVM 174 </v>
      </c>
      <c r="B283" s="16" t="str">
        <f t="shared" si="25"/>
        <v>I</v>
      </c>
      <c r="C283" s="78">
        <f t="shared" si="26"/>
        <v>53251.391000000003</v>
      </c>
      <c r="D283" t="str">
        <f t="shared" si="27"/>
        <v>vis</v>
      </c>
      <c r="E283">
        <f>VLOOKUP(C283,Active!C$21:E$951,3,FALSE)</f>
        <v>11315.977650429162</v>
      </c>
      <c r="F283" s="16" t="s">
        <v>287</v>
      </c>
      <c r="G283" t="str">
        <f t="shared" si="28"/>
        <v>53251.391</v>
      </c>
      <c r="H283" s="78">
        <f t="shared" si="29"/>
        <v>11316</v>
      </c>
      <c r="I283" s="87" t="s">
        <v>1123</v>
      </c>
      <c r="J283" s="88" t="s">
        <v>1124</v>
      </c>
      <c r="K283" s="87" t="s">
        <v>1110</v>
      </c>
      <c r="L283" s="87" t="s">
        <v>1125</v>
      </c>
      <c r="M283" s="88" t="s">
        <v>297</v>
      </c>
      <c r="N283" s="88"/>
      <c r="O283" s="89" t="s">
        <v>617</v>
      </c>
      <c r="P283" s="90" t="s">
        <v>1118</v>
      </c>
    </row>
    <row r="284" spans="1:16">
      <c r="A284" s="78" t="str">
        <f t="shared" si="24"/>
        <v>BAVM 173 </v>
      </c>
      <c r="B284" s="16" t="str">
        <f t="shared" si="25"/>
        <v>II</v>
      </c>
      <c r="C284" s="78">
        <f t="shared" si="26"/>
        <v>53262.422500000001</v>
      </c>
      <c r="D284" t="str">
        <f t="shared" si="27"/>
        <v>vis</v>
      </c>
      <c r="E284">
        <f>VLOOKUP(C284,Active!C$21:E$951,3,FALSE)</f>
        <v>11331.475317806495</v>
      </c>
      <c r="F284" s="16" t="s">
        <v>287</v>
      </c>
      <c r="G284" t="str">
        <f t="shared" si="28"/>
        <v>53262.4225</v>
      </c>
      <c r="H284" s="78">
        <f t="shared" si="29"/>
        <v>11331.5</v>
      </c>
      <c r="I284" s="87" t="s">
        <v>1126</v>
      </c>
      <c r="J284" s="88" t="s">
        <v>1127</v>
      </c>
      <c r="K284" s="87" t="s">
        <v>1128</v>
      </c>
      <c r="L284" s="87" t="s">
        <v>1129</v>
      </c>
      <c r="M284" s="88" t="s">
        <v>328</v>
      </c>
      <c r="N284" s="88" t="s">
        <v>977</v>
      </c>
      <c r="O284" s="89" t="s">
        <v>1130</v>
      </c>
      <c r="P284" s="90" t="s">
        <v>1131</v>
      </c>
    </row>
    <row r="285" spans="1:16">
      <c r="A285" s="78" t="str">
        <f t="shared" si="24"/>
        <v>IBVS 5843 </v>
      </c>
      <c r="B285" s="16" t="str">
        <f t="shared" si="25"/>
        <v>I</v>
      </c>
      <c r="C285" s="78">
        <f t="shared" si="26"/>
        <v>53265.623899999999</v>
      </c>
      <c r="D285" t="str">
        <f t="shared" si="27"/>
        <v>vis</v>
      </c>
      <c r="E285">
        <f>VLOOKUP(C285,Active!C$21:E$951,3,FALSE)</f>
        <v>11335.972823344435</v>
      </c>
      <c r="F285" s="16" t="s">
        <v>287</v>
      </c>
      <c r="G285" t="str">
        <f t="shared" si="28"/>
        <v>53265.6239</v>
      </c>
      <c r="H285" s="78">
        <f t="shared" si="29"/>
        <v>11336</v>
      </c>
      <c r="I285" s="87" t="s">
        <v>1132</v>
      </c>
      <c r="J285" s="88" t="s">
        <v>1133</v>
      </c>
      <c r="K285" s="87" t="s">
        <v>1134</v>
      </c>
      <c r="L285" s="87" t="s">
        <v>1079</v>
      </c>
      <c r="M285" s="88" t="s">
        <v>1135</v>
      </c>
      <c r="N285" s="88" t="s">
        <v>1000</v>
      </c>
      <c r="O285" s="89" t="s">
        <v>1136</v>
      </c>
      <c r="P285" s="90" t="s">
        <v>1137</v>
      </c>
    </row>
    <row r="286" spans="1:16">
      <c r="A286" s="78" t="str">
        <f t="shared" si="24"/>
        <v>IBVS 5843 </v>
      </c>
      <c r="B286" s="16" t="str">
        <f t="shared" si="25"/>
        <v>I</v>
      </c>
      <c r="C286" s="78">
        <f t="shared" si="26"/>
        <v>53267.759100000003</v>
      </c>
      <c r="D286" t="str">
        <f t="shared" si="27"/>
        <v>vis</v>
      </c>
      <c r="E286">
        <f>VLOOKUP(C286,Active!C$21:E$951,3,FALSE)</f>
        <v>11338.972471568535</v>
      </c>
      <c r="F286" s="16" t="s">
        <v>287</v>
      </c>
      <c r="G286" t="str">
        <f t="shared" si="28"/>
        <v>53267.7591</v>
      </c>
      <c r="H286" s="78">
        <f t="shared" si="29"/>
        <v>11339</v>
      </c>
      <c r="I286" s="87" t="s">
        <v>1138</v>
      </c>
      <c r="J286" s="88" t="s">
        <v>1139</v>
      </c>
      <c r="K286" s="87" t="s">
        <v>1140</v>
      </c>
      <c r="L286" s="87" t="s">
        <v>1141</v>
      </c>
      <c r="M286" s="88" t="s">
        <v>1135</v>
      </c>
      <c r="N286" s="88" t="s">
        <v>1000</v>
      </c>
      <c r="O286" s="89" t="s">
        <v>1136</v>
      </c>
      <c r="P286" s="90" t="s">
        <v>1137</v>
      </c>
    </row>
    <row r="287" spans="1:16">
      <c r="A287" s="78" t="str">
        <f t="shared" si="24"/>
        <v>IBVS 5843 </v>
      </c>
      <c r="B287" s="16" t="str">
        <f t="shared" si="25"/>
        <v>I</v>
      </c>
      <c r="C287" s="78">
        <f t="shared" si="26"/>
        <v>53272.741499999996</v>
      </c>
      <c r="D287" t="str">
        <f t="shared" si="27"/>
        <v>vis</v>
      </c>
      <c r="E287">
        <f>VLOOKUP(C287,Active!C$21:E$951,3,FALSE)</f>
        <v>11345.972025386305</v>
      </c>
      <c r="F287" s="16" t="s">
        <v>287</v>
      </c>
      <c r="G287" t="str">
        <f t="shared" si="28"/>
        <v>53272.7415</v>
      </c>
      <c r="H287" s="78">
        <f t="shared" si="29"/>
        <v>11346</v>
      </c>
      <c r="I287" s="87" t="s">
        <v>1142</v>
      </c>
      <c r="J287" s="88" t="s">
        <v>1143</v>
      </c>
      <c r="K287" s="87" t="s">
        <v>1144</v>
      </c>
      <c r="L287" s="87" t="s">
        <v>1145</v>
      </c>
      <c r="M287" s="88" t="s">
        <v>1135</v>
      </c>
      <c r="N287" s="88" t="s">
        <v>1000</v>
      </c>
      <c r="O287" s="89" t="s">
        <v>1136</v>
      </c>
      <c r="P287" s="90" t="s">
        <v>1137</v>
      </c>
    </row>
    <row r="288" spans="1:16">
      <c r="A288" s="78" t="str">
        <f t="shared" si="24"/>
        <v>IBVS 5843 </v>
      </c>
      <c r="B288" s="16" t="str">
        <f t="shared" si="25"/>
        <v>I</v>
      </c>
      <c r="C288" s="78">
        <f t="shared" si="26"/>
        <v>53282.706700000002</v>
      </c>
      <c r="D288" t="str">
        <f t="shared" si="27"/>
        <v>vis</v>
      </c>
      <c r="E288">
        <f>VLOOKUP(C288,Active!C$21:E$951,3,FALSE)</f>
        <v>11359.971694964217</v>
      </c>
      <c r="F288" s="16" t="s">
        <v>287</v>
      </c>
      <c r="G288" t="str">
        <f t="shared" si="28"/>
        <v>53282.7067</v>
      </c>
      <c r="H288" s="78">
        <f t="shared" si="29"/>
        <v>11360</v>
      </c>
      <c r="I288" s="87" t="s">
        <v>1146</v>
      </c>
      <c r="J288" s="88" t="s">
        <v>1147</v>
      </c>
      <c r="K288" s="87" t="s">
        <v>1148</v>
      </c>
      <c r="L288" s="87" t="s">
        <v>1149</v>
      </c>
      <c r="M288" s="88" t="s">
        <v>1135</v>
      </c>
      <c r="N288" s="88" t="s">
        <v>1000</v>
      </c>
      <c r="O288" s="89" t="s">
        <v>1136</v>
      </c>
      <c r="P288" s="90" t="s">
        <v>1137</v>
      </c>
    </row>
    <row r="289" spans="1:16">
      <c r="A289" s="78" t="str">
        <f t="shared" si="24"/>
        <v> JAAVSO 41;328 </v>
      </c>
      <c r="B289" s="16" t="str">
        <f t="shared" si="25"/>
        <v>I</v>
      </c>
      <c r="C289" s="78">
        <f t="shared" si="26"/>
        <v>53285.555399999997</v>
      </c>
      <c r="D289" t="str">
        <f t="shared" si="27"/>
        <v>vis</v>
      </c>
      <c r="E289">
        <f>VLOOKUP(C289,Active!C$21:E$951,3,FALSE)</f>
        <v>11363.97370784168</v>
      </c>
      <c r="F289" s="16" t="s">
        <v>287</v>
      </c>
      <c r="G289" t="str">
        <f t="shared" si="28"/>
        <v>53285.5554</v>
      </c>
      <c r="H289" s="78">
        <f t="shared" si="29"/>
        <v>11364</v>
      </c>
      <c r="I289" s="87" t="s">
        <v>1150</v>
      </c>
      <c r="J289" s="88" t="s">
        <v>1151</v>
      </c>
      <c r="K289" s="87" t="s">
        <v>1152</v>
      </c>
      <c r="L289" s="87" t="s">
        <v>1153</v>
      </c>
      <c r="M289" s="88" t="s">
        <v>1135</v>
      </c>
      <c r="N289" s="88" t="s">
        <v>1154</v>
      </c>
      <c r="O289" s="89" t="s">
        <v>1155</v>
      </c>
      <c r="P289" s="89" t="s">
        <v>233</v>
      </c>
    </row>
    <row r="290" spans="1:16">
      <c r="A290" s="78" t="str">
        <f t="shared" si="24"/>
        <v>BAVM 173 </v>
      </c>
      <c r="B290" s="16" t="str">
        <f t="shared" si="25"/>
        <v>I</v>
      </c>
      <c r="C290" s="78">
        <f t="shared" si="26"/>
        <v>53325.417399999998</v>
      </c>
      <c r="D290" t="str">
        <f t="shared" si="27"/>
        <v>vis</v>
      </c>
      <c r="E290">
        <f>VLOOKUP(C290,Active!C$21:E$951,3,FALSE)</f>
        <v>11419.974071980319</v>
      </c>
      <c r="F290" s="16" t="s">
        <v>287</v>
      </c>
      <c r="G290" t="str">
        <f t="shared" si="28"/>
        <v>53325.4174</v>
      </c>
      <c r="H290" s="78">
        <f t="shared" si="29"/>
        <v>11420</v>
      </c>
      <c r="I290" s="87" t="s">
        <v>1156</v>
      </c>
      <c r="J290" s="88" t="s">
        <v>1157</v>
      </c>
      <c r="K290" s="87" t="s">
        <v>1158</v>
      </c>
      <c r="L290" s="87" t="s">
        <v>1159</v>
      </c>
      <c r="M290" s="88" t="s">
        <v>328</v>
      </c>
      <c r="N290" s="88" t="s">
        <v>287</v>
      </c>
      <c r="O290" s="89" t="s">
        <v>1160</v>
      </c>
      <c r="P290" s="90" t="s">
        <v>1131</v>
      </c>
    </row>
    <row r="291" spans="1:16">
      <c r="A291" s="78" t="str">
        <f t="shared" si="24"/>
        <v>IBVS 5662 </v>
      </c>
      <c r="B291" s="16" t="str">
        <f t="shared" si="25"/>
        <v>I</v>
      </c>
      <c r="C291" s="78">
        <f t="shared" si="26"/>
        <v>53614.416899999997</v>
      </c>
      <c r="D291" t="str">
        <f t="shared" si="27"/>
        <v>vis</v>
      </c>
      <c r="E291">
        <f>VLOOKUP(C291,Active!C$21:E$951,3,FALSE)</f>
        <v>11825.976711985442</v>
      </c>
      <c r="F291" s="16" t="s">
        <v>287</v>
      </c>
      <c r="G291" t="str">
        <f t="shared" si="28"/>
        <v>53614.4169</v>
      </c>
      <c r="H291" s="78">
        <f t="shared" si="29"/>
        <v>11826</v>
      </c>
      <c r="I291" s="87" t="s">
        <v>1161</v>
      </c>
      <c r="J291" s="88" t="s">
        <v>1162</v>
      </c>
      <c r="K291" s="87" t="s">
        <v>1163</v>
      </c>
      <c r="L291" s="87" t="s">
        <v>1164</v>
      </c>
      <c r="M291" s="88" t="s">
        <v>328</v>
      </c>
      <c r="N291" s="88" t="s">
        <v>329</v>
      </c>
      <c r="O291" s="89" t="s">
        <v>1165</v>
      </c>
      <c r="P291" s="90" t="s">
        <v>1166</v>
      </c>
    </row>
    <row r="292" spans="1:16">
      <c r="A292" s="78" t="str">
        <f t="shared" si="24"/>
        <v>BAVM 178 </v>
      </c>
      <c r="B292" s="16" t="str">
        <f t="shared" si="25"/>
        <v>I</v>
      </c>
      <c r="C292" s="78">
        <f t="shared" si="26"/>
        <v>53634.345000000001</v>
      </c>
      <c r="D292" t="str">
        <f t="shared" si="27"/>
        <v>vis</v>
      </c>
      <c r="E292">
        <f>VLOOKUP(C292,Active!C$21:E$951,3,FALSE)</f>
        <v>11853.972819972783</v>
      </c>
      <c r="F292" s="16" t="s">
        <v>287</v>
      </c>
      <c r="G292" t="str">
        <f t="shared" si="28"/>
        <v>53634.3450</v>
      </c>
      <c r="H292" s="78">
        <f t="shared" si="29"/>
        <v>11854</v>
      </c>
      <c r="I292" s="87" t="s">
        <v>1167</v>
      </c>
      <c r="J292" s="88" t="s">
        <v>1168</v>
      </c>
      <c r="K292" s="87" t="s">
        <v>1169</v>
      </c>
      <c r="L292" s="87" t="s">
        <v>1079</v>
      </c>
      <c r="M292" s="88" t="s">
        <v>1135</v>
      </c>
      <c r="N292" s="88" t="s">
        <v>977</v>
      </c>
      <c r="O292" s="89" t="s">
        <v>750</v>
      </c>
      <c r="P292" s="90" t="s">
        <v>1170</v>
      </c>
    </row>
    <row r="293" spans="1:16">
      <c r="A293" s="78" t="str">
        <f t="shared" si="24"/>
        <v>OEJV 0074 </v>
      </c>
      <c r="B293" s="16" t="str">
        <f t="shared" si="25"/>
        <v>I</v>
      </c>
      <c r="C293" s="78">
        <f t="shared" si="26"/>
        <v>53671.360890000004</v>
      </c>
      <c r="D293" t="str">
        <f t="shared" si="27"/>
        <v>vis</v>
      </c>
      <c r="E293">
        <f>VLOOKUP(C293,Active!C$21:E$951,3,FALSE)</f>
        <v>11905.974809810623</v>
      </c>
      <c r="F293" s="16" t="s">
        <v>287</v>
      </c>
      <c r="G293" t="str">
        <f t="shared" si="28"/>
        <v>53671.36089</v>
      </c>
      <c r="H293" s="78">
        <f t="shared" si="29"/>
        <v>11906</v>
      </c>
      <c r="I293" s="87" t="s">
        <v>1171</v>
      </c>
      <c r="J293" s="88" t="s">
        <v>1172</v>
      </c>
      <c r="K293" s="87" t="s">
        <v>1173</v>
      </c>
      <c r="L293" s="87" t="s">
        <v>1174</v>
      </c>
      <c r="M293" s="88" t="s">
        <v>1135</v>
      </c>
      <c r="N293" s="88" t="s">
        <v>289</v>
      </c>
      <c r="O293" s="89" t="s">
        <v>1175</v>
      </c>
      <c r="P293" s="90" t="s">
        <v>1176</v>
      </c>
    </row>
    <row r="294" spans="1:16">
      <c r="A294" s="78" t="str">
        <f t="shared" si="24"/>
        <v>IBVS 5777 </v>
      </c>
      <c r="B294" s="16" t="str">
        <f t="shared" si="25"/>
        <v>I</v>
      </c>
      <c r="C294" s="78">
        <f t="shared" si="26"/>
        <v>53967.477200000001</v>
      </c>
      <c r="D294" t="str">
        <f t="shared" si="27"/>
        <v>vis</v>
      </c>
      <c r="E294">
        <f>VLOOKUP(C294,Active!C$21:E$951,3,FALSE)</f>
        <v>12321.975542021491</v>
      </c>
      <c r="F294" s="16" t="s">
        <v>287</v>
      </c>
      <c r="G294" t="str">
        <f t="shared" si="28"/>
        <v>53967.4772</v>
      </c>
      <c r="H294" s="78">
        <f t="shared" si="29"/>
        <v>12322</v>
      </c>
      <c r="I294" s="87" t="s">
        <v>1177</v>
      </c>
      <c r="J294" s="88" t="s">
        <v>1178</v>
      </c>
      <c r="K294" s="87" t="s">
        <v>1179</v>
      </c>
      <c r="L294" s="87" t="s">
        <v>1049</v>
      </c>
      <c r="M294" s="88" t="s">
        <v>1135</v>
      </c>
      <c r="N294" s="88" t="s">
        <v>977</v>
      </c>
      <c r="O294" s="89" t="s">
        <v>1180</v>
      </c>
      <c r="P294" s="90" t="s">
        <v>1181</v>
      </c>
    </row>
    <row r="295" spans="1:16">
      <c r="A295" s="78" t="str">
        <f t="shared" si="24"/>
        <v>IBVS 5746 </v>
      </c>
      <c r="B295" s="16" t="str">
        <f t="shared" si="25"/>
        <v>II</v>
      </c>
      <c r="C295" s="78">
        <f t="shared" si="26"/>
        <v>53991.3226</v>
      </c>
      <c r="D295" t="str">
        <f t="shared" si="27"/>
        <v>vis</v>
      </c>
      <c r="E295">
        <f>VLOOKUP(C295,Active!C$21:E$951,3,FALSE)</f>
        <v>12355.474891854199</v>
      </c>
      <c r="F295" s="16" t="s">
        <v>287</v>
      </c>
      <c r="G295" t="str">
        <f t="shared" si="28"/>
        <v>53991.3226</v>
      </c>
      <c r="H295" s="78">
        <f t="shared" si="29"/>
        <v>12355.5</v>
      </c>
      <c r="I295" s="87" t="s">
        <v>1182</v>
      </c>
      <c r="J295" s="88" t="s">
        <v>1183</v>
      </c>
      <c r="K295" s="87" t="s">
        <v>1184</v>
      </c>
      <c r="L295" s="87" t="s">
        <v>1185</v>
      </c>
      <c r="M295" s="88" t="s">
        <v>328</v>
      </c>
      <c r="N295" s="88" t="s">
        <v>329</v>
      </c>
      <c r="O295" s="89" t="s">
        <v>1186</v>
      </c>
      <c r="P295" s="90" t="s">
        <v>1187</v>
      </c>
    </row>
    <row r="296" spans="1:16">
      <c r="A296" s="78" t="str">
        <f t="shared" si="24"/>
        <v> JAAVSO 41;122 </v>
      </c>
      <c r="B296" s="16" t="str">
        <f t="shared" si="25"/>
        <v>I</v>
      </c>
      <c r="C296" s="78">
        <f t="shared" si="26"/>
        <v>54016.593000000001</v>
      </c>
      <c r="D296" t="str">
        <f t="shared" si="27"/>
        <v>vis</v>
      </c>
      <c r="E296">
        <f>VLOOKUP(C296,Active!C$21:E$951,3,FALSE)</f>
        <v>12390.976161281951</v>
      </c>
      <c r="F296" s="16" t="s">
        <v>287</v>
      </c>
      <c r="G296" t="str">
        <f t="shared" si="28"/>
        <v>54016.5930</v>
      </c>
      <c r="H296" s="78">
        <f t="shared" si="29"/>
        <v>12391</v>
      </c>
      <c r="I296" s="87" t="s">
        <v>1188</v>
      </c>
      <c r="J296" s="88" t="s">
        <v>1189</v>
      </c>
      <c r="K296" s="87" t="s">
        <v>1190</v>
      </c>
      <c r="L296" s="87" t="s">
        <v>1044</v>
      </c>
      <c r="M296" s="88" t="s">
        <v>1135</v>
      </c>
      <c r="N296" s="88" t="s">
        <v>1154</v>
      </c>
      <c r="O296" s="89" t="s">
        <v>1155</v>
      </c>
      <c r="P296" s="89" t="s">
        <v>1191</v>
      </c>
    </row>
    <row r="297" spans="1:16">
      <c r="A297" s="78" t="str">
        <f t="shared" si="24"/>
        <v>BAVM 183 </v>
      </c>
      <c r="B297" s="16" t="str">
        <f t="shared" si="25"/>
        <v>I</v>
      </c>
      <c r="C297" s="78">
        <f t="shared" si="26"/>
        <v>54024.423900000002</v>
      </c>
      <c r="D297" t="str">
        <f t="shared" si="27"/>
        <v>vis</v>
      </c>
      <c r="E297">
        <f>VLOOKUP(C297,Active!C$21:E$951,3,FALSE)</f>
        <v>12401.977447006033</v>
      </c>
      <c r="F297" s="16" t="s">
        <v>287</v>
      </c>
      <c r="G297" t="str">
        <f t="shared" si="28"/>
        <v>54024.4239</v>
      </c>
      <c r="H297" s="78">
        <f t="shared" si="29"/>
        <v>12402</v>
      </c>
      <c r="I297" s="87" t="s">
        <v>1192</v>
      </c>
      <c r="J297" s="88" t="s">
        <v>1193</v>
      </c>
      <c r="K297" s="87" t="s">
        <v>1194</v>
      </c>
      <c r="L297" s="87" t="s">
        <v>1195</v>
      </c>
      <c r="M297" s="88" t="s">
        <v>1135</v>
      </c>
      <c r="N297" s="88" t="s">
        <v>1000</v>
      </c>
      <c r="O297" s="89" t="s">
        <v>1130</v>
      </c>
      <c r="P297" s="90" t="s">
        <v>1196</v>
      </c>
    </row>
    <row r="298" spans="1:16">
      <c r="A298" s="78" t="str">
        <f t="shared" si="24"/>
        <v>OEJV 0074 </v>
      </c>
      <c r="B298" s="16" t="str">
        <f t="shared" si="25"/>
        <v>I</v>
      </c>
      <c r="C298" s="78">
        <f t="shared" si="26"/>
        <v>54027.27059</v>
      </c>
      <c r="D298" t="str">
        <f t="shared" si="27"/>
        <v>vis</v>
      </c>
      <c r="E298">
        <f>VLOOKUP(C298,Active!C$21:E$951,3,FALSE)</f>
        <v>12405.97663612323</v>
      </c>
      <c r="F298" s="16" t="s">
        <v>287</v>
      </c>
      <c r="G298" t="str">
        <f t="shared" si="28"/>
        <v>54027.27059</v>
      </c>
      <c r="H298" s="78">
        <f t="shared" si="29"/>
        <v>12406</v>
      </c>
      <c r="I298" s="87" t="s">
        <v>1197</v>
      </c>
      <c r="J298" s="88" t="s">
        <v>1198</v>
      </c>
      <c r="K298" s="87" t="s">
        <v>1199</v>
      </c>
      <c r="L298" s="87" t="s">
        <v>1200</v>
      </c>
      <c r="M298" s="88" t="s">
        <v>1135</v>
      </c>
      <c r="N298" s="88" t="s">
        <v>1154</v>
      </c>
      <c r="O298" s="89" t="s">
        <v>1175</v>
      </c>
      <c r="P298" s="90" t="s">
        <v>1176</v>
      </c>
    </row>
    <row r="299" spans="1:16">
      <c r="A299" s="78" t="str">
        <f t="shared" si="24"/>
        <v>OEJV 0074 </v>
      </c>
      <c r="B299" s="16" t="str">
        <f t="shared" si="25"/>
        <v>I</v>
      </c>
      <c r="C299" s="78">
        <f t="shared" si="26"/>
        <v>54096.317730000002</v>
      </c>
      <c r="D299" t="str">
        <f t="shared" si="27"/>
        <v>vis</v>
      </c>
      <c r="E299">
        <f>VLOOKUP(C299,Active!C$21:E$951,3,FALSE)</f>
        <v>12502.977915104006</v>
      </c>
      <c r="F299" s="16" t="s">
        <v>287</v>
      </c>
      <c r="G299" t="str">
        <f t="shared" si="28"/>
        <v>54096.31773</v>
      </c>
      <c r="H299" s="78">
        <f t="shared" si="29"/>
        <v>12503</v>
      </c>
      <c r="I299" s="87" t="s">
        <v>1201</v>
      </c>
      <c r="J299" s="88" t="s">
        <v>1202</v>
      </c>
      <c r="K299" s="87" t="s">
        <v>1203</v>
      </c>
      <c r="L299" s="87" t="s">
        <v>1204</v>
      </c>
      <c r="M299" s="88" t="s">
        <v>1135</v>
      </c>
      <c r="N299" s="88" t="s">
        <v>1154</v>
      </c>
      <c r="O299" s="89" t="s">
        <v>1175</v>
      </c>
      <c r="P299" s="90" t="s">
        <v>1176</v>
      </c>
    </row>
    <row r="300" spans="1:16">
      <c r="A300" s="78" t="str">
        <f t="shared" si="24"/>
        <v>IBVS 5898 </v>
      </c>
      <c r="B300" s="16" t="str">
        <f t="shared" si="25"/>
        <v>II</v>
      </c>
      <c r="C300" s="78">
        <f t="shared" si="26"/>
        <v>54309.508900000001</v>
      </c>
      <c r="D300" t="str">
        <f t="shared" si="27"/>
        <v>vis</v>
      </c>
      <c r="E300">
        <f>VLOOKUP(C300,Active!C$21:E$951,3,FALSE)</f>
        <v>12802.480778762179</v>
      </c>
      <c r="F300" s="16" t="s">
        <v>287</v>
      </c>
      <c r="G300" t="str">
        <f t="shared" si="28"/>
        <v>54309.5089</v>
      </c>
      <c r="H300" s="78">
        <f t="shared" si="29"/>
        <v>12802.5</v>
      </c>
      <c r="I300" s="87" t="s">
        <v>1205</v>
      </c>
      <c r="J300" s="88" t="s">
        <v>1206</v>
      </c>
      <c r="K300" s="87" t="s">
        <v>1207</v>
      </c>
      <c r="L300" s="87" t="s">
        <v>1208</v>
      </c>
      <c r="M300" s="88" t="s">
        <v>1135</v>
      </c>
      <c r="N300" s="88" t="s">
        <v>977</v>
      </c>
      <c r="O300" s="89" t="s">
        <v>1180</v>
      </c>
      <c r="P300" s="90" t="s">
        <v>1209</v>
      </c>
    </row>
    <row r="301" spans="1:16">
      <c r="A301" s="78" t="str">
        <f t="shared" si="24"/>
        <v>IBVS 5801 </v>
      </c>
      <c r="B301" s="16" t="str">
        <f t="shared" si="25"/>
        <v>I</v>
      </c>
      <c r="C301" s="78">
        <f t="shared" si="26"/>
        <v>54335.487800000003</v>
      </c>
      <c r="D301" t="str">
        <f t="shared" si="27"/>
        <v>vis</v>
      </c>
      <c r="E301">
        <f>VLOOKUP(C301,Active!C$21:E$951,3,FALSE)</f>
        <v>12838.97738856403</v>
      </c>
      <c r="F301" s="16" t="s">
        <v>287</v>
      </c>
      <c r="G301" t="str">
        <f t="shared" si="28"/>
        <v>54335.4878</v>
      </c>
      <c r="H301" s="78">
        <f t="shared" si="29"/>
        <v>12839</v>
      </c>
      <c r="I301" s="87" t="s">
        <v>1210</v>
      </c>
      <c r="J301" s="88" t="s">
        <v>1211</v>
      </c>
      <c r="K301" s="87" t="s">
        <v>1212</v>
      </c>
      <c r="L301" s="87" t="s">
        <v>1195</v>
      </c>
      <c r="M301" s="88" t="s">
        <v>328</v>
      </c>
      <c r="N301" s="88" t="s">
        <v>1080</v>
      </c>
      <c r="O301" s="89" t="s">
        <v>1213</v>
      </c>
      <c r="P301" s="90" t="s">
        <v>1214</v>
      </c>
    </row>
    <row r="302" spans="1:16">
      <c r="A302" s="78" t="str">
        <f t="shared" si="24"/>
        <v>OEJV 0074 </v>
      </c>
      <c r="B302" s="16" t="str">
        <f t="shared" si="25"/>
        <v>I</v>
      </c>
      <c r="C302" s="78">
        <f t="shared" si="26"/>
        <v>54335.488640000003</v>
      </c>
      <c r="D302" t="str">
        <f t="shared" si="27"/>
        <v>vis</v>
      </c>
      <c r="E302">
        <f>VLOOKUP(C302,Active!C$21:E$951,3,FALSE)</f>
        <v>12838.97856864295</v>
      </c>
      <c r="F302" s="16" t="s">
        <v>287</v>
      </c>
      <c r="G302" t="str">
        <f t="shared" si="28"/>
        <v>54335.48864</v>
      </c>
      <c r="H302" s="78">
        <f t="shared" si="29"/>
        <v>12839</v>
      </c>
      <c r="I302" s="87" t="s">
        <v>1215</v>
      </c>
      <c r="J302" s="88" t="s">
        <v>1216</v>
      </c>
      <c r="K302" s="87" t="s">
        <v>1212</v>
      </c>
      <c r="L302" s="87" t="s">
        <v>1217</v>
      </c>
      <c r="M302" s="88" t="s">
        <v>1135</v>
      </c>
      <c r="N302" s="88" t="s">
        <v>1154</v>
      </c>
      <c r="O302" s="89" t="s">
        <v>1218</v>
      </c>
      <c r="P302" s="90" t="s">
        <v>1176</v>
      </c>
    </row>
    <row r="303" spans="1:16">
      <c r="A303" s="78" t="str">
        <f t="shared" si="24"/>
        <v>OEJV 0074 </v>
      </c>
      <c r="B303" s="16" t="str">
        <f t="shared" si="25"/>
        <v>I</v>
      </c>
      <c r="C303" s="78">
        <f t="shared" si="26"/>
        <v>54335.488740000001</v>
      </c>
      <c r="D303" t="str">
        <f t="shared" si="27"/>
        <v>vis</v>
      </c>
      <c r="E303">
        <f>VLOOKUP(C303,Active!C$21:E$951,3,FALSE)</f>
        <v>12838.978709128533</v>
      </c>
      <c r="F303" s="16" t="s">
        <v>287</v>
      </c>
      <c r="G303" t="str">
        <f t="shared" si="28"/>
        <v>54335.48874</v>
      </c>
      <c r="H303" s="78">
        <f t="shared" si="29"/>
        <v>12839</v>
      </c>
      <c r="I303" s="87" t="s">
        <v>1219</v>
      </c>
      <c r="J303" s="88" t="s">
        <v>1216</v>
      </c>
      <c r="K303" s="87" t="s">
        <v>1212</v>
      </c>
      <c r="L303" s="87" t="s">
        <v>1220</v>
      </c>
      <c r="M303" s="88" t="s">
        <v>1135</v>
      </c>
      <c r="N303" s="88" t="s">
        <v>287</v>
      </c>
      <c r="O303" s="89" t="s">
        <v>1218</v>
      </c>
      <c r="P303" s="90" t="s">
        <v>1176</v>
      </c>
    </row>
    <row r="304" spans="1:16">
      <c r="A304" s="78" t="str">
        <f t="shared" si="24"/>
        <v>OEJV 0074 </v>
      </c>
      <c r="B304" s="16" t="str">
        <f t="shared" si="25"/>
        <v>I</v>
      </c>
      <c r="C304" s="78">
        <f t="shared" si="26"/>
        <v>54335.488740000001</v>
      </c>
      <c r="D304" t="str">
        <f t="shared" si="27"/>
        <v>vis</v>
      </c>
      <c r="E304">
        <f>VLOOKUP(C304,Active!C$21:E$951,3,FALSE)</f>
        <v>12838.978709128533</v>
      </c>
      <c r="F304" s="16" t="s">
        <v>287</v>
      </c>
      <c r="G304" t="str">
        <f t="shared" si="28"/>
        <v>54335.48874</v>
      </c>
      <c r="H304" s="78">
        <f t="shared" si="29"/>
        <v>12839</v>
      </c>
      <c r="I304" s="87" t="s">
        <v>1219</v>
      </c>
      <c r="J304" s="88" t="s">
        <v>1216</v>
      </c>
      <c r="K304" s="87" t="s">
        <v>1212</v>
      </c>
      <c r="L304" s="87" t="s">
        <v>1220</v>
      </c>
      <c r="M304" s="88" t="s">
        <v>1135</v>
      </c>
      <c r="N304" s="88" t="s">
        <v>45</v>
      </c>
      <c r="O304" s="89" t="s">
        <v>1218</v>
      </c>
      <c r="P304" s="90" t="s">
        <v>1176</v>
      </c>
    </row>
    <row r="305" spans="1:16" ht="25.5">
      <c r="A305" s="78" t="str">
        <f t="shared" si="24"/>
        <v>JAAVSO 36(2);171 </v>
      </c>
      <c r="B305" s="16" t="str">
        <f t="shared" si="25"/>
        <v>I</v>
      </c>
      <c r="C305" s="78">
        <f t="shared" si="26"/>
        <v>54394.569300000003</v>
      </c>
      <c r="D305" t="str">
        <f t="shared" si="27"/>
        <v>vis</v>
      </c>
      <c r="E305">
        <f>VLOOKUP(C305,Active!C$21:E$951,3,FALSE)</f>
        <v>12921.978379830323</v>
      </c>
      <c r="F305" s="16" t="s">
        <v>287</v>
      </c>
      <c r="G305" t="str">
        <f t="shared" si="28"/>
        <v>54394.5693</v>
      </c>
      <c r="H305" s="78">
        <f t="shared" si="29"/>
        <v>12922</v>
      </c>
      <c r="I305" s="87" t="s">
        <v>1221</v>
      </c>
      <c r="J305" s="88" t="s">
        <v>1222</v>
      </c>
      <c r="K305" s="87" t="s">
        <v>1223</v>
      </c>
      <c r="L305" s="87" t="s">
        <v>1224</v>
      </c>
      <c r="M305" s="88" t="s">
        <v>1135</v>
      </c>
      <c r="N305" s="88" t="s">
        <v>1225</v>
      </c>
      <c r="O305" s="89" t="s">
        <v>468</v>
      </c>
      <c r="P305" s="90" t="s">
        <v>1226</v>
      </c>
    </row>
    <row r="306" spans="1:16" ht="25.5">
      <c r="A306" s="78" t="str">
        <f t="shared" si="24"/>
        <v>JAAVSO 36(2);171 </v>
      </c>
      <c r="B306" s="16" t="str">
        <f t="shared" si="25"/>
        <v>I</v>
      </c>
      <c r="C306" s="78">
        <f t="shared" si="26"/>
        <v>54416.636100000003</v>
      </c>
      <c r="D306" t="str">
        <f t="shared" si="27"/>
        <v>vis</v>
      </c>
      <c r="E306">
        <f>VLOOKUP(C306,Active!C$21:E$951,3,FALSE)</f>
        <v>12952.97905303725</v>
      </c>
      <c r="F306" s="16" t="s">
        <v>287</v>
      </c>
      <c r="G306" t="str">
        <f t="shared" si="28"/>
        <v>54416.6361</v>
      </c>
      <c r="H306" s="78">
        <f t="shared" si="29"/>
        <v>12953</v>
      </c>
      <c r="I306" s="87" t="s">
        <v>1227</v>
      </c>
      <c r="J306" s="88" t="s">
        <v>1228</v>
      </c>
      <c r="K306" s="87" t="s">
        <v>1229</v>
      </c>
      <c r="L306" s="87" t="s">
        <v>1230</v>
      </c>
      <c r="M306" s="88" t="s">
        <v>1135</v>
      </c>
      <c r="N306" s="88" t="s">
        <v>1225</v>
      </c>
      <c r="O306" s="89" t="s">
        <v>1231</v>
      </c>
      <c r="P306" s="90" t="s">
        <v>1226</v>
      </c>
    </row>
    <row r="307" spans="1:16">
      <c r="A307" s="78" t="str">
        <f t="shared" si="24"/>
        <v>IBVS 5814 </v>
      </c>
      <c r="B307" s="16" t="str">
        <f t="shared" si="25"/>
        <v>I</v>
      </c>
      <c r="C307" s="78">
        <f t="shared" si="26"/>
        <v>54436.567000000003</v>
      </c>
      <c r="D307" t="str">
        <f t="shared" si="27"/>
        <v>vis</v>
      </c>
      <c r="E307">
        <f>VLOOKUP(C307,Active!C$21:E$951,3,FALSE)</f>
        <v>12980.979094620981</v>
      </c>
      <c r="F307" s="16" t="s">
        <v>287</v>
      </c>
      <c r="G307" t="str">
        <f t="shared" si="28"/>
        <v>54436.5670</v>
      </c>
      <c r="H307" s="78">
        <f t="shared" si="29"/>
        <v>12981</v>
      </c>
      <c r="I307" s="87" t="s">
        <v>1232</v>
      </c>
      <c r="J307" s="88" t="s">
        <v>1233</v>
      </c>
      <c r="K307" s="87" t="s">
        <v>1234</v>
      </c>
      <c r="L307" s="87" t="s">
        <v>1230</v>
      </c>
      <c r="M307" s="88" t="s">
        <v>1135</v>
      </c>
      <c r="N307" s="88" t="s">
        <v>287</v>
      </c>
      <c r="O307" s="89" t="s">
        <v>1235</v>
      </c>
      <c r="P307" s="90" t="s">
        <v>1236</v>
      </c>
    </row>
    <row r="308" spans="1:16" ht="25.5">
      <c r="A308" s="78" t="str">
        <f t="shared" si="24"/>
        <v>JAAVSO 36(2);186 </v>
      </c>
      <c r="B308" s="16" t="str">
        <f t="shared" si="25"/>
        <v>I</v>
      </c>
      <c r="C308" s="78">
        <f t="shared" si="26"/>
        <v>54710.618000000002</v>
      </c>
      <c r="D308" t="str">
        <f t="shared" si="27"/>
        <v>vis</v>
      </c>
      <c r="E308">
        <f>VLOOKUP(C308,Active!C$21:E$951,3,FALSE)</f>
        <v>13365.981246860154</v>
      </c>
      <c r="F308" s="16" t="s">
        <v>287</v>
      </c>
      <c r="G308" t="str">
        <f t="shared" si="28"/>
        <v>54710.618</v>
      </c>
      <c r="H308" s="78">
        <f t="shared" si="29"/>
        <v>13366</v>
      </c>
      <c r="I308" s="87" t="s">
        <v>1237</v>
      </c>
      <c r="J308" s="88" t="s">
        <v>1238</v>
      </c>
      <c r="K308" s="87" t="s">
        <v>1239</v>
      </c>
      <c r="L308" s="87" t="s">
        <v>909</v>
      </c>
      <c r="M308" s="88" t="s">
        <v>1135</v>
      </c>
      <c r="N308" s="88" t="s">
        <v>977</v>
      </c>
      <c r="O308" s="89" t="s">
        <v>468</v>
      </c>
      <c r="P308" s="90" t="s">
        <v>1240</v>
      </c>
    </row>
    <row r="309" spans="1:16">
      <c r="A309" s="78" t="str">
        <f t="shared" si="24"/>
        <v>IBVS 5898 </v>
      </c>
      <c r="B309" s="16" t="str">
        <f t="shared" si="25"/>
        <v>I</v>
      </c>
      <c r="C309" s="78">
        <f t="shared" si="26"/>
        <v>54738.378700000001</v>
      </c>
      <c r="D309" t="str">
        <f t="shared" si="27"/>
        <v>vis</v>
      </c>
      <c r="E309">
        <f>VLOOKUP(C309,Active!C$21:E$951,3,FALSE)</f>
        <v>13404.981028826523</v>
      </c>
      <c r="F309" s="16" t="s">
        <v>287</v>
      </c>
      <c r="G309" t="str">
        <f t="shared" si="28"/>
        <v>54738.3787</v>
      </c>
      <c r="H309" s="78">
        <f t="shared" si="29"/>
        <v>13405</v>
      </c>
      <c r="I309" s="87" t="s">
        <v>1241</v>
      </c>
      <c r="J309" s="88" t="s">
        <v>1242</v>
      </c>
      <c r="K309" s="87" t="s">
        <v>1243</v>
      </c>
      <c r="L309" s="87" t="s">
        <v>1005</v>
      </c>
      <c r="M309" s="88" t="s">
        <v>1135</v>
      </c>
      <c r="N309" s="88" t="s">
        <v>287</v>
      </c>
      <c r="O309" s="89" t="s">
        <v>1180</v>
      </c>
      <c r="P309" s="90" t="s">
        <v>1209</v>
      </c>
    </row>
    <row r="310" spans="1:16">
      <c r="A310" s="78" t="str">
        <f t="shared" si="24"/>
        <v>IBVS 5871 </v>
      </c>
      <c r="B310" s="16" t="str">
        <f t="shared" si="25"/>
        <v>I</v>
      </c>
      <c r="C310" s="78">
        <f t="shared" si="26"/>
        <v>54774.684000000001</v>
      </c>
      <c r="D310" t="str">
        <f t="shared" si="27"/>
        <v>vis</v>
      </c>
      <c r="E310">
        <f>VLOOKUP(C310,Active!C$21:E$951,3,FALSE)</f>
        <v>13455.984742141522</v>
      </c>
      <c r="F310" s="16" t="s">
        <v>287</v>
      </c>
      <c r="G310" t="str">
        <f t="shared" si="28"/>
        <v>54774.6840</v>
      </c>
      <c r="H310" s="78">
        <f t="shared" si="29"/>
        <v>13456</v>
      </c>
      <c r="I310" s="87" t="s">
        <v>1244</v>
      </c>
      <c r="J310" s="88" t="s">
        <v>1245</v>
      </c>
      <c r="K310" s="87" t="s">
        <v>1246</v>
      </c>
      <c r="L310" s="87" t="s">
        <v>1247</v>
      </c>
      <c r="M310" s="88" t="s">
        <v>1135</v>
      </c>
      <c r="N310" s="88" t="s">
        <v>287</v>
      </c>
      <c r="O310" s="89" t="s">
        <v>318</v>
      </c>
      <c r="P310" s="90" t="s">
        <v>1248</v>
      </c>
    </row>
    <row r="311" spans="1:16">
      <c r="A311" s="78" t="str">
        <f t="shared" si="24"/>
        <v>JAAVSO 37(1);44 </v>
      </c>
      <c r="B311" s="16" t="str">
        <f t="shared" si="25"/>
        <v>I</v>
      </c>
      <c r="C311" s="78">
        <f t="shared" si="26"/>
        <v>54799.595500000003</v>
      </c>
      <c r="D311" t="str">
        <f t="shared" si="27"/>
        <v>vis</v>
      </c>
      <c r="E311">
        <f>VLOOKUP(C311,Active!C$21:E$951,3,FALSE)</f>
        <v>13490.981808802497</v>
      </c>
      <c r="F311" s="16" t="s">
        <v>287</v>
      </c>
      <c r="G311" t="str">
        <f t="shared" si="28"/>
        <v>54799.5955</v>
      </c>
      <c r="H311" s="78">
        <f t="shared" si="29"/>
        <v>13491</v>
      </c>
      <c r="I311" s="87" t="s">
        <v>1249</v>
      </c>
      <c r="J311" s="88" t="s">
        <v>1250</v>
      </c>
      <c r="K311" s="87" t="s">
        <v>1251</v>
      </c>
      <c r="L311" s="87" t="s">
        <v>1252</v>
      </c>
      <c r="M311" s="88" t="s">
        <v>1135</v>
      </c>
      <c r="N311" s="88" t="s">
        <v>1225</v>
      </c>
      <c r="O311" s="89" t="s">
        <v>1253</v>
      </c>
      <c r="P311" s="90" t="s">
        <v>1254</v>
      </c>
    </row>
    <row r="312" spans="1:16">
      <c r="A312" s="78" t="str">
        <f t="shared" si="24"/>
        <v>IBVS 5924 </v>
      </c>
      <c r="B312" s="16" t="str">
        <f t="shared" si="25"/>
        <v>I</v>
      </c>
      <c r="C312" s="78">
        <f t="shared" si="26"/>
        <v>55044.462</v>
      </c>
      <c r="D312" t="str">
        <f t="shared" si="27"/>
        <v>vis</v>
      </c>
      <c r="E312">
        <f>VLOOKUP(C312,Active!C$21:E$951,3,FALSE)</f>
        <v>13834.983945307278</v>
      </c>
      <c r="F312" s="16" t="s">
        <v>287</v>
      </c>
      <c r="G312" t="str">
        <f t="shared" si="28"/>
        <v>55044.4620</v>
      </c>
      <c r="H312" s="78">
        <f t="shared" si="29"/>
        <v>13835</v>
      </c>
      <c r="I312" s="87" t="s">
        <v>1255</v>
      </c>
      <c r="J312" s="88" t="s">
        <v>1256</v>
      </c>
      <c r="K312" s="87" t="s">
        <v>1257</v>
      </c>
      <c r="L312" s="87" t="s">
        <v>952</v>
      </c>
      <c r="M312" s="88" t="s">
        <v>1135</v>
      </c>
      <c r="N312" s="88" t="s">
        <v>1154</v>
      </c>
      <c r="O312" s="89" t="s">
        <v>1258</v>
      </c>
      <c r="P312" s="90" t="s">
        <v>1259</v>
      </c>
    </row>
    <row r="313" spans="1:16">
      <c r="A313" s="78" t="str">
        <f t="shared" si="24"/>
        <v>IBVS 5924 </v>
      </c>
      <c r="B313" s="16" t="str">
        <f t="shared" si="25"/>
        <v>I</v>
      </c>
      <c r="C313" s="78">
        <f t="shared" si="26"/>
        <v>55044.462</v>
      </c>
      <c r="D313" t="str">
        <f t="shared" si="27"/>
        <v>vis</v>
      </c>
      <c r="E313">
        <f>VLOOKUP(C313,Active!C$21:E$951,3,FALSE)</f>
        <v>13834.983945307278</v>
      </c>
      <c r="F313" s="16" t="s">
        <v>287</v>
      </c>
      <c r="G313" t="str">
        <f t="shared" si="28"/>
        <v>55044.4620</v>
      </c>
      <c r="H313" s="78">
        <f t="shared" si="29"/>
        <v>13835</v>
      </c>
      <c r="I313" s="87" t="s">
        <v>1255</v>
      </c>
      <c r="J313" s="88" t="s">
        <v>1256</v>
      </c>
      <c r="K313" s="87" t="s">
        <v>1257</v>
      </c>
      <c r="L313" s="87" t="s">
        <v>952</v>
      </c>
      <c r="M313" s="88" t="s">
        <v>1135</v>
      </c>
      <c r="N313" s="88" t="s">
        <v>287</v>
      </c>
      <c r="O313" s="89" t="s">
        <v>1258</v>
      </c>
      <c r="P313" s="90" t="s">
        <v>1259</v>
      </c>
    </row>
    <row r="314" spans="1:16">
      <c r="A314" s="78" t="str">
        <f t="shared" si="24"/>
        <v> JAAVSO 38;120 </v>
      </c>
      <c r="B314" s="16" t="str">
        <f t="shared" si="25"/>
        <v>I</v>
      </c>
      <c r="C314" s="78">
        <f t="shared" si="26"/>
        <v>55085.7474</v>
      </c>
      <c r="D314" t="str">
        <f t="shared" si="27"/>
        <v>vis</v>
      </c>
      <c r="E314">
        <f>VLOOKUP(C314,Active!C$21:E$951,3,FALSE)</f>
        <v>13892.983981271589</v>
      </c>
      <c r="F314" s="16" t="s">
        <v>287</v>
      </c>
      <c r="G314" t="str">
        <f t="shared" si="28"/>
        <v>55085.7474</v>
      </c>
      <c r="H314" s="78">
        <f t="shared" si="29"/>
        <v>13893</v>
      </c>
      <c r="I314" s="87" t="s">
        <v>1260</v>
      </c>
      <c r="J314" s="88" t="s">
        <v>1261</v>
      </c>
      <c r="K314" s="87" t="s">
        <v>1262</v>
      </c>
      <c r="L314" s="87" t="s">
        <v>952</v>
      </c>
      <c r="M314" s="88" t="s">
        <v>1135</v>
      </c>
      <c r="N314" s="88" t="s">
        <v>1225</v>
      </c>
      <c r="O314" s="89" t="s">
        <v>468</v>
      </c>
      <c r="P314" s="89" t="s">
        <v>1263</v>
      </c>
    </row>
    <row r="315" spans="1:16">
      <c r="A315" s="78" t="str">
        <f t="shared" si="24"/>
        <v>IBVS 5924 </v>
      </c>
      <c r="B315" s="16" t="str">
        <f t="shared" si="25"/>
        <v>I</v>
      </c>
      <c r="C315" s="78">
        <f t="shared" si="26"/>
        <v>55116.3557</v>
      </c>
      <c r="D315" t="str">
        <f t="shared" si="27"/>
        <v>vis</v>
      </c>
      <c r="E315">
        <f>VLOOKUP(C315,Active!C$21:E$951,3,FALSE)</f>
        <v>13935.984230773989</v>
      </c>
      <c r="F315" s="16" t="s">
        <v>287</v>
      </c>
      <c r="G315" t="str">
        <f t="shared" si="28"/>
        <v>55116.3557</v>
      </c>
      <c r="H315" s="78">
        <f t="shared" si="29"/>
        <v>13936</v>
      </c>
      <c r="I315" s="87" t="s">
        <v>1264</v>
      </c>
      <c r="J315" s="88" t="s">
        <v>1265</v>
      </c>
      <c r="K315" s="87" t="s">
        <v>1266</v>
      </c>
      <c r="L315" s="87" t="s">
        <v>1267</v>
      </c>
      <c r="M315" s="88" t="s">
        <v>1135</v>
      </c>
      <c r="N315" s="88" t="s">
        <v>289</v>
      </c>
      <c r="O315" s="89" t="s">
        <v>1258</v>
      </c>
      <c r="P315" s="90" t="s">
        <v>1259</v>
      </c>
    </row>
    <row r="316" spans="1:16">
      <c r="A316" s="78" t="str">
        <f t="shared" si="24"/>
        <v>IBVS 5988 </v>
      </c>
      <c r="B316" s="16" t="str">
        <f t="shared" si="25"/>
        <v>I</v>
      </c>
      <c r="C316" s="78">
        <f t="shared" si="26"/>
        <v>55429.556900000003</v>
      </c>
      <c r="D316" t="str">
        <f t="shared" si="27"/>
        <v>vis</v>
      </c>
      <c r="E316">
        <f>VLOOKUP(C316,Active!C$21:E$951,3,FALSE)</f>
        <v>14375.986770753381</v>
      </c>
      <c r="F316" s="16" t="s">
        <v>287</v>
      </c>
      <c r="G316" t="str">
        <f t="shared" si="28"/>
        <v>55429.5569</v>
      </c>
      <c r="H316" s="78">
        <f t="shared" si="29"/>
        <v>14376</v>
      </c>
      <c r="I316" s="87" t="s">
        <v>1268</v>
      </c>
      <c r="J316" s="88" t="s">
        <v>1269</v>
      </c>
      <c r="K316" s="87" t="s">
        <v>1270</v>
      </c>
      <c r="L316" s="87" t="s">
        <v>1271</v>
      </c>
      <c r="M316" s="88" t="s">
        <v>1135</v>
      </c>
      <c r="N316" s="88" t="s">
        <v>287</v>
      </c>
      <c r="O316" s="89" t="s">
        <v>1186</v>
      </c>
      <c r="P316" s="90" t="s">
        <v>1272</v>
      </c>
    </row>
    <row r="317" spans="1:16">
      <c r="A317" s="78" t="str">
        <f t="shared" si="24"/>
        <v>OEJV 0142 </v>
      </c>
      <c r="B317" s="16" t="str">
        <f t="shared" si="25"/>
        <v>I</v>
      </c>
      <c r="C317" s="78">
        <f t="shared" si="26"/>
        <v>55820.345999999998</v>
      </c>
      <c r="D317" t="str">
        <f t="shared" si="27"/>
        <v>vis</v>
      </c>
      <c r="E317">
        <f>VLOOKUP(C317,Active!C$21:E$951,3,FALSE)</f>
        <v>14924.989126415672</v>
      </c>
      <c r="F317" s="16" t="s">
        <v>287</v>
      </c>
      <c r="G317" t="str">
        <f t="shared" si="28"/>
        <v>55820.346</v>
      </c>
      <c r="H317" s="78">
        <f t="shared" si="29"/>
        <v>14925</v>
      </c>
      <c r="I317" s="87" t="s">
        <v>1273</v>
      </c>
      <c r="J317" s="88" t="s">
        <v>1274</v>
      </c>
      <c r="K317" s="87" t="s">
        <v>1275</v>
      </c>
      <c r="L317" s="87" t="s">
        <v>522</v>
      </c>
      <c r="M317" s="88" t="s">
        <v>1135</v>
      </c>
      <c r="N317" s="88" t="s">
        <v>977</v>
      </c>
      <c r="O317" s="89" t="s">
        <v>775</v>
      </c>
      <c r="P317" s="90" t="s">
        <v>1276</v>
      </c>
    </row>
    <row r="318" spans="1:16">
      <c r="A318" s="78" t="str">
        <f t="shared" si="24"/>
        <v>OEJV 0160 </v>
      </c>
      <c r="B318" s="16" t="str">
        <f t="shared" si="25"/>
        <v>I</v>
      </c>
      <c r="C318" s="78">
        <f t="shared" si="26"/>
        <v>55867.327250000002</v>
      </c>
      <c r="D318" t="str">
        <f t="shared" si="27"/>
        <v>vis</v>
      </c>
      <c r="E318">
        <f>VLOOKUP(C318,Active!C$21:E$951,3,FALSE)</f>
        <v>14990.991010608353</v>
      </c>
      <c r="F318" s="16" t="s">
        <v>287</v>
      </c>
      <c r="G318" t="str">
        <f t="shared" si="28"/>
        <v>55867.32725</v>
      </c>
      <c r="H318" s="78">
        <f t="shared" si="29"/>
        <v>14991</v>
      </c>
      <c r="I318" s="87" t="s">
        <v>1277</v>
      </c>
      <c r="J318" s="88" t="s">
        <v>1278</v>
      </c>
      <c r="K318" s="87" t="s">
        <v>1279</v>
      </c>
      <c r="L318" s="87" t="s">
        <v>1280</v>
      </c>
      <c r="M318" s="88" t="s">
        <v>1135</v>
      </c>
      <c r="N318" s="88" t="s">
        <v>1154</v>
      </c>
      <c r="O318" s="89" t="s">
        <v>1218</v>
      </c>
      <c r="P318" s="90" t="s">
        <v>1281</v>
      </c>
    </row>
    <row r="319" spans="1:16">
      <c r="A319" s="78" t="str">
        <f t="shared" si="24"/>
        <v>OEJV 0160 </v>
      </c>
      <c r="B319" s="16" t="str">
        <f t="shared" si="25"/>
        <v>I</v>
      </c>
      <c r="C319" s="78">
        <f t="shared" si="26"/>
        <v>55867.32735</v>
      </c>
      <c r="D319" t="str">
        <f t="shared" si="27"/>
        <v>vis</v>
      </c>
      <c r="E319">
        <f>VLOOKUP(C319,Active!C$21:E$951,3,FALSE)</f>
        <v>14990.991151093935</v>
      </c>
      <c r="F319" s="16" t="s">
        <v>287</v>
      </c>
      <c r="G319" t="str">
        <f t="shared" si="28"/>
        <v>55867.32735</v>
      </c>
      <c r="H319" s="78">
        <f t="shared" si="29"/>
        <v>14991</v>
      </c>
      <c r="I319" s="87" t="s">
        <v>1282</v>
      </c>
      <c r="J319" s="88" t="s">
        <v>1278</v>
      </c>
      <c r="K319" s="87" t="s">
        <v>1279</v>
      </c>
      <c r="L319" s="87" t="s">
        <v>1283</v>
      </c>
      <c r="M319" s="88" t="s">
        <v>1135</v>
      </c>
      <c r="N319" s="88" t="s">
        <v>45</v>
      </c>
      <c r="O319" s="89" t="s">
        <v>1218</v>
      </c>
      <c r="P319" s="90" t="s">
        <v>1281</v>
      </c>
    </row>
    <row r="320" spans="1:16">
      <c r="A320" s="78" t="str">
        <f t="shared" si="24"/>
        <v>OEJV 0160 </v>
      </c>
      <c r="B320" s="16" t="str">
        <f t="shared" si="25"/>
        <v>I</v>
      </c>
      <c r="C320" s="78">
        <f t="shared" si="26"/>
        <v>55867.32735</v>
      </c>
      <c r="D320" t="str">
        <f t="shared" si="27"/>
        <v>vis</v>
      </c>
      <c r="E320">
        <f>VLOOKUP(C320,Active!C$21:E$951,3,FALSE)</f>
        <v>14990.991151093935</v>
      </c>
      <c r="F320" s="16" t="s">
        <v>287</v>
      </c>
      <c r="G320" t="str">
        <f t="shared" si="28"/>
        <v>55867.32735</v>
      </c>
      <c r="H320" s="78">
        <f t="shared" si="29"/>
        <v>14991</v>
      </c>
      <c r="I320" s="87" t="s">
        <v>1282</v>
      </c>
      <c r="J320" s="88" t="s">
        <v>1278</v>
      </c>
      <c r="K320" s="87" t="s">
        <v>1279</v>
      </c>
      <c r="L320" s="87" t="s">
        <v>1283</v>
      </c>
      <c r="M320" s="88" t="s">
        <v>1135</v>
      </c>
      <c r="N320" s="88" t="s">
        <v>287</v>
      </c>
      <c r="O320" s="89" t="s">
        <v>1218</v>
      </c>
      <c r="P320" s="90" t="s">
        <v>1281</v>
      </c>
    </row>
    <row r="321" spans="1:16">
      <c r="A321" s="78" t="str">
        <f t="shared" si="24"/>
        <v>IBVS 6044 </v>
      </c>
      <c r="B321" s="16" t="str">
        <f t="shared" si="25"/>
        <v>I</v>
      </c>
      <c r="C321" s="78">
        <f t="shared" si="26"/>
        <v>56163.4447</v>
      </c>
      <c r="D321" t="str">
        <f t="shared" si="27"/>
        <v>vis</v>
      </c>
      <c r="E321">
        <f>VLOOKUP(C321,Active!C$21:E$951,3,FALSE)</f>
        <v>15406.993344354898</v>
      </c>
      <c r="F321" s="16" t="s">
        <v>287</v>
      </c>
      <c r="G321" t="str">
        <f t="shared" si="28"/>
        <v>56163.4447</v>
      </c>
      <c r="H321" s="78">
        <f t="shared" si="29"/>
        <v>15407</v>
      </c>
      <c r="I321" s="87" t="s">
        <v>1284</v>
      </c>
      <c r="J321" s="88" t="s">
        <v>1285</v>
      </c>
      <c r="K321" s="87">
        <v>15407</v>
      </c>
      <c r="L321" s="87" t="s">
        <v>1286</v>
      </c>
      <c r="M321" s="88" t="s">
        <v>1135</v>
      </c>
      <c r="N321" s="88" t="s">
        <v>287</v>
      </c>
      <c r="O321" s="89" t="s">
        <v>1180</v>
      </c>
      <c r="P321" s="90" t="s">
        <v>1287</v>
      </c>
    </row>
    <row r="322" spans="1:16">
      <c r="A322" s="78" t="str">
        <f t="shared" si="24"/>
        <v> JAAVSO 41;122 </v>
      </c>
      <c r="B322" s="16" t="str">
        <f t="shared" si="25"/>
        <v>I</v>
      </c>
      <c r="C322" s="78">
        <f t="shared" si="26"/>
        <v>56189.782200000001</v>
      </c>
      <c r="D322" t="str">
        <f t="shared" si="27"/>
        <v>vis</v>
      </c>
      <c r="E322">
        <f>VLOOKUP(C322,Active!C$21:E$951,3,FALSE)</f>
        <v>15443.993735466771</v>
      </c>
      <c r="F322" s="16" t="s">
        <v>287</v>
      </c>
      <c r="G322" t="str">
        <f t="shared" si="28"/>
        <v>56189.7822</v>
      </c>
      <c r="H322" s="78">
        <f t="shared" si="29"/>
        <v>15444</v>
      </c>
      <c r="I322" s="87" t="s">
        <v>1288</v>
      </c>
      <c r="J322" s="88" t="s">
        <v>1289</v>
      </c>
      <c r="K322" s="87">
        <v>15444</v>
      </c>
      <c r="L322" s="87" t="s">
        <v>1290</v>
      </c>
      <c r="M322" s="88" t="s">
        <v>1135</v>
      </c>
      <c r="N322" s="88" t="s">
        <v>287</v>
      </c>
      <c r="O322" s="89" t="s">
        <v>1291</v>
      </c>
      <c r="P322" s="89" t="s">
        <v>1191</v>
      </c>
    </row>
    <row r="323" spans="1:16">
      <c r="A323" s="78" t="str">
        <f t="shared" si="24"/>
        <v> JAAVSO 42;426 </v>
      </c>
      <c r="B323" s="16" t="str">
        <f t="shared" si="25"/>
        <v>I</v>
      </c>
      <c r="C323" s="78">
        <f t="shared" si="26"/>
        <v>56219.678500000002</v>
      </c>
      <c r="D323" t="str">
        <f t="shared" si="27"/>
        <v>vis</v>
      </c>
      <c r="E323">
        <f>VLOOKUP(C323,Active!C$21:E$951,3,FALSE)</f>
        <v>15485.993727599578</v>
      </c>
      <c r="F323" s="16" t="s">
        <v>287</v>
      </c>
      <c r="G323" t="str">
        <f t="shared" si="28"/>
        <v>56219.6785</v>
      </c>
      <c r="H323" s="78">
        <f t="shared" si="29"/>
        <v>15486</v>
      </c>
      <c r="I323" s="87" t="s">
        <v>1292</v>
      </c>
      <c r="J323" s="88" t="s">
        <v>1293</v>
      </c>
      <c r="K323" s="87">
        <v>15486</v>
      </c>
      <c r="L323" s="87" t="s">
        <v>1290</v>
      </c>
      <c r="M323" s="88" t="s">
        <v>1135</v>
      </c>
      <c r="N323" s="88" t="s">
        <v>289</v>
      </c>
      <c r="O323" s="89" t="s">
        <v>1294</v>
      </c>
      <c r="P323" s="89" t="s">
        <v>1295</v>
      </c>
    </row>
    <row r="324" spans="1:16">
      <c r="A324" s="78" t="str">
        <f t="shared" si="24"/>
        <v>BAVM 234 </v>
      </c>
      <c r="B324" s="16" t="str">
        <f t="shared" si="25"/>
        <v>I</v>
      </c>
      <c r="C324" s="78">
        <f t="shared" si="26"/>
        <v>56501.56</v>
      </c>
      <c r="D324" t="str">
        <f t="shared" si="27"/>
        <v>vis</v>
      </c>
      <c r="E324">
        <f>VLOOKUP(C324,Active!C$21:E$951,3,FALSE)</f>
        <v>15881.996603620482</v>
      </c>
      <c r="F324" s="16" t="s">
        <v>287</v>
      </c>
      <c r="G324" t="str">
        <f t="shared" si="28"/>
        <v>56501.56</v>
      </c>
      <c r="H324" s="78">
        <f t="shared" si="29"/>
        <v>15882</v>
      </c>
      <c r="I324" s="87" t="s">
        <v>1296</v>
      </c>
      <c r="J324" s="88" t="s">
        <v>1297</v>
      </c>
      <c r="K324" s="87">
        <v>15882</v>
      </c>
      <c r="L324" s="87" t="s">
        <v>1298</v>
      </c>
      <c r="M324" s="88" t="s">
        <v>1135</v>
      </c>
      <c r="N324" s="88" t="s">
        <v>287</v>
      </c>
      <c r="O324" s="89" t="s">
        <v>1299</v>
      </c>
      <c r="P324" s="90" t="s">
        <v>1300</v>
      </c>
    </row>
    <row r="325" spans="1:16">
      <c r="A325" s="78" t="str">
        <f t="shared" si="24"/>
        <v> JAAVSO 41;328 </v>
      </c>
      <c r="B325" s="16" t="str">
        <f t="shared" si="25"/>
        <v>I</v>
      </c>
      <c r="C325" s="78">
        <f t="shared" si="26"/>
        <v>56537.863499999999</v>
      </c>
      <c r="D325" t="str">
        <f t="shared" si="27"/>
        <v>vis</v>
      </c>
      <c r="E325">
        <f>VLOOKUP(C325,Active!C$21:E$951,3,FALSE)</f>
        <v>15932.997788194942</v>
      </c>
      <c r="F325" s="16" t="s">
        <v>287</v>
      </c>
      <c r="G325" t="str">
        <f t="shared" si="28"/>
        <v>56537.8635</v>
      </c>
      <c r="H325" s="78">
        <f t="shared" si="29"/>
        <v>15933</v>
      </c>
      <c r="I325" s="87" t="s">
        <v>1301</v>
      </c>
      <c r="J325" s="88" t="s">
        <v>1302</v>
      </c>
      <c r="K325" s="87">
        <v>15933</v>
      </c>
      <c r="L325" s="87" t="s">
        <v>1303</v>
      </c>
      <c r="M325" s="88" t="s">
        <v>1135</v>
      </c>
      <c r="N325" s="88" t="s">
        <v>287</v>
      </c>
      <c r="O325" s="89" t="s">
        <v>468</v>
      </c>
      <c r="P325" s="89" t="s">
        <v>233</v>
      </c>
    </row>
    <row r="326" spans="1:16">
      <c r="A326" s="78" t="str">
        <f t="shared" si="24"/>
        <v> JAAVSO 41;328 </v>
      </c>
      <c r="B326" s="16" t="str">
        <f t="shared" si="25"/>
        <v>I</v>
      </c>
      <c r="C326" s="78">
        <f t="shared" si="26"/>
        <v>56557.793400000002</v>
      </c>
      <c r="D326" t="str">
        <f t="shared" si="27"/>
        <v>vis</v>
      </c>
      <c r="E326">
        <f>VLOOKUP(C326,Active!C$21:E$951,3,FALSE)</f>
        <v>15960.996424922823</v>
      </c>
      <c r="F326" s="16" t="s">
        <v>287</v>
      </c>
      <c r="G326" t="str">
        <f t="shared" si="28"/>
        <v>56557.7934</v>
      </c>
      <c r="H326" s="78">
        <f t="shared" si="29"/>
        <v>15961</v>
      </c>
      <c r="I326" s="87" t="s">
        <v>1304</v>
      </c>
      <c r="J326" s="88" t="s">
        <v>1305</v>
      </c>
      <c r="K326" s="87">
        <v>15961</v>
      </c>
      <c r="L326" s="87" t="s">
        <v>1306</v>
      </c>
      <c r="M326" s="88" t="s">
        <v>1135</v>
      </c>
      <c r="N326" s="88" t="s">
        <v>287</v>
      </c>
      <c r="O326" s="89" t="s">
        <v>1307</v>
      </c>
      <c r="P326" s="89" t="s">
        <v>233</v>
      </c>
    </row>
    <row r="327" spans="1:16">
      <c r="A327" s="78" t="str">
        <f t="shared" si="24"/>
        <v> JAAVSO 42;426 </v>
      </c>
      <c r="B327" s="16" t="str">
        <f t="shared" si="25"/>
        <v>I</v>
      </c>
      <c r="C327" s="78">
        <f t="shared" si="26"/>
        <v>56557.794600000001</v>
      </c>
      <c r="D327" t="str">
        <f t="shared" si="27"/>
        <v>vis</v>
      </c>
      <c r="E327">
        <f>VLOOKUP(C327,Active!C$21:E$951,3,FALSE)</f>
        <v>15960.99811074985</v>
      </c>
      <c r="F327" s="16" t="s">
        <v>287</v>
      </c>
      <c r="G327" t="str">
        <f t="shared" si="28"/>
        <v>56557.7946</v>
      </c>
      <c r="H327" s="78">
        <f t="shared" si="29"/>
        <v>15961</v>
      </c>
      <c r="I327" s="87" t="s">
        <v>1308</v>
      </c>
      <c r="J327" s="88" t="s">
        <v>1309</v>
      </c>
      <c r="K327" s="87">
        <v>15961</v>
      </c>
      <c r="L327" s="87" t="s">
        <v>1310</v>
      </c>
      <c r="M327" s="88" t="s">
        <v>1135</v>
      </c>
      <c r="N327" s="88" t="s">
        <v>289</v>
      </c>
      <c r="O327" s="89" t="s">
        <v>1294</v>
      </c>
      <c r="P327" s="89" t="s">
        <v>1295</v>
      </c>
    </row>
    <row r="328" spans="1:16">
      <c r="A328" s="78" t="str">
        <f t="shared" si="24"/>
        <v> JAAVSO 41;328 </v>
      </c>
      <c r="B328" s="16" t="str">
        <f t="shared" si="25"/>
        <v>I</v>
      </c>
      <c r="C328" s="78">
        <f t="shared" si="26"/>
        <v>56565.624600000003</v>
      </c>
      <c r="D328" t="str">
        <f t="shared" si="27"/>
        <v>vis</v>
      </c>
      <c r="E328">
        <f>VLOOKUP(C328,Active!C$21:E$951,3,FALSE)</f>
        <v>15971.998132103661</v>
      </c>
      <c r="F328" s="16" t="s">
        <v>287</v>
      </c>
      <c r="G328" t="str">
        <f t="shared" si="28"/>
        <v>56565.6246</v>
      </c>
      <c r="H328" s="78">
        <f t="shared" si="29"/>
        <v>15972</v>
      </c>
      <c r="I328" s="87" t="s">
        <v>1311</v>
      </c>
      <c r="J328" s="88" t="s">
        <v>1312</v>
      </c>
      <c r="K328" s="87">
        <v>15972</v>
      </c>
      <c r="L328" s="87" t="s">
        <v>1310</v>
      </c>
      <c r="M328" s="88" t="s">
        <v>1135</v>
      </c>
      <c r="N328" s="88" t="s">
        <v>287</v>
      </c>
      <c r="O328" s="89" t="s">
        <v>1307</v>
      </c>
      <c r="P328" s="89" t="s">
        <v>233</v>
      </c>
    </row>
    <row r="329" spans="1:16">
      <c r="A329" s="78" t="str">
        <f t="shared" si="24"/>
        <v> JAAVSO 42;426 </v>
      </c>
      <c r="B329" s="16" t="str">
        <f t="shared" si="25"/>
        <v>I</v>
      </c>
      <c r="C329" s="78">
        <f t="shared" si="26"/>
        <v>56567.759899999997</v>
      </c>
      <c r="D329" t="str">
        <f t="shared" si="27"/>
        <v>vis</v>
      </c>
      <c r="E329">
        <f>VLOOKUP(C329,Active!C$21:E$951,3,FALSE)</f>
        <v>15974.997920813332</v>
      </c>
      <c r="F329" s="16" t="s">
        <v>287</v>
      </c>
      <c r="G329" t="str">
        <f t="shared" si="28"/>
        <v>56567.7599</v>
      </c>
      <c r="H329" s="78">
        <f t="shared" si="29"/>
        <v>15975</v>
      </c>
      <c r="I329" s="87" t="s">
        <v>1313</v>
      </c>
      <c r="J329" s="88" t="s">
        <v>1314</v>
      </c>
      <c r="K329" s="87">
        <v>15975</v>
      </c>
      <c r="L329" s="87" t="s">
        <v>1315</v>
      </c>
      <c r="M329" s="88" t="s">
        <v>1135</v>
      </c>
      <c r="N329" s="88" t="s">
        <v>289</v>
      </c>
      <c r="O329" s="89" t="s">
        <v>1294</v>
      </c>
      <c r="P329" s="89" t="s">
        <v>1295</v>
      </c>
    </row>
    <row r="330" spans="1:16">
      <c r="A330" s="78" t="str">
        <f t="shared" si="24"/>
        <v> JAAVSO 42;426 </v>
      </c>
      <c r="B330" s="16" t="str">
        <f t="shared" si="25"/>
        <v>I</v>
      </c>
      <c r="C330" s="78">
        <f t="shared" si="26"/>
        <v>56587.691099999996</v>
      </c>
      <c r="D330" t="str">
        <f t="shared" si="27"/>
        <v>vis</v>
      </c>
      <c r="E330">
        <f>VLOOKUP(C330,Active!C$21:E$951,3,FALSE)</f>
        <v>16002.998383853821</v>
      </c>
      <c r="F330" s="16" t="s">
        <v>287</v>
      </c>
      <c r="G330" t="str">
        <f t="shared" si="28"/>
        <v>56587.6911</v>
      </c>
      <c r="H330" s="78">
        <f t="shared" si="29"/>
        <v>16003</v>
      </c>
      <c r="I330" s="87" t="s">
        <v>1316</v>
      </c>
      <c r="J330" s="88" t="s">
        <v>1317</v>
      </c>
      <c r="K330" s="87">
        <v>16003</v>
      </c>
      <c r="L330" s="87" t="s">
        <v>599</v>
      </c>
      <c r="M330" s="88" t="s">
        <v>1135</v>
      </c>
      <c r="N330" s="88" t="s">
        <v>289</v>
      </c>
      <c r="O330" s="89" t="s">
        <v>1294</v>
      </c>
      <c r="P330" s="89" t="s">
        <v>1295</v>
      </c>
    </row>
    <row r="331" spans="1:16">
      <c r="A331" s="78" t="str">
        <f t="shared" ref="A331:A394" si="30">P331</f>
        <v>BAVM 234 </v>
      </c>
      <c r="B331" s="16" t="str">
        <f t="shared" ref="B331:B394" si="31">IF(H331=INT(H331),"I","II")</f>
        <v>I</v>
      </c>
      <c r="C331" s="78">
        <f t="shared" ref="C331:C394" si="32">1*G331</f>
        <v>56588.4035</v>
      </c>
      <c r="D331" t="str">
        <f t="shared" ref="D331:D394" si="33">VLOOKUP(F331,I$1:J$5,2,FALSE)</f>
        <v>vis</v>
      </c>
      <c r="E331">
        <f>VLOOKUP(C331,Active!C$21:E$951,3,FALSE)</f>
        <v>16003.999203165762</v>
      </c>
      <c r="F331" s="16" t="s">
        <v>287</v>
      </c>
      <c r="G331" t="str">
        <f t="shared" ref="G331:G394" si="34">MID(I331,3,LEN(I331)-3)</f>
        <v>56588.4035</v>
      </c>
      <c r="H331" s="78">
        <f t="shared" ref="H331:H394" si="35">1*K331</f>
        <v>16004</v>
      </c>
      <c r="I331" s="87" t="s">
        <v>1318</v>
      </c>
      <c r="J331" s="88" t="s">
        <v>1319</v>
      </c>
      <c r="K331" s="87">
        <v>16004</v>
      </c>
      <c r="L331" s="87" t="s">
        <v>1320</v>
      </c>
      <c r="M331" s="88" t="s">
        <v>1135</v>
      </c>
      <c r="N331" s="91" t="s">
        <v>1000</v>
      </c>
      <c r="O331" s="89" t="s">
        <v>1130</v>
      </c>
      <c r="P331" s="90" t="s">
        <v>1300</v>
      </c>
    </row>
    <row r="332" spans="1:16">
      <c r="A332" s="78" t="str">
        <f t="shared" si="30"/>
        <v> JAAVSO 42;426 </v>
      </c>
      <c r="B332" s="16" t="str">
        <f t="shared" si="31"/>
        <v>I</v>
      </c>
      <c r="C332" s="78">
        <f t="shared" si="32"/>
        <v>56602.6394</v>
      </c>
      <c r="D332" t="str">
        <f t="shared" si="33"/>
        <v>vis</v>
      </c>
      <c r="E332">
        <f>VLOOKUP(C332,Active!C$21:E$951,3,FALSE)</f>
        <v>16023.998590648607</v>
      </c>
      <c r="F332" s="16" t="s">
        <v>287</v>
      </c>
      <c r="G332" t="str">
        <f t="shared" si="34"/>
        <v>56602.6394</v>
      </c>
      <c r="H332" s="78">
        <f t="shared" si="35"/>
        <v>16024</v>
      </c>
      <c r="I332" s="87" t="s">
        <v>1321</v>
      </c>
      <c r="J332" s="88" t="s">
        <v>1322</v>
      </c>
      <c r="K332" s="87">
        <v>16024</v>
      </c>
      <c r="L332" s="87" t="s">
        <v>705</v>
      </c>
      <c r="M332" s="88" t="s">
        <v>1135</v>
      </c>
      <c r="N332" s="88" t="s">
        <v>289</v>
      </c>
      <c r="O332" s="89" t="s">
        <v>1294</v>
      </c>
      <c r="P332" s="89" t="s">
        <v>1295</v>
      </c>
    </row>
    <row r="333" spans="1:16">
      <c r="A333" s="78" t="str">
        <f t="shared" si="30"/>
        <v>BAVM 239 </v>
      </c>
      <c r="B333" s="16" t="str">
        <f t="shared" si="31"/>
        <v>I</v>
      </c>
      <c r="C333" s="78">
        <f t="shared" si="32"/>
        <v>56929.366699999999</v>
      </c>
      <c r="D333" t="str">
        <f t="shared" si="33"/>
        <v>vis</v>
      </c>
      <c r="E333">
        <f>VLOOKUP(C333,Active!C$21:E$951,3,FALSE)</f>
        <v>16483.003351424133</v>
      </c>
      <c r="F333" s="16" t="s">
        <v>287</v>
      </c>
      <c r="G333" t="str">
        <f t="shared" si="34"/>
        <v>56929.3667</v>
      </c>
      <c r="H333" s="78">
        <f t="shared" si="35"/>
        <v>16483</v>
      </c>
      <c r="I333" s="87" t="s">
        <v>1323</v>
      </c>
      <c r="J333" s="88" t="s">
        <v>1324</v>
      </c>
      <c r="K333" s="87">
        <v>16483</v>
      </c>
      <c r="L333" s="87" t="s">
        <v>1325</v>
      </c>
      <c r="M333" s="88" t="s">
        <v>1135</v>
      </c>
      <c r="N333" s="91" t="s">
        <v>1000</v>
      </c>
      <c r="O333" s="89" t="s">
        <v>1130</v>
      </c>
      <c r="P333" s="90" t="s">
        <v>1326</v>
      </c>
    </row>
    <row r="334" spans="1:16">
      <c r="A334" s="78" t="str">
        <f t="shared" si="30"/>
        <v>BAVM 239 </v>
      </c>
      <c r="B334" s="16" t="str">
        <f t="shared" si="31"/>
        <v>II</v>
      </c>
      <c r="C334" s="78">
        <f t="shared" si="32"/>
        <v>56930.436199999996</v>
      </c>
      <c r="D334" t="str">
        <f t="shared" si="33"/>
        <v>vis</v>
      </c>
      <c r="E334">
        <f>VLOOKUP(C334,Active!C$21:E$951,3,FALSE)</f>
        <v>16484.505844762301</v>
      </c>
      <c r="F334" s="16" t="s">
        <v>287</v>
      </c>
      <c r="G334" t="str">
        <f t="shared" si="34"/>
        <v>56930.4362</v>
      </c>
      <c r="H334" s="78">
        <f t="shared" si="35"/>
        <v>16484.5</v>
      </c>
      <c r="I334" s="87" t="s">
        <v>1327</v>
      </c>
      <c r="J334" s="88" t="s">
        <v>1328</v>
      </c>
      <c r="K334" s="87">
        <v>16484.5</v>
      </c>
      <c r="L334" s="87" t="s">
        <v>1329</v>
      </c>
      <c r="M334" s="88" t="s">
        <v>1135</v>
      </c>
      <c r="N334" s="91" t="s">
        <v>1000</v>
      </c>
      <c r="O334" s="89" t="s">
        <v>1130</v>
      </c>
      <c r="P334" s="90" t="s">
        <v>1326</v>
      </c>
    </row>
    <row r="335" spans="1:16">
      <c r="A335" s="78" t="str">
        <f t="shared" si="30"/>
        <v> AN 252.395 </v>
      </c>
      <c r="B335" s="16" t="str">
        <f t="shared" si="31"/>
        <v>I</v>
      </c>
      <c r="C335" s="78">
        <f t="shared" si="32"/>
        <v>25918.350999999999</v>
      </c>
      <c r="D335" t="str">
        <f t="shared" si="33"/>
        <v>vis</v>
      </c>
      <c r="E335">
        <f>VLOOKUP(C335,Active!C$21:E$951,3,FALSE)</f>
        <v>-27083.003660492417</v>
      </c>
      <c r="F335" s="16" t="s">
        <v>287</v>
      </c>
      <c r="G335" t="str">
        <f t="shared" si="34"/>
        <v>25918.351</v>
      </c>
      <c r="H335" s="78">
        <f t="shared" si="35"/>
        <v>-27083</v>
      </c>
      <c r="I335" s="87" t="s">
        <v>1330</v>
      </c>
      <c r="J335" s="88" t="s">
        <v>1331</v>
      </c>
      <c r="K335" s="87">
        <v>-27083</v>
      </c>
      <c r="L335" s="87" t="s">
        <v>317</v>
      </c>
      <c r="M335" s="88" t="s">
        <v>1332</v>
      </c>
      <c r="N335" s="88"/>
      <c r="O335" s="89" t="s">
        <v>1333</v>
      </c>
      <c r="P335" s="89" t="s">
        <v>44</v>
      </c>
    </row>
    <row r="336" spans="1:16">
      <c r="A336" s="78" t="str">
        <f t="shared" si="30"/>
        <v> AN 252.395 </v>
      </c>
      <c r="B336" s="16" t="str">
        <f t="shared" si="31"/>
        <v>I</v>
      </c>
      <c r="C336" s="78">
        <f t="shared" si="32"/>
        <v>26000.233</v>
      </c>
      <c r="D336" t="str">
        <f t="shared" si="33"/>
        <v>vis</v>
      </c>
      <c r="E336">
        <f>VLOOKUP(C336,Active!C$21:E$951,3,FALSE)</f>
        <v>-26967.971253277523</v>
      </c>
      <c r="F336" s="16" t="s">
        <v>287</v>
      </c>
      <c r="G336" t="str">
        <f t="shared" si="34"/>
        <v>26000.233</v>
      </c>
      <c r="H336" s="78">
        <f t="shared" si="35"/>
        <v>-26968</v>
      </c>
      <c r="I336" s="87" t="s">
        <v>1334</v>
      </c>
      <c r="J336" s="88" t="s">
        <v>1335</v>
      </c>
      <c r="K336" s="87">
        <v>-26968</v>
      </c>
      <c r="L336" s="87" t="s">
        <v>1336</v>
      </c>
      <c r="M336" s="88" t="s">
        <v>1332</v>
      </c>
      <c r="N336" s="88"/>
      <c r="O336" s="89" t="s">
        <v>1333</v>
      </c>
      <c r="P336" s="89" t="s">
        <v>44</v>
      </c>
    </row>
    <row r="337" spans="1:16">
      <c r="A337" s="78" t="str">
        <f t="shared" si="30"/>
        <v> AN 252.395 </v>
      </c>
      <c r="B337" s="16" t="str">
        <f t="shared" si="31"/>
        <v>I</v>
      </c>
      <c r="C337" s="78">
        <f t="shared" si="32"/>
        <v>26249.364000000001</v>
      </c>
      <c r="D337" t="str">
        <f t="shared" si="33"/>
        <v>vis</v>
      </c>
      <c r="E337">
        <f>VLOOKUP(C337,Active!C$21:E$951,3,FALSE)</f>
        <v>-26617.978108974101</v>
      </c>
      <c r="F337" s="16" t="s">
        <v>287</v>
      </c>
      <c r="G337" t="str">
        <f t="shared" si="34"/>
        <v>26249.364</v>
      </c>
      <c r="H337" s="78">
        <f t="shared" si="35"/>
        <v>-26618</v>
      </c>
      <c r="I337" s="87" t="s">
        <v>1337</v>
      </c>
      <c r="J337" s="88" t="s">
        <v>1338</v>
      </c>
      <c r="K337" s="87">
        <v>-26618</v>
      </c>
      <c r="L337" s="87" t="s">
        <v>876</v>
      </c>
      <c r="M337" s="88" t="s">
        <v>1332</v>
      </c>
      <c r="N337" s="88"/>
      <c r="O337" s="89" t="s">
        <v>1333</v>
      </c>
      <c r="P337" s="89" t="s">
        <v>44</v>
      </c>
    </row>
    <row r="338" spans="1:16">
      <c r="A338" s="78" t="str">
        <f t="shared" si="30"/>
        <v> AN 252.395 </v>
      </c>
      <c r="B338" s="16" t="str">
        <f t="shared" si="31"/>
        <v>I</v>
      </c>
      <c r="C338" s="78">
        <f t="shared" si="32"/>
        <v>26266.444</v>
      </c>
      <c r="D338" t="str">
        <f t="shared" si="33"/>
        <v>vis</v>
      </c>
      <c r="E338">
        <f>VLOOKUP(C338,Active!C$21:E$951,3,FALSE)</f>
        <v>-26593.983170950723</v>
      </c>
      <c r="F338" s="16" t="s">
        <v>287</v>
      </c>
      <c r="G338" t="str">
        <f t="shared" si="34"/>
        <v>26266.444</v>
      </c>
      <c r="H338" s="78">
        <f t="shared" si="35"/>
        <v>-26594</v>
      </c>
      <c r="I338" s="87" t="s">
        <v>1339</v>
      </c>
      <c r="J338" s="88" t="s">
        <v>1340</v>
      </c>
      <c r="K338" s="87">
        <v>-26594</v>
      </c>
      <c r="L338" s="87" t="s">
        <v>1341</v>
      </c>
      <c r="M338" s="88" t="s">
        <v>1332</v>
      </c>
      <c r="N338" s="88"/>
      <c r="O338" s="89" t="s">
        <v>1333</v>
      </c>
      <c r="P338" s="89" t="s">
        <v>44</v>
      </c>
    </row>
    <row r="339" spans="1:16">
      <c r="A339" s="78" t="str">
        <f t="shared" si="30"/>
        <v> AN 252.395 </v>
      </c>
      <c r="B339" s="16" t="str">
        <f t="shared" si="31"/>
        <v>I</v>
      </c>
      <c r="C339" s="78">
        <f t="shared" si="32"/>
        <v>26624.457999999999</v>
      </c>
      <c r="D339" t="str">
        <f t="shared" si="33"/>
        <v>vis</v>
      </c>
      <c r="E339">
        <f>VLOOKUP(C339,Active!C$21:E$951,3,FALSE)</f>
        <v>-26091.025106459972</v>
      </c>
      <c r="F339" s="16" t="s">
        <v>287</v>
      </c>
      <c r="G339" t="str">
        <f t="shared" si="34"/>
        <v>26624.458</v>
      </c>
      <c r="H339" s="78">
        <f t="shared" si="35"/>
        <v>-26091</v>
      </c>
      <c r="I339" s="87" t="s">
        <v>1342</v>
      </c>
      <c r="J339" s="88" t="s">
        <v>1343</v>
      </c>
      <c r="K339" s="87">
        <v>-26091</v>
      </c>
      <c r="L339" s="87" t="s">
        <v>1344</v>
      </c>
      <c r="M339" s="88" t="s">
        <v>1332</v>
      </c>
      <c r="N339" s="88"/>
      <c r="O339" s="89" t="s">
        <v>1333</v>
      </c>
      <c r="P339" s="89" t="s">
        <v>44</v>
      </c>
    </row>
    <row r="340" spans="1:16">
      <c r="A340" s="78" t="str">
        <f t="shared" si="30"/>
        <v> AN 252.395 </v>
      </c>
      <c r="B340" s="16" t="str">
        <f t="shared" si="31"/>
        <v>I</v>
      </c>
      <c r="C340" s="78">
        <f t="shared" si="32"/>
        <v>26960.46</v>
      </c>
      <c r="D340" t="str">
        <f t="shared" si="33"/>
        <v>vis</v>
      </c>
      <c r="E340">
        <f>VLOOKUP(C340,Active!C$21:E$951,3,FALSE)</f>
        <v>-25618.990729075231</v>
      </c>
      <c r="F340" s="16" t="s">
        <v>287</v>
      </c>
      <c r="G340" t="str">
        <f t="shared" si="34"/>
        <v>26960.460</v>
      </c>
      <c r="H340" s="78">
        <f t="shared" si="35"/>
        <v>-25619</v>
      </c>
      <c r="I340" s="87" t="s">
        <v>1345</v>
      </c>
      <c r="J340" s="88" t="s">
        <v>1346</v>
      </c>
      <c r="K340" s="87">
        <v>-25619</v>
      </c>
      <c r="L340" s="87" t="s">
        <v>663</v>
      </c>
      <c r="M340" s="88" t="s">
        <v>1332</v>
      </c>
      <c r="N340" s="88"/>
      <c r="O340" s="89" t="s">
        <v>1333</v>
      </c>
      <c r="P340" s="89" t="s">
        <v>44</v>
      </c>
    </row>
    <row r="341" spans="1:16">
      <c r="A341" s="78" t="str">
        <f t="shared" si="30"/>
        <v> AN 252.395 </v>
      </c>
      <c r="B341" s="16" t="str">
        <f t="shared" si="31"/>
        <v>I</v>
      </c>
      <c r="C341" s="78">
        <f t="shared" si="32"/>
        <v>26980.383999999998</v>
      </c>
      <c r="D341" t="str">
        <f t="shared" si="33"/>
        <v>vis</v>
      </c>
      <c r="E341">
        <f>VLOOKUP(C341,Active!C$21:E$951,3,FALSE)</f>
        <v>-25591.000380996906</v>
      </c>
      <c r="F341" s="16" t="s">
        <v>287</v>
      </c>
      <c r="G341" t="str">
        <f t="shared" si="34"/>
        <v>26980.384</v>
      </c>
      <c r="H341" s="78">
        <f t="shared" si="35"/>
        <v>-25591</v>
      </c>
      <c r="I341" s="87" t="s">
        <v>1347</v>
      </c>
      <c r="J341" s="88" t="s">
        <v>1348</v>
      </c>
      <c r="K341" s="87">
        <v>-25591</v>
      </c>
      <c r="L341" s="87" t="s">
        <v>388</v>
      </c>
      <c r="M341" s="88" t="s">
        <v>1332</v>
      </c>
      <c r="N341" s="88"/>
      <c r="O341" s="89" t="s">
        <v>1333</v>
      </c>
      <c r="P341" s="89" t="s">
        <v>44</v>
      </c>
    </row>
    <row r="342" spans="1:16">
      <c r="A342" s="78" t="str">
        <f t="shared" si="30"/>
        <v> AAC 4.81 </v>
      </c>
      <c r="B342" s="16" t="str">
        <f t="shared" si="31"/>
        <v>I</v>
      </c>
      <c r="C342" s="78">
        <f t="shared" si="32"/>
        <v>27738.473999999998</v>
      </c>
      <c r="D342" t="str">
        <f t="shared" si="33"/>
        <v>vis</v>
      </c>
      <c r="E342">
        <f>VLOOKUP(C342,Active!C$21:E$951,3,FALSE)</f>
        <v>-24525.993204993192</v>
      </c>
      <c r="F342" s="16" t="s">
        <v>287</v>
      </c>
      <c r="G342" t="str">
        <f t="shared" si="34"/>
        <v>27738.474</v>
      </c>
      <c r="H342" s="78">
        <f t="shared" si="35"/>
        <v>-24526</v>
      </c>
      <c r="I342" s="87" t="s">
        <v>1349</v>
      </c>
      <c r="J342" s="88" t="s">
        <v>1350</v>
      </c>
      <c r="K342" s="87">
        <v>-24526</v>
      </c>
      <c r="L342" s="87" t="s">
        <v>354</v>
      </c>
      <c r="M342" s="88" t="s">
        <v>297</v>
      </c>
      <c r="N342" s="88"/>
      <c r="O342" s="89" t="s">
        <v>1351</v>
      </c>
      <c r="P342" s="89" t="s">
        <v>46</v>
      </c>
    </row>
    <row r="343" spans="1:16">
      <c r="A343" s="78" t="str">
        <f t="shared" si="30"/>
        <v> HA 113.75 </v>
      </c>
      <c r="B343" s="16" t="str">
        <f t="shared" si="31"/>
        <v>I</v>
      </c>
      <c r="C343" s="78">
        <f t="shared" si="32"/>
        <v>28031.591</v>
      </c>
      <c r="D343" t="str">
        <f t="shared" si="33"/>
        <v>vis</v>
      </c>
      <c r="E343">
        <f>VLOOKUP(C343,Active!C$21:E$951,3,FALSE)</f>
        <v>-24114.206071000288</v>
      </c>
      <c r="F343" s="16" t="s">
        <v>287</v>
      </c>
      <c r="G343" t="str">
        <f t="shared" si="34"/>
        <v>28031.591</v>
      </c>
      <c r="H343" s="78">
        <f t="shared" si="35"/>
        <v>-24114</v>
      </c>
      <c r="I343" s="87" t="s">
        <v>1352</v>
      </c>
      <c r="J343" s="88" t="s">
        <v>1353</v>
      </c>
      <c r="K343" s="87">
        <v>-24114</v>
      </c>
      <c r="L343" s="87" t="s">
        <v>1354</v>
      </c>
      <c r="M343" s="88" t="s">
        <v>680</v>
      </c>
      <c r="N343" s="88"/>
      <c r="O343" s="89" t="s">
        <v>1355</v>
      </c>
      <c r="P343" s="89" t="s">
        <v>47</v>
      </c>
    </row>
    <row r="344" spans="1:16">
      <c r="A344" s="78" t="str">
        <f t="shared" si="30"/>
        <v> BBG 1.47 </v>
      </c>
      <c r="B344" s="16" t="str">
        <f t="shared" si="31"/>
        <v>I</v>
      </c>
      <c r="C344" s="78">
        <f t="shared" si="32"/>
        <v>28432.491000000002</v>
      </c>
      <c r="D344" t="str">
        <f t="shared" si="33"/>
        <v>vis</v>
      </c>
      <c r="E344">
        <f>VLOOKUP(C344,Active!C$21:E$951,3,FALSE)</f>
        <v>-23550.999358261837</v>
      </c>
      <c r="F344" s="16" t="s">
        <v>287</v>
      </c>
      <c r="G344" t="str">
        <f t="shared" si="34"/>
        <v>28432.491</v>
      </c>
      <c r="H344" s="78">
        <f t="shared" si="35"/>
        <v>-23551</v>
      </c>
      <c r="I344" s="87" t="s">
        <v>1356</v>
      </c>
      <c r="J344" s="88" t="s">
        <v>1357</v>
      </c>
      <c r="K344" s="87">
        <v>-23551</v>
      </c>
      <c r="L344" s="87" t="s">
        <v>398</v>
      </c>
      <c r="M344" s="88" t="s">
        <v>297</v>
      </c>
      <c r="N344" s="88"/>
      <c r="O344" s="89" t="s">
        <v>1358</v>
      </c>
      <c r="P344" s="89" t="s">
        <v>48</v>
      </c>
    </row>
    <row r="345" spans="1:16">
      <c r="A345" s="78" t="str">
        <f t="shared" si="30"/>
        <v> BBG 1.47 </v>
      </c>
      <c r="B345" s="16" t="str">
        <f t="shared" si="31"/>
        <v>I</v>
      </c>
      <c r="C345" s="78">
        <f t="shared" si="32"/>
        <v>28434.627</v>
      </c>
      <c r="D345" t="str">
        <f t="shared" si="33"/>
        <v>vis</v>
      </c>
      <c r="E345">
        <f>VLOOKUP(C345,Active!C$21:E$951,3,FALSE)</f>
        <v>-23547.998586153062</v>
      </c>
      <c r="F345" s="16" t="s">
        <v>287</v>
      </c>
      <c r="G345" t="str">
        <f t="shared" si="34"/>
        <v>28434.627</v>
      </c>
      <c r="H345" s="78">
        <f t="shared" si="35"/>
        <v>-23548</v>
      </c>
      <c r="I345" s="87" t="s">
        <v>1359</v>
      </c>
      <c r="J345" s="88" t="s">
        <v>1360</v>
      </c>
      <c r="K345" s="87">
        <v>-23548</v>
      </c>
      <c r="L345" s="87" t="s">
        <v>309</v>
      </c>
      <c r="M345" s="88" t="s">
        <v>297</v>
      </c>
      <c r="N345" s="88"/>
      <c r="O345" s="89" t="s">
        <v>1358</v>
      </c>
      <c r="P345" s="89" t="s">
        <v>48</v>
      </c>
    </row>
    <row r="346" spans="1:16">
      <c r="A346" s="78" t="str">
        <f t="shared" si="30"/>
        <v> BBG 1.47 </v>
      </c>
      <c r="B346" s="16" t="str">
        <f t="shared" si="31"/>
        <v>I</v>
      </c>
      <c r="C346" s="78">
        <f t="shared" si="32"/>
        <v>28452.417000000001</v>
      </c>
      <c r="D346" t="str">
        <f t="shared" si="33"/>
        <v>vis</v>
      </c>
      <c r="E346">
        <f>VLOOKUP(C346,Active!C$21:E$951,3,FALSE)</f>
        <v>-23523.006200471802</v>
      </c>
      <c r="F346" s="16" t="s">
        <v>287</v>
      </c>
      <c r="G346" t="str">
        <f t="shared" si="34"/>
        <v>28452.417</v>
      </c>
      <c r="H346" s="78">
        <f t="shared" si="35"/>
        <v>-23523</v>
      </c>
      <c r="I346" s="87" t="s">
        <v>1361</v>
      </c>
      <c r="J346" s="88" t="s">
        <v>1362</v>
      </c>
      <c r="K346" s="87">
        <v>-23523</v>
      </c>
      <c r="L346" s="87" t="s">
        <v>570</v>
      </c>
      <c r="M346" s="88" t="s">
        <v>297</v>
      </c>
      <c r="N346" s="88"/>
      <c r="O346" s="89" t="s">
        <v>1358</v>
      </c>
      <c r="P346" s="89" t="s">
        <v>48</v>
      </c>
    </row>
    <row r="347" spans="1:16">
      <c r="A347" s="78" t="str">
        <f t="shared" si="30"/>
        <v> BBG 1.47 </v>
      </c>
      <c r="B347" s="16" t="str">
        <f t="shared" si="31"/>
        <v>I</v>
      </c>
      <c r="C347" s="78">
        <f t="shared" si="32"/>
        <v>28454.557000000001</v>
      </c>
      <c r="D347" t="str">
        <f t="shared" si="33"/>
        <v>vis</v>
      </c>
      <c r="E347">
        <f>VLOOKUP(C347,Active!C$21:E$951,3,FALSE)</f>
        <v>-23519.999808939599</v>
      </c>
      <c r="F347" s="16" t="s">
        <v>287</v>
      </c>
      <c r="G347" t="str">
        <f t="shared" si="34"/>
        <v>28454.557</v>
      </c>
      <c r="H347" s="78">
        <f t="shared" si="35"/>
        <v>-23520</v>
      </c>
      <c r="I347" s="87" t="s">
        <v>1363</v>
      </c>
      <c r="J347" s="88" t="s">
        <v>1364</v>
      </c>
      <c r="K347" s="87">
        <v>-23520</v>
      </c>
      <c r="L347" s="87" t="s">
        <v>398</v>
      </c>
      <c r="M347" s="88" t="s">
        <v>297</v>
      </c>
      <c r="N347" s="88"/>
      <c r="O347" s="89" t="s">
        <v>1358</v>
      </c>
      <c r="P347" s="89" t="s">
        <v>48</v>
      </c>
    </row>
    <row r="348" spans="1:16">
      <c r="A348" s="78" t="str">
        <f t="shared" si="30"/>
        <v> BBG 1.47 </v>
      </c>
      <c r="B348" s="16" t="str">
        <f t="shared" si="31"/>
        <v>I</v>
      </c>
      <c r="C348" s="78">
        <f t="shared" si="32"/>
        <v>28457.404999999999</v>
      </c>
      <c r="D348" t="str">
        <f t="shared" si="33"/>
        <v>vis</v>
      </c>
      <c r="E348">
        <f>VLOOKUP(C348,Active!C$21:E$951,3,FALSE)</f>
        <v>-23515.998779461228</v>
      </c>
      <c r="F348" s="16" t="s">
        <v>287</v>
      </c>
      <c r="G348" t="str">
        <f t="shared" si="34"/>
        <v>28457.405</v>
      </c>
      <c r="H348" s="78">
        <f t="shared" si="35"/>
        <v>-23516</v>
      </c>
      <c r="I348" s="87" t="s">
        <v>1365</v>
      </c>
      <c r="J348" s="88" t="s">
        <v>1366</v>
      </c>
      <c r="K348" s="87">
        <v>-23516</v>
      </c>
      <c r="L348" s="87" t="s">
        <v>309</v>
      </c>
      <c r="M348" s="88" t="s">
        <v>297</v>
      </c>
      <c r="N348" s="88"/>
      <c r="O348" s="89" t="s">
        <v>1358</v>
      </c>
      <c r="P348" s="89" t="s">
        <v>48</v>
      </c>
    </row>
    <row r="349" spans="1:16">
      <c r="A349" s="78" t="str">
        <f t="shared" si="30"/>
        <v> BBG 1.47 </v>
      </c>
      <c r="B349" s="16" t="str">
        <f t="shared" si="31"/>
        <v>I</v>
      </c>
      <c r="C349" s="78">
        <f t="shared" si="32"/>
        <v>28459.541000000001</v>
      </c>
      <c r="D349" t="str">
        <f t="shared" si="33"/>
        <v>vis</v>
      </c>
      <c r="E349">
        <f>VLOOKUP(C349,Active!C$21:E$951,3,FALSE)</f>
        <v>-23512.998007352449</v>
      </c>
      <c r="F349" s="16" t="s">
        <v>287</v>
      </c>
      <c r="G349" t="str">
        <f t="shared" si="34"/>
        <v>28459.541</v>
      </c>
      <c r="H349" s="78">
        <f t="shared" si="35"/>
        <v>-23513</v>
      </c>
      <c r="I349" s="87" t="s">
        <v>1367</v>
      </c>
      <c r="J349" s="88" t="s">
        <v>1368</v>
      </c>
      <c r="K349" s="87">
        <v>-23513</v>
      </c>
      <c r="L349" s="87" t="s">
        <v>309</v>
      </c>
      <c r="M349" s="88" t="s">
        <v>297</v>
      </c>
      <c r="N349" s="88"/>
      <c r="O349" s="89" t="s">
        <v>1358</v>
      </c>
      <c r="P349" s="89" t="s">
        <v>48</v>
      </c>
    </row>
    <row r="350" spans="1:16">
      <c r="A350" s="78" t="str">
        <f t="shared" si="30"/>
        <v> BBG 1.47 </v>
      </c>
      <c r="B350" s="16" t="str">
        <f t="shared" si="31"/>
        <v>I</v>
      </c>
      <c r="C350" s="78">
        <f t="shared" si="32"/>
        <v>28460.251</v>
      </c>
      <c r="D350" t="str">
        <f t="shared" si="33"/>
        <v>vis</v>
      </c>
      <c r="E350">
        <f>VLOOKUP(C350,Active!C$21:E$951,3,FALSE)</f>
        <v>-23512.00055969457</v>
      </c>
      <c r="F350" s="16" t="s">
        <v>287</v>
      </c>
      <c r="G350" t="str">
        <f t="shared" si="34"/>
        <v>28460.251</v>
      </c>
      <c r="H350" s="78">
        <f t="shared" si="35"/>
        <v>-23512</v>
      </c>
      <c r="I350" s="87" t="s">
        <v>1369</v>
      </c>
      <c r="J350" s="88" t="s">
        <v>1370</v>
      </c>
      <c r="K350" s="87">
        <v>-23512</v>
      </c>
      <c r="L350" s="87" t="s">
        <v>388</v>
      </c>
      <c r="M350" s="88" t="s">
        <v>297</v>
      </c>
      <c r="N350" s="88"/>
      <c r="O350" s="89" t="s">
        <v>1358</v>
      </c>
      <c r="P350" s="89" t="s">
        <v>48</v>
      </c>
    </row>
    <row r="351" spans="1:16">
      <c r="A351" s="78" t="str">
        <f t="shared" si="30"/>
        <v> IODE 4.2.290 </v>
      </c>
      <c r="B351" s="16" t="str">
        <f t="shared" si="31"/>
        <v>I</v>
      </c>
      <c r="C351" s="78">
        <f t="shared" si="32"/>
        <v>31273.346000000001</v>
      </c>
      <c r="D351" t="str">
        <f t="shared" si="33"/>
        <v>vis</v>
      </c>
      <c r="E351">
        <f>VLOOKUP(C351,Active!C$21:E$951,3,FALSE)</f>
        <v>-19560.00757498277</v>
      </c>
      <c r="F351" s="16" t="s">
        <v>287</v>
      </c>
      <c r="G351" t="str">
        <f t="shared" si="34"/>
        <v>31273.346</v>
      </c>
      <c r="H351" s="78">
        <f t="shared" si="35"/>
        <v>-19560</v>
      </c>
      <c r="I351" s="87" t="s">
        <v>1371</v>
      </c>
      <c r="J351" s="88" t="s">
        <v>1372</v>
      </c>
      <c r="K351" s="87">
        <v>-19560</v>
      </c>
      <c r="L351" s="87" t="s">
        <v>448</v>
      </c>
      <c r="M351" s="88" t="s">
        <v>297</v>
      </c>
      <c r="N351" s="88"/>
      <c r="O351" s="89" t="s">
        <v>1373</v>
      </c>
      <c r="P351" s="89" t="s">
        <v>49</v>
      </c>
    </row>
    <row r="352" spans="1:16">
      <c r="A352" s="78" t="str">
        <f t="shared" si="30"/>
        <v> AAC 4.81 </v>
      </c>
      <c r="B352" s="16" t="str">
        <f t="shared" si="31"/>
        <v>I</v>
      </c>
      <c r="C352" s="78">
        <f t="shared" si="32"/>
        <v>32441.440999999999</v>
      </c>
      <c r="D352" t="str">
        <f t="shared" si="33"/>
        <v>vis</v>
      </c>
      <c r="E352">
        <f>VLOOKUP(C352,Active!C$21:E$951,3,FALSE)</f>
        <v>-17919.002473670189</v>
      </c>
      <c r="F352" s="16" t="s">
        <v>287</v>
      </c>
      <c r="G352" t="str">
        <f t="shared" si="34"/>
        <v>32441.441</v>
      </c>
      <c r="H352" s="78">
        <f t="shared" si="35"/>
        <v>-17919</v>
      </c>
      <c r="I352" s="87" t="s">
        <v>1374</v>
      </c>
      <c r="J352" s="88" t="s">
        <v>1375</v>
      </c>
      <c r="K352" s="87">
        <v>-17919</v>
      </c>
      <c r="L352" s="87" t="s">
        <v>364</v>
      </c>
      <c r="M352" s="88" t="s">
        <v>297</v>
      </c>
      <c r="N352" s="88"/>
      <c r="O352" s="89" t="s">
        <v>1351</v>
      </c>
      <c r="P352" s="89" t="s">
        <v>46</v>
      </c>
    </row>
    <row r="353" spans="1:16">
      <c r="A353" s="78" t="str">
        <f t="shared" si="30"/>
        <v> AAC 4.113 </v>
      </c>
      <c r="B353" s="16" t="str">
        <f t="shared" si="31"/>
        <v>I</v>
      </c>
      <c r="C353" s="78">
        <f t="shared" si="32"/>
        <v>32794.497000000003</v>
      </c>
      <c r="D353" t="str">
        <f t="shared" si="33"/>
        <v>vis</v>
      </c>
      <c r="E353">
        <f>VLOOKUP(C353,Active!C$21:E$951,3,FALSE)</f>
        <v>-17423.009684514323</v>
      </c>
      <c r="F353" s="16" t="s">
        <v>287</v>
      </c>
      <c r="G353" t="str">
        <f t="shared" si="34"/>
        <v>32794.497</v>
      </c>
      <c r="H353" s="78">
        <f t="shared" si="35"/>
        <v>-17423</v>
      </c>
      <c r="I353" s="87" t="s">
        <v>1376</v>
      </c>
      <c r="J353" s="88" t="s">
        <v>1377</v>
      </c>
      <c r="K353" s="87">
        <v>-17423</v>
      </c>
      <c r="L353" s="87" t="s">
        <v>884</v>
      </c>
      <c r="M353" s="88" t="s">
        <v>297</v>
      </c>
      <c r="N353" s="88"/>
      <c r="O353" s="89" t="s">
        <v>1351</v>
      </c>
      <c r="P353" s="89" t="s">
        <v>50</v>
      </c>
    </row>
    <row r="354" spans="1:16">
      <c r="A354" s="78" t="str">
        <f t="shared" si="30"/>
        <v> AAC 4.113 </v>
      </c>
      <c r="B354" s="16" t="str">
        <f t="shared" si="31"/>
        <v>I</v>
      </c>
      <c r="C354" s="78">
        <f t="shared" si="32"/>
        <v>32809.442999999999</v>
      </c>
      <c r="D354" t="str">
        <f t="shared" si="33"/>
        <v>vis</v>
      </c>
      <c r="E354">
        <f>VLOOKUP(C354,Active!C$21:E$951,3,FALSE)</f>
        <v>-17402.012708888014</v>
      </c>
      <c r="F354" s="16" t="s">
        <v>287</v>
      </c>
      <c r="G354" t="str">
        <f t="shared" si="34"/>
        <v>32809.443</v>
      </c>
      <c r="H354" s="78">
        <f t="shared" si="35"/>
        <v>-17402</v>
      </c>
      <c r="I354" s="87" t="s">
        <v>1378</v>
      </c>
      <c r="J354" s="88" t="s">
        <v>1379</v>
      </c>
      <c r="K354" s="87">
        <v>-17402</v>
      </c>
      <c r="L354" s="87" t="s">
        <v>409</v>
      </c>
      <c r="M354" s="88" t="s">
        <v>297</v>
      </c>
      <c r="N354" s="88"/>
      <c r="O354" s="89" t="s">
        <v>1351</v>
      </c>
      <c r="P354" s="89" t="s">
        <v>50</v>
      </c>
    </row>
    <row r="355" spans="1:16">
      <c r="A355" s="78" t="str">
        <f t="shared" si="30"/>
        <v> AAC 5.5 </v>
      </c>
      <c r="B355" s="16" t="str">
        <f t="shared" si="31"/>
        <v>I</v>
      </c>
      <c r="C355" s="78">
        <f t="shared" si="32"/>
        <v>33170.334000000003</v>
      </c>
      <c r="D355" t="str">
        <f t="shared" si="33"/>
        <v>vis</v>
      </c>
      <c r="E355">
        <f>VLOOKUP(C355,Active!C$21:E$951,3,FALSE)</f>
        <v>-16895.012874099059</v>
      </c>
      <c r="F355" s="16" t="s">
        <v>287</v>
      </c>
      <c r="G355" t="str">
        <f t="shared" si="34"/>
        <v>33170.334</v>
      </c>
      <c r="H355" s="78">
        <f t="shared" si="35"/>
        <v>-16895</v>
      </c>
      <c r="I355" s="87" t="s">
        <v>1380</v>
      </c>
      <c r="J355" s="88" t="s">
        <v>1381</v>
      </c>
      <c r="K355" s="87">
        <v>-16895</v>
      </c>
      <c r="L355" s="87" t="s">
        <v>409</v>
      </c>
      <c r="M355" s="88" t="s">
        <v>297</v>
      </c>
      <c r="N355" s="88"/>
      <c r="O355" s="89" t="s">
        <v>1351</v>
      </c>
      <c r="P355" s="89" t="s">
        <v>51</v>
      </c>
    </row>
    <row r="356" spans="1:16">
      <c r="A356" s="78" t="str">
        <f t="shared" si="30"/>
        <v> AAC 5.5 </v>
      </c>
      <c r="B356" s="16" t="str">
        <f t="shared" si="31"/>
        <v>I</v>
      </c>
      <c r="C356" s="78">
        <f t="shared" si="32"/>
        <v>33187.411999999997</v>
      </c>
      <c r="D356" t="str">
        <f t="shared" si="33"/>
        <v>vis</v>
      </c>
      <c r="E356">
        <f>VLOOKUP(C356,Active!C$21:E$951,3,FALSE)</f>
        <v>-16871.020745787398</v>
      </c>
      <c r="F356" s="16" t="s">
        <v>287</v>
      </c>
      <c r="G356" t="str">
        <f t="shared" si="34"/>
        <v>33187.412</v>
      </c>
      <c r="H356" s="78">
        <f t="shared" si="35"/>
        <v>-16871</v>
      </c>
      <c r="I356" s="87" t="s">
        <v>1382</v>
      </c>
      <c r="J356" s="88" t="s">
        <v>1383</v>
      </c>
      <c r="K356" s="87">
        <v>-16871</v>
      </c>
      <c r="L356" s="87" t="s">
        <v>445</v>
      </c>
      <c r="M356" s="88" t="s">
        <v>297</v>
      </c>
      <c r="N356" s="88"/>
      <c r="O356" s="89" t="s">
        <v>1351</v>
      </c>
      <c r="P356" s="89" t="s">
        <v>51</v>
      </c>
    </row>
    <row r="357" spans="1:16">
      <c r="A357" s="78" t="str">
        <f t="shared" si="30"/>
        <v> AAC 5.7 </v>
      </c>
      <c r="B357" s="16" t="str">
        <f t="shared" si="31"/>
        <v>I</v>
      </c>
      <c r="C357" s="78">
        <f t="shared" si="32"/>
        <v>33538.343999999997</v>
      </c>
      <c r="D357" t="str">
        <f t="shared" si="33"/>
        <v>vis</v>
      </c>
      <c r="E357">
        <f>VLOOKUP(C357,Active!C$21:E$951,3,FALSE)</f>
        <v>-16378.011870470042</v>
      </c>
      <c r="F357" s="16" t="s">
        <v>287</v>
      </c>
      <c r="G357" t="str">
        <f t="shared" si="34"/>
        <v>33538.344</v>
      </c>
      <c r="H357" s="78">
        <f t="shared" si="35"/>
        <v>-16378</v>
      </c>
      <c r="I357" s="87" t="s">
        <v>1384</v>
      </c>
      <c r="J357" s="88" t="s">
        <v>1385</v>
      </c>
      <c r="K357" s="87">
        <v>-16378</v>
      </c>
      <c r="L357" s="87" t="s">
        <v>522</v>
      </c>
      <c r="M357" s="88" t="s">
        <v>297</v>
      </c>
      <c r="N357" s="88"/>
      <c r="O357" s="89" t="s">
        <v>1351</v>
      </c>
      <c r="P357" s="89" t="s">
        <v>52</v>
      </c>
    </row>
    <row r="358" spans="1:16">
      <c r="A358" s="78" t="str">
        <f t="shared" si="30"/>
        <v> AAC 5.11 </v>
      </c>
      <c r="B358" s="16" t="str">
        <f t="shared" si="31"/>
        <v>I</v>
      </c>
      <c r="C358" s="78">
        <f t="shared" si="32"/>
        <v>33570.377999999997</v>
      </c>
      <c r="D358" t="str">
        <f t="shared" si="33"/>
        <v>vis</v>
      </c>
      <c r="E358">
        <f>VLOOKUP(C358,Active!C$21:E$951,3,FALSE)</f>
        <v>-16333.008717973502</v>
      </c>
      <c r="F358" s="16" t="s">
        <v>287</v>
      </c>
      <c r="G358" t="str">
        <f t="shared" si="34"/>
        <v>33570.378</v>
      </c>
      <c r="H358" s="78">
        <f t="shared" si="35"/>
        <v>-16333</v>
      </c>
      <c r="I358" s="87" t="s">
        <v>1386</v>
      </c>
      <c r="J358" s="88" t="s">
        <v>1387</v>
      </c>
      <c r="K358" s="87">
        <v>-16333</v>
      </c>
      <c r="L358" s="87" t="s">
        <v>635</v>
      </c>
      <c r="M358" s="88" t="s">
        <v>297</v>
      </c>
      <c r="N358" s="88"/>
      <c r="O358" s="89" t="s">
        <v>1351</v>
      </c>
      <c r="P358" s="89" t="s">
        <v>53</v>
      </c>
    </row>
    <row r="359" spans="1:16">
      <c r="A359" s="78" t="str">
        <f t="shared" si="30"/>
        <v> AAC 5.11 </v>
      </c>
      <c r="B359" s="16" t="str">
        <f t="shared" si="31"/>
        <v>I</v>
      </c>
      <c r="C359" s="78">
        <f t="shared" si="32"/>
        <v>33871.478000000003</v>
      </c>
      <c r="D359" t="str">
        <f t="shared" si="33"/>
        <v>vis</v>
      </c>
      <c r="E359">
        <f>VLOOKUP(C359,Active!C$21:E$951,3,FALSE)</f>
        <v>-15910.006619680786</v>
      </c>
      <c r="F359" s="16" t="s">
        <v>287</v>
      </c>
      <c r="G359" t="str">
        <f t="shared" si="34"/>
        <v>33871.478</v>
      </c>
      <c r="H359" s="78">
        <f t="shared" si="35"/>
        <v>-15910</v>
      </c>
      <c r="I359" s="87" t="s">
        <v>1388</v>
      </c>
      <c r="J359" s="88" t="s">
        <v>1389</v>
      </c>
      <c r="K359" s="87">
        <v>-15910</v>
      </c>
      <c r="L359" s="87" t="s">
        <v>448</v>
      </c>
      <c r="M359" s="88" t="s">
        <v>297</v>
      </c>
      <c r="N359" s="88"/>
      <c r="O359" s="89" t="s">
        <v>1351</v>
      </c>
      <c r="P359" s="89" t="s">
        <v>53</v>
      </c>
    </row>
    <row r="360" spans="1:16">
      <c r="A360" s="78" t="str">
        <f t="shared" si="30"/>
        <v> AA 6.140 </v>
      </c>
      <c r="B360" s="16" t="str">
        <f t="shared" si="31"/>
        <v>I</v>
      </c>
      <c r="C360" s="78">
        <f t="shared" si="32"/>
        <v>33913.474000000002</v>
      </c>
      <c r="D360" t="str">
        <f t="shared" si="33"/>
        <v>vis</v>
      </c>
      <c r="E360">
        <f>VLOOKUP(C360,Active!C$21:E$951,3,FALSE)</f>
        <v>-15851.008293145083</v>
      </c>
      <c r="F360" s="16" t="s">
        <v>287</v>
      </c>
      <c r="G360" t="str">
        <f t="shared" si="34"/>
        <v>33913.474</v>
      </c>
      <c r="H360" s="78">
        <f t="shared" si="35"/>
        <v>-15851</v>
      </c>
      <c r="I360" s="87" t="s">
        <v>1390</v>
      </c>
      <c r="J360" s="88" t="s">
        <v>1391</v>
      </c>
      <c r="K360" s="87">
        <v>-15851</v>
      </c>
      <c r="L360" s="87" t="s">
        <v>635</v>
      </c>
      <c r="M360" s="88" t="s">
        <v>297</v>
      </c>
      <c r="N360" s="88"/>
      <c r="O360" s="89" t="s">
        <v>1392</v>
      </c>
      <c r="P360" s="89" t="s">
        <v>54</v>
      </c>
    </row>
    <row r="361" spans="1:16">
      <c r="A361" s="78" t="str">
        <f t="shared" si="30"/>
        <v> AA 6.140 </v>
      </c>
      <c r="B361" s="16" t="str">
        <f t="shared" si="31"/>
        <v>I</v>
      </c>
      <c r="C361" s="78">
        <f t="shared" si="32"/>
        <v>33916.324000000001</v>
      </c>
      <c r="D361" t="str">
        <f t="shared" si="33"/>
        <v>vis</v>
      </c>
      <c r="E361">
        <f>VLOOKUP(C361,Active!C$21:E$951,3,FALSE)</f>
        <v>-15847.004453955002</v>
      </c>
      <c r="F361" s="16" t="s">
        <v>287</v>
      </c>
      <c r="G361" t="str">
        <f t="shared" si="34"/>
        <v>33916.324</v>
      </c>
      <c r="H361" s="78">
        <f t="shared" si="35"/>
        <v>-15847</v>
      </c>
      <c r="I361" s="87" t="s">
        <v>1393</v>
      </c>
      <c r="J361" s="88" t="s">
        <v>1394</v>
      </c>
      <c r="K361" s="87">
        <v>-15847</v>
      </c>
      <c r="L361" s="87" t="s">
        <v>317</v>
      </c>
      <c r="M361" s="88" t="s">
        <v>297</v>
      </c>
      <c r="N361" s="88"/>
      <c r="O361" s="89" t="s">
        <v>1392</v>
      </c>
      <c r="P361" s="89" t="s">
        <v>54</v>
      </c>
    </row>
    <row r="362" spans="1:16">
      <c r="A362" s="78" t="str">
        <f t="shared" si="30"/>
        <v> AA 6.140 </v>
      </c>
      <c r="B362" s="16" t="str">
        <f t="shared" si="31"/>
        <v>I</v>
      </c>
      <c r="C362" s="78">
        <f t="shared" si="32"/>
        <v>33918.451000000001</v>
      </c>
      <c r="D362" t="str">
        <f t="shared" si="33"/>
        <v>vis</v>
      </c>
      <c r="E362">
        <f>VLOOKUP(C362,Active!C$21:E$951,3,FALSE)</f>
        <v>-15844.016325548928</v>
      </c>
      <c r="F362" s="16" t="s">
        <v>287</v>
      </c>
      <c r="G362" t="str">
        <f t="shared" si="34"/>
        <v>33918.451</v>
      </c>
      <c r="H362" s="78">
        <f t="shared" si="35"/>
        <v>-15844</v>
      </c>
      <c r="I362" s="87" t="s">
        <v>1395</v>
      </c>
      <c r="J362" s="88" t="s">
        <v>1396</v>
      </c>
      <c r="K362" s="87">
        <v>-15844</v>
      </c>
      <c r="L362" s="87" t="s">
        <v>799</v>
      </c>
      <c r="M362" s="88" t="s">
        <v>297</v>
      </c>
      <c r="N362" s="88"/>
      <c r="O362" s="89" t="s">
        <v>1392</v>
      </c>
      <c r="P362" s="89" t="s">
        <v>54</v>
      </c>
    </row>
    <row r="363" spans="1:16">
      <c r="A363" s="78" t="str">
        <f t="shared" si="30"/>
        <v> AAC 5.11 </v>
      </c>
      <c r="B363" s="16" t="str">
        <f t="shared" si="31"/>
        <v>I</v>
      </c>
      <c r="C363" s="78">
        <f t="shared" si="32"/>
        <v>33928.423999999999</v>
      </c>
      <c r="D363" t="str">
        <f t="shared" si="33"/>
        <v>vis</v>
      </c>
      <c r="E363">
        <f>VLOOKUP(C363,Active!C$21:E$951,3,FALSE)</f>
        <v>-15830.00569809535</v>
      </c>
      <c r="F363" s="16" t="s">
        <v>287</v>
      </c>
      <c r="G363" t="str">
        <f t="shared" si="34"/>
        <v>33928.424</v>
      </c>
      <c r="H363" s="78">
        <f t="shared" si="35"/>
        <v>-15830</v>
      </c>
      <c r="I363" s="87" t="s">
        <v>1397</v>
      </c>
      <c r="J363" s="88" t="s">
        <v>1398</v>
      </c>
      <c r="K363" s="87">
        <v>-15830</v>
      </c>
      <c r="L363" s="87" t="s">
        <v>570</v>
      </c>
      <c r="M363" s="88" t="s">
        <v>297</v>
      </c>
      <c r="N363" s="88"/>
      <c r="O363" s="89" t="s">
        <v>1351</v>
      </c>
      <c r="P363" s="89" t="s">
        <v>53</v>
      </c>
    </row>
    <row r="364" spans="1:16">
      <c r="A364" s="78" t="str">
        <f t="shared" si="30"/>
        <v> AAC 5.53 </v>
      </c>
      <c r="B364" s="16" t="str">
        <f t="shared" si="31"/>
        <v>I</v>
      </c>
      <c r="C364" s="78">
        <f t="shared" si="32"/>
        <v>34239.49</v>
      </c>
      <c r="D364" t="str">
        <f t="shared" si="33"/>
        <v>vis</v>
      </c>
      <c r="E364">
        <f>VLOOKUP(C364,Active!C$21:E$951,3,FALSE)</f>
        <v>-15393.002806340057</v>
      </c>
      <c r="F364" s="16" t="s">
        <v>287</v>
      </c>
      <c r="G364" t="str">
        <f t="shared" si="34"/>
        <v>34239.490</v>
      </c>
      <c r="H364" s="78">
        <f t="shared" si="35"/>
        <v>-15393</v>
      </c>
      <c r="I364" s="87" t="s">
        <v>1399</v>
      </c>
      <c r="J364" s="88" t="s">
        <v>1400</v>
      </c>
      <c r="K364" s="87">
        <v>-15393</v>
      </c>
      <c r="L364" s="87" t="s">
        <v>364</v>
      </c>
      <c r="M364" s="88" t="s">
        <v>297</v>
      </c>
      <c r="N364" s="88"/>
      <c r="O364" s="89" t="s">
        <v>1351</v>
      </c>
      <c r="P364" s="89" t="s">
        <v>55</v>
      </c>
    </row>
    <row r="365" spans="1:16">
      <c r="A365" s="78" t="str">
        <f t="shared" si="30"/>
        <v> AAC 5.191 </v>
      </c>
      <c r="B365" s="16" t="str">
        <f t="shared" si="31"/>
        <v>I</v>
      </c>
      <c r="C365" s="78">
        <f t="shared" si="32"/>
        <v>34254.440999999999</v>
      </c>
      <c r="D365" t="str">
        <f t="shared" si="33"/>
        <v>vis</v>
      </c>
      <c r="E365">
        <f>VLOOKUP(C365,Active!C$21:E$951,3,FALSE)</f>
        <v>-15371.998806434462</v>
      </c>
      <c r="F365" s="16" t="s">
        <v>287</v>
      </c>
      <c r="G365" t="str">
        <f t="shared" si="34"/>
        <v>34254.441</v>
      </c>
      <c r="H365" s="78">
        <f t="shared" si="35"/>
        <v>-15372</v>
      </c>
      <c r="I365" s="87" t="s">
        <v>1401</v>
      </c>
      <c r="J365" s="88" t="s">
        <v>1402</v>
      </c>
      <c r="K365" s="87">
        <v>-15372</v>
      </c>
      <c r="L365" s="87" t="s">
        <v>309</v>
      </c>
      <c r="M365" s="88" t="s">
        <v>297</v>
      </c>
      <c r="N365" s="88"/>
      <c r="O365" s="89" t="s">
        <v>1351</v>
      </c>
      <c r="P365" s="89" t="s">
        <v>56</v>
      </c>
    </row>
    <row r="366" spans="1:16">
      <c r="A366" s="78" t="str">
        <f t="shared" si="30"/>
        <v> AAC 5.191 </v>
      </c>
      <c r="B366" s="16" t="str">
        <f t="shared" si="31"/>
        <v>I</v>
      </c>
      <c r="C366" s="78">
        <f t="shared" si="32"/>
        <v>34580.455000000002</v>
      </c>
      <c r="D366" t="str">
        <f t="shared" si="33"/>
        <v>vis</v>
      </c>
      <c r="E366">
        <f>VLOOKUP(C366,Active!C$21:E$951,3,FALSE)</f>
        <v>-14913.996129341138</v>
      </c>
      <c r="F366" s="16" t="s">
        <v>287</v>
      </c>
      <c r="G366" t="str">
        <f t="shared" si="34"/>
        <v>34580.455</v>
      </c>
      <c r="H366" s="78">
        <f t="shared" si="35"/>
        <v>-14914</v>
      </c>
      <c r="I366" s="87" t="s">
        <v>1403</v>
      </c>
      <c r="J366" s="88" t="s">
        <v>1404</v>
      </c>
      <c r="K366" s="87">
        <v>-14914</v>
      </c>
      <c r="L366" s="87" t="s">
        <v>414</v>
      </c>
      <c r="M366" s="88" t="s">
        <v>297</v>
      </c>
      <c r="N366" s="88"/>
      <c r="O366" s="89" t="s">
        <v>1351</v>
      </c>
      <c r="P366" s="89" t="s">
        <v>56</v>
      </c>
    </row>
    <row r="367" spans="1:16">
      <c r="A367" s="78" t="str">
        <f t="shared" si="30"/>
        <v> AAC 5.191 </v>
      </c>
      <c r="B367" s="16" t="str">
        <f t="shared" si="31"/>
        <v>I</v>
      </c>
      <c r="C367" s="78">
        <f t="shared" si="32"/>
        <v>34664.44</v>
      </c>
      <c r="D367" t="str">
        <f t="shared" si="33"/>
        <v>vis</v>
      </c>
      <c r="E367">
        <f>VLOOKUP(C367,Active!C$21:E$951,3,FALSE)</f>
        <v>-14796.009310260722</v>
      </c>
      <c r="F367" s="16" t="s">
        <v>287</v>
      </c>
      <c r="G367" t="str">
        <f t="shared" si="34"/>
        <v>34664.440</v>
      </c>
      <c r="H367" s="78">
        <f t="shared" si="35"/>
        <v>-14796</v>
      </c>
      <c r="I367" s="87" t="s">
        <v>1405</v>
      </c>
      <c r="J367" s="88" t="s">
        <v>1406</v>
      </c>
      <c r="K367" s="87">
        <v>-14796</v>
      </c>
      <c r="L367" s="87" t="s">
        <v>884</v>
      </c>
      <c r="M367" s="88" t="s">
        <v>297</v>
      </c>
      <c r="N367" s="88"/>
      <c r="O367" s="89" t="s">
        <v>1351</v>
      </c>
      <c r="P367" s="89" t="s">
        <v>56</v>
      </c>
    </row>
    <row r="368" spans="1:16">
      <c r="A368" s="78" t="str">
        <f t="shared" si="30"/>
        <v> AAC 5.194 </v>
      </c>
      <c r="B368" s="16" t="str">
        <f t="shared" si="31"/>
        <v>I</v>
      </c>
      <c r="C368" s="78">
        <f t="shared" si="32"/>
        <v>35010.385000000002</v>
      </c>
      <c r="D368" t="str">
        <f t="shared" si="33"/>
        <v>vis</v>
      </c>
      <c r="E368">
        <f>VLOOKUP(C368,Active!C$21:E$951,3,FALSE)</f>
        <v>-14310.006451098085</v>
      </c>
      <c r="F368" s="16" t="s">
        <v>287</v>
      </c>
      <c r="G368" t="str">
        <f t="shared" si="34"/>
        <v>35010.385</v>
      </c>
      <c r="H368" s="78">
        <f t="shared" si="35"/>
        <v>-14310</v>
      </c>
      <c r="I368" s="87" t="s">
        <v>1407</v>
      </c>
      <c r="J368" s="88" t="s">
        <v>1408</v>
      </c>
      <c r="K368" s="87">
        <v>-14310</v>
      </c>
      <c r="L368" s="87" t="s">
        <v>448</v>
      </c>
      <c r="M368" s="88" t="s">
        <v>297</v>
      </c>
      <c r="N368" s="88"/>
      <c r="O368" s="89" t="s">
        <v>1351</v>
      </c>
      <c r="P368" s="89" t="s">
        <v>57</v>
      </c>
    </row>
    <row r="369" spans="1:16">
      <c r="A369" s="78" t="str">
        <f t="shared" si="30"/>
        <v> AA 6.143 </v>
      </c>
      <c r="B369" s="16" t="str">
        <f t="shared" si="31"/>
        <v>I</v>
      </c>
      <c r="C369" s="78">
        <f t="shared" si="32"/>
        <v>35341.383000000002</v>
      </c>
      <c r="D369" t="str">
        <f t="shared" si="33"/>
        <v>vis</v>
      </c>
      <c r="E369">
        <f>VLOOKUP(C369,Active!C$21:E$951,3,FALSE)</f>
        <v>-13845.001972417616</v>
      </c>
      <c r="F369" s="16" t="s">
        <v>287</v>
      </c>
      <c r="G369" t="str">
        <f t="shared" si="34"/>
        <v>35341.383</v>
      </c>
      <c r="H369" s="78">
        <f t="shared" si="35"/>
        <v>-13845</v>
      </c>
      <c r="I369" s="87" t="s">
        <v>1409</v>
      </c>
      <c r="J369" s="88" t="s">
        <v>1410</v>
      </c>
      <c r="K369" s="87">
        <v>-13845</v>
      </c>
      <c r="L369" s="87" t="s">
        <v>426</v>
      </c>
      <c r="M369" s="88" t="s">
        <v>297</v>
      </c>
      <c r="N369" s="88"/>
      <c r="O369" s="89" t="s">
        <v>1351</v>
      </c>
      <c r="P369" s="89" t="s">
        <v>58</v>
      </c>
    </row>
    <row r="370" spans="1:16">
      <c r="A370" s="78" t="str">
        <f t="shared" si="30"/>
        <v> AA 6.143 </v>
      </c>
      <c r="B370" s="16" t="str">
        <f t="shared" si="31"/>
        <v>I</v>
      </c>
      <c r="C370" s="78">
        <f t="shared" si="32"/>
        <v>35366.302000000003</v>
      </c>
      <c r="D370" t="str">
        <f t="shared" si="33"/>
        <v>vis</v>
      </c>
      <c r="E370">
        <f>VLOOKUP(C370,Active!C$21:E$951,3,FALSE)</f>
        <v>-13809.994369337719</v>
      </c>
      <c r="F370" s="16" t="s">
        <v>287</v>
      </c>
      <c r="G370" t="str">
        <f t="shared" si="34"/>
        <v>35366.302</v>
      </c>
      <c r="H370" s="78">
        <f t="shared" si="35"/>
        <v>-13810</v>
      </c>
      <c r="I370" s="87" t="s">
        <v>1411</v>
      </c>
      <c r="J370" s="88" t="s">
        <v>1412</v>
      </c>
      <c r="K370" s="87">
        <v>-13810</v>
      </c>
      <c r="L370" s="87" t="s">
        <v>296</v>
      </c>
      <c r="M370" s="88" t="s">
        <v>297</v>
      </c>
      <c r="N370" s="88"/>
      <c r="O370" s="89" t="s">
        <v>1351</v>
      </c>
      <c r="P370" s="89" t="s">
        <v>58</v>
      </c>
    </row>
    <row r="371" spans="1:16">
      <c r="A371" s="78" t="str">
        <f t="shared" si="30"/>
        <v> AA 7.190 </v>
      </c>
      <c r="B371" s="16" t="str">
        <f t="shared" si="31"/>
        <v>I</v>
      </c>
      <c r="C371" s="78">
        <f t="shared" si="32"/>
        <v>35699.432000000001</v>
      </c>
      <c r="D371" t="str">
        <f t="shared" si="33"/>
        <v>vis</v>
      </c>
      <c r="E371">
        <f>VLOOKUP(C371,Active!C$21:E$951,3,FALSE)</f>
        <v>-13341.9947379719</v>
      </c>
      <c r="F371" s="16" t="s">
        <v>287</v>
      </c>
      <c r="G371" t="str">
        <f t="shared" si="34"/>
        <v>35699.432</v>
      </c>
      <c r="H371" s="78">
        <f t="shared" si="35"/>
        <v>-13342</v>
      </c>
      <c r="I371" s="87" t="s">
        <v>1413</v>
      </c>
      <c r="J371" s="88" t="s">
        <v>1414</v>
      </c>
      <c r="K371" s="87">
        <v>-13342</v>
      </c>
      <c r="L371" s="87" t="s">
        <v>296</v>
      </c>
      <c r="M371" s="88" t="s">
        <v>297</v>
      </c>
      <c r="N371" s="88"/>
      <c r="O371" s="89" t="s">
        <v>1351</v>
      </c>
      <c r="P371" s="89" t="s">
        <v>59</v>
      </c>
    </row>
    <row r="372" spans="1:16">
      <c r="A372" s="78" t="str">
        <f t="shared" si="30"/>
        <v> AA 7.190 </v>
      </c>
      <c r="B372" s="16" t="str">
        <f t="shared" si="31"/>
        <v>I</v>
      </c>
      <c r="C372" s="78">
        <f t="shared" si="32"/>
        <v>35719.355000000003</v>
      </c>
      <c r="D372" t="str">
        <f t="shared" si="33"/>
        <v>vis</v>
      </c>
      <c r="E372">
        <f>VLOOKUP(C372,Active!C$21:E$951,3,FALSE)</f>
        <v>-13314.005794749428</v>
      </c>
      <c r="F372" s="16" t="s">
        <v>287</v>
      </c>
      <c r="G372" t="str">
        <f t="shared" si="34"/>
        <v>35719.355</v>
      </c>
      <c r="H372" s="78">
        <f t="shared" si="35"/>
        <v>-13314</v>
      </c>
      <c r="I372" s="87" t="s">
        <v>1415</v>
      </c>
      <c r="J372" s="88" t="s">
        <v>1416</v>
      </c>
      <c r="K372" s="87">
        <v>-13314</v>
      </c>
      <c r="L372" s="87" t="s">
        <v>570</v>
      </c>
      <c r="M372" s="88" t="s">
        <v>297</v>
      </c>
      <c r="N372" s="88"/>
      <c r="O372" s="89" t="s">
        <v>1351</v>
      </c>
      <c r="P372" s="89" t="s">
        <v>59</v>
      </c>
    </row>
    <row r="373" spans="1:16">
      <c r="A373" s="78" t="str">
        <f t="shared" si="30"/>
        <v> AA 7.190 </v>
      </c>
      <c r="B373" s="16" t="str">
        <f t="shared" si="31"/>
        <v>I</v>
      </c>
      <c r="C373" s="78">
        <f t="shared" si="32"/>
        <v>35731.449000000001</v>
      </c>
      <c r="D373" t="str">
        <f t="shared" si="33"/>
        <v>vis</v>
      </c>
      <c r="E373">
        <f>VLOOKUP(C373,Active!C$21:E$951,3,FALSE)</f>
        <v>-13297.015468024914</v>
      </c>
      <c r="F373" s="16" t="s">
        <v>287</v>
      </c>
      <c r="G373" t="str">
        <f t="shared" si="34"/>
        <v>35731.449</v>
      </c>
      <c r="H373" s="78">
        <f t="shared" si="35"/>
        <v>-13297</v>
      </c>
      <c r="I373" s="87" t="s">
        <v>1417</v>
      </c>
      <c r="J373" s="88" t="s">
        <v>1418</v>
      </c>
      <c r="K373" s="87">
        <v>-13297</v>
      </c>
      <c r="L373" s="87" t="s">
        <v>738</v>
      </c>
      <c r="M373" s="88" t="s">
        <v>297</v>
      </c>
      <c r="N373" s="88"/>
      <c r="O373" s="89" t="s">
        <v>1351</v>
      </c>
      <c r="P373" s="89" t="s">
        <v>59</v>
      </c>
    </row>
    <row r="374" spans="1:16">
      <c r="A374" s="78" t="str">
        <f t="shared" si="30"/>
        <v> AA 7.190 </v>
      </c>
      <c r="B374" s="16" t="str">
        <f t="shared" si="31"/>
        <v>I</v>
      </c>
      <c r="C374" s="78">
        <f t="shared" si="32"/>
        <v>35746.409</v>
      </c>
      <c r="D374" t="str">
        <f t="shared" si="33"/>
        <v>vis</v>
      </c>
      <c r="E374">
        <f>VLOOKUP(C374,Active!C$21:E$951,3,FALSE)</f>
        <v>-13275.998824416616</v>
      </c>
      <c r="F374" s="16" t="s">
        <v>287</v>
      </c>
      <c r="G374" t="str">
        <f t="shared" si="34"/>
        <v>35746.409</v>
      </c>
      <c r="H374" s="78">
        <f t="shared" si="35"/>
        <v>-13276</v>
      </c>
      <c r="I374" s="87" t="s">
        <v>1419</v>
      </c>
      <c r="J374" s="88" t="s">
        <v>1420</v>
      </c>
      <c r="K374" s="87">
        <v>-13276</v>
      </c>
      <c r="L374" s="87" t="s">
        <v>309</v>
      </c>
      <c r="M374" s="88" t="s">
        <v>297</v>
      </c>
      <c r="N374" s="88"/>
      <c r="O374" s="89" t="s">
        <v>1351</v>
      </c>
      <c r="P374" s="89" t="s">
        <v>59</v>
      </c>
    </row>
    <row r="375" spans="1:16">
      <c r="A375" s="78" t="str">
        <f t="shared" si="30"/>
        <v> MVS 3.170 </v>
      </c>
      <c r="B375" s="16" t="str">
        <f t="shared" si="31"/>
        <v>I</v>
      </c>
      <c r="C375" s="78">
        <f t="shared" si="32"/>
        <v>35838.231</v>
      </c>
      <c r="D375" t="str">
        <f t="shared" si="33"/>
        <v>vis</v>
      </c>
      <c r="E375">
        <f>VLOOKUP(C375,Active!C$21:E$951,3,FALSE)</f>
        <v>-13147.002149991398</v>
      </c>
      <c r="F375" s="16" t="s">
        <v>287</v>
      </c>
      <c r="G375" t="str">
        <f t="shared" si="34"/>
        <v>35838.231</v>
      </c>
      <c r="H375" s="78">
        <f t="shared" si="35"/>
        <v>-13147</v>
      </c>
      <c r="I375" s="87" t="s">
        <v>1421</v>
      </c>
      <c r="J375" s="88" t="s">
        <v>1422</v>
      </c>
      <c r="K375" s="87">
        <v>-13147</v>
      </c>
      <c r="L375" s="87" t="s">
        <v>364</v>
      </c>
      <c r="M375" s="88" t="s">
        <v>1332</v>
      </c>
      <c r="N375" s="88"/>
      <c r="O375" s="89" t="s">
        <v>1423</v>
      </c>
      <c r="P375" s="89" t="s">
        <v>60</v>
      </c>
    </row>
    <row r="376" spans="1:16">
      <c r="A376" s="78" t="str">
        <f t="shared" si="30"/>
        <v> MVS 3.170 </v>
      </c>
      <c r="B376" s="16" t="str">
        <f t="shared" si="31"/>
        <v>I</v>
      </c>
      <c r="C376" s="78">
        <f t="shared" si="32"/>
        <v>36079.548999999999</v>
      </c>
      <c r="D376" t="str">
        <f t="shared" si="33"/>
        <v>vis</v>
      </c>
      <c r="E376">
        <f>VLOOKUP(C376,Active!C$21:E$951,3,FALSE)</f>
        <v>-12807.985144492231</v>
      </c>
      <c r="F376" s="16" t="s">
        <v>287</v>
      </c>
      <c r="G376" t="str">
        <f t="shared" si="34"/>
        <v>36079.549</v>
      </c>
      <c r="H376" s="78">
        <f t="shared" si="35"/>
        <v>-12808</v>
      </c>
      <c r="I376" s="87" t="s">
        <v>1424</v>
      </c>
      <c r="J376" s="88" t="s">
        <v>1425</v>
      </c>
      <c r="K376" s="87">
        <v>-12808</v>
      </c>
      <c r="L376" s="87" t="s">
        <v>306</v>
      </c>
      <c r="M376" s="88" t="s">
        <v>1332</v>
      </c>
      <c r="N376" s="88"/>
      <c r="O376" s="89" t="s">
        <v>1423</v>
      </c>
      <c r="P376" s="89" t="s">
        <v>60</v>
      </c>
    </row>
    <row r="377" spans="1:16">
      <c r="A377" s="78" t="str">
        <f t="shared" si="30"/>
        <v> AA 9.49 </v>
      </c>
      <c r="B377" s="16" t="str">
        <f t="shared" si="31"/>
        <v>I</v>
      </c>
      <c r="C377" s="78">
        <f t="shared" si="32"/>
        <v>36450.39</v>
      </c>
      <c r="D377" t="str">
        <f t="shared" si="33"/>
        <v>vis</v>
      </c>
      <c r="E377">
        <f>VLOOKUP(C377,Active!C$21:E$951,3,FALSE)</f>
        <v>-12287.006993934392</v>
      </c>
      <c r="F377" s="16" t="s">
        <v>287</v>
      </c>
      <c r="G377" t="str">
        <f t="shared" si="34"/>
        <v>36450.390</v>
      </c>
      <c r="H377" s="78">
        <f t="shared" si="35"/>
        <v>-12287</v>
      </c>
      <c r="I377" s="87" t="s">
        <v>1426</v>
      </c>
      <c r="J377" s="88" t="s">
        <v>1427</v>
      </c>
      <c r="K377" s="87">
        <v>-12287</v>
      </c>
      <c r="L377" s="87" t="s">
        <v>448</v>
      </c>
      <c r="M377" s="88" t="s">
        <v>297</v>
      </c>
      <c r="N377" s="88"/>
      <c r="O377" s="89" t="s">
        <v>1351</v>
      </c>
      <c r="P377" s="89" t="s">
        <v>61</v>
      </c>
    </row>
    <row r="378" spans="1:16">
      <c r="A378" s="78" t="str">
        <f t="shared" si="30"/>
        <v> SAC 30.108 </v>
      </c>
      <c r="B378" s="16" t="str">
        <f t="shared" si="31"/>
        <v>I</v>
      </c>
      <c r="C378" s="78">
        <f t="shared" si="32"/>
        <v>36455.377999999997</v>
      </c>
      <c r="D378" t="str">
        <f t="shared" si="33"/>
        <v>vis</v>
      </c>
      <c r="E378">
        <f>VLOOKUP(C378,Active!C$21:E$951,3,FALSE)</f>
        <v>-12279.99957292382</v>
      </c>
      <c r="F378" s="16" t="s">
        <v>287</v>
      </c>
      <c r="G378" t="str">
        <f t="shared" si="34"/>
        <v>36455.378</v>
      </c>
      <c r="H378" s="78">
        <f t="shared" si="35"/>
        <v>-12280</v>
      </c>
      <c r="I378" s="87" t="s">
        <v>1428</v>
      </c>
      <c r="J378" s="88" t="s">
        <v>1429</v>
      </c>
      <c r="K378" s="87">
        <v>-12280</v>
      </c>
      <c r="L378" s="87" t="s">
        <v>398</v>
      </c>
      <c r="M378" s="88" t="s">
        <v>297</v>
      </c>
      <c r="N378" s="88"/>
      <c r="O378" s="89" t="s">
        <v>1430</v>
      </c>
      <c r="P378" s="89" t="s">
        <v>62</v>
      </c>
    </row>
    <row r="379" spans="1:16">
      <c r="A379" s="78" t="str">
        <f t="shared" si="30"/>
        <v> MVS 3.170 </v>
      </c>
      <c r="B379" s="16" t="str">
        <f t="shared" si="31"/>
        <v>I</v>
      </c>
      <c r="C379" s="78">
        <f t="shared" si="32"/>
        <v>36462.487999999998</v>
      </c>
      <c r="D379" t="str">
        <f t="shared" si="33"/>
        <v>vis</v>
      </c>
      <c r="E379">
        <f>VLOOKUP(C379,Active!C$21:E$951,3,FALSE)</f>
        <v>-12270.011047786453</v>
      </c>
      <c r="F379" s="16" t="s">
        <v>287</v>
      </c>
      <c r="G379" t="str">
        <f t="shared" si="34"/>
        <v>36462.488</v>
      </c>
      <c r="H379" s="78">
        <f t="shared" si="35"/>
        <v>-12270</v>
      </c>
      <c r="I379" s="87" t="s">
        <v>1431</v>
      </c>
      <c r="J379" s="88" t="s">
        <v>1432</v>
      </c>
      <c r="K379" s="87">
        <v>-12270</v>
      </c>
      <c r="L379" s="87" t="s">
        <v>522</v>
      </c>
      <c r="M379" s="88" t="s">
        <v>1332</v>
      </c>
      <c r="N379" s="88"/>
      <c r="O379" s="89" t="s">
        <v>1423</v>
      </c>
      <c r="P379" s="89" t="s">
        <v>60</v>
      </c>
    </row>
    <row r="380" spans="1:16">
      <c r="A380" s="78" t="str">
        <f t="shared" si="30"/>
        <v> MVS 3.170 </v>
      </c>
      <c r="B380" s="16" t="str">
        <f t="shared" si="31"/>
        <v>I</v>
      </c>
      <c r="C380" s="78">
        <f t="shared" si="32"/>
        <v>36818.387999999999</v>
      </c>
      <c r="D380" t="str">
        <f t="shared" si="33"/>
        <v>vis</v>
      </c>
      <c r="E380">
        <f>VLOOKUP(C380,Active!C$21:E$951,3,FALSE)</f>
        <v>-11770.022848575642</v>
      </c>
      <c r="F380" s="16" t="s">
        <v>287</v>
      </c>
      <c r="G380" t="str">
        <f t="shared" si="34"/>
        <v>36818.388</v>
      </c>
      <c r="H380" s="78">
        <f t="shared" si="35"/>
        <v>-11770</v>
      </c>
      <c r="I380" s="87" t="s">
        <v>1433</v>
      </c>
      <c r="J380" s="88" t="s">
        <v>1434</v>
      </c>
      <c r="K380" s="87">
        <v>-11770</v>
      </c>
      <c r="L380" s="87" t="s">
        <v>1125</v>
      </c>
      <c r="M380" s="88" t="s">
        <v>1332</v>
      </c>
      <c r="N380" s="88"/>
      <c r="O380" s="89" t="s">
        <v>1423</v>
      </c>
      <c r="P380" s="89" t="s">
        <v>60</v>
      </c>
    </row>
    <row r="381" spans="1:16">
      <c r="A381" s="78" t="str">
        <f t="shared" si="30"/>
        <v> EBC 1-32 </v>
      </c>
      <c r="B381" s="16" t="str">
        <f t="shared" si="31"/>
        <v>I</v>
      </c>
      <c r="C381" s="78">
        <f t="shared" si="32"/>
        <v>37193.535000000003</v>
      </c>
      <c r="D381" t="str">
        <f t="shared" si="33"/>
        <v>vis</v>
      </c>
      <c r="E381">
        <f>VLOOKUP(C381,Active!C$21:E$951,3,FALSE)</f>
        <v>-11242.995388701129</v>
      </c>
      <c r="F381" s="16" t="s">
        <v>287</v>
      </c>
      <c r="G381" t="str">
        <f t="shared" si="34"/>
        <v>37193.535</v>
      </c>
      <c r="H381" s="78">
        <f t="shared" si="35"/>
        <v>-11243</v>
      </c>
      <c r="I381" s="87" t="s">
        <v>1435</v>
      </c>
      <c r="J381" s="88" t="s">
        <v>1436</v>
      </c>
      <c r="K381" s="87">
        <v>-11243</v>
      </c>
      <c r="L381" s="87" t="s">
        <v>414</v>
      </c>
      <c r="M381" s="88" t="s">
        <v>297</v>
      </c>
      <c r="N381" s="88"/>
      <c r="O381" s="89" t="s">
        <v>1437</v>
      </c>
      <c r="P381" s="89" t="s">
        <v>63</v>
      </c>
    </row>
    <row r="382" spans="1:16">
      <c r="A382" s="78" t="str">
        <f t="shared" si="30"/>
        <v> AA 17.62 </v>
      </c>
      <c r="B382" s="16" t="str">
        <f t="shared" si="31"/>
        <v>I</v>
      </c>
      <c r="C382" s="78">
        <f t="shared" si="32"/>
        <v>37193.54</v>
      </c>
      <c r="D382" t="str">
        <f t="shared" si="33"/>
        <v>vis</v>
      </c>
      <c r="E382">
        <f>VLOOKUP(C382,Active!C$21:E$951,3,FALSE)</f>
        <v>-11242.988364421852</v>
      </c>
      <c r="F382" s="16" t="s">
        <v>287</v>
      </c>
      <c r="G382" t="str">
        <f t="shared" si="34"/>
        <v>37193.540</v>
      </c>
      <c r="H382" s="78">
        <f t="shared" si="35"/>
        <v>-11243</v>
      </c>
      <c r="I382" s="87" t="s">
        <v>1438</v>
      </c>
      <c r="J382" s="88" t="s">
        <v>1439</v>
      </c>
      <c r="K382" s="87">
        <v>-11243</v>
      </c>
      <c r="L382" s="87" t="s">
        <v>322</v>
      </c>
      <c r="M382" s="88" t="s">
        <v>297</v>
      </c>
      <c r="N382" s="88"/>
      <c r="O382" s="89" t="s">
        <v>1440</v>
      </c>
      <c r="P382" s="89" t="s">
        <v>64</v>
      </c>
    </row>
    <row r="383" spans="1:16">
      <c r="A383" s="78" t="str">
        <f t="shared" si="30"/>
        <v> EBC 1-32 </v>
      </c>
      <c r="B383" s="16" t="str">
        <f t="shared" si="31"/>
        <v>I</v>
      </c>
      <c r="C383" s="78">
        <f t="shared" si="32"/>
        <v>37196.381000000001</v>
      </c>
      <c r="D383" t="str">
        <f t="shared" si="33"/>
        <v>vis</v>
      </c>
      <c r="E383">
        <f>VLOOKUP(C383,Active!C$21:E$951,3,FALSE)</f>
        <v>-11238.997168934473</v>
      </c>
      <c r="F383" s="16" t="s">
        <v>287</v>
      </c>
      <c r="G383" t="str">
        <f t="shared" si="34"/>
        <v>37196.381</v>
      </c>
      <c r="H383" s="78">
        <f t="shared" si="35"/>
        <v>-11239</v>
      </c>
      <c r="I383" s="87" t="s">
        <v>1441</v>
      </c>
      <c r="J383" s="88" t="s">
        <v>1442</v>
      </c>
      <c r="K383" s="87">
        <v>-11239</v>
      </c>
      <c r="L383" s="87" t="s">
        <v>358</v>
      </c>
      <c r="M383" s="88" t="s">
        <v>297</v>
      </c>
      <c r="N383" s="88"/>
      <c r="O383" s="89" t="s">
        <v>1440</v>
      </c>
      <c r="P383" s="89" t="s">
        <v>63</v>
      </c>
    </row>
    <row r="384" spans="1:16">
      <c r="A384" s="78" t="str">
        <f t="shared" si="30"/>
        <v> AA 18.332 </v>
      </c>
      <c r="B384" s="16" t="str">
        <f t="shared" si="31"/>
        <v>I</v>
      </c>
      <c r="C384" s="78">
        <f t="shared" si="32"/>
        <v>37196.383000000002</v>
      </c>
      <c r="D384" t="str">
        <f t="shared" si="33"/>
        <v>vis</v>
      </c>
      <c r="E384">
        <f>VLOOKUP(C384,Active!C$21:E$951,3,FALSE)</f>
        <v>-11238.994359222761</v>
      </c>
      <c r="F384" s="16" t="s">
        <v>287</v>
      </c>
      <c r="G384" t="str">
        <f t="shared" si="34"/>
        <v>37196.383</v>
      </c>
      <c r="H384" s="78">
        <f t="shared" si="35"/>
        <v>-11239</v>
      </c>
      <c r="I384" s="87" t="s">
        <v>1443</v>
      </c>
      <c r="J384" s="88" t="s">
        <v>1444</v>
      </c>
      <c r="K384" s="87">
        <v>-11239</v>
      </c>
      <c r="L384" s="87" t="s">
        <v>296</v>
      </c>
      <c r="M384" s="88" t="s">
        <v>297</v>
      </c>
      <c r="N384" s="88"/>
      <c r="O384" s="89" t="s">
        <v>1445</v>
      </c>
      <c r="P384" s="89" t="s">
        <v>65</v>
      </c>
    </row>
    <row r="385" spans="1:16">
      <c r="A385" s="78" t="str">
        <f t="shared" si="30"/>
        <v> EBC 1-32 </v>
      </c>
      <c r="B385" s="16" t="str">
        <f t="shared" si="31"/>
        <v>I</v>
      </c>
      <c r="C385" s="78">
        <f t="shared" si="32"/>
        <v>37196.391000000003</v>
      </c>
      <c r="D385" t="str">
        <f t="shared" si="33"/>
        <v>vis</v>
      </c>
      <c r="E385">
        <f>VLOOKUP(C385,Active!C$21:E$951,3,FALSE)</f>
        <v>-11238.983120375908</v>
      </c>
      <c r="F385" s="16" t="s">
        <v>287</v>
      </c>
      <c r="G385" t="str">
        <f t="shared" si="34"/>
        <v>37196.391</v>
      </c>
      <c r="H385" s="78">
        <f t="shared" si="35"/>
        <v>-11239</v>
      </c>
      <c r="I385" s="87" t="s">
        <v>1446</v>
      </c>
      <c r="J385" s="88" t="s">
        <v>1447</v>
      </c>
      <c r="K385" s="87">
        <v>-11239</v>
      </c>
      <c r="L385" s="87" t="s">
        <v>1341</v>
      </c>
      <c r="M385" s="88" t="s">
        <v>297</v>
      </c>
      <c r="N385" s="88"/>
      <c r="O385" s="89" t="s">
        <v>1448</v>
      </c>
      <c r="P385" s="89" t="s">
        <v>63</v>
      </c>
    </row>
    <row r="386" spans="1:16">
      <c r="A386" s="78" t="str">
        <f t="shared" si="30"/>
        <v> AN 288.72 </v>
      </c>
      <c r="B386" s="16" t="str">
        <f t="shared" si="31"/>
        <v>I</v>
      </c>
      <c r="C386" s="78">
        <f t="shared" si="32"/>
        <v>37270.402999999998</v>
      </c>
      <c r="D386" t="str">
        <f t="shared" si="33"/>
        <v>vis</v>
      </c>
      <c r="E386">
        <f>VLOOKUP(C386,Active!C$21:E$951,3,FALSE)</f>
        <v>-11135.006928749081</v>
      </c>
      <c r="F386" s="16" t="s">
        <v>287</v>
      </c>
      <c r="G386" t="str">
        <f t="shared" si="34"/>
        <v>37270.403</v>
      </c>
      <c r="H386" s="78">
        <f t="shared" si="35"/>
        <v>-11135</v>
      </c>
      <c r="I386" s="87" t="s">
        <v>1449</v>
      </c>
      <c r="J386" s="88" t="s">
        <v>1450</v>
      </c>
      <c r="K386" s="87">
        <v>-11135</v>
      </c>
      <c r="L386" s="87" t="s">
        <v>448</v>
      </c>
      <c r="M386" s="88" t="s">
        <v>297</v>
      </c>
      <c r="N386" s="88"/>
      <c r="O386" s="89" t="s">
        <v>1451</v>
      </c>
      <c r="P386" s="89" t="s">
        <v>66</v>
      </c>
    </row>
    <row r="387" spans="1:16">
      <c r="A387" s="78" t="str">
        <f t="shared" si="30"/>
        <v> AN 288.72 </v>
      </c>
      <c r="B387" s="16" t="str">
        <f t="shared" si="31"/>
        <v>I</v>
      </c>
      <c r="C387" s="78">
        <f t="shared" si="32"/>
        <v>37270.406000000003</v>
      </c>
      <c r="D387" t="str">
        <f t="shared" si="33"/>
        <v>vis</v>
      </c>
      <c r="E387">
        <f>VLOOKUP(C387,Active!C$21:E$951,3,FALSE)</f>
        <v>-11135.002714181506</v>
      </c>
      <c r="F387" s="16" t="s">
        <v>287</v>
      </c>
      <c r="G387" t="str">
        <f t="shared" si="34"/>
        <v>37270.406</v>
      </c>
      <c r="H387" s="78">
        <f t="shared" si="35"/>
        <v>-11135</v>
      </c>
      <c r="I387" s="87" t="s">
        <v>1452</v>
      </c>
      <c r="J387" s="88" t="s">
        <v>1453</v>
      </c>
      <c r="K387" s="87">
        <v>-11135</v>
      </c>
      <c r="L387" s="87" t="s">
        <v>364</v>
      </c>
      <c r="M387" s="88" t="s">
        <v>297</v>
      </c>
      <c r="N387" s="88"/>
      <c r="O387" s="89" t="s">
        <v>1454</v>
      </c>
      <c r="P387" s="89" t="s">
        <v>66</v>
      </c>
    </row>
    <row r="388" spans="1:16">
      <c r="A388" s="78" t="str">
        <f t="shared" si="30"/>
        <v> AA 17.62 </v>
      </c>
      <c r="B388" s="16" t="str">
        <f t="shared" si="31"/>
        <v>I</v>
      </c>
      <c r="C388" s="78">
        <f t="shared" si="32"/>
        <v>37517.400999999998</v>
      </c>
      <c r="D388" t="str">
        <f t="shared" si="33"/>
        <v>vis</v>
      </c>
      <c r="E388">
        <f>VLOOKUP(C388,Active!C$21:E$951,3,FALSE)</f>
        <v>-10788.01034198687</v>
      </c>
      <c r="F388" s="16" t="s">
        <v>287</v>
      </c>
      <c r="G388" t="str">
        <f t="shared" si="34"/>
        <v>37517.401</v>
      </c>
      <c r="H388" s="78">
        <f t="shared" si="35"/>
        <v>-10788</v>
      </c>
      <c r="I388" s="87" t="s">
        <v>1455</v>
      </c>
      <c r="J388" s="88" t="s">
        <v>1456</v>
      </c>
      <c r="K388" s="87">
        <v>-10788</v>
      </c>
      <c r="L388" s="87" t="s">
        <v>884</v>
      </c>
      <c r="M388" s="88" t="s">
        <v>297</v>
      </c>
      <c r="N388" s="88"/>
      <c r="O388" s="89" t="s">
        <v>1457</v>
      </c>
      <c r="P388" s="89" t="s">
        <v>64</v>
      </c>
    </row>
    <row r="389" spans="1:16">
      <c r="A389" s="78" t="str">
        <f t="shared" si="30"/>
        <v> AA 17.62 </v>
      </c>
      <c r="B389" s="16" t="str">
        <f t="shared" si="31"/>
        <v>I</v>
      </c>
      <c r="C389" s="78">
        <f t="shared" si="32"/>
        <v>37517.404999999999</v>
      </c>
      <c r="D389" t="str">
        <f t="shared" si="33"/>
        <v>vis</v>
      </c>
      <c r="E389">
        <f>VLOOKUP(C389,Active!C$21:E$951,3,FALSE)</f>
        <v>-10788.004722563444</v>
      </c>
      <c r="F389" s="16" t="s">
        <v>287</v>
      </c>
      <c r="G389" t="str">
        <f t="shared" si="34"/>
        <v>37517.405</v>
      </c>
      <c r="H389" s="78">
        <f t="shared" si="35"/>
        <v>-10788</v>
      </c>
      <c r="I389" s="87" t="s">
        <v>1458</v>
      </c>
      <c r="J389" s="88" t="s">
        <v>1459</v>
      </c>
      <c r="K389" s="87">
        <v>-10788</v>
      </c>
      <c r="L389" s="87" t="s">
        <v>317</v>
      </c>
      <c r="M389" s="88" t="s">
        <v>297</v>
      </c>
      <c r="N389" s="88"/>
      <c r="O389" s="89" t="s">
        <v>1460</v>
      </c>
      <c r="P389" s="89" t="s">
        <v>64</v>
      </c>
    </row>
    <row r="390" spans="1:16">
      <c r="A390" s="78" t="str">
        <f t="shared" si="30"/>
        <v> AA 17.62 </v>
      </c>
      <c r="B390" s="16" t="str">
        <f t="shared" si="31"/>
        <v>I</v>
      </c>
      <c r="C390" s="78">
        <f t="shared" si="32"/>
        <v>37517.410000000003</v>
      </c>
      <c r="D390" t="str">
        <f t="shared" si="33"/>
        <v>vis</v>
      </c>
      <c r="E390">
        <f>VLOOKUP(C390,Active!C$21:E$951,3,FALSE)</f>
        <v>-10787.997698284156</v>
      </c>
      <c r="F390" s="16" t="s">
        <v>287</v>
      </c>
      <c r="G390" t="str">
        <f t="shared" si="34"/>
        <v>37517.410</v>
      </c>
      <c r="H390" s="78">
        <f t="shared" si="35"/>
        <v>-10788</v>
      </c>
      <c r="I390" s="87" t="s">
        <v>1461</v>
      </c>
      <c r="J390" s="88" t="s">
        <v>1462</v>
      </c>
      <c r="K390" s="87">
        <v>-10788</v>
      </c>
      <c r="L390" s="87" t="s">
        <v>358</v>
      </c>
      <c r="M390" s="88" t="s">
        <v>297</v>
      </c>
      <c r="N390" s="88"/>
      <c r="O390" s="89" t="s">
        <v>1463</v>
      </c>
      <c r="P390" s="89" t="s">
        <v>64</v>
      </c>
    </row>
    <row r="391" spans="1:16">
      <c r="A391" s="78" t="str">
        <f t="shared" si="30"/>
        <v> AA 17.62 </v>
      </c>
      <c r="B391" s="16" t="str">
        <f t="shared" si="31"/>
        <v>I</v>
      </c>
      <c r="C391" s="78">
        <f t="shared" si="32"/>
        <v>37517.413999999997</v>
      </c>
      <c r="D391" t="str">
        <f t="shared" si="33"/>
        <v>vis</v>
      </c>
      <c r="E391">
        <f>VLOOKUP(C391,Active!C$21:E$951,3,FALSE)</f>
        <v>-10787.992078860741</v>
      </c>
      <c r="F391" s="16" t="s">
        <v>287</v>
      </c>
      <c r="G391" t="str">
        <f t="shared" si="34"/>
        <v>37517.414</v>
      </c>
      <c r="H391" s="78">
        <f t="shared" si="35"/>
        <v>-10788</v>
      </c>
      <c r="I391" s="87" t="s">
        <v>1464</v>
      </c>
      <c r="J391" s="88" t="s">
        <v>1465</v>
      </c>
      <c r="K391" s="87">
        <v>-10788</v>
      </c>
      <c r="L391" s="87" t="s">
        <v>302</v>
      </c>
      <c r="M391" s="88" t="s">
        <v>297</v>
      </c>
      <c r="N391" s="88"/>
      <c r="O391" s="89" t="s">
        <v>1448</v>
      </c>
      <c r="P391" s="89" t="s">
        <v>64</v>
      </c>
    </row>
    <row r="392" spans="1:16">
      <c r="A392" s="78" t="str">
        <f t="shared" si="30"/>
        <v> AA 17.275 </v>
      </c>
      <c r="B392" s="16" t="str">
        <f t="shared" si="31"/>
        <v>I</v>
      </c>
      <c r="C392" s="78">
        <f t="shared" si="32"/>
        <v>37522.3946</v>
      </c>
      <c r="D392" t="str">
        <f t="shared" si="33"/>
        <v>vis</v>
      </c>
      <c r="E392">
        <f>VLOOKUP(C392,Active!C$21:E$951,3,FALSE)</f>
        <v>-10780.995053783497</v>
      </c>
      <c r="F392" s="16" t="s">
        <v>287</v>
      </c>
      <c r="G392" t="str">
        <f t="shared" si="34"/>
        <v>37522.3946</v>
      </c>
      <c r="H392" s="78">
        <f t="shared" si="35"/>
        <v>-10781</v>
      </c>
      <c r="I392" s="87" t="s">
        <v>1466</v>
      </c>
      <c r="J392" s="88" t="s">
        <v>1467</v>
      </c>
      <c r="K392" s="87">
        <v>-10781</v>
      </c>
      <c r="L392" s="87" t="s">
        <v>1468</v>
      </c>
      <c r="M392" s="88" t="s">
        <v>328</v>
      </c>
      <c r="N392" s="88" t="s">
        <v>329</v>
      </c>
      <c r="O392" s="89" t="s">
        <v>1392</v>
      </c>
      <c r="P392" s="89" t="s">
        <v>67</v>
      </c>
    </row>
    <row r="393" spans="1:16">
      <c r="A393" s="78" t="str">
        <f t="shared" si="30"/>
        <v> AA 17.275 </v>
      </c>
      <c r="B393" s="16" t="str">
        <f t="shared" si="31"/>
        <v>II</v>
      </c>
      <c r="C393" s="78">
        <f t="shared" si="32"/>
        <v>37523.462</v>
      </c>
      <c r="D393" t="str">
        <f t="shared" si="33"/>
        <v>vis</v>
      </c>
      <c r="E393">
        <f>VLOOKUP(C393,Active!C$21:E$951,3,FALSE)</f>
        <v>-10779.495510642622</v>
      </c>
      <c r="F393" s="16" t="s">
        <v>287</v>
      </c>
      <c r="G393" t="str">
        <f t="shared" si="34"/>
        <v>37523.4620</v>
      </c>
      <c r="H393" s="78">
        <f t="shared" si="35"/>
        <v>-10779.5</v>
      </c>
      <c r="I393" s="87" t="s">
        <v>1469</v>
      </c>
      <c r="J393" s="88" t="s">
        <v>1470</v>
      </c>
      <c r="K393" s="87">
        <v>-10779.5</v>
      </c>
      <c r="L393" s="87" t="s">
        <v>1471</v>
      </c>
      <c r="M393" s="88" t="s">
        <v>328</v>
      </c>
      <c r="N393" s="88" t="s">
        <v>329</v>
      </c>
      <c r="O393" s="89" t="s">
        <v>1392</v>
      </c>
      <c r="P393" s="89" t="s">
        <v>67</v>
      </c>
    </row>
    <row r="394" spans="1:16">
      <c r="A394" s="78" t="str">
        <f t="shared" si="30"/>
        <v> AA 17.275 </v>
      </c>
      <c r="B394" s="16" t="str">
        <f t="shared" si="31"/>
        <v>I</v>
      </c>
      <c r="C394" s="78">
        <f t="shared" si="32"/>
        <v>37527.3776</v>
      </c>
      <c r="D394" t="str">
        <f t="shared" si="33"/>
        <v>vis</v>
      </c>
      <c r="E394">
        <f>VLOOKUP(C394,Active!C$21:E$951,3,FALSE)</f>
        <v>-10773.994657052204</v>
      </c>
      <c r="F394" s="16" t="s">
        <v>287</v>
      </c>
      <c r="G394" t="str">
        <f t="shared" si="34"/>
        <v>37527.3776</v>
      </c>
      <c r="H394" s="78">
        <f t="shared" si="35"/>
        <v>-10774</v>
      </c>
      <c r="I394" s="87" t="s">
        <v>1472</v>
      </c>
      <c r="J394" s="88" t="s">
        <v>1473</v>
      </c>
      <c r="K394" s="87">
        <v>-10774</v>
      </c>
      <c r="L394" s="87" t="s">
        <v>1474</v>
      </c>
      <c r="M394" s="88" t="s">
        <v>328</v>
      </c>
      <c r="N394" s="88" t="s">
        <v>329</v>
      </c>
      <c r="O394" s="89" t="s">
        <v>1392</v>
      </c>
      <c r="P394" s="89" t="s">
        <v>67</v>
      </c>
    </row>
    <row r="395" spans="1:16">
      <c r="A395" s="78" t="str">
        <f t="shared" ref="A395:A458" si="36">P395</f>
        <v> AA 17.275 </v>
      </c>
      <c r="B395" s="16" t="str">
        <f t="shared" ref="B395:B458" si="37">IF(H395=INT(H395),"I","II")</f>
        <v>I</v>
      </c>
      <c r="C395" s="78">
        <f t="shared" ref="C395:C458" si="38">1*G395</f>
        <v>37544.461000000003</v>
      </c>
      <c r="D395" t="str">
        <f t="shared" ref="D395:D458" si="39">VLOOKUP(F395,I$1:J$5,2,FALSE)</f>
        <v>vis</v>
      </c>
      <c r="E395">
        <f>VLOOKUP(C395,Active!C$21:E$951,3,FALSE)</f>
        <v>-10749.99494251891</v>
      </c>
      <c r="F395" s="16" t="s">
        <v>287</v>
      </c>
      <c r="G395" t="str">
        <f t="shared" ref="G395:G458" si="40">MID(I395,3,LEN(I395)-3)</f>
        <v>37544.4610</v>
      </c>
      <c r="H395" s="78">
        <f t="shared" ref="H395:H458" si="41">1*K395</f>
        <v>-10750</v>
      </c>
      <c r="I395" s="87" t="s">
        <v>1475</v>
      </c>
      <c r="J395" s="88" t="s">
        <v>1476</v>
      </c>
      <c r="K395" s="87">
        <v>-10750</v>
      </c>
      <c r="L395" s="87" t="s">
        <v>1477</v>
      </c>
      <c r="M395" s="88" t="s">
        <v>328</v>
      </c>
      <c r="N395" s="88" t="s">
        <v>329</v>
      </c>
      <c r="O395" s="89" t="s">
        <v>1392</v>
      </c>
      <c r="P395" s="89" t="s">
        <v>67</v>
      </c>
    </row>
    <row r="396" spans="1:16">
      <c r="A396" s="78" t="str">
        <f t="shared" si="36"/>
        <v> AA 17.62 </v>
      </c>
      <c r="B396" s="16" t="str">
        <f t="shared" si="37"/>
        <v>I</v>
      </c>
      <c r="C396" s="78">
        <f t="shared" si="38"/>
        <v>37556.540999999997</v>
      </c>
      <c r="D396" t="str">
        <f t="shared" si="39"/>
        <v>vis</v>
      </c>
      <c r="E396">
        <f>VLOOKUP(C396,Active!C$21:E$951,3,FALSE)</f>
        <v>-10733.024283776387</v>
      </c>
      <c r="F396" s="16" t="s">
        <v>287</v>
      </c>
      <c r="G396" t="str">
        <f t="shared" si="40"/>
        <v>37556.541</v>
      </c>
      <c r="H396" s="78">
        <f t="shared" si="41"/>
        <v>-10733</v>
      </c>
      <c r="I396" s="87" t="s">
        <v>1478</v>
      </c>
      <c r="J396" s="88" t="s">
        <v>1479</v>
      </c>
      <c r="K396" s="87">
        <v>-10733</v>
      </c>
      <c r="L396" s="87" t="s">
        <v>1480</v>
      </c>
      <c r="M396" s="88" t="s">
        <v>297</v>
      </c>
      <c r="N396" s="88"/>
      <c r="O396" s="89" t="s">
        <v>1457</v>
      </c>
      <c r="P396" s="89" t="s">
        <v>64</v>
      </c>
    </row>
    <row r="397" spans="1:16">
      <c r="A397" s="78" t="str">
        <f t="shared" si="36"/>
        <v> AA 17.275 </v>
      </c>
      <c r="B397" s="16" t="str">
        <f t="shared" si="37"/>
        <v>I</v>
      </c>
      <c r="C397" s="78">
        <f t="shared" si="38"/>
        <v>37559.409599999999</v>
      </c>
      <c r="D397" t="str">
        <f t="shared" si="39"/>
        <v>vis</v>
      </c>
      <c r="E397">
        <f>VLOOKUP(C397,Active!C$21:E$951,3,FALSE)</f>
        <v>-10728.994314267376</v>
      </c>
      <c r="F397" s="16" t="s">
        <v>287</v>
      </c>
      <c r="G397" t="str">
        <f t="shared" si="40"/>
        <v>37559.4096</v>
      </c>
      <c r="H397" s="78">
        <f t="shared" si="41"/>
        <v>-10729</v>
      </c>
      <c r="I397" s="87" t="s">
        <v>1481</v>
      </c>
      <c r="J397" s="88" t="s">
        <v>1482</v>
      </c>
      <c r="K397" s="87">
        <v>-10729</v>
      </c>
      <c r="L397" s="87" t="s">
        <v>1483</v>
      </c>
      <c r="M397" s="88" t="s">
        <v>328</v>
      </c>
      <c r="N397" s="88" t="s">
        <v>329</v>
      </c>
      <c r="O397" s="89" t="s">
        <v>1392</v>
      </c>
      <c r="P397" s="89" t="s">
        <v>67</v>
      </c>
    </row>
    <row r="398" spans="1:16">
      <c r="A398" s="78" t="str">
        <f t="shared" si="36"/>
        <v>BAVM 15 </v>
      </c>
      <c r="B398" s="16" t="str">
        <f t="shared" si="37"/>
        <v>I</v>
      </c>
      <c r="C398" s="78">
        <f t="shared" si="38"/>
        <v>37626.319000000003</v>
      </c>
      <c r="D398" t="str">
        <f t="shared" si="39"/>
        <v>vis</v>
      </c>
      <c r="E398">
        <f>VLOOKUP(C398,Active!C$21:E$951,3,FALSE)</f>
        <v>-10634.996251844568</v>
      </c>
      <c r="F398" s="16" t="s">
        <v>287</v>
      </c>
      <c r="G398" t="str">
        <f t="shared" si="40"/>
        <v>37626.319</v>
      </c>
      <c r="H398" s="78">
        <f t="shared" si="41"/>
        <v>-10635</v>
      </c>
      <c r="I398" s="87" t="s">
        <v>1484</v>
      </c>
      <c r="J398" s="88" t="s">
        <v>1485</v>
      </c>
      <c r="K398" s="87">
        <v>-10635</v>
      </c>
      <c r="L398" s="87" t="s">
        <v>414</v>
      </c>
      <c r="M398" s="88" t="s">
        <v>297</v>
      </c>
      <c r="N398" s="88"/>
      <c r="O398" s="89" t="s">
        <v>1486</v>
      </c>
      <c r="P398" s="90" t="s">
        <v>69</v>
      </c>
    </row>
    <row r="399" spans="1:16">
      <c r="A399" s="78" t="str">
        <f t="shared" si="36"/>
        <v> MVS 3.170 </v>
      </c>
      <c r="B399" s="16" t="str">
        <f t="shared" si="37"/>
        <v>I</v>
      </c>
      <c r="C399" s="78">
        <f t="shared" si="38"/>
        <v>37668.315999999999</v>
      </c>
      <c r="D399" t="str">
        <f t="shared" si="39"/>
        <v>vis</v>
      </c>
      <c r="E399">
        <f>VLOOKUP(C399,Active!C$21:E$951,3,FALSE)</f>
        <v>-10575.996520453013</v>
      </c>
      <c r="F399" s="16" t="s">
        <v>287</v>
      </c>
      <c r="G399" t="str">
        <f t="shared" si="40"/>
        <v>37668.316</v>
      </c>
      <c r="H399" s="78">
        <f t="shared" si="41"/>
        <v>-10576</v>
      </c>
      <c r="I399" s="87" t="s">
        <v>1487</v>
      </c>
      <c r="J399" s="88" t="s">
        <v>1488</v>
      </c>
      <c r="K399" s="87">
        <v>-10576</v>
      </c>
      <c r="L399" s="87" t="s">
        <v>358</v>
      </c>
      <c r="M399" s="88" t="s">
        <v>1332</v>
      </c>
      <c r="N399" s="88"/>
      <c r="O399" s="89" t="s">
        <v>1423</v>
      </c>
      <c r="P399" s="89" t="s">
        <v>60</v>
      </c>
    </row>
    <row r="400" spans="1:16">
      <c r="A400" s="78" t="str">
        <f t="shared" si="36"/>
        <v> MVS 3.170 </v>
      </c>
      <c r="B400" s="16" t="str">
        <f t="shared" si="37"/>
        <v>I</v>
      </c>
      <c r="C400" s="78">
        <f t="shared" si="38"/>
        <v>37870.476000000002</v>
      </c>
      <c r="D400" t="str">
        <f t="shared" si="39"/>
        <v>vis</v>
      </c>
      <c r="E400">
        <f>VLOOKUP(C400,Active!C$21:E$951,3,FALSE)</f>
        <v>-10291.990860569735</v>
      </c>
      <c r="F400" s="16" t="s">
        <v>287</v>
      </c>
      <c r="G400" t="str">
        <f t="shared" si="40"/>
        <v>37870.476</v>
      </c>
      <c r="H400" s="78">
        <f t="shared" si="41"/>
        <v>-10292</v>
      </c>
      <c r="I400" s="87" t="s">
        <v>1489</v>
      </c>
      <c r="J400" s="88" t="s">
        <v>1490</v>
      </c>
      <c r="K400" s="87">
        <v>-10292</v>
      </c>
      <c r="L400" s="87" t="s">
        <v>663</v>
      </c>
      <c r="M400" s="88" t="s">
        <v>1332</v>
      </c>
      <c r="N400" s="88"/>
      <c r="O400" s="89" t="s">
        <v>1423</v>
      </c>
      <c r="P400" s="89" t="s">
        <v>60</v>
      </c>
    </row>
    <row r="401" spans="1:16">
      <c r="A401" s="78" t="str">
        <f t="shared" si="36"/>
        <v> MVS 3.170 </v>
      </c>
      <c r="B401" s="16" t="str">
        <f t="shared" si="37"/>
        <v>I</v>
      </c>
      <c r="C401" s="78">
        <f t="shared" si="38"/>
        <v>37907.491999999998</v>
      </c>
      <c r="D401" t="str">
        <f t="shared" si="39"/>
        <v>vis</v>
      </c>
      <c r="E401">
        <f>VLOOKUP(C401,Active!C$21:E$951,3,FALSE)</f>
        <v>-10239.988716197762</v>
      </c>
      <c r="F401" s="16" t="s">
        <v>287</v>
      </c>
      <c r="G401" t="str">
        <f t="shared" si="40"/>
        <v>37907.492</v>
      </c>
      <c r="H401" s="78">
        <f t="shared" si="41"/>
        <v>-10240</v>
      </c>
      <c r="I401" s="87" t="s">
        <v>1491</v>
      </c>
      <c r="J401" s="88" t="s">
        <v>1492</v>
      </c>
      <c r="K401" s="87">
        <v>-10240</v>
      </c>
      <c r="L401" s="87" t="s">
        <v>322</v>
      </c>
      <c r="M401" s="88" t="s">
        <v>1332</v>
      </c>
      <c r="N401" s="88"/>
      <c r="O401" s="89" t="s">
        <v>1423</v>
      </c>
      <c r="P401" s="89" t="s">
        <v>60</v>
      </c>
    </row>
    <row r="402" spans="1:16">
      <c r="A402" s="78" t="str">
        <f t="shared" si="36"/>
        <v> AN 288.72 </v>
      </c>
      <c r="B402" s="16" t="str">
        <f t="shared" si="37"/>
        <v>I</v>
      </c>
      <c r="C402" s="78">
        <f t="shared" si="38"/>
        <v>37932.396000000001</v>
      </c>
      <c r="D402" t="str">
        <f t="shared" si="39"/>
        <v>vis</v>
      </c>
      <c r="E402">
        <f>VLOOKUP(C402,Active!C$21:E$951,3,FALSE)</f>
        <v>-10205.002185955707</v>
      </c>
      <c r="F402" s="16" t="str">
        <f>LEFT(M402,1)</f>
        <v>V</v>
      </c>
      <c r="G402" t="str">
        <f t="shared" si="40"/>
        <v>37932.396</v>
      </c>
      <c r="H402" s="78">
        <f t="shared" si="41"/>
        <v>-10205</v>
      </c>
      <c r="I402" s="87" t="s">
        <v>1493</v>
      </c>
      <c r="J402" s="88" t="s">
        <v>1494</v>
      </c>
      <c r="K402" s="87">
        <v>-10205</v>
      </c>
      <c r="L402" s="87" t="s">
        <v>364</v>
      </c>
      <c r="M402" s="88" t="s">
        <v>297</v>
      </c>
      <c r="N402" s="88"/>
      <c r="O402" s="89" t="s">
        <v>1454</v>
      </c>
      <c r="P402" s="89" t="s">
        <v>66</v>
      </c>
    </row>
    <row r="403" spans="1:16">
      <c r="A403" s="78" t="str">
        <f t="shared" si="36"/>
        <v> AN 288.72 </v>
      </c>
      <c r="B403" s="16" t="str">
        <f t="shared" si="37"/>
        <v>I</v>
      </c>
      <c r="C403" s="78">
        <f t="shared" si="38"/>
        <v>37932.398000000001</v>
      </c>
      <c r="D403" t="str">
        <f t="shared" si="39"/>
        <v>vis</v>
      </c>
      <c r="E403">
        <f>VLOOKUP(C403,Active!C$21:E$951,3,FALSE)</f>
        <v>-10204.999376243995</v>
      </c>
      <c r="F403" s="16" t="str">
        <f>LEFT(M403,1)</f>
        <v>V</v>
      </c>
      <c r="G403" t="str">
        <f t="shared" si="40"/>
        <v>37932.398</v>
      </c>
      <c r="H403" s="78">
        <f t="shared" si="41"/>
        <v>-10205</v>
      </c>
      <c r="I403" s="87" t="s">
        <v>1495</v>
      </c>
      <c r="J403" s="88" t="s">
        <v>1496</v>
      </c>
      <c r="K403" s="87">
        <v>-10205</v>
      </c>
      <c r="L403" s="87" t="s">
        <v>398</v>
      </c>
      <c r="M403" s="88" t="s">
        <v>297</v>
      </c>
      <c r="N403" s="88"/>
      <c r="O403" s="89" t="s">
        <v>1451</v>
      </c>
      <c r="P403" s="89" t="s">
        <v>66</v>
      </c>
    </row>
    <row r="404" spans="1:16">
      <c r="A404" s="78" t="str">
        <f t="shared" si="36"/>
        <v> MVS 3.170 </v>
      </c>
      <c r="B404" s="16" t="str">
        <f t="shared" si="37"/>
        <v>I</v>
      </c>
      <c r="C404" s="78">
        <f t="shared" si="38"/>
        <v>37932.406000000003</v>
      </c>
      <c r="D404" t="str">
        <f t="shared" si="39"/>
        <v>pg</v>
      </c>
      <c r="E404">
        <f>VLOOKUP(C404,Active!C$21:E$951,3,FALSE)</f>
        <v>-10204.988137397142</v>
      </c>
      <c r="F404" s="16" t="str">
        <f>LEFT(M404,1)</f>
        <v>P</v>
      </c>
      <c r="G404" t="str">
        <f t="shared" si="40"/>
        <v>37932.406</v>
      </c>
      <c r="H404" s="78">
        <f t="shared" si="41"/>
        <v>-10205</v>
      </c>
      <c r="I404" s="87" t="s">
        <v>1497</v>
      </c>
      <c r="J404" s="88" t="s">
        <v>1498</v>
      </c>
      <c r="K404" s="87">
        <v>-10205</v>
      </c>
      <c r="L404" s="87" t="s">
        <v>322</v>
      </c>
      <c r="M404" s="88" t="s">
        <v>1332</v>
      </c>
      <c r="N404" s="88"/>
      <c r="O404" s="89" t="s">
        <v>1423</v>
      </c>
      <c r="P404" s="89" t="s">
        <v>60</v>
      </c>
    </row>
    <row r="405" spans="1:16">
      <c r="A405" s="78" t="str">
        <f t="shared" si="36"/>
        <v>BAVM 15 </v>
      </c>
      <c r="B405" s="16" t="str">
        <f t="shared" si="37"/>
        <v>I</v>
      </c>
      <c r="C405" s="78">
        <f t="shared" si="38"/>
        <v>37934.536999999997</v>
      </c>
      <c r="D405" t="str">
        <f t="shared" si="39"/>
        <v>vis</v>
      </c>
      <c r="E405">
        <f>VLOOKUP(C405,Active!C$21:E$951,3,FALSE)</f>
        <v>-10201.994389567653</v>
      </c>
      <c r="F405" s="16" t="str">
        <f>LEFT(M405,1)</f>
        <v>V</v>
      </c>
      <c r="G405" t="str">
        <f t="shared" si="40"/>
        <v>37934.537</v>
      </c>
      <c r="H405" s="78">
        <f t="shared" si="41"/>
        <v>-10202</v>
      </c>
      <c r="I405" s="87" t="s">
        <v>1499</v>
      </c>
      <c r="J405" s="88" t="s">
        <v>1500</v>
      </c>
      <c r="K405" s="87">
        <v>-10202</v>
      </c>
      <c r="L405" s="87" t="s">
        <v>296</v>
      </c>
      <c r="M405" s="88" t="s">
        <v>297</v>
      </c>
      <c r="N405" s="88"/>
      <c r="O405" s="89" t="s">
        <v>1501</v>
      </c>
      <c r="P405" s="90" t="s">
        <v>69</v>
      </c>
    </row>
    <row r="406" spans="1:16">
      <c r="A406" s="78" t="str">
        <f t="shared" si="36"/>
        <v>BAVM 15 </v>
      </c>
      <c r="B406" s="16" t="str">
        <f t="shared" si="37"/>
        <v>I</v>
      </c>
      <c r="C406" s="78">
        <f t="shared" si="38"/>
        <v>37934.542000000001</v>
      </c>
      <c r="D406" t="str">
        <f t="shared" si="39"/>
        <v>vis</v>
      </c>
      <c r="E406">
        <f>VLOOKUP(C406,Active!C$21:E$951,3,FALSE)</f>
        <v>-10201.987365288367</v>
      </c>
      <c r="F406" s="16" t="str">
        <f>LEFT(M406,1)</f>
        <v>V</v>
      </c>
      <c r="G406" t="str">
        <f t="shared" si="40"/>
        <v>37934.542</v>
      </c>
      <c r="H406" s="78">
        <f t="shared" si="41"/>
        <v>-10202</v>
      </c>
      <c r="I406" s="87" t="s">
        <v>1502</v>
      </c>
      <c r="J406" s="88" t="s">
        <v>1503</v>
      </c>
      <c r="K406" s="87">
        <v>-10202</v>
      </c>
      <c r="L406" s="87" t="s">
        <v>313</v>
      </c>
      <c r="M406" s="88" t="s">
        <v>297</v>
      </c>
      <c r="N406" s="88"/>
      <c r="O406" s="89" t="s">
        <v>1504</v>
      </c>
      <c r="P406" s="90" t="s">
        <v>69</v>
      </c>
    </row>
    <row r="407" spans="1:16">
      <c r="A407" s="78" t="str">
        <f t="shared" si="36"/>
        <v>BAVM 15 </v>
      </c>
      <c r="B407" s="16" t="str">
        <f t="shared" si="37"/>
        <v>I</v>
      </c>
      <c r="C407" s="78">
        <f t="shared" si="38"/>
        <v>37944.504000000001</v>
      </c>
      <c r="D407" t="str">
        <f t="shared" si="39"/>
        <v>vis</v>
      </c>
      <c r="E407">
        <f>VLOOKUP(C407,Active!C$21:E$951,3,FALSE)</f>
        <v>-10187.992191249205</v>
      </c>
      <c r="F407" s="16" t="s">
        <v>287</v>
      </c>
      <c r="G407" t="str">
        <f t="shared" si="40"/>
        <v>37944.504</v>
      </c>
      <c r="H407" s="78">
        <f t="shared" si="41"/>
        <v>-10188</v>
      </c>
      <c r="I407" s="87" t="s">
        <v>1505</v>
      </c>
      <c r="J407" s="88" t="s">
        <v>1506</v>
      </c>
      <c r="K407" s="87">
        <v>-10188</v>
      </c>
      <c r="L407" s="87" t="s">
        <v>302</v>
      </c>
      <c r="M407" s="88" t="s">
        <v>297</v>
      </c>
      <c r="N407" s="88"/>
      <c r="O407" s="89" t="s">
        <v>1507</v>
      </c>
      <c r="P407" s="90" t="s">
        <v>69</v>
      </c>
    </row>
    <row r="408" spans="1:16">
      <c r="A408" s="78" t="str">
        <f t="shared" si="36"/>
        <v>BAVM 15 </v>
      </c>
      <c r="B408" s="16" t="str">
        <f t="shared" si="37"/>
        <v>I</v>
      </c>
      <c r="C408" s="78">
        <f t="shared" si="38"/>
        <v>37944.508000000002</v>
      </c>
      <c r="D408" t="str">
        <f t="shared" si="39"/>
        <v>vis</v>
      </c>
      <c r="E408">
        <f>VLOOKUP(C408,Active!C$21:E$951,3,FALSE)</f>
        <v>-10187.986571825779</v>
      </c>
      <c r="F408" s="16" t="s">
        <v>287</v>
      </c>
      <c r="G408" t="str">
        <f t="shared" si="40"/>
        <v>37944.508</v>
      </c>
      <c r="H408" s="78">
        <f t="shared" si="41"/>
        <v>-10188</v>
      </c>
      <c r="I408" s="87" t="s">
        <v>1508</v>
      </c>
      <c r="J408" s="88" t="s">
        <v>1509</v>
      </c>
      <c r="K408" s="87">
        <v>-10188</v>
      </c>
      <c r="L408" s="87" t="s">
        <v>374</v>
      </c>
      <c r="M408" s="88" t="s">
        <v>297</v>
      </c>
      <c r="N408" s="88"/>
      <c r="O408" s="89" t="s">
        <v>617</v>
      </c>
      <c r="P408" s="90" t="s">
        <v>69</v>
      </c>
    </row>
    <row r="409" spans="1:16">
      <c r="A409" s="78" t="str">
        <f t="shared" si="36"/>
        <v>BAVM 15 </v>
      </c>
      <c r="B409" s="16" t="str">
        <f t="shared" si="37"/>
        <v>I</v>
      </c>
      <c r="C409" s="78">
        <f t="shared" si="38"/>
        <v>37947.353999999999</v>
      </c>
      <c r="D409" t="str">
        <f t="shared" si="39"/>
        <v>vis</v>
      </c>
      <c r="E409">
        <f>VLOOKUP(C409,Active!C$21:E$951,3,FALSE)</f>
        <v>-10183.988352059123</v>
      </c>
      <c r="F409" s="16" t="s">
        <v>287</v>
      </c>
      <c r="G409" t="str">
        <f t="shared" si="40"/>
        <v>37947.354</v>
      </c>
      <c r="H409" s="78">
        <f t="shared" si="41"/>
        <v>-10184</v>
      </c>
      <c r="I409" s="87" t="s">
        <v>1510</v>
      </c>
      <c r="J409" s="88" t="s">
        <v>1511</v>
      </c>
      <c r="K409" s="87">
        <v>-10184</v>
      </c>
      <c r="L409" s="87" t="s">
        <v>322</v>
      </c>
      <c r="M409" s="88" t="s">
        <v>297</v>
      </c>
      <c r="N409" s="88"/>
      <c r="O409" s="89" t="s">
        <v>617</v>
      </c>
      <c r="P409" s="90" t="s">
        <v>69</v>
      </c>
    </row>
    <row r="410" spans="1:16">
      <c r="A410" s="78" t="str">
        <f t="shared" si="36"/>
        <v>BAVM 15 </v>
      </c>
      <c r="B410" s="16" t="str">
        <f t="shared" si="37"/>
        <v>I</v>
      </c>
      <c r="C410" s="78">
        <f t="shared" si="38"/>
        <v>37947.353999999999</v>
      </c>
      <c r="D410" t="str">
        <f t="shared" si="39"/>
        <v>vis</v>
      </c>
      <c r="E410">
        <f>VLOOKUP(C410,Active!C$21:E$951,3,FALSE)</f>
        <v>-10183.988352059123</v>
      </c>
      <c r="F410" s="16" t="s">
        <v>287</v>
      </c>
      <c r="G410" t="str">
        <f t="shared" si="40"/>
        <v>37947.354</v>
      </c>
      <c r="H410" s="78">
        <f t="shared" si="41"/>
        <v>-10184</v>
      </c>
      <c r="I410" s="87" t="s">
        <v>1510</v>
      </c>
      <c r="J410" s="88" t="s">
        <v>1511</v>
      </c>
      <c r="K410" s="87">
        <v>-10184</v>
      </c>
      <c r="L410" s="87" t="s">
        <v>322</v>
      </c>
      <c r="M410" s="88" t="s">
        <v>297</v>
      </c>
      <c r="N410" s="88"/>
      <c r="O410" s="89" t="s">
        <v>1512</v>
      </c>
      <c r="P410" s="90" t="s">
        <v>69</v>
      </c>
    </row>
    <row r="411" spans="1:16">
      <c r="A411" s="78" t="str">
        <f t="shared" si="36"/>
        <v> AA 17.62 </v>
      </c>
      <c r="B411" s="16" t="str">
        <f t="shared" si="37"/>
        <v>I</v>
      </c>
      <c r="C411" s="78">
        <f t="shared" si="38"/>
        <v>38253.428</v>
      </c>
      <c r="D411" t="str">
        <f t="shared" si="39"/>
        <v>vis</v>
      </c>
      <c r="E411">
        <f>VLOOKUP(C411,Active!C$21:E$951,3,FALSE)</f>
        <v>-9753.9985007378273</v>
      </c>
      <c r="F411" s="16" t="s">
        <v>287</v>
      </c>
      <c r="G411" t="str">
        <f t="shared" si="40"/>
        <v>38253.428</v>
      </c>
      <c r="H411" s="78">
        <f t="shared" si="41"/>
        <v>-9754</v>
      </c>
      <c r="I411" s="87" t="s">
        <v>1513</v>
      </c>
      <c r="J411" s="88" t="s">
        <v>1514</v>
      </c>
      <c r="K411" s="87">
        <v>-9754</v>
      </c>
      <c r="L411" s="87" t="s">
        <v>309</v>
      </c>
      <c r="M411" s="88" t="s">
        <v>297</v>
      </c>
      <c r="N411" s="88"/>
      <c r="O411" s="89" t="s">
        <v>323</v>
      </c>
      <c r="P411" s="89" t="s">
        <v>64</v>
      </c>
    </row>
    <row r="412" spans="1:16">
      <c r="A412" s="78" t="str">
        <f t="shared" si="36"/>
        <v> AA 17.62 </v>
      </c>
      <c r="B412" s="16" t="str">
        <f t="shared" si="37"/>
        <v>I</v>
      </c>
      <c r="C412" s="78">
        <f t="shared" si="38"/>
        <v>38253.428</v>
      </c>
      <c r="D412" t="str">
        <f t="shared" si="39"/>
        <v>vis</v>
      </c>
      <c r="E412">
        <f>VLOOKUP(C412,Active!C$21:E$951,3,FALSE)</f>
        <v>-9753.9985007378273</v>
      </c>
      <c r="F412" s="16" t="s">
        <v>287</v>
      </c>
      <c r="G412" t="str">
        <f t="shared" si="40"/>
        <v>38253.428</v>
      </c>
      <c r="H412" s="78">
        <f t="shared" si="41"/>
        <v>-9754</v>
      </c>
      <c r="I412" s="87" t="s">
        <v>1513</v>
      </c>
      <c r="J412" s="88" t="s">
        <v>1514</v>
      </c>
      <c r="K412" s="87">
        <v>-9754</v>
      </c>
      <c r="L412" s="87" t="s">
        <v>309</v>
      </c>
      <c r="M412" s="88" t="s">
        <v>297</v>
      </c>
      <c r="N412" s="88"/>
      <c r="O412" s="89" t="s">
        <v>1448</v>
      </c>
      <c r="P412" s="89" t="s">
        <v>64</v>
      </c>
    </row>
    <row r="413" spans="1:16">
      <c r="A413" s="78" t="str">
        <f t="shared" si="36"/>
        <v> AA 17.62 </v>
      </c>
      <c r="B413" s="16" t="str">
        <f t="shared" si="37"/>
        <v>I</v>
      </c>
      <c r="C413" s="78">
        <f t="shared" si="38"/>
        <v>38253.43</v>
      </c>
      <c r="D413" t="str">
        <f t="shared" si="39"/>
        <v>vis</v>
      </c>
      <c r="E413">
        <f>VLOOKUP(C413,Active!C$21:E$951,3,FALSE)</f>
        <v>-9753.9956910261135</v>
      </c>
      <c r="F413" s="16" t="s">
        <v>287</v>
      </c>
      <c r="G413" t="str">
        <f t="shared" si="40"/>
        <v>38253.430</v>
      </c>
      <c r="H413" s="78">
        <f t="shared" si="41"/>
        <v>-9754</v>
      </c>
      <c r="I413" s="87" t="s">
        <v>1515</v>
      </c>
      <c r="J413" s="88" t="s">
        <v>1516</v>
      </c>
      <c r="K413" s="87">
        <v>-9754</v>
      </c>
      <c r="L413" s="87" t="s">
        <v>414</v>
      </c>
      <c r="M413" s="88" t="s">
        <v>297</v>
      </c>
      <c r="N413" s="88"/>
      <c r="O413" s="89" t="s">
        <v>1517</v>
      </c>
      <c r="P413" s="89" t="s">
        <v>64</v>
      </c>
    </row>
    <row r="414" spans="1:16">
      <c r="A414" s="78" t="str">
        <f t="shared" si="36"/>
        <v> AA 17.62 </v>
      </c>
      <c r="B414" s="16" t="str">
        <f t="shared" si="37"/>
        <v>I</v>
      </c>
      <c r="C414" s="78">
        <f t="shared" si="38"/>
        <v>38253.434000000001</v>
      </c>
      <c r="D414" t="str">
        <f t="shared" si="39"/>
        <v>vis</v>
      </c>
      <c r="E414">
        <f>VLOOKUP(C414,Active!C$21:E$951,3,FALSE)</f>
        <v>-9753.9900716026877</v>
      </c>
      <c r="F414" s="16" t="s">
        <v>287</v>
      </c>
      <c r="G414" t="str">
        <f t="shared" si="40"/>
        <v>38253.434</v>
      </c>
      <c r="H414" s="78">
        <f t="shared" si="41"/>
        <v>-9754</v>
      </c>
      <c r="I414" s="87" t="s">
        <v>1518</v>
      </c>
      <c r="J414" s="88" t="s">
        <v>1519</v>
      </c>
      <c r="K414" s="87">
        <v>-9754</v>
      </c>
      <c r="L414" s="87" t="s">
        <v>663</v>
      </c>
      <c r="M414" s="88" t="s">
        <v>297</v>
      </c>
      <c r="N414" s="88"/>
      <c r="O414" s="89" t="s">
        <v>1520</v>
      </c>
      <c r="P414" s="89" t="s">
        <v>64</v>
      </c>
    </row>
    <row r="415" spans="1:16">
      <c r="A415" s="78" t="str">
        <f t="shared" si="36"/>
        <v> MVS 3.170 </v>
      </c>
      <c r="B415" s="16" t="str">
        <f t="shared" si="37"/>
        <v>I</v>
      </c>
      <c r="C415" s="78">
        <f t="shared" si="38"/>
        <v>38255.561000000002</v>
      </c>
      <c r="D415" t="str">
        <f t="shared" si="39"/>
        <v>vis</v>
      </c>
      <c r="E415">
        <f>VLOOKUP(C415,Active!C$21:E$951,3,FALSE)</f>
        <v>-9751.0019431966139</v>
      </c>
      <c r="F415" s="16" t="s">
        <v>287</v>
      </c>
      <c r="G415" t="str">
        <f t="shared" si="40"/>
        <v>38255.561</v>
      </c>
      <c r="H415" s="78">
        <f t="shared" si="41"/>
        <v>-9751</v>
      </c>
      <c r="I415" s="87" t="s">
        <v>1521</v>
      </c>
      <c r="J415" s="88" t="s">
        <v>1522</v>
      </c>
      <c r="K415" s="87">
        <v>-9751</v>
      </c>
      <c r="L415" s="87" t="s">
        <v>426</v>
      </c>
      <c r="M415" s="88" t="s">
        <v>1332</v>
      </c>
      <c r="N415" s="88"/>
      <c r="O415" s="89" t="s">
        <v>1423</v>
      </c>
      <c r="P415" s="89" t="s">
        <v>60</v>
      </c>
    </row>
    <row r="416" spans="1:16">
      <c r="A416" s="78" t="str">
        <f t="shared" si="36"/>
        <v> MVS 3.170 </v>
      </c>
      <c r="B416" s="16" t="str">
        <f t="shared" si="37"/>
        <v>I</v>
      </c>
      <c r="C416" s="78">
        <f t="shared" si="38"/>
        <v>38290.453000000001</v>
      </c>
      <c r="D416" t="str">
        <f t="shared" si="39"/>
        <v>vis</v>
      </c>
      <c r="E416">
        <f>VLOOKUP(C416,Active!C$21:E$951,3,FALSE)</f>
        <v>-9701.983712663141</v>
      </c>
      <c r="F416" s="16" t="s">
        <v>287</v>
      </c>
      <c r="G416" t="str">
        <f t="shared" si="40"/>
        <v>38290.453</v>
      </c>
      <c r="H416" s="78">
        <f t="shared" si="41"/>
        <v>-9702</v>
      </c>
      <c r="I416" s="87" t="s">
        <v>1523</v>
      </c>
      <c r="J416" s="88" t="s">
        <v>1524</v>
      </c>
      <c r="K416" s="87">
        <v>-9702</v>
      </c>
      <c r="L416" s="87" t="s">
        <v>1341</v>
      </c>
      <c r="M416" s="88" t="s">
        <v>1332</v>
      </c>
      <c r="N416" s="88"/>
      <c r="O416" s="89" t="s">
        <v>1423</v>
      </c>
      <c r="P416" s="89" t="s">
        <v>60</v>
      </c>
    </row>
    <row r="417" spans="1:16">
      <c r="A417" s="78" t="str">
        <f t="shared" si="36"/>
        <v> AN 288.72 </v>
      </c>
      <c r="B417" s="16" t="str">
        <f t="shared" si="37"/>
        <v>I</v>
      </c>
      <c r="C417" s="78">
        <f t="shared" si="38"/>
        <v>38322.478000000003</v>
      </c>
      <c r="D417" t="str">
        <f t="shared" si="39"/>
        <v>vis</v>
      </c>
      <c r="E417">
        <f>VLOOKUP(C417,Active!C$21:E$951,3,FALSE)</f>
        <v>-9656.9932038693023</v>
      </c>
      <c r="F417" s="16" t="s">
        <v>287</v>
      </c>
      <c r="G417" t="str">
        <f t="shared" si="40"/>
        <v>38322.478</v>
      </c>
      <c r="H417" s="78">
        <f t="shared" si="41"/>
        <v>-9657</v>
      </c>
      <c r="I417" s="87" t="s">
        <v>1525</v>
      </c>
      <c r="J417" s="88" t="s">
        <v>1526</v>
      </c>
      <c r="K417" s="87">
        <v>-9657</v>
      </c>
      <c r="L417" s="87" t="s">
        <v>354</v>
      </c>
      <c r="M417" s="88" t="s">
        <v>297</v>
      </c>
      <c r="N417" s="88"/>
      <c r="O417" s="89" t="s">
        <v>1527</v>
      </c>
      <c r="P417" s="89" t="s">
        <v>66</v>
      </c>
    </row>
    <row r="418" spans="1:16">
      <c r="A418" s="78" t="str">
        <f t="shared" si="36"/>
        <v>BAVM 18 </v>
      </c>
      <c r="B418" s="16" t="str">
        <f t="shared" si="37"/>
        <v>I</v>
      </c>
      <c r="C418" s="78">
        <f t="shared" si="38"/>
        <v>38399.362000000001</v>
      </c>
      <c r="D418" t="str">
        <f t="shared" si="39"/>
        <v>vis</v>
      </c>
      <c r="E418">
        <f>VLOOKUP(C418,Active!C$21:E$951,3,FALSE)</f>
        <v>-9548.9822662235511</v>
      </c>
      <c r="F418" s="16" t="s">
        <v>287</v>
      </c>
      <c r="G418" t="str">
        <f t="shared" si="40"/>
        <v>38399.362</v>
      </c>
      <c r="H418" s="78">
        <f t="shared" si="41"/>
        <v>-9549</v>
      </c>
      <c r="I418" s="87" t="s">
        <v>1528</v>
      </c>
      <c r="J418" s="88" t="s">
        <v>1529</v>
      </c>
      <c r="K418" s="87">
        <v>-9549</v>
      </c>
      <c r="L418" s="87" t="s">
        <v>1530</v>
      </c>
      <c r="M418" s="88" t="s">
        <v>297</v>
      </c>
      <c r="N418" s="88"/>
      <c r="O418" s="89" t="s">
        <v>1504</v>
      </c>
      <c r="P418" s="90" t="s">
        <v>70</v>
      </c>
    </row>
    <row r="419" spans="1:16">
      <c r="A419" s="78" t="str">
        <f t="shared" si="36"/>
        <v> MVS 3.170 </v>
      </c>
      <c r="B419" s="16" t="str">
        <f t="shared" si="37"/>
        <v>I</v>
      </c>
      <c r="C419" s="78">
        <f t="shared" si="38"/>
        <v>38591.527000000002</v>
      </c>
      <c r="D419" t="str">
        <f t="shared" si="39"/>
        <v>vis</v>
      </c>
      <c r="E419">
        <f>VLOOKUP(C419,Active!C$21:E$951,3,FALSE)</f>
        <v>-9279.018140622693</v>
      </c>
      <c r="F419" s="16" t="s">
        <v>287</v>
      </c>
      <c r="G419" t="str">
        <f t="shared" si="40"/>
        <v>38591.527</v>
      </c>
      <c r="H419" s="78">
        <f t="shared" si="41"/>
        <v>-9279</v>
      </c>
      <c r="I419" s="87" t="s">
        <v>1531</v>
      </c>
      <c r="J419" s="88" t="s">
        <v>1532</v>
      </c>
      <c r="K419" s="87">
        <v>-9279</v>
      </c>
      <c r="L419" s="87" t="s">
        <v>909</v>
      </c>
      <c r="M419" s="88" t="s">
        <v>1332</v>
      </c>
      <c r="N419" s="88"/>
      <c r="O419" s="89" t="s">
        <v>1423</v>
      </c>
      <c r="P419" s="89" t="s">
        <v>60</v>
      </c>
    </row>
    <row r="420" spans="1:16">
      <c r="A420" s="78" t="str">
        <f t="shared" si="36"/>
        <v> AA 17.275 </v>
      </c>
      <c r="B420" s="16" t="str">
        <f t="shared" si="37"/>
        <v>I</v>
      </c>
      <c r="C420" s="78">
        <f t="shared" si="38"/>
        <v>39006.532399999996</v>
      </c>
      <c r="D420" t="str">
        <f t="shared" si="39"/>
        <v>vis</v>
      </c>
      <c r="E420">
        <f>VLOOKUP(C420,Active!C$21:E$951,3,FALSE)</f>
        <v>-8695.9953740906385</v>
      </c>
      <c r="F420" s="16" t="s">
        <v>287</v>
      </c>
      <c r="G420" t="str">
        <f t="shared" si="40"/>
        <v>39006.5324</v>
      </c>
      <c r="H420" s="78">
        <f t="shared" si="41"/>
        <v>-8696</v>
      </c>
      <c r="I420" s="87" t="s">
        <v>1533</v>
      </c>
      <c r="J420" s="88" t="s">
        <v>1534</v>
      </c>
      <c r="K420" s="87">
        <v>-8696</v>
      </c>
      <c r="L420" s="87" t="s">
        <v>1535</v>
      </c>
      <c r="M420" s="88" t="s">
        <v>328</v>
      </c>
      <c r="N420" s="88" t="s">
        <v>329</v>
      </c>
      <c r="O420" s="89" t="s">
        <v>1536</v>
      </c>
      <c r="P420" s="89" t="s">
        <v>67</v>
      </c>
    </row>
    <row r="421" spans="1:16">
      <c r="A421" s="78" t="str">
        <f t="shared" si="36"/>
        <v>BAVM 28 </v>
      </c>
      <c r="B421" s="16" t="str">
        <f t="shared" si="37"/>
        <v>I</v>
      </c>
      <c r="C421" s="78">
        <f t="shared" si="38"/>
        <v>39024.411999999997</v>
      </c>
      <c r="D421" t="str">
        <f t="shared" si="39"/>
        <v>vis</v>
      </c>
      <c r="E421">
        <f>VLOOKUP(C421,Active!C$21:E$951,3,FALSE)</f>
        <v>-8670.8771133246646</v>
      </c>
      <c r="F421" s="16" t="s">
        <v>287</v>
      </c>
      <c r="G421" t="str">
        <f t="shared" si="40"/>
        <v>39024.412</v>
      </c>
      <c r="H421" s="78">
        <f t="shared" si="41"/>
        <v>-8671</v>
      </c>
      <c r="I421" s="87" t="s">
        <v>1537</v>
      </c>
      <c r="J421" s="88" t="s">
        <v>1538</v>
      </c>
      <c r="K421" s="87">
        <v>-8671</v>
      </c>
      <c r="L421" s="87" t="s">
        <v>1539</v>
      </c>
      <c r="M421" s="88" t="s">
        <v>680</v>
      </c>
      <c r="N421" s="88"/>
      <c r="O421" s="89" t="s">
        <v>1540</v>
      </c>
      <c r="P421" s="90" t="s">
        <v>71</v>
      </c>
    </row>
    <row r="422" spans="1:16">
      <c r="A422" s="78" t="str">
        <f t="shared" si="36"/>
        <v>BAVM 18 </v>
      </c>
      <c r="B422" s="16" t="str">
        <f t="shared" si="37"/>
        <v>I</v>
      </c>
      <c r="C422" s="78">
        <f t="shared" si="38"/>
        <v>39026.463000000003</v>
      </c>
      <c r="D422" t="str">
        <f t="shared" si="39"/>
        <v>vis</v>
      </c>
      <c r="E422">
        <f>VLOOKUP(C422,Active!C$21:E$951,3,FALSE)</f>
        <v>-8667.9957539636525</v>
      </c>
      <c r="F422" s="16" t="s">
        <v>287</v>
      </c>
      <c r="G422" t="str">
        <f t="shared" si="40"/>
        <v>39026.463</v>
      </c>
      <c r="H422" s="78">
        <f t="shared" si="41"/>
        <v>-8668</v>
      </c>
      <c r="I422" s="87" t="s">
        <v>1541</v>
      </c>
      <c r="J422" s="88" t="s">
        <v>1542</v>
      </c>
      <c r="K422" s="87">
        <v>-8668</v>
      </c>
      <c r="L422" s="87" t="s">
        <v>414</v>
      </c>
      <c r="M422" s="88" t="s">
        <v>297</v>
      </c>
      <c r="N422" s="88"/>
      <c r="O422" s="89" t="s">
        <v>617</v>
      </c>
      <c r="P422" s="90" t="s">
        <v>70</v>
      </c>
    </row>
    <row r="423" spans="1:16">
      <c r="A423" s="78" t="str">
        <f t="shared" si="36"/>
        <v>BAVM 18 </v>
      </c>
      <c r="B423" s="16" t="str">
        <f t="shared" si="37"/>
        <v>I</v>
      </c>
      <c r="C423" s="78">
        <f t="shared" si="38"/>
        <v>39046.394</v>
      </c>
      <c r="D423" t="str">
        <f t="shared" si="39"/>
        <v>vis</v>
      </c>
      <c r="E423">
        <f>VLOOKUP(C423,Active!C$21:E$951,3,FALSE)</f>
        <v>-8639.9955718943365</v>
      </c>
      <c r="F423" s="16" t="s">
        <v>287</v>
      </c>
      <c r="G423" t="str">
        <f t="shared" si="40"/>
        <v>39046.394</v>
      </c>
      <c r="H423" s="78">
        <f t="shared" si="41"/>
        <v>-8640</v>
      </c>
      <c r="I423" s="87" t="s">
        <v>1543</v>
      </c>
      <c r="J423" s="88" t="s">
        <v>1544</v>
      </c>
      <c r="K423" s="87">
        <v>-8640</v>
      </c>
      <c r="L423" s="87" t="s">
        <v>414</v>
      </c>
      <c r="M423" s="88" t="s">
        <v>297</v>
      </c>
      <c r="N423" s="88"/>
      <c r="O423" s="89" t="s">
        <v>617</v>
      </c>
      <c r="P423" s="90" t="s">
        <v>70</v>
      </c>
    </row>
    <row r="424" spans="1:16">
      <c r="A424" s="78" t="str">
        <f t="shared" si="36"/>
        <v>BAVM 18 </v>
      </c>
      <c r="B424" s="16" t="str">
        <f t="shared" si="37"/>
        <v>I</v>
      </c>
      <c r="C424" s="78">
        <f t="shared" si="38"/>
        <v>39056.360999999997</v>
      </c>
      <c r="D424" t="str">
        <f t="shared" si="39"/>
        <v>vis</v>
      </c>
      <c r="E424">
        <f>VLOOKUP(C424,Active!C$21:E$951,3,FALSE)</f>
        <v>-8625.9933735758987</v>
      </c>
      <c r="F424" s="16" t="s">
        <v>287</v>
      </c>
      <c r="G424" t="str">
        <f t="shared" si="40"/>
        <v>39056.361</v>
      </c>
      <c r="H424" s="78">
        <f t="shared" si="41"/>
        <v>-8626</v>
      </c>
      <c r="I424" s="87" t="s">
        <v>1545</v>
      </c>
      <c r="J424" s="88" t="s">
        <v>1546</v>
      </c>
      <c r="K424" s="87">
        <v>-8626</v>
      </c>
      <c r="L424" s="87" t="s">
        <v>354</v>
      </c>
      <c r="M424" s="88" t="s">
        <v>297</v>
      </c>
      <c r="N424" s="88"/>
      <c r="O424" s="89" t="s">
        <v>617</v>
      </c>
      <c r="P424" s="90" t="s">
        <v>70</v>
      </c>
    </row>
    <row r="425" spans="1:16">
      <c r="A425" s="78" t="str">
        <f t="shared" si="36"/>
        <v>BAVM 18 </v>
      </c>
      <c r="B425" s="16" t="str">
        <f t="shared" si="37"/>
        <v>I</v>
      </c>
      <c r="C425" s="78">
        <f t="shared" si="38"/>
        <v>39056.364000000001</v>
      </c>
      <c r="D425" t="str">
        <f t="shared" si="39"/>
        <v>vis</v>
      </c>
      <c r="E425">
        <f>VLOOKUP(C425,Active!C$21:E$951,3,FALSE)</f>
        <v>-8625.9891590083225</v>
      </c>
      <c r="F425" s="16" t="s">
        <v>287</v>
      </c>
      <c r="G425" t="str">
        <f t="shared" si="40"/>
        <v>39056.364</v>
      </c>
      <c r="H425" s="78">
        <f t="shared" si="41"/>
        <v>-8626</v>
      </c>
      <c r="I425" s="87" t="s">
        <v>1547</v>
      </c>
      <c r="J425" s="88" t="s">
        <v>1548</v>
      </c>
      <c r="K425" s="87">
        <v>-8626</v>
      </c>
      <c r="L425" s="87" t="s">
        <v>322</v>
      </c>
      <c r="M425" s="88" t="s">
        <v>297</v>
      </c>
      <c r="N425" s="88"/>
      <c r="O425" s="89" t="s">
        <v>1549</v>
      </c>
      <c r="P425" s="90" t="s">
        <v>70</v>
      </c>
    </row>
    <row r="426" spans="1:16">
      <c r="A426" s="78" t="str">
        <f t="shared" si="36"/>
        <v> MVS 3.170 </v>
      </c>
      <c r="B426" s="16" t="str">
        <f t="shared" si="37"/>
        <v>I</v>
      </c>
      <c r="C426" s="78">
        <f t="shared" si="38"/>
        <v>39056.373</v>
      </c>
      <c r="D426" t="str">
        <f t="shared" si="39"/>
        <v>vis</v>
      </c>
      <c r="E426">
        <f>VLOOKUP(C426,Active!C$21:E$951,3,FALSE)</f>
        <v>-8625.9765153056196</v>
      </c>
      <c r="F426" s="16" t="s">
        <v>287</v>
      </c>
      <c r="G426" t="str">
        <f t="shared" si="40"/>
        <v>39056.373</v>
      </c>
      <c r="H426" s="78">
        <f t="shared" si="41"/>
        <v>-8626</v>
      </c>
      <c r="I426" s="87" t="s">
        <v>1550</v>
      </c>
      <c r="J426" s="88" t="s">
        <v>1551</v>
      </c>
      <c r="K426" s="87">
        <v>-8626</v>
      </c>
      <c r="L426" s="87" t="s">
        <v>1552</v>
      </c>
      <c r="M426" s="88" t="s">
        <v>1332</v>
      </c>
      <c r="N426" s="88"/>
      <c r="O426" s="89" t="s">
        <v>1423</v>
      </c>
      <c r="P426" s="89" t="s">
        <v>60</v>
      </c>
    </row>
    <row r="427" spans="1:16">
      <c r="A427" s="78" t="str">
        <f t="shared" si="36"/>
        <v>BAVM 18 </v>
      </c>
      <c r="B427" s="16" t="str">
        <f t="shared" si="37"/>
        <v>I</v>
      </c>
      <c r="C427" s="78">
        <f t="shared" si="38"/>
        <v>39061.345999999998</v>
      </c>
      <c r="D427" t="str">
        <f t="shared" si="39"/>
        <v>vis</v>
      </c>
      <c r="E427">
        <f>VLOOKUP(C427,Active!C$21:E$951,3,FALSE)</f>
        <v>-8618.9901671328917</v>
      </c>
      <c r="F427" s="16" t="s">
        <v>287</v>
      </c>
      <c r="G427" t="str">
        <f t="shared" si="40"/>
        <v>39061.346</v>
      </c>
      <c r="H427" s="78">
        <f t="shared" si="41"/>
        <v>-8619</v>
      </c>
      <c r="I427" s="87" t="s">
        <v>1553</v>
      </c>
      <c r="J427" s="88" t="s">
        <v>1554</v>
      </c>
      <c r="K427" s="87">
        <v>-8619</v>
      </c>
      <c r="L427" s="87" t="s">
        <v>663</v>
      </c>
      <c r="M427" s="88" t="s">
        <v>297</v>
      </c>
      <c r="N427" s="88"/>
      <c r="O427" s="89" t="s">
        <v>1549</v>
      </c>
      <c r="P427" s="90" t="s">
        <v>70</v>
      </c>
    </row>
    <row r="428" spans="1:16">
      <c r="A428" s="78" t="str">
        <f t="shared" si="36"/>
        <v>BAVM 23 </v>
      </c>
      <c r="B428" s="16" t="str">
        <f t="shared" si="37"/>
        <v>I</v>
      </c>
      <c r="C428" s="78">
        <f t="shared" si="38"/>
        <v>39352.478999999999</v>
      </c>
      <c r="D428" t="str">
        <f t="shared" si="39"/>
        <v>vis</v>
      </c>
      <c r="E428">
        <f>VLOOKUP(C428,Active!C$21:E$951,3,FALSE)</f>
        <v>-8209.990267158626</v>
      </c>
      <c r="F428" s="16" t="s">
        <v>287</v>
      </c>
      <c r="G428" t="str">
        <f t="shared" si="40"/>
        <v>39352.479</v>
      </c>
      <c r="H428" s="78">
        <f t="shared" si="41"/>
        <v>-8210</v>
      </c>
      <c r="I428" s="87" t="s">
        <v>1555</v>
      </c>
      <c r="J428" s="88" t="s">
        <v>1556</v>
      </c>
      <c r="K428" s="87">
        <v>-8210</v>
      </c>
      <c r="L428" s="87" t="s">
        <v>663</v>
      </c>
      <c r="M428" s="88" t="s">
        <v>297</v>
      </c>
      <c r="N428" s="88"/>
      <c r="O428" s="89" t="s">
        <v>617</v>
      </c>
      <c r="P428" s="90" t="s">
        <v>75</v>
      </c>
    </row>
    <row r="429" spans="1:16">
      <c r="A429" s="78" t="str">
        <f t="shared" si="36"/>
        <v>BAVM 23 </v>
      </c>
      <c r="B429" s="16" t="str">
        <f t="shared" si="37"/>
        <v>I</v>
      </c>
      <c r="C429" s="78">
        <f t="shared" si="38"/>
        <v>39387.360000000001</v>
      </c>
      <c r="D429" t="str">
        <f t="shared" si="39"/>
        <v>vis</v>
      </c>
      <c r="E429">
        <f>VLOOKUP(C429,Active!C$21:E$951,3,FALSE)</f>
        <v>-8160.9874900395671</v>
      </c>
      <c r="F429" s="16" t="s">
        <v>287</v>
      </c>
      <c r="G429" t="str">
        <f t="shared" si="40"/>
        <v>39387.360</v>
      </c>
      <c r="H429" s="78">
        <f t="shared" si="41"/>
        <v>-8161</v>
      </c>
      <c r="I429" s="87" t="s">
        <v>1557</v>
      </c>
      <c r="J429" s="88" t="s">
        <v>1558</v>
      </c>
      <c r="K429" s="87">
        <v>-8161</v>
      </c>
      <c r="L429" s="87" t="s">
        <v>313</v>
      </c>
      <c r="M429" s="88" t="s">
        <v>297</v>
      </c>
      <c r="N429" s="88"/>
      <c r="O429" s="89" t="s">
        <v>617</v>
      </c>
      <c r="P429" s="90" t="s">
        <v>75</v>
      </c>
    </row>
    <row r="430" spans="1:16">
      <c r="A430" s="78" t="str">
        <f t="shared" si="36"/>
        <v>BAVM 23 </v>
      </c>
      <c r="B430" s="16" t="str">
        <f t="shared" si="37"/>
        <v>I</v>
      </c>
      <c r="C430" s="78">
        <f t="shared" si="38"/>
        <v>39389.495999999999</v>
      </c>
      <c r="D430" t="str">
        <f t="shared" si="39"/>
        <v>vis</v>
      </c>
      <c r="E430">
        <f>VLOOKUP(C430,Active!C$21:E$951,3,FALSE)</f>
        <v>-8157.9867179307912</v>
      </c>
      <c r="F430" s="16" t="s">
        <v>287</v>
      </c>
      <c r="G430" t="str">
        <f t="shared" si="40"/>
        <v>39389.496</v>
      </c>
      <c r="H430" s="78">
        <f t="shared" si="41"/>
        <v>-8158</v>
      </c>
      <c r="I430" s="87" t="s">
        <v>1559</v>
      </c>
      <c r="J430" s="88" t="s">
        <v>1560</v>
      </c>
      <c r="K430" s="87">
        <v>-8158</v>
      </c>
      <c r="L430" s="87" t="s">
        <v>313</v>
      </c>
      <c r="M430" s="88" t="s">
        <v>297</v>
      </c>
      <c r="N430" s="88"/>
      <c r="O430" s="89" t="s">
        <v>617</v>
      </c>
      <c r="P430" s="90" t="s">
        <v>75</v>
      </c>
    </row>
    <row r="431" spans="1:16">
      <c r="A431" s="78" t="str">
        <f t="shared" si="36"/>
        <v>BAVM 23 </v>
      </c>
      <c r="B431" s="16" t="str">
        <f t="shared" si="37"/>
        <v>I</v>
      </c>
      <c r="C431" s="78">
        <f t="shared" si="38"/>
        <v>39407.288999999997</v>
      </c>
      <c r="D431" t="str">
        <f t="shared" si="39"/>
        <v>vis</v>
      </c>
      <c r="E431">
        <f>VLOOKUP(C431,Active!C$21:E$951,3,FALSE)</f>
        <v>-8132.9901176819658</v>
      </c>
      <c r="F431" s="16" t="s">
        <v>287</v>
      </c>
      <c r="G431" t="str">
        <f t="shared" si="40"/>
        <v>39407.289</v>
      </c>
      <c r="H431" s="78">
        <f t="shared" si="41"/>
        <v>-8133</v>
      </c>
      <c r="I431" s="87" t="s">
        <v>1561</v>
      </c>
      <c r="J431" s="88" t="s">
        <v>1562</v>
      </c>
      <c r="K431" s="87">
        <v>-8133</v>
      </c>
      <c r="L431" s="87" t="s">
        <v>663</v>
      </c>
      <c r="M431" s="88" t="s">
        <v>297</v>
      </c>
      <c r="N431" s="88"/>
      <c r="O431" s="89" t="s">
        <v>1549</v>
      </c>
      <c r="P431" s="90" t="s">
        <v>75</v>
      </c>
    </row>
    <row r="432" spans="1:16">
      <c r="A432" s="78" t="str">
        <f t="shared" si="36"/>
        <v> AN 291.113 </v>
      </c>
      <c r="B432" s="16" t="str">
        <f t="shared" si="37"/>
        <v>I</v>
      </c>
      <c r="C432" s="78">
        <f t="shared" si="38"/>
        <v>39419.398999999998</v>
      </c>
      <c r="D432" t="str">
        <f t="shared" si="39"/>
        <v>vis</v>
      </c>
      <c r="E432">
        <f>VLOOKUP(C432,Active!C$21:E$951,3,FALSE)</f>
        <v>-8115.9773132637492</v>
      </c>
      <c r="F432" s="16" t="s">
        <v>287</v>
      </c>
      <c r="G432" t="str">
        <f t="shared" si="40"/>
        <v>39419.399</v>
      </c>
      <c r="H432" s="78">
        <f t="shared" si="41"/>
        <v>-8116</v>
      </c>
      <c r="I432" s="87" t="s">
        <v>1563</v>
      </c>
      <c r="J432" s="88" t="s">
        <v>1564</v>
      </c>
      <c r="K432" s="87">
        <v>-8116</v>
      </c>
      <c r="L432" s="87" t="s">
        <v>876</v>
      </c>
      <c r="M432" s="88" t="s">
        <v>297</v>
      </c>
      <c r="N432" s="88"/>
      <c r="O432" s="89" t="s">
        <v>1565</v>
      </c>
      <c r="P432" s="89" t="s">
        <v>77</v>
      </c>
    </row>
    <row r="433" spans="1:16">
      <c r="A433" s="78" t="str">
        <f t="shared" si="36"/>
        <v> AN 291.113 </v>
      </c>
      <c r="B433" s="16" t="str">
        <f t="shared" si="37"/>
        <v>I</v>
      </c>
      <c r="C433" s="78">
        <f t="shared" si="38"/>
        <v>39419.402999999998</v>
      </c>
      <c r="D433" t="str">
        <f t="shared" si="39"/>
        <v>vis</v>
      </c>
      <c r="E433">
        <f>VLOOKUP(C433,Active!C$21:E$951,3,FALSE)</f>
        <v>-8115.9716938403235</v>
      </c>
      <c r="F433" s="16" t="s">
        <v>287</v>
      </c>
      <c r="G433" t="str">
        <f t="shared" si="40"/>
        <v>39419.403</v>
      </c>
      <c r="H433" s="78">
        <f t="shared" si="41"/>
        <v>-8116</v>
      </c>
      <c r="I433" s="87" t="s">
        <v>1566</v>
      </c>
      <c r="J433" s="88" t="s">
        <v>1567</v>
      </c>
      <c r="K433" s="87">
        <v>-8116</v>
      </c>
      <c r="L433" s="87" t="s">
        <v>1336</v>
      </c>
      <c r="M433" s="88" t="s">
        <v>297</v>
      </c>
      <c r="N433" s="88"/>
      <c r="O433" s="89" t="s">
        <v>1568</v>
      </c>
      <c r="P433" s="89" t="s">
        <v>77</v>
      </c>
    </row>
    <row r="434" spans="1:16">
      <c r="A434" s="78" t="str">
        <f t="shared" si="36"/>
        <v> BRNO 9 </v>
      </c>
      <c r="B434" s="16" t="str">
        <f t="shared" si="37"/>
        <v>I</v>
      </c>
      <c r="C434" s="78">
        <f t="shared" si="38"/>
        <v>40088.499000000003</v>
      </c>
      <c r="D434" t="str">
        <f t="shared" si="39"/>
        <v>vis</v>
      </c>
      <c r="E434">
        <f>VLOOKUP(C434,Active!C$21:E$951,3,FALSE)</f>
        <v>-7175.9882599005723</v>
      </c>
      <c r="F434" s="16" t="s">
        <v>287</v>
      </c>
      <c r="G434" t="str">
        <f t="shared" si="40"/>
        <v>40088.499</v>
      </c>
      <c r="H434" s="78">
        <f t="shared" si="41"/>
        <v>-7176</v>
      </c>
      <c r="I434" s="87" t="s">
        <v>1569</v>
      </c>
      <c r="J434" s="88" t="s">
        <v>1570</v>
      </c>
      <c r="K434" s="87">
        <v>-7176</v>
      </c>
      <c r="L434" s="87" t="s">
        <v>322</v>
      </c>
      <c r="M434" s="88" t="s">
        <v>297</v>
      </c>
      <c r="N434" s="88"/>
      <c r="O434" s="89" t="s">
        <v>1571</v>
      </c>
      <c r="P434" s="89" t="s">
        <v>82</v>
      </c>
    </row>
    <row r="435" spans="1:16">
      <c r="A435" s="78" t="str">
        <f t="shared" si="36"/>
        <v> AJ 78.97 </v>
      </c>
      <c r="B435" s="16" t="str">
        <f t="shared" si="37"/>
        <v>I</v>
      </c>
      <c r="C435" s="78">
        <f t="shared" si="38"/>
        <v>40114.835599999999</v>
      </c>
      <c r="D435" t="str">
        <f t="shared" si="39"/>
        <v>vis</v>
      </c>
      <c r="E435">
        <f>VLOOKUP(C435,Active!C$21:E$951,3,FALSE)</f>
        <v>-7138.9891331589797</v>
      </c>
      <c r="F435" s="16" t="s">
        <v>287</v>
      </c>
      <c r="G435" t="str">
        <f t="shared" si="40"/>
        <v>40114.8356</v>
      </c>
      <c r="H435" s="78">
        <f t="shared" si="41"/>
        <v>-7139</v>
      </c>
      <c r="I435" s="87" t="s">
        <v>1572</v>
      </c>
      <c r="J435" s="88" t="s">
        <v>1573</v>
      </c>
      <c r="K435" s="87">
        <v>-7139</v>
      </c>
      <c r="L435" s="87" t="s">
        <v>1574</v>
      </c>
      <c r="M435" s="88" t="s">
        <v>328</v>
      </c>
      <c r="N435" s="88" t="s">
        <v>329</v>
      </c>
      <c r="O435" s="89" t="s">
        <v>1575</v>
      </c>
      <c r="P435" s="89" t="s">
        <v>83</v>
      </c>
    </row>
    <row r="436" spans="1:16">
      <c r="A436" s="78" t="str">
        <f t="shared" si="36"/>
        <v> AJ 78.97 </v>
      </c>
      <c r="B436" s="16" t="str">
        <f t="shared" si="37"/>
        <v>I</v>
      </c>
      <c r="C436" s="78">
        <f t="shared" si="38"/>
        <v>40127.648800000003</v>
      </c>
      <c r="D436" t="str">
        <f t="shared" si="39"/>
        <v>vis</v>
      </c>
      <c r="E436">
        <f>VLOOKUP(C436,Active!C$21:E$951,3,FALSE)</f>
        <v>-7120.9884341027</v>
      </c>
      <c r="F436" s="16" t="s">
        <v>287</v>
      </c>
      <c r="G436" t="str">
        <f t="shared" si="40"/>
        <v>40127.6488</v>
      </c>
      <c r="H436" s="78">
        <f t="shared" si="41"/>
        <v>-7121</v>
      </c>
      <c r="I436" s="87" t="s">
        <v>1576</v>
      </c>
      <c r="J436" s="88" t="s">
        <v>1577</v>
      </c>
      <c r="K436" s="87">
        <v>-7121</v>
      </c>
      <c r="L436" s="87" t="s">
        <v>1578</v>
      </c>
      <c r="M436" s="88" t="s">
        <v>328</v>
      </c>
      <c r="N436" s="88" t="s">
        <v>329</v>
      </c>
      <c r="O436" s="89" t="s">
        <v>1575</v>
      </c>
      <c r="P436" s="89" t="s">
        <v>83</v>
      </c>
    </row>
    <row r="437" spans="1:16">
      <c r="A437" s="78" t="str">
        <f t="shared" si="36"/>
        <v> AJ 78.97 </v>
      </c>
      <c r="B437" s="16" t="str">
        <f t="shared" si="37"/>
        <v>I</v>
      </c>
      <c r="C437" s="78">
        <f t="shared" si="38"/>
        <v>40159.679600000003</v>
      </c>
      <c r="D437" t="str">
        <f t="shared" si="39"/>
        <v>vis</v>
      </c>
      <c r="E437">
        <f>VLOOKUP(C437,Active!C$21:E$951,3,FALSE)</f>
        <v>-7075.9897771448977</v>
      </c>
      <c r="F437" s="16" t="s">
        <v>287</v>
      </c>
      <c r="G437" t="str">
        <f t="shared" si="40"/>
        <v>40159.6796</v>
      </c>
      <c r="H437" s="78">
        <f t="shared" si="41"/>
        <v>-7076</v>
      </c>
      <c r="I437" s="87" t="s">
        <v>1579</v>
      </c>
      <c r="J437" s="88" t="s">
        <v>1580</v>
      </c>
      <c r="K437" s="87">
        <v>-7076</v>
      </c>
      <c r="L437" s="87" t="s">
        <v>1581</v>
      </c>
      <c r="M437" s="88" t="s">
        <v>328</v>
      </c>
      <c r="N437" s="88" t="s">
        <v>329</v>
      </c>
      <c r="O437" s="89" t="s">
        <v>1575</v>
      </c>
      <c r="P437" s="89" t="s">
        <v>83</v>
      </c>
    </row>
    <row r="438" spans="1:16">
      <c r="A438" s="78" t="str">
        <f t="shared" si="36"/>
        <v>BAVM 23 </v>
      </c>
      <c r="B438" s="16" t="str">
        <f t="shared" si="37"/>
        <v>I</v>
      </c>
      <c r="C438" s="78">
        <f t="shared" si="38"/>
        <v>40175.343000000001</v>
      </c>
      <c r="D438" t="str">
        <f t="shared" si="39"/>
        <v>vis</v>
      </c>
      <c r="E438">
        <f>VLOOKUP(C438,Active!C$21:E$951,3,FALSE)</f>
        <v>-7053.9849579273723</v>
      </c>
      <c r="F438" s="16" t="s">
        <v>287</v>
      </c>
      <c r="G438" t="str">
        <f t="shared" si="40"/>
        <v>40175.343</v>
      </c>
      <c r="H438" s="78">
        <f t="shared" si="41"/>
        <v>-7054</v>
      </c>
      <c r="I438" s="87" t="s">
        <v>1582</v>
      </c>
      <c r="J438" s="88" t="s">
        <v>1583</v>
      </c>
      <c r="K438" s="87">
        <v>-7054</v>
      </c>
      <c r="L438" s="87" t="s">
        <v>306</v>
      </c>
      <c r="M438" s="88" t="s">
        <v>297</v>
      </c>
      <c r="N438" s="88"/>
      <c r="O438" s="89" t="s">
        <v>617</v>
      </c>
      <c r="P438" s="90" t="s">
        <v>75</v>
      </c>
    </row>
    <row r="439" spans="1:16">
      <c r="A439" s="78" t="str">
        <f t="shared" si="36"/>
        <v> BRNO 9 </v>
      </c>
      <c r="B439" s="16" t="str">
        <f t="shared" si="37"/>
        <v>I</v>
      </c>
      <c r="C439" s="78">
        <f t="shared" si="38"/>
        <v>40471.453999999998</v>
      </c>
      <c r="D439" t="str">
        <f t="shared" si="39"/>
        <v>vis</v>
      </c>
      <c r="E439">
        <f>VLOOKUP(C439,Active!C$21:E$951,3,FALSE)</f>
        <v>-6637.9916855010997</v>
      </c>
      <c r="F439" s="16" t="s">
        <v>287</v>
      </c>
      <c r="G439" t="str">
        <f t="shared" si="40"/>
        <v>40471.454</v>
      </c>
      <c r="H439" s="78">
        <f t="shared" si="41"/>
        <v>-6638</v>
      </c>
      <c r="I439" s="87" t="s">
        <v>1584</v>
      </c>
      <c r="J439" s="88" t="s">
        <v>1585</v>
      </c>
      <c r="K439" s="87">
        <v>-6638</v>
      </c>
      <c r="L439" s="87" t="s">
        <v>302</v>
      </c>
      <c r="M439" s="88" t="s">
        <v>297</v>
      </c>
      <c r="N439" s="88"/>
      <c r="O439" s="89" t="s">
        <v>1586</v>
      </c>
      <c r="P439" s="89" t="s">
        <v>82</v>
      </c>
    </row>
    <row r="440" spans="1:16">
      <c r="A440" s="78" t="str">
        <f t="shared" si="36"/>
        <v> BRNO 9 </v>
      </c>
      <c r="B440" s="16" t="str">
        <f t="shared" si="37"/>
        <v>I</v>
      </c>
      <c r="C440" s="78">
        <f t="shared" si="38"/>
        <v>40476.436999999998</v>
      </c>
      <c r="D440" t="str">
        <f t="shared" si="39"/>
        <v>vis</v>
      </c>
      <c r="E440">
        <f>VLOOKUP(C440,Active!C$21:E$951,3,FALSE)</f>
        <v>-6630.9912887698065</v>
      </c>
      <c r="F440" s="16" t="s">
        <v>287</v>
      </c>
      <c r="G440" t="str">
        <f t="shared" si="40"/>
        <v>40476.437</v>
      </c>
      <c r="H440" s="78">
        <f t="shared" si="41"/>
        <v>-6631</v>
      </c>
      <c r="I440" s="87" t="s">
        <v>1587</v>
      </c>
      <c r="J440" s="88" t="s">
        <v>1588</v>
      </c>
      <c r="K440" s="87">
        <v>-6631</v>
      </c>
      <c r="L440" s="87" t="s">
        <v>302</v>
      </c>
      <c r="M440" s="88" t="s">
        <v>297</v>
      </c>
      <c r="N440" s="88"/>
      <c r="O440" s="89" t="s">
        <v>1586</v>
      </c>
      <c r="P440" s="89" t="s">
        <v>82</v>
      </c>
    </row>
    <row r="441" spans="1:16">
      <c r="A441" s="78" t="str">
        <f t="shared" si="36"/>
        <v>BAVM 26 </v>
      </c>
      <c r="B441" s="16" t="str">
        <f t="shared" si="37"/>
        <v>I</v>
      </c>
      <c r="C441" s="78">
        <f t="shared" si="38"/>
        <v>40483.559000000001</v>
      </c>
      <c r="D441" t="str">
        <f t="shared" si="39"/>
        <v>vis</v>
      </c>
      <c r="E441">
        <f>VLOOKUP(C441,Active!C$21:E$951,3,FALSE)</f>
        <v>-6620.9859053621612</v>
      </c>
      <c r="F441" s="16" t="s">
        <v>287</v>
      </c>
      <c r="G441" t="str">
        <f t="shared" si="40"/>
        <v>40483.559</v>
      </c>
      <c r="H441" s="78">
        <f t="shared" si="41"/>
        <v>-6621</v>
      </c>
      <c r="I441" s="87" t="s">
        <v>1589</v>
      </c>
      <c r="J441" s="88" t="s">
        <v>1590</v>
      </c>
      <c r="K441" s="87">
        <v>-6621</v>
      </c>
      <c r="L441" s="87" t="s">
        <v>374</v>
      </c>
      <c r="M441" s="88" t="s">
        <v>297</v>
      </c>
      <c r="N441" s="88"/>
      <c r="O441" s="89" t="s">
        <v>1591</v>
      </c>
      <c r="P441" s="90" t="s">
        <v>87</v>
      </c>
    </row>
    <row r="442" spans="1:16">
      <c r="A442" s="78" t="str">
        <f t="shared" si="36"/>
        <v> AJ 78.97 </v>
      </c>
      <c r="B442" s="16" t="str">
        <f t="shared" si="37"/>
        <v>I</v>
      </c>
      <c r="C442" s="78">
        <f t="shared" si="38"/>
        <v>40500.6394</v>
      </c>
      <c r="D442" t="str">
        <f t="shared" si="39"/>
        <v>vis</v>
      </c>
      <c r="E442">
        <f>VLOOKUP(C442,Active!C$21:E$951,3,FALSE)</f>
        <v>-6596.990405396441</v>
      </c>
      <c r="F442" s="16" t="s">
        <v>287</v>
      </c>
      <c r="G442" t="str">
        <f t="shared" si="40"/>
        <v>40500.6394</v>
      </c>
      <c r="H442" s="78">
        <f t="shared" si="41"/>
        <v>-6597</v>
      </c>
      <c r="I442" s="87" t="s">
        <v>1592</v>
      </c>
      <c r="J442" s="88" t="s">
        <v>1593</v>
      </c>
      <c r="K442" s="87">
        <v>-6597</v>
      </c>
      <c r="L442" s="87" t="s">
        <v>1594</v>
      </c>
      <c r="M442" s="88" t="s">
        <v>328</v>
      </c>
      <c r="N442" s="88" t="s">
        <v>329</v>
      </c>
      <c r="O442" s="89" t="s">
        <v>1575</v>
      </c>
      <c r="P442" s="89" t="s">
        <v>83</v>
      </c>
    </row>
    <row r="443" spans="1:16">
      <c r="A443" s="78" t="str">
        <f t="shared" si="36"/>
        <v> BRNO 12 </v>
      </c>
      <c r="B443" s="16" t="str">
        <f t="shared" si="37"/>
        <v>I</v>
      </c>
      <c r="C443" s="78">
        <f t="shared" si="38"/>
        <v>40506.338000000003</v>
      </c>
      <c r="D443" t="str">
        <f t="shared" si="39"/>
        <v>vis</v>
      </c>
      <c r="E443">
        <f>VLOOKUP(C443,Active!C$21:E$951,3,FALSE)</f>
        <v>-6588.9846938144674</v>
      </c>
      <c r="F443" s="16" t="s">
        <v>287</v>
      </c>
      <c r="G443" t="str">
        <f t="shared" si="40"/>
        <v>40506.338</v>
      </c>
      <c r="H443" s="78">
        <f t="shared" si="41"/>
        <v>-6589</v>
      </c>
      <c r="I443" s="87" t="s">
        <v>1595</v>
      </c>
      <c r="J443" s="88" t="s">
        <v>1596</v>
      </c>
      <c r="K443" s="87">
        <v>-6589</v>
      </c>
      <c r="L443" s="87" t="s">
        <v>306</v>
      </c>
      <c r="M443" s="88" t="s">
        <v>297</v>
      </c>
      <c r="N443" s="88"/>
      <c r="O443" s="89" t="s">
        <v>1597</v>
      </c>
      <c r="P443" s="89" t="s">
        <v>88</v>
      </c>
    </row>
    <row r="444" spans="1:16">
      <c r="A444" s="78" t="str">
        <f t="shared" si="36"/>
        <v> AJ 78.97 </v>
      </c>
      <c r="B444" s="16" t="str">
        <f t="shared" si="37"/>
        <v>I</v>
      </c>
      <c r="C444" s="78">
        <f t="shared" si="38"/>
        <v>40512.7402</v>
      </c>
      <c r="D444" t="str">
        <f t="shared" si="39"/>
        <v>vis</v>
      </c>
      <c r="E444">
        <f>VLOOKUP(C444,Active!C$21:E$951,3,FALSE)</f>
        <v>-6579.9905256521024</v>
      </c>
      <c r="F444" s="16" t="s">
        <v>287</v>
      </c>
      <c r="G444" t="str">
        <f t="shared" si="40"/>
        <v>40512.7402</v>
      </c>
      <c r="H444" s="78">
        <f t="shared" si="41"/>
        <v>-6580</v>
      </c>
      <c r="I444" s="87" t="s">
        <v>1598</v>
      </c>
      <c r="J444" s="88" t="s">
        <v>1599</v>
      </c>
      <c r="K444" s="87">
        <v>-6580</v>
      </c>
      <c r="L444" s="87" t="s">
        <v>1600</v>
      </c>
      <c r="M444" s="88" t="s">
        <v>328</v>
      </c>
      <c r="N444" s="88" t="s">
        <v>329</v>
      </c>
      <c r="O444" s="89" t="s">
        <v>1575</v>
      </c>
      <c r="P444" s="89" t="s">
        <v>83</v>
      </c>
    </row>
    <row r="445" spans="1:16">
      <c r="A445" s="78" t="str">
        <f t="shared" si="36"/>
        <v>BAVM 25 </v>
      </c>
      <c r="B445" s="16" t="str">
        <f t="shared" si="37"/>
        <v>I</v>
      </c>
      <c r="C445" s="78">
        <f t="shared" si="38"/>
        <v>40812.413</v>
      </c>
      <c r="D445" t="str">
        <f t="shared" si="39"/>
        <v>vis</v>
      </c>
      <c r="E445">
        <f>VLOOKUP(C445,Active!C$21:E$951,3,FALSE)</f>
        <v>-6158.9934376373203</v>
      </c>
      <c r="F445" s="16" t="s">
        <v>287</v>
      </c>
      <c r="G445" t="str">
        <f t="shared" si="40"/>
        <v>40812.413</v>
      </c>
      <c r="H445" s="78">
        <f t="shared" si="41"/>
        <v>-6159</v>
      </c>
      <c r="I445" s="87" t="s">
        <v>1601</v>
      </c>
      <c r="J445" s="88" t="s">
        <v>1602</v>
      </c>
      <c r="K445" s="87">
        <v>-6159</v>
      </c>
      <c r="L445" s="87" t="s">
        <v>354</v>
      </c>
      <c r="M445" s="88" t="s">
        <v>297</v>
      </c>
      <c r="N445" s="88"/>
      <c r="O445" s="89" t="s">
        <v>617</v>
      </c>
      <c r="P445" s="90" t="s">
        <v>92</v>
      </c>
    </row>
    <row r="446" spans="1:16">
      <c r="A446" s="78" t="str">
        <f t="shared" si="36"/>
        <v>BAVM 25 </v>
      </c>
      <c r="B446" s="16" t="str">
        <f t="shared" si="37"/>
        <v>I</v>
      </c>
      <c r="C446" s="78">
        <f t="shared" si="38"/>
        <v>40837.328000000001</v>
      </c>
      <c r="D446" t="str">
        <f t="shared" si="39"/>
        <v>vis</v>
      </c>
      <c r="E446">
        <f>VLOOKUP(C446,Active!C$21:E$951,3,FALSE)</f>
        <v>-6123.9914539808506</v>
      </c>
      <c r="F446" s="16" t="s">
        <v>287</v>
      </c>
      <c r="G446" t="str">
        <f t="shared" si="40"/>
        <v>40837.328</v>
      </c>
      <c r="H446" s="78">
        <f t="shared" si="41"/>
        <v>-6124</v>
      </c>
      <c r="I446" s="87" t="s">
        <v>1603</v>
      </c>
      <c r="J446" s="88" t="s">
        <v>1604</v>
      </c>
      <c r="K446" s="87">
        <v>-6124</v>
      </c>
      <c r="L446" s="87" t="s">
        <v>302</v>
      </c>
      <c r="M446" s="88" t="s">
        <v>297</v>
      </c>
      <c r="N446" s="88"/>
      <c r="O446" s="89" t="s">
        <v>617</v>
      </c>
      <c r="P446" s="90" t="s">
        <v>92</v>
      </c>
    </row>
    <row r="447" spans="1:16">
      <c r="A447" s="78" t="str">
        <f t="shared" si="36"/>
        <v> BRNO 12 </v>
      </c>
      <c r="B447" s="16" t="str">
        <f t="shared" si="37"/>
        <v>I</v>
      </c>
      <c r="C447" s="78">
        <f t="shared" si="38"/>
        <v>40854.413</v>
      </c>
      <c r="D447" t="str">
        <f t="shared" si="39"/>
        <v>vis</v>
      </c>
      <c r="E447">
        <f>VLOOKUP(C447,Active!C$21:E$951,3,FALSE)</f>
        <v>-6099.9894916781914</v>
      </c>
      <c r="F447" s="16" t="s">
        <v>287</v>
      </c>
      <c r="G447" t="str">
        <f t="shared" si="40"/>
        <v>40854.413</v>
      </c>
      <c r="H447" s="78">
        <f t="shared" si="41"/>
        <v>-6100</v>
      </c>
      <c r="I447" s="87" t="s">
        <v>1605</v>
      </c>
      <c r="J447" s="88" t="s">
        <v>1606</v>
      </c>
      <c r="K447" s="87">
        <v>-6100</v>
      </c>
      <c r="L447" s="87" t="s">
        <v>663</v>
      </c>
      <c r="M447" s="88" t="s">
        <v>297</v>
      </c>
      <c r="N447" s="88"/>
      <c r="O447" s="89" t="s">
        <v>1607</v>
      </c>
      <c r="P447" s="89" t="s">
        <v>88</v>
      </c>
    </row>
    <row r="448" spans="1:16">
      <c r="A448" s="78" t="str">
        <f t="shared" si="36"/>
        <v> BRNO 12 </v>
      </c>
      <c r="B448" s="16" t="str">
        <f t="shared" si="37"/>
        <v>I</v>
      </c>
      <c r="C448" s="78">
        <f t="shared" si="38"/>
        <v>40856.54</v>
      </c>
      <c r="D448" t="str">
        <f t="shared" si="39"/>
        <v>vis</v>
      </c>
      <c r="E448">
        <f>VLOOKUP(C448,Active!C$21:E$951,3,FALSE)</f>
        <v>-6097.0013632721175</v>
      </c>
      <c r="F448" s="16" t="s">
        <v>287</v>
      </c>
      <c r="G448" t="str">
        <f t="shared" si="40"/>
        <v>40856.540</v>
      </c>
      <c r="H448" s="78">
        <f t="shared" si="41"/>
        <v>-6097</v>
      </c>
      <c r="I448" s="87" t="s">
        <v>1608</v>
      </c>
      <c r="J448" s="88" t="s">
        <v>1609</v>
      </c>
      <c r="K448" s="87">
        <v>-6097</v>
      </c>
      <c r="L448" s="87" t="s">
        <v>426</v>
      </c>
      <c r="M448" s="88" t="s">
        <v>297</v>
      </c>
      <c r="N448" s="88"/>
      <c r="O448" s="89" t="s">
        <v>1607</v>
      </c>
      <c r="P448" s="89" t="s">
        <v>88</v>
      </c>
    </row>
    <row r="449" spans="1:16">
      <c r="A449" s="78" t="str">
        <f t="shared" si="36"/>
        <v> BRNO 12 </v>
      </c>
      <c r="B449" s="16" t="str">
        <f t="shared" si="37"/>
        <v>I</v>
      </c>
      <c r="C449" s="78">
        <f t="shared" si="38"/>
        <v>40856.540999999997</v>
      </c>
      <c r="D449" t="str">
        <f t="shared" si="39"/>
        <v>vis</v>
      </c>
      <c r="E449">
        <f>VLOOKUP(C449,Active!C$21:E$951,3,FALSE)</f>
        <v>-6096.999958416267</v>
      </c>
      <c r="F449" s="16" t="s">
        <v>287</v>
      </c>
      <c r="G449" t="str">
        <f t="shared" si="40"/>
        <v>40856.541</v>
      </c>
      <c r="H449" s="78">
        <f t="shared" si="41"/>
        <v>-6097</v>
      </c>
      <c r="I449" s="87" t="s">
        <v>1610</v>
      </c>
      <c r="J449" s="88" t="s">
        <v>1611</v>
      </c>
      <c r="K449" s="87">
        <v>-6097</v>
      </c>
      <c r="L449" s="87" t="s">
        <v>398</v>
      </c>
      <c r="M449" s="88" t="s">
        <v>297</v>
      </c>
      <c r="N449" s="88"/>
      <c r="O449" s="89" t="s">
        <v>1612</v>
      </c>
      <c r="P449" s="89" t="s">
        <v>88</v>
      </c>
    </row>
    <row r="450" spans="1:16">
      <c r="A450" s="78" t="str">
        <f t="shared" si="36"/>
        <v> MVS 6.9 </v>
      </c>
      <c r="B450" s="16" t="str">
        <f t="shared" si="37"/>
        <v>I</v>
      </c>
      <c r="C450" s="78">
        <f t="shared" si="38"/>
        <v>40859.396000000001</v>
      </c>
      <c r="D450" t="str">
        <f t="shared" si="39"/>
        <v>vis</v>
      </c>
      <c r="E450">
        <f>VLOOKUP(C450,Active!C$21:E$951,3,FALSE)</f>
        <v>-6092.9890949468972</v>
      </c>
      <c r="F450" s="16" t="s">
        <v>287</v>
      </c>
      <c r="G450" t="str">
        <f t="shared" si="40"/>
        <v>40859.396</v>
      </c>
      <c r="H450" s="78">
        <f t="shared" si="41"/>
        <v>-6093</v>
      </c>
      <c r="I450" s="87" t="s">
        <v>1613</v>
      </c>
      <c r="J450" s="88" t="s">
        <v>1614</v>
      </c>
      <c r="K450" s="87">
        <v>-6093</v>
      </c>
      <c r="L450" s="87" t="s">
        <v>322</v>
      </c>
      <c r="M450" s="88" t="s">
        <v>680</v>
      </c>
      <c r="N450" s="88"/>
      <c r="O450" s="89" t="s">
        <v>417</v>
      </c>
      <c r="P450" s="89" t="s">
        <v>96</v>
      </c>
    </row>
    <row r="451" spans="1:16">
      <c r="A451" s="78" t="str">
        <f t="shared" si="36"/>
        <v> BRNO 12 </v>
      </c>
      <c r="B451" s="16" t="str">
        <f t="shared" si="37"/>
        <v>I</v>
      </c>
      <c r="C451" s="78">
        <f t="shared" si="38"/>
        <v>40886.447</v>
      </c>
      <c r="D451" t="str">
        <f t="shared" si="39"/>
        <v>vis</v>
      </c>
      <c r="E451">
        <f>VLOOKUP(C451,Active!C$21:E$951,3,FALSE)</f>
        <v>-6054.9863391816507</v>
      </c>
      <c r="F451" s="16" t="s">
        <v>287</v>
      </c>
      <c r="G451" t="str">
        <f t="shared" si="40"/>
        <v>40886.447</v>
      </c>
      <c r="H451" s="78">
        <f t="shared" si="41"/>
        <v>-6055</v>
      </c>
      <c r="I451" s="87" t="s">
        <v>1615</v>
      </c>
      <c r="J451" s="88" t="s">
        <v>1616</v>
      </c>
      <c r="K451" s="87">
        <v>-6055</v>
      </c>
      <c r="L451" s="87" t="s">
        <v>374</v>
      </c>
      <c r="M451" s="88" t="s">
        <v>297</v>
      </c>
      <c r="N451" s="88"/>
      <c r="O451" s="89" t="s">
        <v>1607</v>
      </c>
      <c r="P451" s="89" t="s">
        <v>88</v>
      </c>
    </row>
    <row r="452" spans="1:16">
      <c r="A452" s="78" t="str">
        <f t="shared" si="36"/>
        <v> BRNO 12 </v>
      </c>
      <c r="B452" s="16" t="str">
        <f t="shared" si="37"/>
        <v>I</v>
      </c>
      <c r="C452" s="78">
        <f t="shared" si="38"/>
        <v>40886.447999999997</v>
      </c>
      <c r="D452" t="str">
        <f t="shared" si="39"/>
        <v>vis</v>
      </c>
      <c r="E452">
        <f>VLOOKUP(C452,Active!C$21:E$951,3,FALSE)</f>
        <v>-6054.9849343257993</v>
      </c>
      <c r="F452" s="16" t="s">
        <v>287</v>
      </c>
      <c r="G452" t="str">
        <f t="shared" si="40"/>
        <v>40886.448</v>
      </c>
      <c r="H452" s="78">
        <f t="shared" si="41"/>
        <v>-6055</v>
      </c>
      <c r="I452" s="87" t="s">
        <v>1617</v>
      </c>
      <c r="J452" s="88" t="s">
        <v>1618</v>
      </c>
      <c r="K452" s="87">
        <v>-6055</v>
      </c>
      <c r="L452" s="87" t="s">
        <v>306</v>
      </c>
      <c r="M452" s="88" t="s">
        <v>297</v>
      </c>
      <c r="N452" s="88"/>
      <c r="O452" s="89" t="s">
        <v>1612</v>
      </c>
      <c r="P452" s="89" t="s">
        <v>88</v>
      </c>
    </row>
    <row r="453" spans="1:16">
      <c r="A453" s="78" t="str">
        <f t="shared" si="36"/>
        <v>BAVM 25 </v>
      </c>
      <c r="B453" s="16" t="str">
        <f t="shared" si="37"/>
        <v>I</v>
      </c>
      <c r="C453" s="78">
        <f t="shared" si="38"/>
        <v>41267.262999999999</v>
      </c>
      <c r="D453" t="str">
        <f t="shared" si="39"/>
        <v>vis</v>
      </c>
      <c r="E453">
        <f>VLOOKUP(C453,Active!C$21:E$951,3,FALSE)</f>
        <v>-5519.9947514585192</v>
      </c>
      <c r="F453" s="16" t="s">
        <v>287</v>
      </c>
      <c r="G453" t="str">
        <f t="shared" si="40"/>
        <v>41267.263</v>
      </c>
      <c r="H453" s="78">
        <f t="shared" si="41"/>
        <v>-5520</v>
      </c>
      <c r="I453" s="87" t="s">
        <v>1619</v>
      </c>
      <c r="J453" s="88" t="s">
        <v>1620</v>
      </c>
      <c r="K453" s="87">
        <v>-5520</v>
      </c>
      <c r="L453" s="87" t="s">
        <v>296</v>
      </c>
      <c r="M453" s="88" t="s">
        <v>297</v>
      </c>
      <c r="N453" s="88"/>
      <c r="O453" s="89" t="s">
        <v>617</v>
      </c>
      <c r="P453" s="90" t="s">
        <v>92</v>
      </c>
    </row>
    <row r="454" spans="1:16">
      <c r="A454" s="78" t="str">
        <f t="shared" si="36"/>
        <v>BAVM 26 </v>
      </c>
      <c r="B454" s="16" t="str">
        <f t="shared" si="37"/>
        <v>I</v>
      </c>
      <c r="C454" s="78">
        <f t="shared" si="38"/>
        <v>41597.542999999998</v>
      </c>
      <c r="D454" t="str">
        <f t="shared" si="39"/>
        <v>vis</v>
      </c>
      <c r="E454">
        <f>VLOOKUP(C454,Active!C$21:E$951,3,FALSE)</f>
        <v>-5055.9989592827815</v>
      </c>
      <c r="F454" s="16" t="s">
        <v>287</v>
      </c>
      <c r="G454" t="str">
        <f t="shared" si="40"/>
        <v>41597.543</v>
      </c>
      <c r="H454" s="78">
        <f t="shared" si="41"/>
        <v>-5056</v>
      </c>
      <c r="I454" s="87" t="s">
        <v>1621</v>
      </c>
      <c r="J454" s="88" t="s">
        <v>1622</v>
      </c>
      <c r="K454" s="87">
        <v>-5056</v>
      </c>
      <c r="L454" s="87" t="s">
        <v>309</v>
      </c>
      <c r="M454" s="88" t="s">
        <v>297</v>
      </c>
      <c r="N454" s="88"/>
      <c r="O454" s="89" t="s">
        <v>1160</v>
      </c>
      <c r="P454" s="90" t="s">
        <v>87</v>
      </c>
    </row>
    <row r="455" spans="1:16">
      <c r="A455" s="78" t="str">
        <f t="shared" si="36"/>
        <v>BAVM 26 </v>
      </c>
      <c r="B455" s="16" t="str">
        <f t="shared" si="37"/>
        <v>I</v>
      </c>
      <c r="C455" s="78">
        <f t="shared" si="38"/>
        <v>41605.372000000003</v>
      </c>
      <c r="D455" t="str">
        <f t="shared" si="39"/>
        <v>vis</v>
      </c>
      <c r="E455">
        <f>VLOOKUP(C455,Active!C$21:E$951,3,FALSE)</f>
        <v>-5045.0003427848214</v>
      </c>
      <c r="F455" s="16" t="s">
        <v>287</v>
      </c>
      <c r="G455" t="str">
        <f t="shared" si="40"/>
        <v>41605.372</v>
      </c>
      <c r="H455" s="78">
        <f t="shared" si="41"/>
        <v>-5045</v>
      </c>
      <c r="I455" s="87" t="s">
        <v>1623</v>
      </c>
      <c r="J455" s="88" t="s">
        <v>1624</v>
      </c>
      <c r="K455" s="87">
        <v>-5045</v>
      </c>
      <c r="L455" s="87" t="s">
        <v>388</v>
      </c>
      <c r="M455" s="88" t="s">
        <v>297</v>
      </c>
      <c r="N455" s="88"/>
      <c r="O455" s="89" t="s">
        <v>1160</v>
      </c>
      <c r="P455" s="90" t="s">
        <v>87</v>
      </c>
    </row>
    <row r="456" spans="1:16">
      <c r="A456" s="78" t="str">
        <f t="shared" si="36"/>
        <v>BAVM 26 </v>
      </c>
      <c r="B456" s="16" t="str">
        <f t="shared" si="37"/>
        <v>I</v>
      </c>
      <c r="C456" s="78">
        <f t="shared" si="38"/>
        <v>41682.247000000003</v>
      </c>
      <c r="D456" t="str">
        <f t="shared" si="39"/>
        <v>vis</v>
      </c>
      <c r="E456">
        <f>VLOOKUP(C456,Active!C$21:E$951,3,FALSE)</f>
        <v>-4937.0020488417731</v>
      </c>
      <c r="F456" s="16" t="s">
        <v>287</v>
      </c>
      <c r="G456" t="str">
        <f t="shared" si="40"/>
        <v>41682.247</v>
      </c>
      <c r="H456" s="78">
        <f t="shared" si="41"/>
        <v>-4937</v>
      </c>
      <c r="I456" s="87" t="s">
        <v>1625</v>
      </c>
      <c r="J456" s="88" t="s">
        <v>1626</v>
      </c>
      <c r="K456" s="87">
        <v>-4937</v>
      </c>
      <c r="L456" s="87" t="s">
        <v>426</v>
      </c>
      <c r="M456" s="88" t="s">
        <v>297</v>
      </c>
      <c r="N456" s="88"/>
      <c r="O456" s="89" t="s">
        <v>348</v>
      </c>
      <c r="P456" s="90" t="s">
        <v>87</v>
      </c>
    </row>
    <row r="457" spans="1:16">
      <c r="A457" s="78" t="str">
        <f t="shared" si="36"/>
        <v>BAVM 26 </v>
      </c>
      <c r="B457" s="16" t="str">
        <f t="shared" si="37"/>
        <v>I</v>
      </c>
      <c r="C457" s="78">
        <f t="shared" si="38"/>
        <v>41682.25</v>
      </c>
      <c r="D457" t="str">
        <f t="shared" si="39"/>
        <v>vis</v>
      </c>
      <c r="E457">
        <f>VLOOKUP(C457,Active!C$21:E$951,3,FALSE)</f>
        <v>-4936.9978342742088</v>
      </c>
      <c r="F457" s="16" t="s">
        <v>287</v>
      </c>
      <c r="G457" t="str">
        <f t="shared" si="40"/>
        <v>41682.250</v>
      </c>
      <c r="H457" s="78">
        <f t="shared" si="41"/>
        <v>-4937</v>
      </c>
      <c r="I457" s="87" t="s">
        <v>1627</v>
      </c>
      <c r="J457" s="88" t="s">
        <v>1628</v>
      </c>
      <c r="K457" s="87">
        <v>-4937</v>
      </c>
      <c r="L457" s="87" t="s">
        <v>358</v>
      </c>
      <c r="M457" s="88" t="s">
        <v>297</v>
      </c>
      <c r="N457" s="88"/>
      <c r="O457" s="89" t="s">
        <v>617</v>
      </c>
      <c r="P457" s="90" t="s">
        <v>87</v>
      </c>
    </row>
    <row r="458" spans="1:16">
      <c r="A458" s="78" t="str">
        <f t="shared" si="36"/>
        <v>BAVM 26 </v>
      </c>
      <c r="B458" s="16" t="str">
        <f t="shared" si="37"/>
        <v>I</v>
      </c>
      <c r="C458" s="78">
        <f t="shared" si="38"/>
        <v>41682.252999999997</v>
      </c>
      <c r="D458" t="str">
        <f t="shared" si="39"/>
        <v>vis</v>
      </c>
      <c r="E458">
        <f>VLOOKUP(C458,Active!C$21:E$951,3,FALSE)</f>
        <v>-4936.9936197066445</v>
      </c>
      <c r="F458" s="16" t="s">
        <v>287</v>
      </c>
      <c r="G458" t="str">
        <f t="shared" si="40"/>
        <v>41682.253</v>
      </c>
      <c r="H458" s="78">
        <f t="shared" si="41"/>
        <v>-4937</v>
      </c>
      <c r="I458" s="87" t="s">
        <v>1629</v>
      </c>
      <c r="J458" s="88" t="s">
        <v>1630</v>
      </c>
      <c r="K458" s="87">
        <v>-4937</v>
      </c>
      <c r="L458" s="87" t="s">
        <v>354</v>
      </c>
      <c r="M458" s="88" t="s">
        <v>297</v>
      </c>
      <c r="N458" s="88"/>
      <c r="O458" s="89" t="s">
        <v>1160</v>
      </c>
      <c r="P458" s="90" t="s">
        <v>87</v>
      </c>
    </row>
    <row r="459" spans="1:16">
      <c r="A459" s="78" t="str">
        <f t="shared" ref="A459:A522" si="42">P459</f>
        <v> BRNO 17 </v>
      </c>
      <c r="B459" s="16" t="str">
        <f t="shared" ref="B459:B522" si="43">IF(H459=INT(H459),"I","II")</f>
        <v>I</v>
      </c>
      <c r="C459" s="78">
        <f t="shared" ref="C459:C522" si="44">1*G459</f>
        <v>41921.425999999999</v>
      </c>
      <c r="D459" t="str">
        <f t="shared" ref="D459:D522" si="45">VLOOKUP(F459,I$1:J$5,2,FALSE)</f>
        <v>vis</v>
      </c>
      <c r="E459">
        <f>VLOOKUP(C459,Active!C$21:E$951,3,FALSE)</f>
        <v>-4600.9900300189574</v>
      </c>
      <c r="F459" s="16" t="s">
        <v>287</v>
      </c>
      <c r="G459" t="str">
        <f t="shared" ref="G459:G522" si="46">MID(I459,3,LEN(I459)-3)</f>
        <v>41921.426</v>
      </c>
      <c r="H459" s="78">
        <f t="shared" ref="H459:H522" si="47">1*K459</f>
        <v>-4601</v>
      </c>
      <c r="I459" s="87" t="s">
        <v>1631</v>
      </c>
      <c r="J459" s="88" t="s">
        <v>1632</v>
      </c>
      <c r="K459" s="87">
        <v>-4601</v>
      </c>
      <c r="L459" s="87" t="s">
        <v>663</v>
      </c>
      <c r="M459" s="88" t="s">
        <v>297</v>
      </c>
      <c r="N459" s="88"/>
      <c r="O459" s="89" t="s">
        <v>1633</v>
      </c>
      <c r="P459" s="89" t="s">
        <v>107</v>
      </c>
    </row>
    <row r="460" spans="1:16">
      <c r="A460" s="78" t="str">
        <f t="shared" si="42"/>
        <v> BRNO 17 </v>
      </c>
      <c r="B460" s="16" t="str">
        <f t="shared" si="43"/>
        <v>I</v>
      </c>
      <c r="C460" s="78">
        <f t="shared" si="44"/>
        <v>41921.428</v>
      </c>
      <c r="D460" t="str">
        <f t="shared" si="45"/>
        <v>vis</v>
      </c>
      <c r="E460">
        <f>VLOOKUP(C460,Active!C$21:E$951,3,FALSE)</f>
        <v>-4600.9872203072446</v>
      </c>
      <c r="F460" s="16" t="s">
        <v>287</v>
      </c>
      <c r="G460" t="str">
        <f t="shared" si="46"/>
        <v>41921.428</v>
      </c>
      <c r="H460" s="78">
        <f t="shared" si="47"/>
        <v>-4601</v>
      </c>
      <c r="I460" s="87" t="s">
        <v>1634</v>
      </c>
      <c r="J460" s="88" t="s">
        <v>1635</v>
      </c>
      <c r="K460" s="87">
        <v>-4601</v>
      </c>
      <c r="L460" s="87" t="s">
        <v>313</v>
      </c>
      <c r="M460" s="88" t="s">
        <v>297</v>
      </c>
      <c r="N460" s="88"/>
      <c r="O460" s="89" t="s">
        <v>1636</v>
      </c>
      <c r="P460" s="89" t="s">
        <v>107</v>
      </c>
    </row>
    <row r="461" spans="1:16">
      <c r="A461" s="78" t="str">
        <f t="shared" si="42"/>
        <v>BAVM 28 </v>
      </c>
      <c r="B461" s="16" t="str">
        <f t="shared" si="43"/>
        <v>I</v>
      </c>
      <c r="C461" s="78">
        <f t="shared" si="44"/>
        <v>41928.536999999997</v>
      </c>
      <c r="D461" t="str">
        <f t="shared" si="45"/>
        <v>vis</v>
      </c>
      <c r="E461">
        <f>VLOOKUP(C461,Active!C$21:E$951,3,FALSE)</f>
        <v>-4591.000100025738</v>
      </c>
      <c r="F461" s="16" t="s">
        <v>287</v>
      </c>
      <c r="G461" t="str">
        <f t="shared" si="46"/>
        <v>41928.537</v>
      </c>
      <c r="H461" s="78">
        <f t="shared" si="47"/>
        <v>-4591</v>
      </c>
      <c r="I461" s="87" t="s">
        <v>1637</v>
      </c>
      <c r="J461" s="88" t="s">
        <v>1638</v>
      </c>
      <c r="K461" s="87">
        <v>-4591</v>
      </c>
      <c r="L461" s="87" t="s">
        <v>388</v>
      </c>
      <c r="M461" s="88" t="s">
        <v>297</v>
      </c>
      <c r="N461" s="88"/>
      <c r="O461" s="89" t="s">
        <v>1160</v>
      </c>
      <c r="P461" s="90" t="s">
        <v>71</v>
      </c>
    </row>
    <row r="462" spans="1:16">
      <c r="A462" s="78" t="str">
        <f t="shared" si="42"/>
        <v> BRNO 17 </v>
      </c>
      <c r="B462" s="16" t="str">
        <f t="shared" si="43"/>
        <v>I</v>
      </c>
      <c r="C462" s="78">
        <f t="shared" si="44"/>
        <v>41931.392999999996</v>
      </c>
      <c r="D462" t="str">
        <f t="shared" si="45"/>
        <v>vis</v>
      </c>
      <c r="E462">
        <f>VLOOKUP(C462,Active!C$21:E$951,3,FALSE)</f>
        <v>-4586.9878317005177</v>
      </c>
      <c r="F462" s="16" t="s">
        <v>287</v>
      </c>
      <c r="G462" t="str">
        <f t="shared" si="46"/>
        <v>41931.393</v>
      </c>
      <c r="H462" s="78">
        <f t="shared" si="47"/>
        <v>-4587</v>
      </c>
      <c r="I462" s="87" t="s">
        <v>1639</v>
      </c>
      <c r="J462" s="88" t="s">
        <v>1640</v>
      </c>
      <c r="K462" s="87">
        <v>-4587</v>
      </c>
      <c r="L462" s="87" t="s">
        <v>313</v>
      </c>
      <c r="M462" s="88" t="s">
        <v>297</v>
      </c>
      <c r="N462" s="88"/>
      <c r="O462" s="89" t="s">
        <v>1641</v>
      </c>
      <c r="P462" s="89" t="s">
        <v>107</v>
      </c>
    </row>
    <row r="463" spans="1:16">
      <c r="A463" s="78" t="str">
        <f t="shared" si="42"/>
        <v> BRNO 17 </v>
      </c>
      <c r="B463" s="16" t="str">
        <f t="shared" si="43"/>
        <v>I</v>
      </c>
      <c r="C463" s="78">
        <f t="shared" si="44"/>
        <v>41931.392999999996</v>
      </c>
      <c r="D463" t="str">
        <f t="shared" si="45"/>
        <v>vis</v>
      </c>
      <c r="E463">
        <f>VLOOKUP(C463,Active!C$21:E$951,3,FALSE)</f>
        <v>-4586.9878317005177</v>
      </c>
      <c r="F463" s="16" t="s">
        <v>287</v>
      </c>
      <c r="G463" t="str">
        <f t="shared" si="46"/>
        <v>41931.393</v>
      </c>
      <c r="H463" s="78">
        <f t="shared" si="47"/>
        <v>-4587</v>
      </c>
      <c r="I463" s="87" t="s">
        <v>1639</v>
      </c>
      <c r="J463" s="88" t="s">
        <v>1640</v>
      </c>
      <c r="K463" s="87">
        <v>-4587</v>
      </c>
      <c r="L463" s="87" t="s">
        <v>313</v>
      </c>
      <c r="M463" s="88" t="s">
        <v>297</v>
      </c>
      <c r="N463" s="88"/>
      <c r="O463" s="89" t="s">
        <v>1636</v>
      </c>
      <c r="P463" s="89" t="s">
        <v>107</v>
      </c>
    </row>
    <row r="464" spans="1:16">
      <c r="A464" s="78" t="str">
        <f t="shared" si="42"/>
        <v> BRNO 17 </v>
      </c>
      <c r="B464" s="16" t="str">
        <f t="shared" si="43"/>
        <v>I</v>
      </c>
      <c r="C464" s="78">
        <f t="shared" si="44"/>
        <v>41983.353000000003</v>
      </c>
      <c r="D464" t="str">
        <f t="shared" si="45"/>
        <v>vis</v>
      </c>
      <c r="E464">
        <f>VLOOKUP(C464,Active!C$21:E$951,3,FALSE)</f>
        <v>-4513.9915214139291</v>
      </c>
      <c r="F464" s="16" t="s">
        <v>287</v>
      </c>
      <c r="G464" t="str">
        <f t="shared" si="46"/>
        <v>41983.353</v>
      </c>
      <c r="H464" s="78">
        <f t="shared" si="47"/>
        <v>-4514</v>
      </c>
      <c r="I464" s="87" t="s">
        <v>1642</v>
      </c>
      <c r="J464" s="88" t="s">
        <v>1643</v>
      </c>
      <c r="K464" s="87">
        <v>-4514</v>
      </c>
      <c r="L464" s="87" t="s">
        <v>302</v>
      </c>
      <c r="M464" s="88" t="s">
        <v>297</v>
      </c>
      <c r="N464" s="88"/>
      <c r="O464" s="89" t="s">
        <v>1644</v>
      </c>
      <c r="P464" s="89" t="s">
        <v>107</v>
      </c>
    </row>
    <row r="465" spans="1:16">
      <c r="A465" s="78" t="str">
        <f t="shared" si="42"/>
        <v> BRNO 17 </v>
      </c>
      <c r="B465" s="16" t="str">
        <f t="shared" si="43"/>
        <v>I</v>
      </c>
      <c r="C465" s="78">
        <f t="shared" si="44"/>
        <v>41983.360000000001</v>
      </c>
      <c r="D465" t="str">
        <f t="shared" si="45"/>
        <v>vis</v>
      </c>
      <c r="E465">
        <f>VLOOKUP(C465,Active!C$21:E$951,3,FALSE)</f>
        <v>-4513.9816874229391</v>
      </c>
      <c r="F465" s="16" t="s">
        <v>287</v>
      </c>
      <c r="G465" t="str">
        <f t="shared" si="46"/>
        <v>41983.360</v>
      </c>
      <c r="H465" s="78">
        <f t="shared" si="47"/>
        <v>-4514</v>
      </c>
      <c r="I465" s="87" t="s">
        <v>1645</v>
      </c>
      <c r="J465" s="88" t="s">
        <v>1646</v>
      </c>
      <c r="K465" s="87">
        <v>-4514</v>
      </c>
      <c r="L465" s="87" t="s">
        <v>1530</v>
      </c>
      <c r="M465" s="88" t="s">
        <v>297</v>
      </c>
      <c r="N465" s="88"/>
      <c r="O465" s="89" t="s">
        <v>1647</v>
      </c>
      <c r="P465" s="89" t="s">
        <v>107</v>
      </c>
    </row>
    <row r="466" spans="1:16">
      <c r="A466" s="78" t="str">
        <f t="shared" si="42"/>
        <v> BRNO 20 </v>
      </c>
      <c r="B466" s="16" t="str">
        <f t="shared" si="43"/>
        <v>I</v>
      </c>
      <c r="C466" s="78">
        <f t="shared" si="44"/>
        <v>42274.485999999997</v>
      </c>
      <c r="D466" t="str">
        <f t="shared" si="45"/>
        <v>vis</v>
      </c>
      <c r="E466">
        <f>VLOOKUP(C466,Active!C$21:E$951,3,FALSE)</f>
        <v>-4104.9916214396744</v>
      </c>
      <c r="F466" s="16" t="s">
        <v>287</v>
      </c>
      <c r="G466" t="str">
        <f t="shared" si="46"/>
        <v>42274.486</v>
      </c>
      <c r="H466" s="78">
        <f t="shared" si="47"/>
        <v>-4105</v>
      </c>
      <c r="I466" s="87" t="s">
        <v>1648</v>
      </c>
      <c r="J466" s="88" t="s">
        <v>1649</v>
      </c>
      <c r="K466" s="87">
        <v>-4105</v>
      </c>
      <c r="L466" s="87" t="s">
        <v>302</v>
      </c>
      <c r="M466" s="88" t="s">
        <v>297</v>
      </c>
      <c r="N466" s="88"/>
      <c r="O466" s="89" t="s">
        <v>1647</v>
      </c>
      <c r="P466" s="89" t="s">
        <v>112</v>
      </c>
    </row>
    <row r="467" spans="1:16">
      <c r="A467" s="78" t="str">
        <f t="shared" si="42"/>
        <v>IBVS 1053 </v>
      </c>
      <c r="B467" s="16" t="str">
        <f t="shared" si="43"/>
        <v>I</v>
      </c>
      <c r="C467" s="78">
        <f t="shared" si="44"/>
        <v>42289.428899999999</v>
      </c>
      <c r="D467" t="str">
        <f t="shared" si="45"/>
        <v>vis</v>
      </c>
      <c r="E467">
        <f>VLOOKUP(C467,Active!C$21:E$951,3,FALSE)</f>
        <v>-4083.9990008665131</v>
      </c>
      <c r="F467" s="16" t="s">
        <v>287</v>
      </c>
      <c r="G467" t="str">
        <f t="shared" si="46"/>
        <v>42289.4289</v>
      </c>
      <c r="H467" s="78">
        <f t="shared" si="47"/>
        <v>-4084</v>
      </c>
      <c r="I467" s="87" t="s">
        <v>1650</v>
      </c>
      <c r="J467" s="88" t="s">
        <v>1651</v>
      </c>
      <c r="K467" s="87">
        <v>-4084</v>
      </c>
      <c r="L467" s="87" t="s">
        <v>1652</v>
      </c>
      <c r="M467" s="88" t="s">
        <v>328</v>
      </c>
      <c r="N467" s="88" t="s">
        <v>329</v>
      </c>
      <c r="O467" s="89" t="s">
        <v>344</v>
      </c>
      <c r="P467" s="90" t="s">
        <v>1653</v>
      </c>
    </row>
    <row r="468" spans="1:16">
      <c r="A468" s="78" t="str">
        <f t="shared" si="42"/>
        <v> BRNO 20 </v>
      </c>
      <c r="B468" s="16" t="str">
        <f t="shared" si="43"/>
        <v>I</v>
      </c>
      <c r="C468" s="78">
        <f t="shared" si="44"/>
        <v>42301.54</v>
      </c>
      <c r="D468" t="str">
        <f t="shared" si="45"/>
        <v>vis</v>
      </c>
      <c r="E468">
        <f>VLOOKUP(C468,Active!C$21:E$951,3,FALSE)</f>
        <v>-4066.9846511068531</v>
      </c>
      <c r="F468" s="16" t="s">
        <v>287</v>
      </c>
      <c r="G468" t="str">
        <f t="shared" si="46"/>
        <v>42301.540</v>
      </c>
      <c r="H468" s="78">
        <f t="shared" si="47"/>
        <v>-4067</v>
      </c>
      <c r="I468" s="87" t="s">
        <v>1654</v>
      </c>
      <c r="J468" s="88" t="s">
        <v>1655</v>
      </c>
      <c r="K468" s="87">
        <v>-4067</v>
      </c>
      <c r="L468" s="87" t="s">
        <v>306</v>
      </c>
      <c r="M468" s="88" t="s">
        <v>297</v>
      </c>
      <c r="N468" s="88"/>
      <c r="O468" s="89" t="s">
        <v>1647</v>
      </c>
      <c r="P468" s="89" t="s">
        <v>112</v>
      </c>
    </row>
    <row r="469" spans="1:16">
      <c r="A469" s="78" t="str">
        <f t="shared" si="42"/>
        <v> BRNO 20 </v>
      </c>
      <c r="B469" s="16" t="str">
        <f t="shared" si="43"/>
        <v>I</v>
      </c>
      <c r="C469" s="78">
        <f t="shared" si="44"/>
        <v>42304.396000000001</v>
      </c>
      <c r="D469" t="str">
        <f t="shared" si="45"/>
        <v>vis</v>
      </c>
      <c r="E469">
        <f>VLOOKUP(C469,Active!C$21:E$951,3,FALSE)</f>
        <v>-4062.9723827816324</v>
      </c>
      <c r="F469" s="16" t="s">
        <v>287</v>
      </c>
      <c r="G469" t="str">
        <f t="shared" si="46"/>
        <v>42304.396</v>
      </c>
      <c r="H469" s="78">
        <f t="shared" si="47"/>
        <v>-4063</v>
      </c>
      <c r="I469" s="87" t="s">
        <v>1656</v>
      </c>
      <c r="J469" s="88" t="s">
        <v>1657</v>
      </c>
      <c r="K469" s="87">
        <v>-4063</v>
      </c>
      <c r="L469" s="87" t="s">
        <v>1336</v>
      </c>
      <c r="M469" s="88" t="s">
        <v>297</v>
      </c>
      <c r="N469" s="88"/>
      <c r="O469" s="89" t="s">
        <v>1658</v>
      </c>
      <c r="P469" s="89" t="s">
        <v>112</v>
      </c>
    </row>
    <row r="470" spans="1:16">
      <c r="A470" s="78" t="str">
        <f t="shared" si="42"/>
        <v>BAVM 29 </v>
      </c>
      <c r="B470" s="16" t="str">
        <f t="shared" si="43"/>
        <v>I</v>
      </c>
      <c r="C470" s="78">
        <f t="shared" si="44"/>
        <v>42739.294999999998</v>
      </c>
      <c r="D470" t="str">
        <f t="shared" si="45"/>
        <v>vis</v>
      </c>
      <c r="E470">
        <f>VLOOKUP(C470,Active!C$21:E$951,3,FALSE)</f>
        <v>-3452.0019757892751</v>
      </c>
      <c r="F470" s="16" t="s">
        <v>287</v>
      </c>
      <c r="G470" t="str">
        <f t="shared" si="46"/>
        <v>42739.295</v>
      </c>
      <c r="H470" s="78">
        <f t="shared" si="47"/>
        <v>-3452</v>
      </c>
      <c r="I470" s="87" t="s">
        <v>1659</v>
      </c>
      <c r="J470" s="88" t="s">
        <v>1660</v>
      </c>
      <c r="K470" s="87">
        <v>-3452</v>
      </c>
      <c r="L470" s="87" t="s">
        <v>426</v>
      </c>
      <c r="M470" s="88" t="s">
        <v>297</v>
      </c>
      <c r="N470" s="88"/>
      <c r="O470" s="89" t="s">
        <v>617</v>
      </c>
      <c r="P470" s="90" t="s">
        <v>116</v>
      </c>
    </row>
    <row r="471" spans="1:16">
      <c r="A471" s="78" t="str">
        <f t="shared" si="42"/>
        <v> BRNO 21 </v>
      </c>
      <c r="B471" s="16" t="str">
        <f t="shared" si="43"/>
        <v>I</v>
      </c>
      <c r="C471" s="78">
        <f t="shared" si="44"/>
        <v>43015.483</v>
      </c>
      <c r="D471" t="str">
        <f t="shared" si="45"/>
        <v>vis</v>
      </c>
      <c r="E471">
        <f>VLOOKUP(C471,Active!C$21:E$951,3,FALSE)</f>
        <v>-3063.9976465854661</v>
      </c>
      <c r="F471" s="16" t="s">
        <v>287</v>
      </c>
      <c r="G471" t="str">
        <f t="shared" si="46"/>
        <v>43015.483</v>
      </c>
      <c r="H471" s="78">
        <f t="shared" si="47"/>
        <v>-3064</v>
      </c>
      <c r="I471" s="87" t="s">
        <v>1661</v>
      </c>
      <c r="J471" s="88" t="s">
        <v>1662</v>
      </c>
      <c r="K471" s="87">
        <v>-3064</v>
      </c>
      <c r="L471" s="87" t="s">
        <v>358</v>
      </c>
      <c r="M471" s="88" t="s">
        <v>297</v>
      </c>
      <c r="N471" s="88"/>
      <c r="O471" s="89" t="s">
        <v>1663</v>
      </c>
      <c r="P471" s="89" t="s">
        <v>122</v>
      </c>
    </row>
    <row r="472" spans="1:16">
      <c r="A472" s="78" t="str">
        <f t="shared" si="42"/>
        <v> BRNO 21 </v>
      </c>
      <c r="B472" s="16" t="str">
        <f t="shared" si="43"/>
        <v>I</v>
      </c>
      <c r="C472" s="78">
        <f t="shared" si="44"/>
        <v>43015.483999999997</v>
      </c>
      <c r="D472" t="str">
        <f t="shared" si="45"/>
        <v>vis</v>
      </c>
      <c r="E472">
        <f>VLOOKUP(C472,Active!C$21:E$951,3,FALSE)</f>
        <v>-3063.9962417296147</v>
      </c>
      <c r="F472" s="16" t="s">
        <v>287</v>
      </c>
      <c r="G472" t="str">
        <f t="shared" si="46"/>
        <v>43015.484</v>
      </c>
      <c r="H472" s="78">
        <f t="shared" si="47"/>
        <v>-3064</v>
      </c>
      <c r="I472" s="87" t="s">
        <v>1664</v>
      </c>
      <c r="J472" s="88" t="s">
        <v>1665</v>
      </c>
      <c r="K472" s="87">
        <v>-3064</v>
      </c>
      <c r="L472" s="87" t="s">
        <v>414</v>
      </c>
      <c r="M472" s="88" t="s">
        <v>297</v>
      </c>
      <c r="N472" s="88"/>
      <c r="O472" s="89" t="s">
        <v>1666</v>
      </c>
      <c r="P472" s="89" t="s">
        <v>122</v>
      </c>
    </row>
    <row r="473" spans="1:16">
      <c r="A473" s="78" t="str">
        <f t="shared" si="42"/>
        <v> BRNO 21 </v>
      </c>
      <c r="B473" s="16" t="str">
        <f t="shared" si="43"/>
        <v>I</v>
      </c>
      <c r="C473" s="78">
        <f t="shared" si="44"/>
        <v>43015.483999999997</v>
      </c>
      <c r="D473" t="str">
        <f t="shared" si="45"/>
        <v>vis</v>
      </c>
      <c r="E473">
        <f>VLOOKUP(C473,Active!C$21:E$951,3,FALSE)</f>
        <v>-3063.9962417296147</v>
      </c>
      <c r="F473" s="16" t="s">
        <v>287</v>
      </c>
      <c r="G473" t="str">
        <f t="shared" si="46"/>
        <v>43015.484</v>
      </c>
      <c r="H473" s="78">
        <f t="shared" si="47"/>
        <v>-3064</v>
      </c>
      <c r="I473" s="87" t="s">
        <v>1664</v>
      </c>
      <c r="J473" s="88" t="s">
        <v>1665</v>
      </c>
      <c r="K473" s="87">
        <v>-3064</v>
      </c>
      <c r="L473" s="87" t="s">
        <v>414</v>
      </c>
      <c r="M473" s="88" t="s">
        <v>297</v>
      </c>
      <c r="N473" s="88"/>
      <c r="O473" s="89" t="s">
        <v>1667</v>
      </c>
      <c r="P473" s="89" t="s">
        <v>122</v>
      </c>
    </row>
    <row r="474" spans="1:16">
      <c r="A474" s="78" t="str">
        <f t="shared" si="42"/>
        <v> BRNO 21 </v>
      </c>
      <c r="B474" s="16" t="str">
        <f t="shared" si="43"/>
        <v>I</v>
      </c>
      <c r="C474" s="78">
        <f t="shared" si="44"/>
        <v>43015.483999999997</v>
      </c>
      <c r="D474" t="str">
        <f t="shared" si="45"/>
        <v>vis</v>
      </c>
      <c r="E474">
        <f>VLOOKUP(C474,Active!C$21:E$951,3,FALSE)</f>
        <v>-3063.9962417296147</v>
      </c>
      <c r="F474" s="16" t="s">
        <v>287</v>
      </c>
      <c r="G474" t="str">
        <f t="shared" si="46"/>
        <v>43015.484</v>
      </c>
      <c r="H474" s="78">
        <f t="shared" si="47"/>
        <v>-3064</v>
      </c>
      <c r="I474" s="87" t="s">
        <v>1664</v>
      </c>
      <c r="J474" s="88" t="s">
        <v>1665</v>
      </c>
      <c r="K474" s="87">
        <v>-3064</v>
      </c>
      <c r="L474" s="87" t="s">
        <v>414</v>
      </c>
      <c r="M474" s="88" t="s">
        <v>297</v>
      </c>
      <c r="N474" s="88"/>
      <c r="O474" s="89" t="s">
        <v>1668</v>
      </c>
      <c r="P474" s="89" t="s">
        <v>122</v>
      </c>
    </row>
    <row r="475" spans="1:16">
      <c r="A475" s="78" t="str">
        <f t="shared" si="42"/>
        <v> BRNO 21 </v>
      </c>
      <c r="B475" s="16" t="str">
        <f t="shared" si="43"/>
        <v>I</v>
      </c>
      <c r="C475" s="78">
        <f t="shared" si="44"/>
        <v>43015.485000000001</v>
      </c>
      <c r="D475" t="str">
        <f t="shared" si="45"/>
        <v>vis</v>
      </c>
      <c r="E475">
        <f>VLOOKUP(C475,Active!C$21:E$951,3,FALSE)</f>
        <v>-3063.9948368737532</v>
      </c>
      <c r="F475" s="16" t="s">
        <v>287</v>
      </c>
      <c r="G475" t="str">
        <f t="shared" si="46"/>
        <v>43015.485</v>
      </c>
      <c r="H475" s="78">
        <f t="shared" si="47"/>
        <v>-3064</v>
      </c>
      <c r="I475" s="87" t="s">
        <v>1669</v>
      </c>
      <c r="J475" s="88" t="s">
        <v>1670</v>
      </c>
      <c r="K475" s="87">
        <v>-3064</v>
      </c>
      <c r="L475" s="87" t="s">
        <v>296</v>
      </c>
      <c r="M475" s="88" t="s">
        <v>297</v>
      </c>
      <c r="N475" s="88"/>
      <c r="O475" s="89" t="s">
        <v>1671</v>
      </c>
      <c r="P475" s="89" t="s">
        <v>122</v>
      </c>
    </row>
    <row r="476" spans="1:16">
      <c r="A476" s="78" t="str">
        <f t="shared" si="42"/>
        <v> BRNO 21 </v>
      </c>
      <c r="B476" s="16" t="str">
        <f t="shared" si="43"/>
        <v>I</v>
      </c>
      <c r="C476" s="78">
        <f t="shared" si="44"/>
        <v>43015.487000000001</v>
      </c>
      <c r="D476" t="str">
        <f t="shared" si="45"/>
        <v>vis</v>
      </c>
      <c r="E476">
        <f>VLOOKUP(C476,Active!C$21:E$951,3,FALSE)</f>
        <v>-3063.9920271620399</v>
      </c>
      <c r="F476" s="16" t="s">
        <v>287</v>
      </c>
      <c r="G476" t="str">
        <f t="shared" si="46"/>
        <v>43015.487</v>
      </c>
      <c r="H476" s="78">
        <f t="shared" si="47"/>
        <v>-3064</v>
      </c>
      <c r="I476" s="87" t="s">
        <v>1672</v>
      </c>
      <c r="J476" s="88" t="s">
        <v>1673</v>
      </c>
      <c r="K476" s="87">
        <v>-3064</v>
      </c>
      <c r="L476" s="87" t="s">
        <v>302</v>
      </c>
      <c r="M476" s="88" t="s">
        <v>297</v>
      </c>
      <c r="N476" s="88"/>
      <c r="O476" s="89" t="s">
        <v>1674</v>
      </c>
      <c r="P476" s="89" t="s">
        <v>122</v>
      </c>
    </row>
    <row r="477" spans="1:16">
      <c r="A477" s="78" t="str">
        <f t="shared" si="42"/>
        <v> BRNO 21 </v>
      </c>
      <c r="B477" s="16" t="str">
        <f t="shared" si="43"/>
        <v>I</v>
      </c>
      <c r="C477" s="78">
        <f t="shared" si="44"/>
        <v>43341.485000000001</v>
      </c>
      <c r="D477" t="str">
        <f t="shared" si="45"/>
        <v>vis</v>
      </c>
      <c r="E477">
        <f>VLOOKUP(C477,Active!C$21:E$951,3,FALSE)</f>
        <v>-2606.0118277624201</v>
      </c>
      <c r="F477" s="16" t="s">
        <v>287</v>
      </c>
      <c r="G477" t="str">
        <f t="shared" si="46"/>
        <v>43341.485</v>
      </c>
      <c r="H477" s="78">
        <f t="shared" si="47"/>
        <v>-2606</v>
      </c>
      <c r="I477" s="87" t="s">
        <v>1675</v>
      </c>
      <c r="J477" s="88" t="s">
        <v>1676</v>
      </c>
      <c r="K477" s="87">
        <v>-2606</v>
      </c>
      <c r="L477" s="87" t="s">
        <v>522</v>
      </c>
      <c r="M477" s="88" t="s">
        <v>297</v>
      </c>
      <c r="N477" s="88"/>
      <c r="O477" s="89" t="s">
        <v>1677</v>
      </c>
      <c r="P477" s="89" t="s">
        <v>122</v>
      </c>
    </row>
    <row r="478" spans="1:16">
      <c r="A478" s="78" t="str">
        <f t="shared" si="42"/>
        <v> BRNO 21 </v>
      </c>
      <c r="B478" s="16" t="str">
        <f t="shared" si="43"/>
        <v>I</v>
      </c>
      <c r="C478" s="78">
        <f t="shared" si="44"/>
        <v>43393.472000000002</v>
      </c>
      <c r="D478" t="str">
        <f t="shared" si="45"/>
        <v>vis</v>
      </c>
      <c r="E478">
        <f>VLOOKUP(C478,Active!C$21:E$951,3,FALSE)</f>
        <v>-2532.9775863677228</v>
      </c>
      <c r="F478" s="16" t="s">
        <v>287</v>
      </c>
      <c r="G478" t="str">
        <f t="shared" si="46"/>
        <v>43393.472</v>
      </c>
      <c r="H478" s="78">
        <f t="shared" si="47"/>
        <v>-2533</v>
      </c>
      <c r="I478" s="87" t="s">
        <v>1678</v>
      </c>
      <c r="J478" s="88" t="s">
        <v>1679</v>
      </c>
      <c r="K478" s="87">
        <v>-2533</v>
      </c>
      <c r="L478" s="87" t="s">
        <v>876</v>
      </c>
      <c r="M478" s="88" t="s">
        <v>297</v>
      </c>
      <c r="N478" s="88"/>
      <c r="O478" s="89" t="s">
        <v>1680</v>
      </c>
      <c r="P478" s="89" t="s">
        <v>122</v>
      </c>
    </row>
    <row r="479" spans="1:16">
      <c r="A479" s="78" t="str">
        <f t="shared" si="42"/>
        <v> BRNO 21 </v>
      </c>
      <c r="B479" s="16" t="str">
        <f t="shared" si="43"/>
        <v>I</v>
      </c>
      <c r="C479" s="78">
        <f t="shared" si="44"/>
        <v>43393.474000000002</v>
      </c>
      <c r="D479" t="str">
        <f t="shared" si="45"/>
        <v>vis</v>
      </c>
      <c r="E479">
        <f>VLOOKUP(C479,Active!C$21:E$951,3,FALSE)</f>
        <v>-2532.9747766560095</v>
      </c>
      <c r="F479" s="16" t="s">
        <v>287</v>
      </c>
      <c r="G479" t="str">
        <f t="shared" si="46"/>
        <v>43393.474</v>
      </c>
      <c r="H479" s="78">
        <f t="shared" si="47"/>
        <v>-2533</v>
      </c>
      <c r="I479" s="87" t="s">
        <v>1681</v>
      </c>
      <c r="J479" s="88" t="s">
        <v>1682</v>
      </c>
      <c r="K479" s="87">
        <v>-2533</v>
      </c>
      <c r="L479" s="87" t="s">
        <v>1683</v>
      </c>
      <c r="M479" s="88" t="s">
        <v>297</v>
      </c>
      <c r="N479" s="88"/>
      <c r="O479" s="89" t="s">
        <v>1677</v>
      </c>
      <c r="P479" s="89" t="s">
        <v>122</v>
      </c>
    </row>
    <row r="480" spans="1:16">
      <c r="A480" s="78" t="str">
        <f t="shared" si="42"/>
        <v> BRNO 21 </v>
      </c>
      <c r="B480" s="16" t="str">
        <f t="shared" si="43"/>
        <v>I</v>
      </c>
      <c r="C480" s="78">
        <f t="shared" si="44"/>
        <v>43403.434999999998</v>
      </c>
      <c r="D480" t="str">
        <f t="shared" si="45"/>
        <v>vis</v>
      </c>
      <c r="E480">
        <f>VLOOKUP(C480,Active!C$21:E$951,3,FALSE)</f>
        <v>-2518.9810074727088</v>
      </c>
      <c r="F480" s="16" t="s">
        <v>287</v>
      </c>
      <c r="G480" t="str">
        <f t="shared" si="46"/>
        <v>43403.435</v>
      </c>
      <c r="H480" s="78">
        <f t="shared" si="47"/>
        <v>-2519</v>
      </c>
      <c r="I480" s="87" t="s">
        <v>1684</v>
      </c>
      <c r="J480" s="88" t="s">
        <v>1685</v>
      </c>
      <c r="K480" s="87">
        <v>-2519</v>
      </c>
      <c r="L480" s="87" t="s">
        <v>379</v>
      </c>
      <c r="M480" s="88" t="s">
        <v>297</v>
      </c>
      <c r="N480" s="88"/>
      <c r="O480" s="89" t="s">
        <v>1680</v>
      </c>
      <c r="P480" s="89" t="s">
        <v>122</v>
      </c>
    </row>
    <row r="481" spans="1:16">
      <c r="A481" s="78" t="str">
        <f t="shared" si="42"/>
        <v> BRNO 21 </v>
      </c>
      <c r="B481" s="16" t="str">
        <f t="shared" si="43"/>
        <v>I</v>
      </c>
      <c r="C481" s="78">
        <f t="shared" si="44"/>
        <v>43425.491000000002</v>
      </c>
      <c r="D481" t="str">
        <f t="shared" si="45"/>
        <v>vis</v>
      </c>
      <c r="E481">
        <f>VLOOKUP(C481,Active!C$21:E$951,3,FALSE)</f>
        <v>-2487.9955067090236</v>
      </c>
      <c r="F481" s="16" t="s">
        <v>287</v>
      </c>
      <c r="G481" t="str">
        <f t="shared" si="46"/>
        <v>43425.491</v>
      </c>
      <c r="H481" s="78">
        <f t="shared" si="47"/>
        <v>-2488</v>
      </c>
      <c r="I481" s="87" t="s">
        <v>1686</v>
      </c>
      <c r="J481" s="88" t="s">
        <v>1687</v>
      </c>
      <c r="K481" s="87">
        <v>-2488</v>
      </c>
      <c r="L481" s="87" t="s">
        <v>414</v>
      </c>
      <c r="M481" s="88" t="s">
        <v>297</v>
      </c>
      <c r="N481" s="88"/>
      <c r="O481" s="89" t="s">
        <v>1677</v>
      </c>
      <c r="P481" s="89" t="s">
        <v>122</v>
      </c>
    </row>
    <row r="482" spans="1:16">
      <c r="A482" s="78" t="str">
        <f t="shared" si="42"/>
        <v> BRNO 21 </v>
      </c>
      <c r="B482" s="16" t="str">
        <f t="shared" si="43"/>
        <v>I</v>
      </c>
      <c r="C482" s="78">
        <f t="shared" si="44"/>
        <v>43425.495999999999</v>
      </c>
      <c r="D482" t="str">
        <f t="shared" si="45"/>
        <v>vis</v>
      </c>
      <c r="E482">
        <f>VLOOKUP(C482,Active!C$21:E$951,3,FALSE)</f>
        <v>-2487.9884824297465</v>
      </c>
      <c r="F482" s="16" t="s">
        <v>287</v>
      </c>
      <c r="G482" t="str">
        <f t="shared" si="46"/>
        <v>43425.496</v>
      </c>
      <c r="H482" s="78">
        <f t="shared" si="47"/>
        <v>-2488</v>
      </c>
      <c r="I482" s="87" t="s">
        <v>1688</v>
      </c>
      <c r="J482" s="88" t="s">
        <v>1689</v>
      </c>
      <c r="K482" s="87">
        <v>-2488</v>
      </c>
      <c r="L482" s="87" t="s">
        <v>322</v>
      </c>
      <c r="M482" s="88" t="s">
        <v>297</v>
      </c>
      <c r="N482" s="88"/>
      <c r="O482" s="89" t="s">
        <v>1680</v>
      </c>
      <c r="P482" s="89" t="s">
        <v>122</v>
      </c>
    </row>
    <row r="483" spans="1:16">
      <c r="A483" s="78" t="str">
        <f t="shared" si="42"/>
        <v> BRNO 21 </v>
      </c>
      <c r="B483" s="16" t="str">
        <f t="shared" si="43"/>
        <v>I</v>
      </c>
      <c r="C483" s="78">
        <f t="shared" si="44"/>
        <v>43455.389000000003</v>
      </c>
      <c r="D483" t="str">
        <f t="shared" si="45"/>
        <v>vis</v>
      </c>
      <c r="E483">
        <f>VLOOKUP(C483,Active!C$21:E$951,3,FALSE)</f>
        <v>-2445.9931263212593</v>
      </c>
      <c r="F483" s="16" t="s">
        <v>287</v>
      </c>
      <c r="G483" t="str">
        <f t="shared" si="46"/>
        <v>43455.389</v>
      </c>
      <c r="H483" s="78">
        <f t="shared" si="47"/>
        <v>-2446</v>
      </c>
      <c r="I483" s="87" t="s">
        <v>1690</v>
      </c>
      <c r="J483" s="88" t="s">
        <v>1691</v>
      </c>
      <c r="K483" s="87">
        <v>-2446</v>
      </c>
      <c r="L483" s="87" t="s">
        <v>354</v>
      </c>
      <c r="M483" s="88" t="s">
        <v>297</v>
      </c>
      <c r="N483" s="88"/>
      <c r="O483" s="89" t="s">
        <v>1692</v>
      </c>
      <c r="P483" s="89" t="s">
        <v>122</v>
      </c>
    </row>
    <row r="484" spans="1:16">
      <c r="A484" s="78" t="str">
        <f t="shared" si="42"/>
        <v> BRNO 21 </v>
      </c>
      <c r="B484" s="16" t="str">
        <f t="shared" si="43"/>
        <v>I</v>
      </c>
      <c r="C484" s="78">
        <f t="shared" si="44"/>
        <v>43455.391000000003</v>
      </c>
      <c r="D484" t="str">
        <f t="shared" si="45"/>
        <v>vis</v>
      </c>
      <c r="E484">
        <f>VLOOKUP(C484,Active!C$21:E$951,3,FALSE)</f>
        <v>-2445.9903166095464</v>
      </c>
      <c r="F484" s="16" t="s">
        <v>287</v>
      </c>
      <c r="G484" t="str">
        <f t="shared" si="46"/>
        <v>43455.391</v>
      </c>
      <c r="H484" s="78">
        <f t="shared" si="47"/>
        <v>-2446</v>
      </c>
      <c r="I484" s="87" t="s">
        <v>1693</v>
      </c>
      <c r="J484" s="88" t="s">
        <v>1694</v>
      </c>
      <c r="K484" s="87">
        <v>-2446</v>
      </c>
      <c r="L484" s="87" t="s">
        <v>663</v>
      </c>
      <c r="M484" s="88" t="s">
        <v>297</v>
      </c>
      <c r="N484" s="88"/>
      <c r="O484" s="89" t="s">
        <v>1695</v>
      </c>
      <c r="P484" s="89" t="s">
        <v>122</v>
      </c>
    </row>
    <row r="485" spans="1:16">
      <c r="A485" s="78" t="str">
        <f t="shared" si="42"/>
        <v> BRNO 21 </v>
      </c>
      <c r="B485" s="16" t="str">
        <f t="shared" si="43"/>
        <v>I</v>
      </c>
      <c r="C485" s="78">
        <f t="shared" si="44"/>
        <v>43455.394</v>
      </c>
      <c r="D485" t="str">
        <f t="shared" si="45"/>
        <v>vis</v>
      </c>
      <c r="E485">
        <f>VLOOKUP(C485,Active!C$21:E$951,3,FALSE)</f>
        <v>-2445.9861020419821</v>
      </c>
      <c r="F485" s="16" t="s">
        <v>287</v>
      </c>
      <c r="G485" t="str">
        <f t="shared" si="46"/>
        <v>43455.394</v>
      </c>
      <c r="H485" s="78">
        <f t="shared" si="47"/>
        <v>-2446</v>
      </c>
      <c r="I485" s="87" t="s">
        <v>1696</v>
      </c>
      <c r="J485" s="88" t="s">
        <v>1697</v>
      </c>
      <c r="K485" s="87">
        <v>-2446</v>
      </c>
      <c r="L485" s="87" t="s">
        <v>374</v>
      </c>
      <c r="M485" s="88" t="s">
        <v>297</v>
      </c>
      <c r="N485" s="88"/>
      <c r="O485" s="89" t="s">
        <v>1698</v>
      </c>
      <c r="P485" s="89" t="s">
        <v>122</v>
      </c>
    </row>
    <row r="486" spans="1:16">
      <c r="A486" s="78" t="str">
        <f t="shared" si="42"/>
        <v> BRNO 21 </v>
      </c>
      <c r="B486" s="16" t="str">
        <f t="shared" si="43"/>
        <v>I</v>
      </c>
      <c r="C486" s="78">
        <f t="shared" si="44"/>
        <v>43460.374000000003</v>
      </c>
      <c r="D486" t="str">
        <f t="shared" si="45"/>
        <v>vis</v>
      </c>
      <c r="E486">
        <f>VLOOKUP(C486,Active!C$21:E$951,3,FALSE)</f>
        <v>-2438.9899198782523</v>
      </c>
      <c r="F486" s="16" t="s">
        <v>287</v>
      </c>
      <c r="G486" t="str">
        <f t="shared" si="46"/>
        <v>43460.374</v>
      </c>
      <c r="H486" s="78">
        <f t="shared" si="47"/>
        <v>-2439</v>
      </c>
      <c r="I486" s="87" t="s">
        <v>1699</v>
      </c>
      <c r="J486" s="88" t="s">
        <v>1700</v>
      </c>
      <c r="K486" s="87">
        <v>-2439</v>
      </c>
      <c r="L486" s="87" t="s">
        <v>663</v>
      </c>
      <c r="M486" s="88" t="s">
        <v>297</v>
      </c>
      <c r="N486" s="88"/>
      <c r="O486" s="89" t="s">
        <v>1701</v>
      </c>
      <c r="P486" s="89" t="s">
        <v>122</v>
      </c>
    </row>
    <row r="487" spans="1:16">
      <c r="A487" s="78" t="str">
        <f t="shared" si="42"/>
        <v> BRNO 21 </v>
      </c>
      <c r="B487" s="16" t="str">
        <f t="shared" si="43"/>
        <v>I</v>
      </c>
      <c r="C487" s="78">
        <f t="shared" si="44"/>
        <v>43490.264000000003</v>
      </c>
      <c r="D487" t="str">
        <f t="shared" si="45"/>
        <v>vis</v>
      </c>
      <c r="E487">
        <f>VLOOKUP(C487,Active!C$21:E$951,3,FALSE)</f>
        <v>-2396.9987783373399</v>
      </c>
      <c r="F487" s="16" t="s">
        <v>287</v>
      </c>
      <c r="G487" t="str">
        <f t="shared" si="46"/>
        <v>43490.264</v>
      </c>
      <c r="H487" s="78">
        <f t="shared" si="47"/>
        <v>-2397</v>
      </c>
      <c r="I487" s="87" t="s">
        <v>1702</v>
      </c>
      <c r="J487" s="88" t="s">
        <v>1703</v>
      </c>
      <c r="K487" s="87">
        <v>-2397</v>
      </c>
      <c r="L487" s="87" t="s">
        <v>309</v>
      </c>
      <c r="M487" s="88" t="s">
        <v>297</v>
      </c>
      <c r="N487" s="88"/>
      <c r="O487" s="89" t="s">
        <v>1704</v>
      </c>
      <c r="P487" s="89" t="s">
        <v>122</v>
      </c>
    </row>
    <row r="488" spans="1:16">
      <c r="A488" s="78" t="str">
        <f t="shared" si="42"/>
        <v> BRNO 23 </v>
      </c>
      <c r="B488" s="16" t="str">
        <f t="shared" si="43"/>
        <v>I</v>
      </c>
      <c r="C488" s="78">
        <f t="shared" si="44"/>
        <v>43724.449000000001</v>
      </c>
      <c r="D488" t="str">
        <f t="shared" si="45"/>
        <v>vis</v>
      </c>
      <c r="E488">
        <f>VLOOKUP(C488,Active!C$21:E$951,3,FALSE)</f>
        <v>-2068.0026096602342</v>
      </c>
      <c r="F488" s="16" t="s">
        <v>287</v>
      </c>
      <c r="G488" t="str">
        <f t="shared" si="46"/>
        <v>43724.449</v>
      </c>
      <c r="H488" s="78">
        <f t="shared" si="47"/>
        <v>-2068</v>
      </c>
      <c r="I488" s="87" t="s">
        <v>1705</v>
      </c>
      <c r="J488" s="88" t="s">
        <v>1706</v>
      </c>
      <c r="K488" s="87">
        <v>-2068</v>
      </c>
      <c r="L488" s="87" t="s">
        <v>364</v>
      </c>
      <c r="M488" s="88" t="s">
        <v>297</v>
      </c>
      <c r="N488" s="88"/>
      <c r="O488" s="89" t="s">
        <v>1707</v>
      </c>
      <c r="P488" s="89" t="s">
        <v>139</v>
      </c>
    </row>
    <row r="489" spans="1:16">
      <c r="A489" s="78" t="str">
        <f t="shared" si="42"/>
        <v> BRNO 23 </v>
      </c>
      <c r="B489" s="16" t="str">
        <f t="shared" si="43"/>
        <v>I</v>
      </c>
      <c r="C489" s="78">
        <f t="shared" si="44"/>
        <v>43724.451999999997</v>
      </c>
      <c r="D489" t="str">
        <f t="shared" si="45"/>
        <v>vis</v>
      </c>
      <c r="E489">
        <f>VLOOKUP(C489,Active!C$21:E$951,3,FALSE)</f>
        <v>-2067.9983950926699</v>
      </c>
      <c r="F489" s="16" t="s">
        <v>287</v>
      </c>
      <c r="G489" t="str">
        <f t="shared" si="46"/>
        <v>43724.452</v>
      </c>
      <c r="H489" s="78">
        <f t="shared" si="47"/>
        <v>-2068</v>
      </c>
      <c r="I489" s="87" t="s">
        <v>1708</v>
      </c>
      <c r="J489" s="88" t="s">
        <v>1709</v>
      </c>
      <c r="K489" s="87">
        <v>-2068</v>
      </c>
      <c r="L489" s="87" t="s">
        <v>309</v>
      </c>
      <c r="M489" s="88" t="s">
        <v>297</v>
      </c>
      <c r="N489" s="88"/>
      <c r="O489" s="89" t="s">
        <v>1710</v>
      </c>
      <c r="P489" s="89" t="s">
        <v>139</v>
      </c>
    </row>
    <row r="490" spans="1:16">
      <c r="A490" s="78" t="str">
        <f t="shared" si="42"/>
        <v> BRNO 23 </v>
      </c>
      <c r="B490" s="16" t="str">
        <f t="shared" si="43"/>
        <v>I</v>
      </c>
      <c r="C490" s="78">
        <f t="shared" si="44"/>
        <v>43724.453999999998</v>
      </c>
      <c r="D490" t="str">
        <f t="shared" si="45"/>
        <v>vis</v>
      </c>
      <c r="E490">
        <f>VLOOKUP(C490,Active!C$21:E$951,3,FALSE)</f>
        <v>-2067.995585380957</v>
      </c>
      <c r="F490" s="16" t="s">
        <v>287</v>
      </c>
      <c r="G490" t="str">
        <f t="shared" si="46"/>
        <v>43724.454</v>
      </c>
      <c r="H490" s="78">
        <f t="shared" si="47"/>
        <v>-2068</v>
      </c>
      <c r="I490" s="87" t="s">
        <v>1711</v>
      </c>
      <c r="J490" s="88" t="s">
        <v>1712</v>
      </c>
      <c r="K490" s="87">
        <v>-2068</v>
      </c>
      <c r="L490" s="87" t="s">
        <v>414</v>
      </c>
      <c r="M490" s="88" t="s">
        <v>297</v>
      </c>
      <c r="N490" s="88"/>
      <c r="O490" s="89" t="s">
        <v>1668</v>
      </c>
      <c r="P490" s="89" t="s">
        <v>139</v>
      </c>
    </row>
    <row r="491" spans="1:16">
      <c r="A491" s="78" t="str">
        <f t="shared" si="42"/>
        <v> BRNO 23 </v>
      </c>
      <c r="B491" s="16" t="str">
        <f t="shared" si="43"/>
        <v>I</v>
      </c>
      <c r="C491" s="78">
        <f t="shared" si="44"/>
        <v>43724.459000000003</v>
      </c>
      <c r="D491" t="str">
        <f t="shared" si="45"/>
        <v>vis</v>
      </c>
      <c r="E491">
        <f>VLOOKUP(C491,Active!C$21:E$951,3,FALSE)</f>
        <v>-2067.9885611016698</v>
      </c>
      <c r="F491" s="16" t="s">
        <v>287</v>
      </c>
      <c r="G491" t="str">
        <f t="shared" si="46"/>
        <v>43724.459</v>
      </c>
      <c r="H491" s="78">
        <f t="shared" si="47"/>
        <v>-2068</v>
      </c>
      <c r="I491" s="87" t="s">
        <v>1713</v>
      </c>
      <c r="J491" s="88" t="s">
        <v>1714</v>
      </c>
      <c r="K491" s="87">
        <v>-2068</v>
      </c>
      <c r="L491" s="87" t="s">
        <v>322</v>
      </c>
      <c r="M491" s="88" t="s">
        <v>297</v>
      </c>
      <c r="N491" s="88"/>
      <c r="O491" s="89" t="s">
        <v>1715</v>
      </c>
      <c r="P491" s="89" t="s">
        <v>139</v>
      </c>
    </row>
    <row r="492" spans="1:16">
      <c r="A492" s="78" t="str">
        <f t="shared" si="42"/>
        <v> BRNO 23 </v>
      </c>
      <c r="B492" s="16" t="str">
        <f t="shared" si="43"/>
        <v>I</v>
      </c>
      <c r="C492" s="78">
        <f t="shared" si="44"/>
        <v>43724.459000000003</v>
      </c>
      <c r="D492" t="str">
        <f t="shared" si="45"/>
        <v>vis</v>
      </c>
      <c r="E492">
        <f>VLOOKUP(C492,Active!C$21:E$951,3,FALSE)</f>
        <v>-2067.9885611016698</v>
      </c>
      <c r="F492" s="16" t="s">
        <v>287</v>
      </c>
      <c r="G492" t="str">
        <f t="shared" si="46"/>
        <v>43724.459</v>
      </c>
      <c r="H492" s="78">
        <f t="shared" si="47"/>
        <v>-2068</v>
      </c>
      <c r="I492" s="87" t="s">
        <v>1713</v>
      </c>
      <c r="J492" s="88" t="s">
        <v>1714</v>
      </c>
      <c r="K492" s="87">
        <v>-2068</v>
      </c>
      <c r="L492" s="87" t="s">
        <v>322</v>
      </c>
      <c r="M492" s="88" t="s">
        <v>297</v>
      </c>
      <c r="N492" s="88"/>
      <c r="O492" s="89" t="s">
        <v>1698</v>
      </c>
      <c r="P492" s="89" t="s">
        <v>139</v>
      </c>
    </row>
    <row r="493" spans="1:16">
      <c r="A493" s="78" t="str">
        <f t="shared" si="42"/>
        <v>IBVS 1495 </v>
      </c>
      <c r="B493" s="16" t="str">
        <f t="shared" si="43"/>
        <v>II</v>
      </c>
      <c r="C493" s="78">
        <f t="shared" si="44"/>
        <v>43725.517899999999</v>
      </c>
      <c r="D493" t="str">
        <f t="shared" si="45"/>
        <v>vis</v>
      </c>
      <c r="E493">
        <f>VLOOKUP(C493,Active!C$21:E$951,3,FALSE)</f>
        <v>-2066.5009592355764</v>
      </c>
      <c r="F493" s="16" t="s">
        <v>287</v>
      </c>
      <c r="G493" t="str">
        <f t="shared" si="46"/>
        <v>43725.5179</v>
      </c>
      <c r="H493" s="78">
        <f t="shared" si="47"/>
        <v>-2066.5</v>
      </c>
      <c r="I493" s="87" t="s">
        <v>1716</v>
      </c>
      <c r="J493" s="88" t="s">
        <v>1717</v>
      </c>
      <c r="K493" s="87">
        <v>-2066.5</v>
      </c>
      <c r="L493" s="87" t="s">
        <v>1718</v>
      </c>
      <c r="M493" s="88" t="s">
        <v>328</v>
      </c>
      <c r="N493" s="88" t="s">
        <v>329</v>
      </c>
      <c r="O493" s="89" t="s">
        <v>1719</v>
      </c>
      <c r="P493" s="90" t="s">
        <v>1720</v>
      </c>
    </row>
    <row r="494" spans="1:16">
      <c r="A494" s="78" t="str">
        <f t="shared" si="42"/>
        <v>IBVS 1495 </v>
      </c>
      <c r="B494" s="16" t="str">
        <f t="shared" si="43"/>
        <v>I</v>
      </c>
      <c r="C494" s="78">
        <f t="shared" si="44"/>
        <v>43729.433299999997</v>
      </c>
      <c r="D494" t="str">
        <f t="shared" si="45"/>
        <v>vis</v>
      </c>
      <c r="E494">
        <f>VLOOKUP(C494,Active!C$21:E$951,3,FALSE)</f>
        <v>-2061.0003866163324</v>
      </c>
      <c r="F494" s="16" t="s">
        <v>287</v>
      </c>
      <c r="G494" t="str">
        <f t="shared" si="46"/>
        <v>43729.4333</v>
      </c>
      <c r="H494" s="78">
        <f t="shared" si="47"/>
        <v>-2061</v>
      </c>
      <c r="I494" s="87" t="s">
        <v>1721</v>
      </c>
      <c r="J494" s="88" t="s">
        <v>1722</v>
      </c>
      <c r="K494" s="87">
        <v>-2061</v>
      </c>
      <c r="L494" s="87" t="s">
        <v>1723</v>
      </c>
      <c r="M494" s="88" t="s">
        <v>328</v>
      </c>
      <c r="N494" s="88" t="s">
        <v>329</v>
      </c>
      <c r="O494" s="89" t="s">
        <v>1719</v>
      </c>
      <c r="P494" s="90" t="s">
        <v>1720</v>
      </c>
    </row>
    <row r="495" spans="1:16">
      <c r="A495" s="78" t="str">
        <f t="shared" si="42"/>
        <v> BRNO 23 </v>
      </c>
      <c r="B495" s="16" t="str">
        <f t="shared" si="43"/>
        <v>I</v>
      </c>
      <c r="C495" s="78">
        <f t="shared" si="44"/>
        <v>43729.438000000002</v>
      </c>
      <c r="D495" t="str">
        <f t="shared" si="45"/>
        <v>vis</v>
      </c>
      <c r="E495">
        <f>VLOOKUP(C495,Active!C$21:E$951,3,FALSE)</f>
        <v>-2060.9937837938014</v>
      </c>
      <c r="F495" s="16" t="s">
        <v>287</v>
      </c>
      <c r="G495" t="str">
        <f t="shared" si="46"/>
        <v>43729.438</v>
      </c>
      <c r="H495" s="78">
        <f t="shared" si="47"/>
        <v>-2061</v>
      </c>
      <c r="I495" s="87" t="s">
        <v>1724</v>
      </c>
      <c r="J495" s="88" t="s">
        <v>1725</v>
      </c>
      <c r="K495" s="87">
        <v>-2061</v>
      </c>
      <c r="L495" s="87" t="s">
        <v>296</v>
      </c>
      <c r="M495" s="88" t="s">
        <v>297</v>
      </c>
      <c r="N495" s="88"/>
      <c r="O495" s="89" t="s">
        <v>1680</v>
      </c>
      <c r="P495" s="89" t="s">
        <v>139</v>
      </c>
    </row>
    <row r="496" spans="1:16">
      <c r="A496" s="78" t="str">
        <f t="shared" si="42"/>
        <v> BRNO 23 </v>
      </c>
      <c r="B496" s="16" t="str">
        <f t="shared" si="43"/>
        <v>I</v>
      </c>
      <c r="C496" s="78">
        <f t="shared" si="44"/>
        <v>43729.438000000002</v>
      </c>
      <c r="D496" t="str">
        <f t="shared" si="45"/>
        <v>vis</v>
      </c>
      <c r="E496">
        <f>VLOOKUP(C496,Active!C$21:E$951,3,FALSE)</f>
        <v>-2060.9937837938014</v>
      </c>
      <c r="F496" s="16" t="s">
        <v>287</v>
      </c>
      <c r="G496" t="str">
        <f t="shared" si="46"/>
        <v>43729.438</v>
      </c>
      <c r="H496" s="78">
        <f t="shared" si="47"/>
        <v>-2061</v>
      </c>
      <c r="I496" s="87" t="s">
        <v>1724</v>
      </c>
      <c r="J496" s="88" t="s">
        <v>1725</v>
      </c>
      <c r="K496" s="87">
        <v>-2061</v>
      </c>
      <c r="L496" s="87" t="s">
        <v>296</v>
      </c>
      <c r="M496" s="88" t="s">
        <v>297</v>
      </c>
      <c r="N496" s="88"/>
      <c r="O496" s="89" t="s">
        <v>1726</v>
      </c>
      <c r="P496" s="89" t="s">
        <v>139</v>
      </c>
    </row>
    <row r="497" spans="1:16">
      <c r="A497" s="78" t="str">
        <f t="shared" si="42"/>
        <v>IBVS 1495 </v>
      </c>
      <c r="B497" s="16" t="str">
        <f t="shared" si="43"/>
        <v>I</v>
      </c>
      <c r="C497" s="78">
        <f t="shared" si="44"/>
        <v>43756.483200000002</v>
      </c>
      <c r="D497" t="str">
        <f t="shared" si="45"/>
        <v>vis</v>
      </c>
      <c r="E497">
        <f>VLOOKUP(C497,Active!C$21:E$951,3,FALSE)</f>
        <v>-2022.9991761925191</v>
      </c>
      <c r="F497" s="16" t="s">
        <v>287</v>
      </c>
      <c r="G497" t="str">
        <f t="shared" si="46"/>
        <v>43756.4832</v>
      </c>
      <c r="H497" s="78">
        <f t="shared" si="47"/>
        <v>-2023</v>
      </c>
      <c r="I497" s="87" t="s">
        <v>1727</v>
      </c>
      <c r="J497" s="88" t="s">
        <v>1728</v>
      </c>
      <c r="K497" s="87">
        <v>-2023</v>
      </c>
      <c r="L497" s="87" t="s">
        <v>673</v>
      </c>
      <c r="M497" s="88" t="s">
        <v>328</v>
      </c>
      <c r="N497" s="88" t="s">
        <v>329</v>
      </c>
      <c r="O497" s="89" t="s">
        <v>1719</v>
      </c>
      <c r="P497" s="90" t="s">
        <v>1720</v>
      </c>
    </row>
    <row r="498" spans="1:16">
      <c r="A498" s="78" t="str">
        <f t="shared" si="42"/>
        <v>IBVS 1495 </v>
      </c>
      <c r="B498" s="16" t="str">
        <f t="shared" si="43"/>
        <v>II</v>
      </c>
      <c r="C498" s="78">
        <f t="shared" si="44"/>
        <v>43780.327700000002</v>
      </c>
      <c r="D498" t="str">
        <f t="shared" si="45"/>
        <v>vis</v>
      </c>
      <c r="E498">
        <f>VLOOKUP(C498,Active!C$21:E$951,3,FALSE)</f>
        <v>-1989.5010907300809</v>
      </c>
      <c r="F498" s="16" t="s">
        <v>287</v>
      </c>
      <c r="G498" t="str">
        <f t="shared" si="46"/>
        <v>43780.3277</v>
      </c>
      <c r="H498" s="78">
        <f t="shared" si="47"/>
        <v>-1989.5</v>
      </c>
      <c r="I498" s="87" t="s">
        <v>1729</v>
      </c>
      <c r="J498" s="88" t="s">
        <v>1730</v>
      </c>
      <c r="K498" s="87">
        <v>-1989.5</v>
      </c>
      <c r="L498" s="87" t="s">
        <v>1731</v>
      </c>
      <c r="M498" s="88" t="s">
        <v>328</v>
      </c>
      <c r="N498" s="88" t="s">
        <v>329</v>
      </c>
      <c r="O498" s="89" t="s">
        <v>1719</v>
      </c>
      <c r="P498" s="90" t="s">
        <v>1720</v>
      </c>
    </row>
    <row r="499" spans="1:16">
      <c r="A499" s="78" t="str">
        <f t="shared" si="42"/>
        <v> BRNO 23 </v>
      </c>
      <c r="B499" s="16" t="str">
        <f t="shared" si="43"/>
        <v>I</v>
      </c>
      <c r="C499" s="78">
        <f t="shared" si="44"/>
        <v>44077.500999999997</v>
      </c>
      <c r="D499" t="str">
        <f t="shared" si="45"/>
        <v>vis</v>
      </c>
      <c r="E499">
        <f>VLOOKUP(C499,Active!C$21:E$951,3,FALSE)</f>
        <v>-1572.0154399278031</v>
      </c>
      <c r="F499" s="16" t="s">
        <v>287</v>
      </c>
      <c r="G499" t="str">
        <f t="shared" si="46"/>
        <v>44077.501</v>
      </c>
      <c r="H499" s="78">
        <f t="shared" si="47"/>
        <v>-1572</v>
      </c>
      <c r="I499" s="87" t="s">
        <v>1732</v>
      </c>
      <c r="J499" s="88" t="s">
        <v>1733</v>
      </c>
      <c r="K499" s="87">
        <v>-1572</v>
      </c>
      <c r="L499" s="87" t="s">
        <v>738</v>
      </c>
      <c r="M499" s="88" t="s">
        <v>297</v>
      </c>
      <c r="N499" s="88"/>
      <c r="O499" s="89" t="s">
        <v>1734</v>
      </c>
      <c r="P499" s="89" t="s">
        <v>139</v>
      </c>
    </row>
    <row r="500" spans="1:16">
      <c r="A500" s="78" t="str">
        <f t="shared" si="42"/>
        <v> BRNO 23 </v>
      </c>
      <c r="B500" s="16" t="str">
        <f t="shared" si="43"/>
        <v>I</v>
      </c>
      <c r="C500" s="78">
        <f t="shared" si="44"/>
        <v>44077.504000000001</v>
      </c>
      <c r="D500" t="str">
        <f t="shared" si="45"/>
        <v>vis</v>
      </c>
      <c r="E500">
        <f>VLOOKUP(C500,Active!C$21:E$951,3,FALSE)</f>
        <v>-1572.0112253602285</v>
      </c>
      <c r="F500" s="16" t="s">
        <v>287</v>
      </c>
      <c r="G500" t="str">
        <f t="shared" si="46"/>
        <v>44077.504</v>
      </c>
      <c r="H500" s="78">
        <f t="shared" si="47"/>
        <v>-1572</v>
      </c>
      <c r="I500" s="87" t="s">
        <v>1735</v>
      </c>
      <c r="J500" s="88" t="s">
        <v>1736</v>
      </c>
      <c r="K500" s="87">
        <v>-1572</v>
      </c>
      <c r="L500" s="87" t="s">
        <v>522</v>
      </c>
      <c r="M500" s="88" t="s">
        <v>297</v>
      </c>
      <c r="N500" s="88"/>
      <c r="O500" s="89" t="s">
        <v>1704</v>
      </c>
      <c r="P500" s="89" t="s">
        <v>139</v>
      </c>
    </row>
    <row r="501" spans="1:16">
      <c r="A501" s="78" t="str">
        <f t="shared" si="42"/>
        <v> BRNO 23 </v>
      </c>
      <c r="B501" s="16" t="str">
        <f t="shared" si="43"/>
        <v>I</v>
      </c>
      <c r="C501" s="78">
        <f t="shared" si="44"/>
        <v>44077.506000000001</v>
      </c>
      <c r="D501" t="str">
        <f t="shared" si="45"/>
        <v>vis</v>
      </c>
      <c r="E501">
        <f>VLOOKUP(C501,Active!C$21:E$951,3,FALSE)</f>
        <v>-1572.0084156485157</v>
      </c>
      <c r="F501" s="16" t="s">
        <v>287</v>
      </c>
      <c r="G501" t="str">
        <f t="shared" si="46"/>
        <v>44077.506</v>
      </c>
      <c r="H501" s="78">
        <f t="shared" si="47"/>
        <v>-1572</v>
      </c>
      <c r="I501" s="87" t="s">
        <v>1737</v>
      </c>
      <c r="J501" s="88" t="s">
        <v>1738</v>
      </c>
      <c r="K501" s="87">
        <v>-1572</v>
      </c>
      <c r="L501" s="87" t="s">
        <v>635</v>
      </c>
      <c r="M501" s="88" t="s">
        <v>297</v>
      </c>
      <c r="N501" s="88"/>
      <c r="O501" s="89" t="s">
        <v>1739</v>
      </c>
      <c r="P501" s="89" t="s">
        <v>139</v>
      </c>
    </row>
    <row r="502" spans="1:16">
      <c r="A502" s="78" t="str">
        <f t="shared" si="42"/>
        <v> BRNO 23 </v>
      </c>
      <c r="B502" s="16" t="str">
        <f t="shared" si="43"/>
        <v>I</v>
      </c>
      <c r="C502" s="78">
        <f t="shared" si="44"/>
        <v>44077.506999999998</v>
      </c>
      <c r="D502" t="str">
        <f t="shared" si="45"/>
        <v>vis</v>
      </c>
      <c r="E502">
        <f>VLOOKUP(C502,Active!C$21:E$951,3,FALSE)</f>
        <v>-1572.0070107926642</v>
      </c>
      <c r="F502" s="16" t="s">
        <v>287</v>
      </c>
      <c r="G502" t="str">
        <f t="shared" si="46"/>
        <v>44077.507</v>
      </c>
      <c r="H502" s="78">
        <f t="shared" si="47"/>
        <v>-1572</v>
      </c>
      <c r="I502" s="87" t="s">
        <v>1740</v>
      </c>
      <c r="J502" s="88" t="s">
        <v>1741</v>
      </c>
      <c r="K502" s="87">
        <v>-1572</v>
      </c>
      <c r="L502" s="87" t="s">
        <v>448</v>
      </c>
      <c r="M502" s="88" t="s">
        <v>297</v>
      </c>
      <c r="N502" s="88"/>
      <c r="O502" s="89" t="s">
        <v>684</v>
      </c>
      <c r="P502" s="89" t="s">
        <v>139</v>
      </c>
    </row>
    <row r="503" spans="1:16">
      <c r="A503" s="78" t="str">
        <f t="shared" si="42"/>
        <v> BRNO 23 </v>
      </c>
      <c r="B503" s="16" t="str">
        <f t="shared" si="43"/>
        <v>I</v>
      </c>
      <c r="C503" s="78">
        <f t="shared" si="44"/>
        <v>44077.506999999998</v>
      </c>
      <c r="D503" t="str">
        <f t="shared" si="45"/>
        <v>vis</v>
      </c>
      <c r="E503">
        <f>VLOOKUP(C503,Active!C$21:E$951,3,FALSE)</f>
        <v>-1572.0070107926642</v>
      </c>
      <c r="F503" s="16" t="s">
        <v>287</v>
      </c>
      <c r="G503" t="str">
        <f t="shared" si="46"/>
        <v>44077.507</v>
      </c>
      <c r="H503" s="78">
        <f t="shared" si="47"/>
        <v>-1572</v>
      </c>
      <c r="I503" s="87" t="s">
        <v>1740</v>
      </c>
      <c r="J503" s="88" t="s">
        <v>1741</v>
      </c>
      <c r="K503" s="87">
        <v>-1572</v>
      </c>
      <c r="L503" s="87" t="s">
        <v>448</v>
      </c>
      <c r="M503" s="88" t="s">
        <v>297</v>
      </c>
      <c r="N503" s="88"/>
      <c r="O503" s="89" t="s">
        <v>1742</v>
      </c>
      <c r="P503" s="89" t="s">
        <v>139</v>
      </c>
    </row>
    <row r="504" spans="1:16">
      <c r="A504" s="78" t="str">
        <f t="shared" si="42"/>
        <v> BRNO 23 </v>
      </c>
      <c r="B504" s="16" t="str">
        <f t="shared" si="43"/>
        <v>I</v>
      </c>
      <c r="C504" s="78">
        <f t="shared" si="44"/>
        <v>44077.508000000002</v>
      </c>
      <c r="D504" t="str">
        <f t="shared" si="45"/>
        <v>vis</v>
      </c>
      <c r="E504">
        <f>VLOOKUP(C504,Active!C$21:E$951,3,FALSE)</f>
        <v>-1572.0056059368026</v>
      </c>
      <c r="F504" s="16" t="s">
        <v>287</v>
      </c>
      <c r="G504" t="str">
        <f t="shared" si="46"/>
        <v>44077.508</v>
      </c>
      <c r="H504" s="78">
        <f t="shared" si="47"/>
        <v>-1572</v>
      </c>
      <c r="I504" s="87" t="s">
        <v>1743</v>
      </c>
      <c r="J504" s="88" t="s">
        <v>1744</v>
      </c>
      <c r="K504" s="87">
        <v>-1572</v>
      </c>
      <c r="L504" s="87" t="s">
        <v>570</v>
      </c>
      <c r="M504" s="88" t="s">
        <v>297</v>
      </c>
      <c r="N504" s="88"/>
      <c r="O504" s="89" t="s">
        <v>1745</v>
      </c>
      <c r="P504" s="89" t="s">
        <v>139</v>
      </c>
    </row>
    <row r="505" spans="1:16">
      <c r="A505" s="78" t="str">
        <f t="shared" si="42"/>
        <v> BRNO 23 </v>
      </c>
      <c r="B505" s="16" t="str">
        <f t="shared" si="43"/>
        <v>I</v>
      </c>
      <c r="C505" s="78">
        <f t="shared" si="44"/>
        <v>44077.508000000002</v>
      </c>
      <c r="D505" t="str">
        <f t="shared" si="45"/>
        <v>vis</v>
      </c>
      <c r="E505">
        <f>VLOOKUP(C505,Active!C$21:E$951,3,FALSE)</f>
        <v>-1572.0056059368026</v>
      </c>
      <c r="F505" s="16" t="s">
        <v>287</v>
      </c>
      <c r="G505" t="str">
        <f t="shared" si="46"/>
        <v>44077.508</v>
      </c>
      <c r="H505" s="78">
        <f t="shared" si="47"/>
        <v>-1572</v>
      </c>
      <c r="I505" s="87" t="s">
        <v>1743</v>
      </c>
      <c r="J505" s="88" t="s">
        <v>1744</v>
      </c>
      <c r="K505" s="87">
        <v>-1572</v>
      </c>
      <c r="L505" s="87" t="s">
        <v>570</v>
      </c>
      <c r="M505" s="88" t="s">
        <v>297</v>
      </c>
      <c r="N505" s="88"/>
      <c r="O505" s="89" t="s">
        <v>1586</v>
      </c>
      <c r="P505" s="89" t="s">
        <v>139</v>
      </c>
    </row>
    <row r="506" spans="1:16">
      <c r="A506" s="78" t="str">
        <f t="shared" si="42"/>
        <v> BRNO 23 </v>
      </c>
      <c r="B506" s="16" t="str">
        <f t="shared" si="43"/>
        <v>I</v>
      </c>
      <c r="C506" s="78">
        <f t="shared" si="44"/>
        <v>44077.51</v>
      </c>
      <c r="D506" t="str">
        <f t="shared" si="45"/>
        <v>vis</v>
      </c>
      <c r="E506">
        <f>VLOOKUP(C506,Active!C$21:E$951,3,FALSE)</f>
        <v>-1572.0027962250897</v>
      </c>
      <c r="F506" s="16" t="s">
        <v>287</v>
      </c>
      <c r="G506" t="str">
        <f t="shared" si="46"/>
        <v>44077.510</v>
      </c>
      <c r="H506" s="78">
        <f t="shared" si="47"/>
        <v>-1572</v>
      </c>
      <c r="I506" s="87" t="s">
        <v>1746</v>
      </c>
      <c r="J506" s="88" t="s">
        <v>1747</v>
      </c>
      <c r="K506" s="87">
        <v>-1572</v>
      </c>
      <c r="L506" s="87" t="s">
        <v>364</v>
      </c>
      <c r="M506" s="88" t="s">
        <v>297</v>
      </c>
      <c r="N506" s="88"/>
      <c r="O506" s="89" t="s">
        <v>1748</v>
      </c>
      <c r="P506" s="89" t="s">
        <v>139</v>
      </c>
    </row>
    <row r="507" spans="1:16">
      <c r="A507" s="78" t="str">
        <f t="shared" si="42"/>
        <v> BRNO 23 </v>
      </c>
      <c r="B507" s="16" t="str">
        <f t="shared" si="43"/>
        <v>I</v>
      </c>
      <c r="C507" s="78">
        <f t="shared" si="44"/>
        <v>44077.510999999999</v>
      </c>
      <c r="D507" t="str">
        <f t="shared" si="45"/>
        <v>vis</v>
      </c>
      <c r="E507">
        <f>VLOOKUP(C507,Active!C$21:E$951,3,FALSE)</f>
        <v>-1572.0013913692385</v>
      </c>
      <c r="F507" s="16" t="s">
        <v>287</v>
      </c>
      <c r="G507" t="str">
        <f t="shared" si="46"/>
        <v>44077.511</v>
      </c>
      <c r="H507" s="78">
        <f t="shared" si="47"/>
        <v>-1572</v>
      </c>
      <c r="I507" s="87" t="s">
        <v>1749</v>
      </c>
      <c r="J507" s="88" t="s">
        <v>1750</v>
      </c>
      <c r="K507" s="87">
        <v>-1572</v>
      </c>
      <c r="L507" s="87" t="s">
        <v>426</v>
      </c>
      <c r="M507" s="88" t="s">
        <v>297</v>
      </c>
      <c r="N507" s="88"/>
      <c r="O507" s="89" t="s">
        <v>1751</v>
      </c>
      <c r="P507" s="89" t="s">
        <v>139</v>
      </c>
    </row>
    <row r="508" spans="1:16">
      <c r="A508" s="78" t="str">
        <f t="shared" si="42"/>
        <v> BRNO 23 </v>
      </c>
      <c r="B508" s="16" t="str">
        <f t="shared" si="43"/>
        <v>I</v>
      </c>
      <c r="C508" s="78">
        <f t="shared" si="44"/>
        <v>44077.512000000002</v>
      </c>
      <c r="D508" t="str">
        <f t="shared" si="45"/>
        <v>vis</v>
      </c>
      <c r="E508">
        <f>VLOOKUP(C508,Active!C$21:E$951,3,FALSE)</f>
        <v>-1571.9999865133768</v>
      </c>
      <c r="F508" s="16" t="s">
        <v>287</v>
      </c>
      <c r="G508" t="str">
        <f t="shared" si="46"/>
        <v>44077.512</v>
      </c>
      <c r="H508" s="78">
        <f t="shared" si="47"/>
        <v>-1572</v>
      </c>
      <c r="I508" s="87" t="s">
        <v>1752</v>
      </c>
      <c r="J508" s="88" t="s">
        <v>1753</v>
      </c>
      <c r="K508" s="87">
        <v>-1572</v>
      </c>
      <c r="L508" s="87" t="s">
        <v>398</v>
      </c>
      <c r="M508" s="88" t="s">
        <v>297</v>
      </c>
      <c r="N508" s="88"/>
      <c r="O508" s="89" t="s">
        <v>1754</v>
      </c>
      <c r="P508" s="89" t="s">
        <v>139</v>
      </c>
    </row>
    <row r="509" spans="1:16">
      <c r="A509" s="78" t="str">
        <f t="shared" si="42"/>
        <v> BRNO 23 </v>
      </c>
      <c r="B509" s="16" t="str">
        <f t="shared" si="43"/>
        <v>I</v>
      </c>
      <c r="C509" s="78">
        <f t="shared" si="44"/>
        <v>44077.512999999999</v>
      </c>
      <c r="D509" t="str">
        <f t="shared" si="45"/>
        <v>vis</v>
      </c>
      <c r="E509">
        <f>VLOOKUP(C509,Active!C$21:E$951,3,FALSE)</f>
        <v>-1571.9985816575256</v>
      </c>
      <c r="F509" s="16" t="s">
        <v>287</v>
      </c>
      <c r="G509" t="str">
        <f t="shared" si="46"/>
        <v>44077.513</v>
      </c>
      <c r="H509" s="78">
        <f t="shared" si="47"/>
        <v>-1572</v>
      </c>
      <c r="I509" s="87" t="s">
        <v>1755</v>
      </c>
      <c r="J509" s="88" t="s">
        <v>1756</v>
      </c>
      <c r="K509" s="87">
        <v>-1572</v>
      </c>
      <c r="L509" s="87" t="s">
        <v>309</v>
      </c>
      <c r="M509" s="88" t="s">
        <v>297</v>
      </c>
      <c r="N509" s="88"/>
      <c r="O509" s="89" t="s">
        <v>1757</v>
      </c>
      <c r="P509" s="89" t="s">
        <v>139</v>
      </c>
    </row>
    <row r="510" spans="1:16">
      <c r="A510" s="78" t="str">
        <f t="shared" si="42"/>
        <v> BRNO 23 </v>
      </c>
      <c r="B510" s="16" t="str">
        <f t="shared" si="43"/>
        <v>I</v>
      </c>
      <c r="C510" s="78">
        <f t="shared" si="44"/>
        <v>44102.425999999999</v>
      </c>
      <c r="D510" t="str">
        <f t="shared" si="45"/>
        <v>vis</v>
      </c>
      <c r="E510">
        <f>VLOOKUP(C510,Active!C$21:E$951,3,FALSE)</f>
        <v>-1536.9994077127683</v>
      </c>
      <c r="F510" s="16" t="s">
        <v>287</v>
      </c>
      <c r="G510" t="str">
        <f t="shared" si="46"/>
        <v>44102.426</v>
      </c>
      <c r="H510" s="78">
        <f t="shared" si="47"/>
        <v>-1537</v>
      </c>
      <c r="I510" s="87" t="s">
        <v>1758</v>
      </c>
      <c r="J510" s="88" t="s">
        <v>1759</v>
      </c>
      <c r="K510" s="87">
        <v>-1537</v>
      </c>
      <c r="L510" s="87" t="s">
        <v>398</v>
      </c>
      <c r="M510" s="88" t="s">
        <v>297</v>
      </c>
      <c r="N510" s="88"/>
      <c r="O510" s="89" t="s">
        <v>1710</v>
      </c>
      <c r="P510" s="89" t="s">
        <v>139</v>
      </c>
    </row>
    <row r="511" spans="1:16">
      <c r="A511" s="78" t="str">
        <f t="shared" si="42"/>
        <v> ASS 81.283 </v>
      </c>
      <c r="B511" s="16" t="str">
        <f t="shared" si="43"/>
        <v>I</v>
      </c>
      <c r="C511" s="78">
        <f t="shared" si="44"/>
        <v>44164.354500000001</v>
      </c>
      <c r="D511" t="str">
        <f t="shared" si="45"/>
        <v>vis</v>
      </c>
      <c r="E511">
        <f>VLOOKUP(C511,Active!C$21:E$951,3,FALSE)</f>
        <v>-1449.9987918239583</v>
      </c>
      <c r="F511" s="16" t="s">
        <v>287</v>
      </c>
      <c r="G511" t="str">
        <f t="shared" si="46"/>
        <v>44164.3545</v>
      </c>
      <c r="H511" s="78">
        <f t="shared" si="47"/>
        <v>-1450</v>
      </c>
      <c r="I511" s="87" t="s">
        <v>1760</v>
      </c>
      <c r="J511" s="88" t="s">
        <v>1761</v>
      </c>
      <c r="K511" s="87">
        <v>-1450</v>
      </c>
      <c r="L511" s="87" t="s">
        <v>1762</v>
      </c>
      <c r="M511" s="88" t="s">
        <v>328</v>
      </c>
      <c r="N511" s="88" t="s">
        <v>329</v>
      </c>
      <c r="O511" s="89" t="s">
        <v>1763</v>
      </c>
      <c r="P511" s="89" t="s">
        <v>147</v>
      </c>
    </row>
    <row r="512" spans="1:16">
      <c r="A512" s="78" t="str">
        <f t="shared" si="42"/>
        <v> ASS 81.283 </v>
      </c>
      <c r="B512" s="16" t="str">
        <f t="shared" si="43"/>
        <v>I</v>
      </c>
      <c r="C512" s="78">
        <f t="shared" si="44"/>
        <v>44219.165000000001</v>
      </c>
      <c r="D512" t="str">
        <f t="shared" si="45"/>
        <v>vis</v>
      </c>
      <c r="E512">
        <f>VLOOKUP(C512,Active!C$21:E$951,3,FALSE)</f>
        <v>-1372.9979399193678</v>
      </c>
      <c r="F512" s="16" t="s">
        <v>287</v>
      </c>
      <c r="G512" t="str">
        <f t="shared" si="46"/>
        <v>44219.1650</v>
      </c>
      <c r="H512" s="78">
        <f t="shared" si="47"/>
        <v>-1373</v>
      </c>
      <c r="I512" s="87" t="s">
        <v>1764</v>
      </c>
      <c r="J512" s="88" t="s">
        <v>1765</v>
      </c>
      <c r="K512" s="87">
        <v>-1373</v>
      </c>
      <c r="L512" s="87" t="s">
        <v>1766</v>
      </c>
      <c r="M512" s="88" t="s">
        <v>328</v>
      </c>
      <c r="N512" s="88" t="s">
        <v>329</v>
      </c>
      <c r="O512" s="89" t="s">
        <v>1763</v>
      </c>
      <c r="P512" s="89" t="s">
        <v>147</v>
      </c>
    </row>
    <row r="513" spans="1:16">
      <c r="A513" s="78" t="str">
        <f t="shared" si="42"/>
        <v> BRNO 23 </v>
      </c>
      <c r="B513" s="16" t="str">
        <f t="shared" si="43"/>
        <v>I</v>
      </c>
      <c r="C513" s="78">
        <f t="shared" si="44"/>
        <v>44470.432999999997</v>
      </c>
      <c r="D513" t="str">
        <f t="shared" si="45"/>
        <v>vis</v>
      </c>
      <c r="E513">
        <f>VLOOKUP(C513,Active!C$21:E$951,3,FALSE)</f>
        <v>-1020.0026186513163</v>
      </c>
      <c r="F513" s="16" t="s">
        <v>287</v>
      </c>
      <c r="G513" t="str">
        <f t="shared" si="46"/>
        <v>44470.433</v>
      </c>
      <c r="H513" s="78">
        <f t="shared" si="47"/>
        <v>-1020</v>
      </c>
      <c r="I513" s="87" t="s">
        <v>1767</v>
      </c>
      <c r="J513" s="88" t="s">
        <v>1768</v>
      </c>
      <c r="K513" s="87">
        <v>-1020</v>
      </c>
      <c r="L513" s="87" t="s">
        <v>364</v>
      </c>
      <c r="M513" s="88" t="s">
        <v>297</v>
      </c>
      <c r="N513" s="88"/>
      <c r="O513" s="89" t="s">
        <v>1769</v>
      </c>
      <c r="P513" s="89" t="s">
        <v>139</v>
      </c>
    </row>
    <row r="514" spans="1:16">
      <c r="A514" s="78" t="str">
        <f t="shared" si="42"/>
        <v> BRNO 23 </v>
      </c>
      <c r="B514" s="16" t="str">
        <f t="shared" si="43"/>
        <v>I</v>
      </c>
      <c r="C514" s="78">
        <f t="shared" si="44"/>
        <v>44470.442999999999</v>
      </c>
      <c r="D514" t="str">
        <f t="shared" si="45"/>
        <v>vis</v>
      </c>
      <c r="E514">
        <f>VLOOKUP(C514,Active!C$21:E$951,3,FALSE)</f>
        <v>-1019.9885700927517</v>
      </c>
      <c r="F514" s="16" t="s">
        <v>287</v>
      </c>
      <c r="G514" t="str">
        <f t="shared" si="46"/>
        <v>44470.443</v>
      </c>
      <c r="H514" s="78">
        <f t="shared" si="47"/>
        <v>-1020</v>
      </c>
      <c r="I514" s="87" t="s">
        <v>1770</v>
      </c>
      <c r="J514" s="88" t="s">
        <v>1771</v>
      </c>
      <c r="K514" s="87">
        <v>-1020</v>
      </c>
      <c r="L514" s="87" t="s">
        <v>322</v>
      </c>
      <c r="M514" s="88" t="s">
        <v>297</v>
      </c>
      <c r="N514" s="88"/>
      <c r="O514" s="89" t="s">
        <v>684</v>
      </c>
      <c r="P514" s="89" t="s">
        <v>139</v>
      </c>
    </row>
    <row r="515" spans="1:16">
      <c r="A515" s="78" t="str">
        <f t="shared" si="42"/>
        <v> BRNO 26 </v>
      </c>
      <c r="B515" s="16" t="str">
        <f t="shared" si="43"/>
        <v>I</v>
      </c>
      <c r="C515" s="78">
        <f t="shared" si="44"/>
        <v>45201.478000000003</v>
      </c>
      <c r="D515" t="str">
        <f t="shared" si="45"/>
        <v>vis</v>
      </c>
      <c r="E515">
        <f>VLOOKUP(C515,Active!C$21:E$951,3,FALSE)</f>
        <v>7.0102307222943301</v>
      </c>
      <c r="F515" s="16" t="s">
        <v>287</v>
      </c>
      <c r="G515" t="str">
        <f t="shared" si="46"/>
        <v>45201.478</v>
      </c>
      <c r="H515" s="78">
        <f t="shared" si="47"/>
        <v>7</v>
      </c>
      <c r="I515" s="87" t="s">
        <v>1772</v>
      </c>
      <c r="J515" s="88" t="s">
        <v>1773</v>
      </c>
      <c r="K515" s="87">
        <v>7</v>
      </c>
      <c r="L515" s="87" t="s">
        <v>663</v>
      </c>
      <c r="M515" s="88" t="s">
        <v>297</v>
      </c>
      <c r="N515" s="88"/>
      <c r="O515" s="89" t="s">
        <v>1774</v>
      </c>
      <c r="P515" s="89" t="s">
        <v>169</v>
      </c>
    </row>
    <row r="516" spans="1:16">
      <c r="A516" s="78" t="str">
        <f t="shared" si="42"/>
        <v> BRNO 26 </v>
      </c>
      <c r="B516" s="16" t="str">
        <f t="shared" si="43"/>
        <v>I</v>
      </c>
      <c r="C516" s="78">
        <f t="shared" si="44"/>
        <v>45258.417000000001</v>
      </c>
      <c r="D516" t="str">
        <f t="shared" si="45"/>
        <v>vis</v>
      </c>
      <c r="E516">
        <f>VLOOKUP(C516,Active!C$21:E$951,3,FALSE)</f>
        <v>87.001318316740665</v>
      </c>
      <c r="F516" s="16" t="s">
        <v>287</v>
      </c>
      <c r="G516" t="str">
        <f t="shared" si="46"/>
        <v>45258.417</v>
      </c>
      <c r="H516" s="78">
        <f t="shared" si="47"/>
        <v>87</v>
      </c>
      <c r="I516" s="87" t="s">
        <v>1775</v>
      </c>
      <c r="J516" s="88" t="s">
        <v>1776</v>
      </c>
      <c r="K516" s="87">
        <v>87</v>
      </c>
      <c r="L516" s="87" t="s">
        <v>309</v>
      </c>
      <c r="M516" s="88" t="s">
        <v>297</v>
      </c>
      <c r="N516" s="88"/>
      <c r="O516" s="89" t="s">
        <v>1777</v>
      </c>
      <c r="P516" s="89" t="s">
        <v>169</v>
      </c>
    </row>
    <row r="517" spans="1:16">
      <c r="A517" s="78" t="str">
        <f t="shared" si="42"/>
        <v> BRNO 26 </v>
      </c>
      <c r="B517" s="16" t="str">
        <f t="shared" si="43"/>
        <v>I</v>
      </c>
      <c r="C517" s="78">
        <f t="shared" si="44"/>
        <v>45554.527999999998</v>
      </c>
      <c r="D517" t="str">
        <f t="shared" si="45"/>
        <v>vis</v>
      </c>
      <c r="E517">
        <f>VLOOKUP(C517,Active!C$21:E$951,3,FALSE)</f>
        <v>502.99459074301262</v>
      </c>
      <c r="F517" s="16" t="s">
        <v>287</v>
      </c>
      <c r="G517" t="str">
        <f t="shared" si="46"/>
        <v>45554.528</v>
      </c>
      <c r="H517" s="78">
        <f t="shared" si="47"/>
        <v>503</v>
      </c>
      <c r="I517" s="87" t="s">
        <v>1778</v>
      </c>
      <c r="J517" s="88" t="s">
        <v>1779</v>
      </c>
      <c r="K517" s="87">
        <v>503</v>
      </c>
      <c r="L517" s="87" t="s">
        <v>570</v>
      </c>
      <c r="M517" s="88" t="s">
        <v>297</v>
      </c>
      <c r="N517" s="88"/>
      <c r="O517" s="89" t="s">
        <v>1780</v>
      </c>
      <c r="P517" s="89" t="s">
        <v>169</v>
      </c>
    </row>
    <row r="518" spans="1:16">
      <c r="A518" s="78" t="str">
        <f t="shared" si="42"/>
        <v>VSB 47 </v>
      </c>
      <c r="B518" s="16" t="str">
        <f t="shared" si="43"/>
        <v>I</v>
      </c>
      <c r="C518" s="78">
        <f t="shared" si="44"/>
        <v>46294.116999999998</v>
      </c>
      <c r="D518" t="str">
        <f t="shared" si="45"/>
        <v>vis</v>
      </c>
      <c r="E518">
        <f>VLOOKUP(C518,Active!C$21:E$951,3,FALSE)</f>
        <v>1542.0105285517295</v>
      </c>
      <c r="F518" s="16" t="s">
        <v>287</v>
      </c>
      <c r="G518" t="str">
        <f t="shared" si="46"/>
        <v>46294.117</v>
      </c>
      <c r="H518" s="78">
        <f t="shared" si="47"/>
        <v>1542</v>
      </c>
      <c r="I518" s="87" t="s">
        <v>1781</v>
      </c>
      <c r="J518" s="88" t="s">
        <v>1782</v>
      </c>
      <c r="K518" s="87">
        <v>1542</v>
      </c>
      <c r="L518" s="87" t="s">
        <v>663</v>
      </c>
      <c r="M518" s="88" t="s">
        <v>297</v>
      </c>
      <c r="N518" s="88"/>
      <c r="O518" s="89" t="s">
        <v>1783</v>
      </c>
      <c r="P518" s="90" t="s">
        <v>179</v>
      </c>
    </row>
    <row r="519" spans="1:16">
      <c r="A519" s="78" t="str">
        <f t="shared" si="42"/>
        <v> BRNO 28 </v>
      </c>
      <c r="B519" s="16" t="str">
        <f t="shared" si="43"/>
        <v>I</v>
      </c>
      <c r="C519" s="78">
        <f t="shared" si="44"/>
        <v>46678.485000000001</v>
      </c>
      <c r="D519" t="str">
        <f t="shared" si="45"/>
        <v>vis</v>
      </c>
      <c r="E519">
        <f>VLOOKUP(C519,Active!C$21:E$951,3,FALSE)</f>
        <v>2081.9921642759809</v>
      </c>
      <c r="F519" s="16" t="s">
        <v>287</v>
      </c>
      <c r="G519" t="str">
        <f t="shared" si="46"/>
        <v>46678.485</v>
      </c>
      <c r="H519" s="78">
        <f t="shared" si="47"/>
        <v>2082</v>
      </c>
      <c r="I519" s="87" t="s">
        <v>1784</v>
      </c>
      <c r="J519" s="88" t="s">
        <v>1785</v>
      </c>
      <c r="K519" s="87">
        <v>2082</v>
      </c>
      <c r="L519" s="87" t="s">
        <v>635</v>
      </c>
      <c r="M519" s="88" t="s">
        <v>297</v>
      </c>
      <c r="N519" s="88"/>
      <c r="O519" s="89" t="s">
        <v>1786</v>
      </c>
      <c r="P519" s="89" t="s">
        <v>184</v>
      </c>
    </row>
    <row r="520" spans="1:16">
      <c r="A520" s="78" t="str">
        <f t="shared" si="42"/>
        <v> BRNO 28 </v>
      </c>
      <c r="B520" s="16" t="str">
        <f t="shared" si="43"/>
        <v>I</v>
      </c>
      <c r="C520" s="78">
        <f t="shared" si="44"/>
        <v>46678.487000000001</v>
      </c>
      <c r="D520" t="str">
        <f t="shared" si="45"/>
        <v>vis</v>
      </c>
      <c r="E520">
        <f>VLOOKUP(C520,Active!C$21:E$951,3,FALSE)</f>
        <v>2081.9949739876938</v>
      </c>
      <c r="F520" s="16" t="s">
        <v>287</v>
      </c>
      <c r="G520" t="str">
        <f t="shared" si="46"/>
        <v>46678.487</v>
      </c>
      <c r="H520" s="78">
        <f t="shared" si="47"/>
        <v>2082</v>
      </c>
      <c r="I520" s="87" t="s">
        <v>1787</v>
      </c>
      <c r="J520" s="88" t="s">
        <v>1788</v>
      </c>
      <c r="K520" s="87">
        <v>2082</v>
      </c>
      <c r="L520" s="87" t="s">
        <v>570</v>
      </c>
      <c r="M520" s="88" t="s">
        <v>297</v>
      </c>
      <c r="N520" s="88"/>
      <c r="O520" s="89" t="s">
        <v>1789</v>
      </c>
      <c r="P520" s="89" t="s">
        <v>184</v>
      </c>
    </row>
    <row r="521" spans="1:16">
      <c r="A521" s="78" t="str">
        <f t="shared" si="42"/>
        <v> BRNO 28 </v>
      </c>
      <c r="B521" s="16" t="str">
        <f t="shared" si="43"/>
        <v>I</v>
      </c>
      <c r="C521" s="78">
        <f t="shared" si="44"/>
        <v>46678.489000000001</v>
      </c>
      <c r="D521" t="str">
        <f t="shared" si="45"/>
        <v>vis</v>
      </c>
      <c r="E521">
        <f>VLOOKUP(C521,Active!C$21:E$951,3,FALSE)</f>
        <v>2081.9977836994067</v>
      </c>
      <c r="F521" s="16" t="s">
        <v>287</v>
      </c>
      <c r="G521" t="str">
        <f t="shared" si="46"/>
        <v>46678.489</v>
      </c>
      <c r="H521" s="78">
        <f t="shared" si="47"/>
        <v>2082</v>
      </c>
      <c r="I521" s="87" t="s">
        <v>1790</v>
      </c>
      <c r="J521" s="88" t="s">
        <v>1791</v>
      </c>
      <c r="K521" s="87">
        <v>2082</v>
      </c>
      <c r="L521" s="87" t="s">
        <v>364</v>
      </c>
      <c r="M521" s="88" t="s">
        <v>297</v>
      </c>
      <c r="N521" s="88"/>
      <c r="O521" s="89" t="s">
        <v>713</v>
      </c>
      <c r="P521" s="89" t="s">
        <v>184</v>
      </c>
    </row>
    <row r="522" spans="1:16">
      <c r="A522" s="78" t="str">
        <f t="shared" si="42"/>
        <v> BRNO 28 </v>
      </c>
      <c r="B522" s="16" t="str">
        <f t="shared" si="43"/>
        <v>I</v>
      </c>
      <c r="C522" s="78">
        <f t="shared" si="44"/>
        <v>46738.275999999998</v>
      </c>
      <c r="D522" t="str">
        <f t="shared" si="45"/>
        <v>vis</v>
      </c>
      <c r="E522">
        <f>VLOOKUP(C522,Active!C$21:E$951,3,FALSE)</f>
        <v>2165.9899007722215</v>
      </c>
      <c r="F522" s="16" t="s">
        <v>287</v>
      </c>
      <c r="G522" t="str">
        <f t="shared" si="46"/>
        <v>46738.276</v>
      </c>
      <c r="H522" s="78">
        <f t="shared" si="47"/>
        <v>2166</v>
      </c>
      <c r="I522" s="87" t="s">
        <v>1792</v>
      </c>
      <c r="J522" s="88" t="s">
        <v>1793</v>
      </c>
      <c r="K522" s="87">
        <v>2166</v>
      </c>
      <c r="L522" s="87" t="s">
        <v>884</v>
      </c>
      <c r="M522" s="88" t="s">
        <v>297</v>
      </c>
      <c r="N522" s="88"/>
      <c r="O522" s="89" t="s">
        <v>1786</v>
      </c>
      <c r="P522" s="89" t="s">
        <v>184</v>
      </c>
    </row>
    <row r="523" spans="1:16">
      <c r="A523" s="78" t="str">
        <f t="shared" ref="A523:A586" si="48">P523</f>
        <v> BRNO 30 </v>
      </c>
      <c r="B523" s="16" t="str">
        <f t="shared" ref="B523:B586" si="49">IF(H523=INT(H523),"I","II")</f>
        <v>I</v>
      </c>
      <c r="C523" s="78">
        <f t="shared" ref="C523:C586" si="50">1*G523</f>
        <v>47014.463000000003</v>
      </c>
      <c r="D523" t="str">
        <f t="shared" ref="D523:D586" si="51">VLOOKUP(F523,I$1:J$5,2,FALSE)</f>
        <v>vis</v>
      </c>
      <c r="E523">
        <f>VLOOKUP(C523,Active!C$21:E$951,3,FALSE)</f>
        <v>2553.9928251201795</v>
      </c>
      <c r="F523" s="16" t="s">
        <v>287</v>
      </c>
      <c r="G523" t="str">
        <f t="shared" ref="G523:G586" si="52">MID(I523,3,LEN(I523)-3)</f>
        <v>47014.463</v>
      </c>
      <c r="H523" s="78">
        <f t="shared" ref="H523:H586" si="53">1*K523</f>
        <v>2554</v>
      </c>
      <c r="I523" s="87" t="s">
        <v>1794</v>
      </c>
      <c r="J523" s="88" t="s">
        <v>1795</v>
      </c>
      <c r="K523" s="87">
        <v>2554</v>
      </c>
      <c r="L523" s="87" t="s">
        <v>448</v>
      </c>
      <c r="M523" s="88" t="s">
        <v>297</v>
      </c>
      <c r="N523" s="88"/>
      <c r="O523" s="89" t="s">
        <v>1796</v>
      </c>
      <c r="P523" s="89" t="s">
        <v>187</v>
      </c>
    </row>
    <row r="524" spans="1:16">
      <c r="A524" s="78" t="str">
        <f t="shared" si="48"/>
        <v> BRNO 30 </v>
      </c>
      <c r="B524" s="16" t="str">
        <f t="shared" si="49"/>
        <v>I</v>
      </c>
      <c r="C524" s="78">
        <f t="shared" si="50"/>
        <v>47029.408000000003</v>
      </c>
      <c r="D524" t="str">
        <f t="shared" si="51"/>
        <v>vis</v>
      </c>
      <c r="E524">
        <f>VLOOKUP(C524,Active!C$21:E$951,3,FALSE)</f>
        <v>2574.9883958906357</v>
      </c>
      <c r="F524" s="16" t="s">
        <v>287</v>
      </c>
      <c r="G524" t="str">
        <f t="shared" si="52"/>
        <v>47029.408</v>
      </c>
      <c r="H524" s="78">
        <f t="shared" si="53"/>
        <v>2575</v>
      </c>
      <c r="I524" s="87" t="s">
        <v>1797</v>
      </c>
      <c r="J524" s="88" t="s">
        <v>1798</v>
      </c>
      <c r="K524" s="87">
        <v>2575</v>
      </c>
      <c r="L524" s="87" t="s">
        <v>522</v>
      </c>
      <c r="M524" s="88" t="s">
        <v>297</v>
      </c>
      <c r="N524" s="88"/>
      <c r="O524" s="89" t="s">
        <v>1799</v>
      </c>
      <c r="P524" s="89" t="s">
        <v>187</v>
      </c>
    </row>
    <row r="525" spans="1:16">
      <c r="A525" s="78" t="str">
        <f t="shared" si="48"/>
        <v> BRNO 30 </v>
      </c>
      <c r="B525" s="16" t="str">
        <f t="shared" si="49"/>
        <v>I</v>
      </c>
      <c r="C525" s="78">
        <f t="shared" si="50"/>
        <v>47029.411</v>
      </c>
      <c r="D525" t="str">
        <f t="shared" si="51"/>
        <v>vis</v>
      </c>
      <c r="E525">
        <f>VLOOKUP(C525,Active!C$21:E$951,3,FALSE)</f>
        <v>2574.9926104582</v>
      </c>
      <c r="F525" s="16" t="s">
        <v>287</v>
      </c>
      <c r="G525" t="str">
        <f t="shared" si="52"/>
        <v>47029.411</v>
      </c>
      <c r="H525" s="78">
        <f t="shared" si="53"/>
        <v>2575</v>
      </c>
      <c r="I525" s="87" t="s">
        <v>1800</v>
      </c>
      <c r="J525" s="88" t="s">
        <v>1801</v>
      </c>
      <c r="K525" s="87">
        <v>2575</v>
      </c>
      <c r="L525" s="87" t="s">
        <v>448</v>
      </c>
      <c r="M525" s="88" t="s">
        <v>297</v>
      </c>
      <c r="N525" s="88"/>
      <c r="O525" s="89" t="s">
        <v>1802</v>
      </c>
      <c r="P525" s="89" t="s">
        <v>187</v>
      </c>
    </row>
    <row r="526" spans="1:16">
      <c r="A526" s="78" t="str">
        <f t="shared" si="48"/>
        <v> BRNO 30 </v>
      </c>
      <c r="B526" s="16" t="str">
        <f t="shared" si="49"/>
        <v>I</v>
      </c>
      <c r="C526" s="78">
        <f t="shared" si="50"/>
        <v>47029.42</v>
      </c>
      <c r="D526" t="str">
        <f t="shared" si="51"/>
        <v>vis</v>
      </c>
      <c r="E526">
        <f>VLOOKUP(C526,Active!C$21:E$951,3,FALSE)</f>
        <v>2575.005254160903</v>
      </c>
      <c r="F526" s="16" t="s">
        <v>287</v>
      </c>
      <c r="G526" t="str">
        <f t="shared" si="52"/>
        <v>47029.420</v>
      </c>
      <c r="H526" s="78">
        <f t="shared" si="53"/>
        <v>2575</v>
      </c>
      <c r="I526" s="87" t="s">
        <v>1803</v>
      </c>
      <c r="J526" s="88" t="s">
        <v>1804</v>
      </c>
      <c r="K526" s="87">
        <v>2575</v>
      </c>
      <c r="L526" s="87" t="s">
        <v>296</v>
      </c>
      <c r="M526" s="88" t="s">
        <v>297</v>
      </c>
      <c r="N526" s="88"/>
      <c r="O526" s="89" t="s">
        <v>1805</v>
      </c>
      <c r="P526" s="89" t="s">
        <v>187</v>
      </c>
    </row>
    <row r="527" spans="1:16">
      <c r="A527" s="78" t="str">
        <f t="shared" si="48"/>
        <v> BRNO 30 </v>
      </c>
      <c r="B527" s="16" t="str">
        <f t="shared" si="49"/>
        <v>I</v>
      </c>
      <c r="C527" s="78">
        <f t="shared" si="50"/>
        <v>47029.42</v>
      </c>
      <c r="D527" t="str">
        <f t="shared" si="51"/>
        <v>vis</v>
      </c>
      <c r="E527">
        <f>VLOOKUP(C527,Active!C$21:E$951,3,FALSE)</f>
        <v>2575.005254160903</v>
      </c>
      <c r="F527" s="16" t="s">
        <v>287</v>
      </c>
      <c r="G527" t="str">
        <f t="shared" si="52"/>
        <v>47029.420</v>
      </c>
      <c r="H527" s="78">
        <f t="shared" si="53"/>
        <v>2575</v>
      </c>
      <c r="I527" s="87" t="s">
        <v>1803</v>
      </c>
      <c r="J527" s="88" t="s">
        <v>1804</v>
      </c>
      <c r="K527" s="87">
        <v>2575</v>
      </c>
      <c r="L527" s="87" t="s">
        <v>296</v>
      </c>
      <c r="M527" s="88" t="s">
        <v>297</v>
      </c>
      <c r="N527" s="88"/>
      <c r="O527" s="89" t="s">
        <v>735</v>
      </c>
      <c r="P527" s="89" t="s">
        <v>187</v>
      </c>
    </row>
    <row r="528" spans="1:16">
      <c r="A528" s="78" t="str">
        <f t="shared" si="48"/>
        <v> BRNO 30 </v>
      </c>
      <c r="B528" s="16" t="str">
        <f t="shared" si="49"/>
        <v>I</v>
      </c>
      <c r="C528" s="78">
        <f t="shared" si="50"/>
        <v>47029.423000000003</v>
      </c>
      <c r="D528" t="str">
        <f t="shared" si="51"/>
        <v>vis</v>
      </c>
      <c r="E528">
        <f>VLOOKUP(C528,Active!C$21:E$951,3,FALSE)</f>
        <v>2575.0094687284773</v>
      </c>
      <c r="F528" s="16" t="s">
        <v>287</v>
      </c>
      <c r="G528" t="str">
        <f t="shared" si="52"/>
        <v>47029.423</v>
      </c>
      <c r="H528" s="78">
        <f t="shared" si="53"/>
        <v>2575</v>
      </c>
      <c r="I528" s="87" t="s">
        <v>1806</v>
      </c>
      <c r="J528" s="88" t="s">
        <v>1807</v>
      </c>
      <c r="K528" s="87">
        <v>2575</v>
      </c>
      <c r="L528" s="87" t="s">
        <v>663</v>
      </c>
      <c r="M528" s="88" t="s">
        <v>297</v>
      </c>
      <c r="N528" s="88"/>
      <c r="O528" s="89" t="s">
        <v>1808</v>
      </c>
      <c r="P528" s="89" t="s">
        <v>187</v>
      </c>
    </row>
    <row r="529" spans="1:16">
      <c r="A529" s="78" t="str">
        <f t="shared" si="48"/>
        <v> BRNO 30 </v>
      </c>
      <c r="B529" s="16" t="str">
        <f t="shared" si="49"/>
        <v>I</v>
      </c>
      <c r="C529" s="78">
        <f t="shared" si="50"/>
        <v>47031.546000000002</v>
      </c>
      <c r="D529" t="str">
        <f t="shared" si="51"/>
        <v>vis</v>
      </c>
      <c r="E529">
        <f>VLOOKUP(C529,Active!C$21:E$951,3,FALSE)</f>
        <v>2577.9919777111254</v>
      </c>
      <c r="F529" s="16" t="s">
        <v>287</v>
      </c>
      <c r="G529" t="str">
        <f t="shared" si="52"/>
        <v>47031.546</v>
      </c>
      <c r="H529" s="78">
        <f t="shared" si="53"/>
        <v>2578</v>
      </c>
      <c r="I529" s="87" t="s">
        <v>1809</v>
      </c>
      <c r="J529" s="88" t="s">
        <v>1810</v>
      </c>
      <c r="K529" s="87">
        <v>2578</v>
      </c>
      <c r="L529" s="87" t="s">
        <v>635</v>
      </c>
      <c r="M529" s="88" t="s">
        <v>297</v>
      </c>
      <c r="N529" s="88"/>
      <c r="O529" s="89" t="s">
        <v>1811</v>
      </c>
      <c r="P529" s="89" t="s">
        <v>187</v>
      </c>
    </row>
    <row r="530" spans="1:16">
      <c r="A530" s="78" t="str">
        <f t="shared" si="48"/>
        <v> BRNO 30 </v>
      </c>
      <c r="B530" s="16" t="str">
        <f t="shared" si="49"/>
        <v>I</v>
      </c>
      <c r="C530" s="78">
        <f t="shared" si="50"/>
        <v>47031.548000000003</v>
      </c>
      <c r="D530" t="str">
        <f t="shared" si="51"/>
        <v>vis</v>
      </c>
      <c r="E530">
        <f>VLOOKUP(C530,Active!C$21:E$951,3,FALSE)</f>
        <v>2577.9947874228383</v>
      </c>
      <c r="F530" s="16" t="s">
        <v>287</v>
      </c>
      <c r="G530" t="str">
        <f t="shared" si="52"/>
        <v>47031.548</v>
      </c>
      <c r="H530" s="78">
        <f t="shared" si="53"/>
        <v>2578</v>
      </c>
      <c r="I530" s="87" t="s">
        <v>1812</v>
      </c>
      <c r="J530" s="88" t="s">
        <v>1813</v>
      </c>
      <c r="K530" s="87">
        <v>2578</v>
      </c>
      <c r="L530" s="87" t="s">
        <v>570</v>
      </c>
      <c r="M530" s="88" t="s">
        <v>297</v>
      </c>
      <c r="N530" s="88"/>
      <c r="O530" s="89" t="s">
        <v>1814</v>
      </c>
      <c r="P530" s="89" t="s">
        <v>187</v>
      </c>
    </row>
    <row r="531" spans="1:16">
      <c r="A531" s="78" t="str">
        <f t="shared" si="48"/>
        <v> BRNO 30 </v>
      </c>
      <c r="B531" s="16" t="str">
        <f t="shared" si="49"/>
        <v>I</v>
      </c>
      <c r="C531" s="78">
        <f t="shared" si="50"/>
        <v>47031.548999999999</v>
      </c>
      <c r="D531" t="str">
        <f t="shared" si="51"/>
        <v>vis</v>
      </c>
      <c r="E531">
        <f>VLOOKUP(C531,Active!C$21:E$951,3,FALSE)</f>
        <v>2577.9961922786893</v>
      </c>
      <c r="F531" s="16" t="s">
        <v>287</v>
      </c>
      <c r="G531" t="str">
        <f t="shared" si="52"/>
        <v>47031.549</v>
      </c>
      <c r="H531" s="78">
        <f t="shared" si="53"/>
        <v>2578</v>
      </c>
      <c r="I531" s="87" t="s">
        <v>1815</v>
      </c>
      <c r="J531" s="88" t="s">
        <v>1816</v>
      </c>
      <c r="K531" s="87">
        <v>2578</v>
      </c>
      <c r="L531" s="87" t="s">
        <v>317</v>
      </c>
      <c r="M531" s="88" t="s">
        <v>297</v>
      </c>
      <c r="N531" s="88"/>
      <c r="O531" s="89" t="s">
        <v>1817</v>
      </c>
      <c r="P531" s="89" t="s">
        <v>187</v>
      </c>
    </row>
    <row r="532" spans="1:16">
      <c r="A532" s="78" t="str">
        <f t="shared" si="48"/>
        <v> BRNO 30 </v>
      </c>
      <c r="B532" s="16" t="str">
        <f t="shared" si="49"/>
        <v>I</v>
      </c>
      <c r="C532" s="78">
        <f t="shared" si="50"/>
        <v>47031.552000000003</v>
      </c>
      <c r="D532" t="str">
        <f t="shared" si="51"/>
        <v>vis</v>
      </c>
      <c r="E532">
        <f>VLOOKUP(C532,Active!C$21:E$951,3,FALSE)</f>
        <v>2578.000406846264</v>
      </c>
      <c r="F532" s="16" t="s">
        <v>287</v>
      </c>
      <c r="G532" t="str">
        <f t="shared" si="52"/>
        <v>47031.552</v>
      </c>
      <c r="H532" s="78">
        <f t="shared" si="53"/>
        <v>2578</v>
      </c>
      <c r="I532" s="87" t="s">
        <v>1818</v>
      </c>
      <c r="J532" s="88" t="s">
        <v>1819</v>
      </c>
      <c r="K532" s="87">
        <v>2578</v>
      </c>
      <c r="L532" s="87" t="s">
        <v>398</v>
      </c>
      <c r="M532" s="88" t="s">
        <v>297</v>
      </c>
      <c r="N532" s="88"/>
      <c r="O532" s="89" t="s">
        <v>1820</v>
      </c>
      <c r="P532" s="89" t="s">
        <v>187</v>
      </c>
    </row>
    <row r="533" spans="1:16">
      <c r="A533" s="78" t="str">
        <f t="shared" si="48"/>
        <v> BRNO 30 </v>
      </c>
      <c r="B533" s="16" t="str">
        <f t="shared" si="49"/>
        <v>I</v>
      </c>
      <c r="C533" s="78">
        <f t="shared" si="50"/>
        <v>47034.394999999997</v>
      </c>
      <c r="D533" t="str">
        <f t="shared" si="51"/>
        <v>vis</v>
      </c>
      <c r="E533">
        <f>VLOOKUP(C533,Active!C$21:E$951,3,FALSE)</f>
        <v>2581.9944120453451</v>
      </c>
      <c r="F533" s="16" t="s">
        <v>287</v>
      </c>
      <c r="G533" t="str">
        <f t="shared" si="52"/>
        <v>47034.395</v>
      </c>
      <c r="H533" s="78">
        <f t="shared" si="53"/>
        <v>2582</v>
      </c>
      <c r="I533" s="87" t="s">
        <v>1821</v>
      </c>
      <c r="J533" s="88" t="s">
        <v>1822</v>
      </c>
      <c r="K533" s="87">
        <v>2582</v>
      </c>
      <c r="L533" s="87" t="s">
        <v>570</v>
      </c>
      <c r="M533" s="88" t="s">
        <v>297</v>
      </c>
      <c r="N533" s="88"/>
      <c r="O533" s="89" t="s">
        <v>1823</v>
      </c>
      <c r="P533" s="89" t="s">
        <v>187</v>
      </c>
    </row>
    <row r="534" spans="1:16">
      <c r="A534" s="78" t="str">
        <f t="shared" si="48"/>
        <v> BRNO 30 </v>
      </c>
      <c r="B534" s="16" t="str">
        <f t="shared" si="49"/>
        <v>I</v>
      </c>
      <c r="C534" s="78">
        <f t="shared" si="50"/>
        <v>47034.398999999998</v>
      </c>
      <c r="D534" t="str">
        <f t="shared" si="51"/>
        <v>vis</v>
      </c>
      <c r="E534">
        <f>VLOOKUP(C534,Active!C$21:E$951,3,FALSE)</f>
        <v>2582.0000314687713</v>
      </c>
      <c r="F534" s="16" t="s">
        <v>287</v>
      </c>
      <c r="G534" t="str">
        <f t="shared" si="52"/>
        <v>47034.399</v>
      </c>
      <c r="H534" s="78">
        <f t="shared" si="53"/>
        <v>2582</v>
      </c>
      <c r="I534" s="87" t="s">
        <v>1824</v>
      </c>
      <c r="J534" s="88" t="s">
        <v>1825</v>
      </c>
      <c r="K534" s="87">
        <v>2582</v>
      </c>
      <c r="L534" s="87" t="s">
        <v>398</v>
      </c>
      <c r="M534" s="88" t="s">
        <v>297</v>
      </c>
      <c r="N534" s="88"/>
      <c r="O534" s="89" t="s">
        <v>1826</v>
      </c>
      <c r="P534" s="89" t="s">
        <v>187</v>
      </c>
    </row>
    <row r="535" spans="1:16">
      <c r="A535" s="78" t="str">
        <f t="shared" si="48"/>
        <v> BRNO 30 </v>
      </c>
      <c r="B535" s="16" t="str">
        <f t="shared" si="49"/>
        <v>I</v>
      </c>
      <c r="C535" s="78">
        <f t="shared" si="50"/>
        <v>47034.400999999998</v>
      </c>
      <c r="D535" t="str">
        <f t="shared" si="51"/>
        <v>vis</v>
      </c>
      <c r="E535">
        <f>VLOOKUP(C535,Active!C$21:E$951,3,FALSE)</f>
        <v>2582.0028411804842</v>
      </c>
      <c r="F535" s="16" t="s">
        <v>287</v>
      </c>
      <c r="G535" t="str">
        <f t="shared" si="52"/>
        <v>47034.401</v>
      </c>
      <c r="H535" s="78">
        <f t="shared" si="53"/>
        <v>2582</v>
      </c>
      <c r="I535" s="87" t="s">
        <v>1827</v>
      </c>
      <c r="J535" s="88" t="s">
        <v>1828</v>
      </c>
      <c r="K535" s="87">
        <v>2582</v>
      </c>
      <c r="L535" s="87" t="s">
        <v>358</v>
      </c>
      <c r="M535" s="88" t="s">
        <v>297</v>
      </c>
      <c r="N535" s="88"/>
      <c r="O535" s="89" t="s">
        <v>1829</v>
      </c>
      <c r="P535" s="89" t="s">
        <v>187</v>
      </c>
    </row>
    <row r="536" spans="1:16">
      <c r="A536" s="78" t="str">
        <f t="shared" si="48"/>
        <v> BRNO 30 </v>
      </c>
      <c r="B536" s="16" t="str">
        <f t="shared" si="49"/>
        <v>I</v>
      </c>
      <c r="C536" s="78">
        <f t="shared" si="50"/>
        <v>47034.402000000002</v>
      </c>
      <c r="D536" t="str">
        <f t="shared" si="51"/>
        <v>vis</v>
      </c>
      <c r="E536">
        <f>VLOOKUP(C536,Active!C$21:E$951,3,FALSE)</f>
        <v>2582.0042460363456</v>
      </c>
      <c r="F536" s="16" t="s">
        <v>287</v>
      </c>
      <c r="G536" t="str">
        <f t="shared" si="52"/>
        <v>47034.402</v>
      </c>
      <c r="H536" s="78">
        <f t="shared" si="53"/>
        <v>2582</v>
      </c>
      <c r="I536" s="87" t="s">
        <v>1830</v>
      </c>
      <c r="J536" s="88" t="s">
        <v>1831</v>
      </c>
      <c r="K536" s="87">
        <v>2582</v>
      </c>
      <c r="L536" s="87" t="s">
        <v>414</v>
      </c>
      <c r="M536" s="88" t="s">
        <v>297</v>
      </c>
      <c r="N536" s="88"/>
      <c r="O536" s="89" t="s">
        <v>1832</v>
      </c>
      <c r="P536" s="89" t="s">
        <v>187</v>
      </c>
    </row>
    <row r="537" spans="1:16">
      <c r="A537" s="78" t="str">
        <f t="shared" si="48"/>
        <v> BRNO 30 </v>
      </c>
      <c r="B537" s="16" t="str">
        <f t="shared" si="49"/>
        <v>I</v>
      </c>
      <c r="C537" s="78">
        <f t="shared" si="50"/>
        <v>47034.402999999998</v>
      </c>
      <c r="D537" t="str">
        <f t="shared" si="51"/>
        <v>vis</v>
      </c>
      <c r="E537">
        <f>VLOOKUP(C537,Active!C$21:E$951,3,FALSE)</f>
        <v>2582.0056508921971</v>
      </c>
      <c r="F537" s="16" t="s">
        <v>287</v>
      </c>
      <c r="G537" t="str">
        <f t="shared" si="52"/>
        <v>47034.403</v>
      </c>
      <c r="H537" s="78">
        <f t="shared" si="53"/>
        <v>2582</v>
      </c>
      <c r="I537" s="87" t="s">
        <v>1833</v>
      </c>
      <c r="J537" s="88" t="s">
        <v>1834</v>
      </c>
      <c r="K537" s="87">
        <v>2582</v>
      </c>
      <c r="L537" s="87" t="s">
        <v>296</v>
      </c>
      <c r="M537" s="88" t="s">
        <v>297</v>
      </c>
      <c r="N537" s="88"/>
      <c r="O537" s="89" t="s">
        <v>1817</v>
      </c>
      <c r="P537" s="89" t="s">
        <v>187</v>
      </c>
    </row>
    <row r="538" spans="1:16">
      <c r="A538" s="78" t="str">
        <f t="shared" si="48"/>
        <v> BRNO 30 </v>
      </c>
      <c r="B538" s="16" t="str">
        <f t="shared" si="49"/>
        <v>I</v>
      </c>
      <c r="C538" s="78">
        <f t="shared" si="50"/>
        <v>47034.404000000002</v>
      </c>
      <c r="D538" t="str">
        <f t="shared" si="51"/>
        <v>vis</v>
      </c>
      <c r="E538">
        <f>VLOOKUP(C538,Active!C$21:E$951,3,FALSE)</f>
        <v>2582.0070557480585</v>
      </c>
      <c r="F538" s="16" t="s">
        <v>287</v>
      </c>
      <c r="G538" t="str">
        <f t="shared" si="52"/>
        <v>47034.404</v>
      </c>
      <c r="H538" s="78">
        <f t="shared" si="53"/>
        <v>2582</v>
      </c>
      <c r="I538" s="87" t="s">
        <v>1835</v>
      </c>
      <c r="J538" s="88" t="s">
        <v>1836</v>
      </c>
      <c r="K538" s="87">
        <v>2582</v>
      </c>
      <c r="L538" s="87" t="s">
        <v>354</v>
      </c>
      <c r="M538" s="88" t="s">
        <v>297</v>
      </c>
      <c r="N538" s="88"/>
      <c r="O538" s="89" t="s">
        <v>1837</v>
      </c>
      <c r="P538" s="89" t="s">
        <v>187</v>
      </c>
    </row>
    <row r="539" spans="1:16">
      <c r="A539" s="78" t="str">
        <f t="shared" si="48"/>
        <v> BRNO 30 </v>
      </c>
      <c r="B539" s="16" t="str">
        <f t="shared" si="49"/>
        <v>I</v>
      </c>
      <c r="C539" s="78">
        <f t="shared" si="50"/>
        <v>47039.379000000001</v>
      </c>
      <c r="D539" t="str">
        <f t="shared" si="51"/>
        <v>vis</v>
      </c>
      <c r="E539">
        <f>VLOOKUP(C539,Active!C$21:E$951,3,FALSE)</f>
        <v>2588.9962136325007</v>
      </c>
      <c r="F539" s="16" t="s">
        <v>287</v>
      </c>
      <c r="G539" t="str">
        <f t="shared" si="52"/>
        <v>47039.379</v>
      </c>
      <c r="H539" s="78">
        <f t="shared" si="53"/>
        <v>2589</v>
      </c>
      <c r="I539" s="87" t="s">
        <v>1838</v>
      </c>
      <c r="J539" s="88" t="s">
        <v>1839</v>
      </c>
      <c r="K539" s="87">
        <v>2589</v>
      </c>
      <c r="L539" s="87" t="s">
        <v>317</v>
      </c>
      <c r="M539" s="88" t="s">
        <v>297</v>
      </c>
      <c r="N539" s="88"/>
      <c r="O539" s="89" t="s">
        <v>1823</v>
      </c>
      <c r="P539" s="89" t="s">
        <v>187</v>
      </c>
    </row>
    <row r="540" spans="1:16">
      <c r="A540" s="78" t="str">
        <f t="shared" si="48"/>
        <v> BRNO 30 </v>
      </c>
      <c r="B540" s="16" t="str">
        <f t="shared" si="49"/>
        <v>I</v>
      </c>
      <c r="C540" s="78">
        <f t="shared" si="50"/>
        <v>47387.451999999997</v>
      </c>
      <c r="D540" t="str">
        <f t="shared" si="51"/>
        <v>vis</v>
      </c>
      <c r="E540">
        <f>VLOOKUP(C540,Active!C$21:E$951,3,FALSE)</f>
        <v>3077.9886060570639</v>
      </c>
      <c r="F540" s="16" t="s">
        <v>287</v>
      </c>
      <c r="G540" t="str">
        <f t="shared" si="52"/>
        <v>47387.452</v>
      </c>
      <c r="H540" s="78">
        <f t="shared" si="53"/>
        <v>3078</v>
      </c>
      <c r="I540" s="87" t="s">
        <v>1840</v>
      </c>
      <c r="J540" s="88" t="s">
        <v>1841</v>
      </c>
      <c r="K540" s="87">
        <v>3078</v>
      </c>
      <c r="L540" s="87" t="s">
        <v>522</v>
      </c>
      <c r="M540" s="88" t="s">
        <v>297</v>
      </c>
      <c r="N540" s="88"/>
      <c r="O540" s="89" t="s">
        <v>1710</v>
      </c>
      <c r="P540" s="89" t="s">
        <v>187</v>
      </c>
    </row>
    <row r="541" spans="1:16">
      <c r="A541" s="78" t="str">
        <f t="shared" si="48"/>
        <v> BRNO 30 </v>
      </c>
      <c r="B541" s="16" t="str">
        <f t="shared" si="49"/>
        <v>I</v>
      </c>
      <c r="C541" s="78">
        <f t="shared" si="50"/>
        <v>47387.453000000001</v>
      </c>
      <c r="D541" t="str">
        <f t="shared" si="51"/>
        <v>vis</v>
      </c>
      <c r="E541">
        <f>VLOOKUP(C541,Active!C$21:E$951,3,FALSE)</f>
        <v>3077.9900109129253</v>
      </c>
      <c r="F541" s="16" t="s">
        <v>287</v>
      </c>
      <c r="G541" t="str">
        <f t="shared" si="52"/>
        <v>47387.453</v>
      </c>
      <c r="H541" s="78">
        <f t="shared" si="53"/>
        <v>3078</v>
      </c>
      <c r="I541" s="87" t="s">
        <v>1842</v>
      </c>
      <c r="J541" s="88" t="s">
        <v>1843</v>
      </c>
      <c r="K541" s="87">
        <v>3078</v>
      </c>
      <c r="L541" s="87" t="s">
        <v>884</v>
      </c>
      <c r="M541" s="88" t="s">
        <v>297</v>
      </c>
      <c r="N541" s="88"/>
      <c r="O541" s="89" t="s">
        <v>1844</v>
      </c>
      <c r="P541" s="89" t="s">
        <v>187</v>
      </c>
    </row>
    <row r="542" spans="1:16">
      <c r="A542" s="78" t="str">
        <f t="shared" si="48"/>
        <v> BRNO 30 </v>
      </c>
      <c r="B542" s="16" t="str">
        <f t="shared" si="49"/>
        <v>I</v>
      </c>
      <c r="C542" s="78">
        <f t="shared" si="50"/>
        <v>47387.457000000002</v>
      </c>
      <c r="D542" t="str">
        <f t="shared" si="51"/>
        <v>vis</v>
      </c>
      <c r="E542">
        <f>VLOOKUP(C542,Active!C$21:E$951,3,FALSE)</f>
        <v>3077.9956303363515</v>
      </c>
      <c r="F542" s="16" t="s">
        <v>287</v>
      </c>
      <c r="G542" t="str">
        <f t="shared" si="52"/>
        <v>47387.457</v>
      </c>
      <c r="H542" s="78">
        <f t="shared" si="53"/>
        <v>3078</v>
      </c>
      <c r="I542" s="87" t="s">
        <v>1845</v>
      </c>
      <c r="J542" s="88" t="s">
        <v>1846</v>
      </c>
      <c r="K542" s="87">
        <v>3078</v>
      </c>
      <c r="L542" s="87" t="s">
        <v>317</v>
      </c>
      <c r="M542" s="88" t="s">
        <v>297</v>
      </c>
      <c r="N542" s="88"/>
      <c r="O542" s="89" t="s">
        <v>1805</v>
      </c>
      <c r="P542" s="89" t="s">
        <v>187</v>
      </c>
    </row>
    <row r="543" spans="1:16">
      <c r="A543" s="78" t="str">
        <f t="shared" si="48"/>
        <v> BRNO 30 </v>
      </c>
      <c r="B543" s="16" t="str">
        <f t="shared" si="49"/>
        <v>I</v>
      </c>
      <c r="C543" s="78">
        <f t="shared" si="50"/>
        <v>47387.457000000002</v>
      </c>
      <c r="D543" t="str">
        <f t="shared" si="51"/>
        <v>vis</v>
      </c>
      <c r="E543">
        <f>VLOOKUP(C543,Active!C$21:E$951,3,FALSE)</f>
        <v>3077.9956303363515</v>
      </c>
      <c r="F543" s="16" t="s">
        <v>287</v>
      </c>
      <c r="G543" t="str">
        <f t="shared" si="52"/>
        <v>47387.457</v>
      </c>
      <c r="H543" s="78">
        <f t="shared" si="53"/>
        <v>3078</v>
      </c>
      <c r="I543" s="87" t="s">
        <v>1845</v>
      </c>
      <c r="J543" s="88" t="s">
        <v>1846</v>
      </c>
      <c r="K543" s="87">
        <v>3078</v>
      </c>
      <c r="L543" s="87" t="s">
        <v>317</v>
      </c>
      <c r="M543" s="88" t="s">
        <v>297</v>
      </c>
      <c r="N543" s="88"/>
      <c r="O543" s="89" t="s">
        <v>1847</v>
      </c>
      <c r="P543" s="89" t="s">
        <v>187</v>
      </c>
    </row>
    <row r="544" spans="1:16">
      <c r="A544" s="78" t="str">
        <f t="shared" si="48"/>
        <v> BRNO 30 </v>
      </c>
      <c r="B544" s="16" t="str">
        <f t="shared" si="49"/>
        <v>I</v>
      </c>
      <c r="C544" s="78">
        <f t="shared" si="50"/>
        <v>47387.459000000003</v>
      </c>
      <c r="D544" t="str">
        <f t="shared" si="51"/>
        <v>vis</v>
      </c>
      <c r="E544">
        <f>VLOOKUP(C544,Active!C$21:E$951,3,FALSE)</f>
        <v>3077.9984400480644</v>
      </c>
      <c r="F544" s="16" t="s">
        <v>287</v>
      </c>
      <c r="G544" t="str">
        <f t="shared" si="52"/>
        <v>47387.459</v>
      </c>
      <c r="H544" s="78">
        <f t="shared" si="53"/>
        <v>3078</v>
      </c>
      <c r="I544" s="87" t="s">
        <v>1848</v>
      </c>
      <c r="J544" s="88" t="s">
        <v>1849</v>
      </c>
      <c r="K544" s="87">
        <v>3078</v>
      </c>
      <c r="L544" s="87" t="s">
        <v>426</v>
      </c>
      <c r="M544" s="88" t="s">
        <v>297</v>
      </c>
      <c r="N544" s="88"/>
      <c r="O544" s="89" t="s">
        <v>1850</v>
      </c>
      <c r="P544" s="89" t="s">
        <v>187</v>
      </c>
    </row>
    <row r="545" spans="1:16">
      <c r="A545" s="78" t="str">
        <f t="shared" si="48"/>
        <v> BRNO 30 </v>
      </c>
      <c r="B545" s="16" t="str">
        <f t="shared" si="49"/>
        <v>I</v>
      </c>
      <c r="C545" s="78">
        <f t="shared" si="50"/>
        <v>47387.464</v>
      </c>
      <c r="D545" t="str">
        <f t="shared" si="51"/>
        <v>vis</v>
      </c>
      <c r="E545">
        <f>VLOOKUP(C545,Active!C$21:E$951,3,FALSE)</f>
        <v>3078.0054643273415</v>
      </c>
      <c r="F545" s="16" t="s">
        <v>287</v>
      </c>
      <c r="G545" t="str">
        <f t="shared" si="52"/>
        <v>47387.464</v>
      </c>
      <c r="H545" s="78">
        <f t="shared" si="53"/>
        <v>3078</v>
      </c>
      <c r="I545" s="87" t="s">
        <v>1851</v>
      </c>
      <c r="J545" s="88" t="s">
        <v>1852</v>
      </c>
      <c r="K545" s="87">
        <v>3078</v>
      </c>
      <c r="L545" s="87" t="s">
        <v>296</v>
      </c>
      <c r="M545" s="88" t="s">
        <v>297</v>
      </c>
      <c r="N545" s="88"/>
      <c r="O545" s="89" t="s">
        <v>1853</v>
      </c>
      <c r="P545" s="89" t="s">
        <v>187</v>
      </c>
    </row>
    <row r="546" spans="1:16">
      <c r="A546" s="78" t="str">
        <f t="shared" si="48"/>
        <v> BRNO 30 </v>
      </c>
      <c r="B546" s="16" t="str">
        <f t="shared" si="49"/>
        <v>I</v>
      </c>
      <c r="C546" s="78">
        <f t="shared" si="50"/>
        <v>47387.464999999997</v>
      </c>
      <c r="D546" t="str">
        <f t="shared" si="51"/>
        <v>vis</v>
      </c>
      <c r="E546">
        <f>VLOOKUP(C546,Active!C$21:E$951,3,FALSE)</f>
        <v>3078.0068691831925</v>
      </c>
      <c r="F546" s="16" t="s">
        <v>287</v>
      </c>
      <c r="G546" t="str">
        <f t="shared" si="52"/>
        <v>47387.465</v>
      </c>
      <c r="H546" s="78">
        <f t="shared" si="53"/>
        <v>3078</v>
      </c>
      <c r="I546" s="87" t="s">
        <v>1854</v>
      </c>
      <c r="J546" s="88" t="s">
        <v>1855</v>
      </c>
      <c r="K546" s="87">
        <v>3078</v>
      </c>
      <c r="L546" s="87" t="s">
        <v>354</v>
      </c>
      <c r="M546" s="88" t="s">
        <v>297</v>
      </c>
      <c r="N546" s="88"/>
      <c r="O546" s="89" t="s">
        <v>1856</v>
      </c>
      <c r="P546" s="89" t="s">
        <v>187</v>
      </c>
    </row>
    <row r="547" spans="1:16">
      <c r="A547" s="78" t="str">
        <f t="shared" si="48"/>
        <v> BRNO 30 </v>
      </c>
      <c r="B547" s="16" t="str">
        <f t="shared" si="49"/>
        <v>I</v>
      </c>
      <c r="C547" s="78">
        <f t="shared" si="50"/>
        <v>47392.432999999997</v>
      </c>
      <c r="D547" t="str">
        <f t="shared" si="51"/>
        <v>vis</v>
      </c>
      <c r="E547">
        <f>VLOOKUP(C547,Active!C$21:E$951,3,FALSE)</f>
        <v>3084.9861930766451</v>
      </c>
      <c r="F547" s="16" t="s">
        <v>287</v>
      </c>
      <c r="G547" t="str">
        <f t="shared" si="52"/>
        <v>47392.433</v>
      </c>
      <c r="H547" s="78">
        <f t="shared" si="53"/>
        <v>3085</v>
      </c>
      <c r="I547" s="87" t="s">
        <v>1857</v>
      </c>
      <c r="J547" s="88" t="s">
        <v>1858</v>
      </c>
      <c r="K547" s="87">
        <v>3085</v>
      </c>
      <c r="L547" s="87" t="s">
        <v>742</v>
      </c>
      <c r="M547" s="88" t="s">
        <v>297</v>
      </c>
      <c r="N547" s="88"/>
      <c r="O547" s="89" t="s">
        <v>1859</v>
      </c>
      <c r="P547" s="89" t="s">
        <v>187</v>
      </c>
    </row>
    <row r="548" spans="1:16">
      <c r="A548" s="78" t="str">
        <f t="shared" si="48"/>
        <v> BRNO 30 </v>
      </c>
      <c r="B548" s="16" t="str">
        <f t="shared" si="49"/>
        <v>I</v>
      </c>
      <c r="C548" s="78">
        <f t="shared" si="50"/>
        <v>47392.434000000001</v>
      </c>
      <c r="D548" t="str">
        <f t="shared" si="51"/>
        <v>vis</v>
      </c>
      <c r="E548">
        <f>VLOOKUP(C548,Active!C$21:E$951,3,FALSE)</f>
        <v>3084.9875979325066</v>
      </c>
      <c r="F548" s="16" t="s">
        <v>287</v>
      </c>
      <c r="G548" t="str">
        <f t="shared" si="52"/>
        <v>47392.434</v>
      </c>
      <c r="H548" s="78">
        <f t="shared" si="53"/>
        <v>3085</v>
      </c>
      <c r="I548" s="87" t="s">
        <v>1860</v>
      </c>
      <c r="J548" s="88" t="s">
        <v>1861</v>
      </c>
      <c r="K548" s="87">
        <v>3085</v>
      </c>
      <c r="L548" s="87" t="s">
        <v>409</v>
      </c>
      <c r="M548" s="88" t="s">
        <v>297</v>
      </c>
      <c r="N548" s="88"/>
      <c r="O548" s="89" t="s">
        <v>1862</v>
      </c>
      <c r="P548" s="89" t="s">
        <v>187</v>
      </c>
    </row>
    <row r="549" spans="1:16">
      <c r="A549" s="78" t="str">
        <f t="shared" si="48"/>
        <v> BRNO 30 </v>
      </c>
      <c r="B549" s="16" t="str">
        <f t="shared" si="49"/>
        <v>I</v>
      </c>
      <c r="C549" s="78">
        <f t="shared" si="50"/>
        <v>47392.434999999998</v>
      </c>
      <c r="D549" t="str">
        <f t="shared" si="51"/>
        <v>vis</v>
      </c>
      <c r="E549">
        <f>VLOOKUP(C549,Active!C$21:E$951,3,FALSE)</f>
        <v>3084.989002788358</v>
      </c>
      <c r="F549" s="16" t="s">
        <v>287</v>
      </c>
      <c r="G549" t="str">
        <f t="shared" si="52"/>
        <v>47392.435</v>
      </c>
      <c r="H549" s="78">
        <f t="shared" si="53"/>
        <v>3085</v>
      </c>
      <c r="I549" s="87" t="s">
        <v>1863</v>
      </c>
      <c r="J549" s="88" t="s">
        <v>1864</v>
      </c>
      <c r="K549" s="87">
        <v>3085</v>
      </c>
      <c r="L549" s="87" t="s">
        <v>522</v>
      </c>
      <c r="M549" s="88" t="s">
        <v>297</v>
      </c>
      <c r="N549" s="88"/>
      <c r="O549" s="89" t="s">
        <v>1865</v>
      </c>
      <c r="P549" s="89" t="s">
        <v>187</v>
      </c>
    </row>
    <row r="550" spans="1:16">
      <c r="A550" s="78" t="str">
        <f t="shared" si="48"/>
        <v> BRNO 30 </v>
      </c>
      <c r="B550" s="16" t="str">
        <f t="shared" si="49"/>
        <v>I</v>
      </c>
      <c r="C550" s="78">
        <f t="shared" si="50"/>
        <v>47392.436999999998</v>
      </c>
      <c r="D550" t="str">
        <f t="shared" si="51"/>
        <v>vis</v>
      </c>
      <c r="E550">
        <f>VLOOKUP(C550,Active!C$21:E$951,3,FALSE)</f>
        <v>3084.9918125000709</v>
      </c>
      <c r="F550" s="16" t="s">
        <v>287</v>
      </c>
      <c r="G550" t="str">
        <f t="shared" si="52"/>
        <v>47392.437</v>
      </c>
      <c r="H550" s="78">
        <f t="shared" si="53"/>
        <v>3085</v>
      </c>
      <c r="I550" s="87" t="s">
        <v>1866</v>
      </c>
      <c r="J550" s="88" t="s">
        <v>1867</v>
      </c>
      <c r="K550" s="87">
        <v>3085</v>
      </c>
      <c r="L550" s="87" t="s">
        <v>635</v>
      </c>
      <c r="M550" s="88" t="s">
        <v>297</v>
      </c>
      <c r="N550" s="88"/>
      <c r="O550" s="89" t="s">
        <v>1868</v>
      </c>
      <c r="P550" s="89" t="s">
        <v>187</v>
      </c>
    </row>
    <row r="551" spans="1:16">
      <c r="A551" s="78" t="str">
        <f t="shared" si="48"/>
        <v> BRNO 30 </v>
      </c>
      <c r="B551" s="16" t="str">
        <f t="shared" si="49"/>
        <v>I</v>
      </c>
      <c r="C551" s="78">
        <f t="shared" si="50"/>
        <v>47392.438000000002</v>
      </c>
      <c r="D551" t="str">
        <f t="shared" si="51"/>
        <v>vis</v>
      </c>
      <c r="E551">
        <f>VLOOKUP(C551,Active!C$21:E$951,3,FALSE)</f>
        <v>3084.9932173559323</v>
      </c>
      <c r="F551" s="16" t="s">
        <v>287</v>
      </c>
      <c r="G551" t="str">
        <f t="shared" si="52"/>
        <v>47392.438</v>
      </c>
      <c r="H551" s="78">
        <f t="shared" si="53"/>
        <v>3085</v>
      </c>
      <c r="I551" s="87" t="s">
        <v>1869</v>
      </c>
      <c r="J551" s="88" t="s">
        <v>1870</v>
      </c>
      <c r="K551" s="87">
        <v>3085</v>
      </c>
      <c r="L551" s="87" t="s">
        <v>448</v>
      </c>
      <c r="M551" s="88" t="s">
        <v>297</v>
      </c>
      <c r="N551" s="88"/>
      <c r="O551" s="89" t="s">
        <v>1871</v>
      </c>
      <c r="P551" s="89" t="s">
        <v>187</v>
      </c>
    </row>
    <row r="552" spans="1:16">
      <c r="A552" s="78" t="str">
        <f t="shared" si="48"/>
        <v> BRNO 30 </v>
      </c>
      <c r="B552" s="16" t="str">
        <f t="shared" si="49"/>
        <v>I</v>
      </c>
      <c r="C552" s="78">
        <f t="shared" si="50"/>
        <v>47392.438999999998</v>
      </c>
      <c r="D552" t="str">
        <f t="shared" si="51"/>
        <v>vis</v>
      </c>
      <c r="E552">
        <f>VLOOKUP(C552,Active!C$21:E$951,3,FALSE)</f>
        <v>3084.9946222117837</v>
      </c>
      <c r="F552" s="16" t="s">
        <v>287</v>
      </c>
      <c r="G552" t="str">
        <f t="shared" si="52"/>
        <v>47392.439</v>
      </c>
      <c r="H552" s="78">
        <f t="shared" si="53"/>
        <v>3085</v>
      </c>
      <c r="I552" s="87" t="s">
        <v>1872</v>
      </c>
      <c r="J552" s="88" t="s">
        <v>1873</v>
      </c>
      <c r="K552" s="87">
        <v>3085</v>
      </c>
      <c r="L552" s="87" t="s">
        <v>570</v>
      </c>
      <c r="M552" s="88" t="s">
        <v>297</v>
      </c>
      <c r="N552" s="88"/>
      <c r="O552" s="89" t="s">
        <v>1850</v>
      </c>
      <c r="P552" s="89" t="s">
        <v>187</v>
      </c>
    </row>
    <row r="553" spans="1:16">
      <c r="A553" s="78" t="str">
        <f t="shared" si="48"/>
        <v> BRNO 30 </v>
      </c>
      <c r="B553" s="16" t="str">
        <f t="shared" si="49"/>
        <v>I</v>
      </c>
      <c r="C553" s="78">
        <f t="shared" si="50"/>
        <v>47392.440999999999</v>
      </c>
      <c r="D553" t="str">
        <f t="shared" si="51"/>
        <v>vis</v>
      </c>
      <c r="E553">
        <f>VLOOKUP(C553,Active!C$21:E$951,3,FALSE)</f>
        <v>3084.9974319234966</v>
      </c>
      <c r="F553" s="16" t="s">
        <v>287</v>
      </c>
      <c r="G553" t="str">
        <f t="shared" si="52"/>
        <v>47392.441</v>
      </c>
      <c r="H553" s="78">
        <f t="shared" si="53"/>
        <v>3085</v>
      </c>
      <c r="I553" s="87" t="s">
        <v>1874</v>
      </c>
      <c r="J553" s="88" t="s">
        <v>1875</v>
      </c>
      <c r="K553" s="87">
        <v>3085</v>
      </c>
      <c r="L553" s="87" t="s">
        <v>364</v>
      </c>
      <c r="M553" s="88" t="s">
        <v>297</v>
      </c>
      <c r="N553" s="88"/>
      <c r="O553" s="89" t="s">
        <v>1876</v>
      </c>
      <c r="P553" s="89" t="s">
        <v>187</v>
      </c>
    </row>
    <row r="554" spans="1:16">
      <c r="A554" s="78" t="str">
        <f t="shared" si="48"/>
        <v> BRNO 30 </v>
      </c>
      <c r="B554" s="16" t="str">
        <f t="shared" si="49"/>
        <v>I</v>
      </c>
      <c r="C554" s="78">
        <f t="shared" si="50"/>
        <v>47392.442000000003</v>
      </c>
      <c r="D554" t="str">
        <f t="shared" si="51"/>
        <v>vis</v>
      </c>
      <c r="E554">
        <f>VLOOKUP(C554,Active!C$21:E$951,3,FALSE)</f>
        <v>3084.998836779358</v>
      </c>
      <c r="F554" s="16" t="s">
        <v>287</v>
      </c>
      <c r="G554" t="str">
        <f t="shared" si="52"/>
        <v>47392.442</v>
      </c>
      <c r="H554" s="78">
        <f t="shared" si="53"/>
        <v>3085</v>
      </c>
      <c r="I554" s="87" t="s">
        <v>1877</v>
      </c>
      <c r="J554" s="88" t="s">
        <v>1878</v>
      </c>
      <c r="K554" s="87">
        <v>3085</v>
      </c>
      <c r="L554" s="87" t="s">
        <v>426</v>
      </c>
      <c r="M554" s="88" t="s">
        <v>297</v>
      </c>
      <c r="N554" s="88"/>
      <c r="O554" s="89" t="s">
        <v>1769</v>
      </c>
      <c r="P554" s="89" t="s">
        <v>187</v>
      </c>
    </row>
    <row r="555" spans="1:16">
      <c r="A555" s="78" t="str">
        <f t="shared" si="48"/>
        <v> BRNO 30 </v>
      </c>
      <c r="B555" s="16" t="str">
        <f t="shared" si="49"/>
        <v>I</v>
      </c>
      <c r="C555" s="78">
        <f t="shared" si="50"/>
        <v>47392.444000000003</v>
      </c>
      <c r="D555" t="str">
        <f t="shared" si="51"/>
        <v>vis</v>
      </c>
      <c r="E555">
        <f>VLOOKUP(C555,Active!C$21:E$951,3,FALSE)</f>
        <v>3085.0016464910714</v>
      </c>
      <c r="F555" s="16" t="s">
        <v>287</v>
      </c>
      <c r="G555" t="str">
        <f t="shared" si="52"/>
        <v>47392.444</v>
      </c>
      <c r="H555" s="78">
        <f t="shared" si="53"/>
        <v>3085</v>
      </c>
      <c r="I555" s="87" t="s">
        <v>1879</v>
      </c>
      <c r="J555" s="88" t="s">
        <v>1880</v>
      </c>
      <c r="K555" s="87">
        <v>3085</v>
      </c>
      <c r="L555" s="87" t="s">
        <v>309</v>
      </c>
      <c r="M555" s="88" t="s">
        <v>297</v>
      </c>
      <c r="N555" s="88"/>
      <c r="O555" s="89" t="s">
        <v>1881</v>
      </c>
      <c r="P555" s="89" t="s">
        <v>187</v>
      </c>
    </row>
    <row r="556" spans="1:16">
      <c r="A556" s="78" t="str">
        <f t="shared" si="48"/>
        <v>BAVM 62 </v>
      </c>
      <c r="B556" s="16" t="str">
        <f t="shared" si="49"/>
        <v>I</v>
      </c>
      <c r="C556" s="78">
        <f t="shared" si="50"/>
        <v>48894.375999999997</v>
      </c>
      <c r="D556" t="str">
        <f t="shared" si="51"/>
        <v>vis</v>
      </c>
      <c r="E556">
        <f>VLOOKUP(C556,Active!C$21:E$951,3,FALSE)</f>
        <v>5194.9996122597822</v>
      </c>
      <c r="F556" s="16" t="s">
        <v>287</v>
      </c>
      <c r="G556" t="str">
        <f t="shared" si="52"/>
        <v>48894.376</v>
      </c>
      <c r="H556" s="78">
        <f t="shared" si="53"/>
        <v>5195</v>
      </c>
      <c r="I556" s="87" t="s">
        <v>1882</v>
      </c>
      <c r="J556" s="88" t="s">
        <v>1883</v>
      </c>
      <c r="K556" s="87">
        <v>5195</v>
      </c>
      <c r="L556" s="87" t="s">
        <v>388</v>
      </c>
      <c r="M556" s="88" t="s">
        <v>297</v>
      </c>
      <c r="N556" s="88"/>
      <c r="O556" s="89" t="s">
        <v>1884</v>
      </c>
      <c r="P556" s="90" t="s">
        <v>195</v>
      </c>
    </row>
    <row r="557" spans="1:16">
      <c r="A557" s="78" t="str">
        <f t="shared" si="48"/>
        <v> AOEB 8 </v>
      </c>
      <c r="B557" s="16" t="str">
        <f t="shared" si="49"/>
        <v>I</v>
      </c>
      <c r="C557" s="78">
        <f t="shared" si="50"/>
        <v>49743.563999999998</v>
      </c>
      <c r="D557" t="str">
        <f t="shared" si="51"/>
        <v>vis</v>
      </c>
      <c r="E557">
        <f>VLOOKUP(C557,Active!C$21:E$951,3,FALSE)</f>
        <v>6387.9863470488481</v>
      </c>
      <c r="F557" s="16" t="s">
        <v>287</v>
      </c>
      <c r="G557" t="str">
        <f t="shared" si="52"/>
        <v>49743.564</v>
      </c>
      <c r="H557" s="78">
        <f t="shared" si="53"/>
        <v>6388</v>
      </c>
      <c r="I557" s="87" t="s">
        <v>1885</v>
      </c>
      <c r="J557" s="88" t="s">
        <v>1886</v>
      </c>
      <c r="K557" s="87">
        <v>6388</v>
      </c>
      <c r="L557" s="87" t="s">
        <v>742</v>
      </c>
      <c r="M557" s="88" t="s">
        <v>297</v>
      </c>
      <c r="N557" s="88"/>
      <c r="O557" s="89" t="s">
        <v>468</v>
      </c>
      <c r="P557" s="89" t="s">
        <v>201</v>
      </c>
    </row>
    <row r="558" spans="1:16">
      <c r="A558" s="78" t="str">
        <f t="shared" si="48"/>
        <v> BRNO 32 </v>
      </c>
      <c r="B558" s="16" t="str">
        <f t="shared" si="49"/>
        <v>I</v>
      </c>
      <c r="C558" s="78">
        <f t="shared" si="50"/>
        <v>49948.577499999999</v>
      </c>
      <c r="D558" t="str">
        <f t="shared" si="51"/>
        <v>vis</v>
      </c>
      <c r="E558">
        <f>VLOOKUP(C558,Active!C$21:E$951,3,FALSE)</f>
        <v>6676.0007631177032</v>
      </c>
      <c r="F558" s="16" t="s">
        <v>287</v>
      </c>
      <c r="G558" t="str">
        <f t="shared" si="52"/>
        <v>49948.5775</v>
      </c>
      <c r="H558" s="78">
        <f t="shared" si="53"/>
        <v>6676</v>
      </c>
      <c r="I558" s="87" t="s">
        <v>1887</v>
      </c>
      <c r="J558" s="88" t="s">
        <v>1888</v>
      </c>
      <c r="K558" s="87">
        <v>6676</v>
      </c>
      <c r="L558" s="87" t="s">
        <v>1889</v>
      </c>
      <c r="M558" s="88" t="s">
        <v>297</v>
      </c>
      <c r="N558" s="88"/>
      <c r="O558" s="89" t="s">
        <v>1890</v>
      </c>
      <c r="P558" s="89" t="s">
        <v>202</v>
      </c>
    </row>
    <row r="559" spans="1:16">
      <c r="A559" s="78" t="str">
        <f t="shared" si="48"/>
        <v> AOEB 8 </v>
      </c>
      <c r="B559" s="16" t="str">
        <f t="shared" si="49"/>
        <v>I</v>
      </c>
      <c r="C559" s="78">
        <f t="shared" si="50"/>
        <v>49950.701999999997</v>
      </c>
      <c r="D559" t="str">
        <f t="shared" si="51"/>
        <v>vis</v>
      </c>
      <c r="E559">
        <f>VLOOKUP(C559,Active!C$21:E$951,3,FALSE)</f>
        <v>6678.985379384133</v>
      </c>
      <c r="F559" s="16" t="s">
        <v>287</v>
      </c>
      <c r="G559" t="str">
        <f t="shared" si="52"/>
        <v>49950.702</v>
      </c>
      <c r="H559" s="78">
        <f t="shared" si="53"/>
        <v>6679</v>
      </c>
      <c r="I559" s="87" t="s">
        <v>1891</v>
      </c>
      <c r="J559" s="88" t="s">
        <v>1892</v>
      </c>
      <c r="K559" s="87">
        <v>6679</v>
      </c>
      <c r="L559" s="87" t="s">
        <v>742</v>
      </c>
      <c r="M559" s="88" t="s">
        <v>1135</v>
      </c>
      <c r="N559" s="88" t="s">
        <v>1225</v>
      </c>
      <c r="O559" s="89" t="s">
        <v>770</v>
      </c>
      <c r="P559" s="89" t="s">
        <v>201</v>
      </c>
    </row>
    <row r="560" spans="1:16">
      <c r="A560" s="78" t="str">
        <f t="shared" si="48"/>
        <v> BRNO 32 </v>
      </c>
      <c r="B560" s="16" t="str">
        <f t="shared" si="49"/>
        <v>I</v>
      </c>
      <c r="C560" s="78">
        <f t="shared" si="50"/>
        <v>50013.341699999997</v>
      </c>
      <c r="D560" t="str">
        <f t="shared" si="51"/>
        <v>vis</v>
      </c>
      <c r="E560">
        <f>VLOOKUP(C560,Active!C$21:E$951,3,FALSE)</f>
        <v>6766.9851287578485</v>
      </c>
      <c r="F560" s="16" t="s">
        <v>287</v>
      </c>
      <c r="G560" t="str">
        <f t="shared" si="52"/>
        <v>50013.3417</v>
      </c>
      <c r="H560" s="78">
        <f t="shared" si="53"/>
        <v>6767</v>
      </c>
      <c r="I560" s="87" t="s">
        <v>1893</v>
      </c>
      <c r="J560" s="88" t="s">
        <v>1894</v>
      </c>
      <c r="K560" s="87">
        <v>6767</v>
      </c>
      <c r="L560" s="87" t="s">
        <v>1895</v>
      </c>
      <c r="M560" s="88" t="s">
        <v>297</v>
      </c>
      <c r="N560" s="88"/>
      <c r="O560" s="89" t="s">
        <v>1896</v>
      </c>
      <c r="P560" s="89" t="s">
        <v>202</v>
      </c>
    </row>
    <row r="561" spans="1:16">
      <c r="A561" s="78" t="str">
        <f t="shared" si="48"/>
        <v> AOEB 8 </v>
      </c>
      <c r="B561" s="16" t="str">
        <f t="shared" si="49"/>
        <v>I</v>
      </c>
      <c r="C561" s="78">
        <f t="shared" si="50"/>
        <v>50044.67</v>
      </c>
      <c r="D561" t="str">
        <f t="shared" si="51"/>
        <v>vis</v>
      </c>
      <c r="E561">
        <f>VLOOKUP(C561,Active!C$21:E$951,3,FALSE)</f>
        <v>6810.996874476692</v>
      </c>
      <c r="F561" s="16" t="s">
        <v>287</v>
      </c>
      <c r="G561" t="str">
        <f t="shared" si="52"/>
        <v>50044.670</v>
      </c>
      <c r="H561" s="78">
        <f t="shared" si="53"/>
        <v>6811</v>
      </c>
      <c r="I561" s="87" t="s">
        <v>1897</v>
      </c>
      <c r="J561" s="88" t="s">
        <v>1898</v>
      </c>
      <c r="K561" s="87">
        <v>6811</v>
      </c>
      <c r="L561" s="87" t="s">
        <v>364</v>
      </c>
      <c r="M561" s="88" t="s">
        <v>297</v>
      </c>
      <c r="N561" s="88"/>
      <c r="O561" s="89" t="s">
        <v>468</v>
      </c>
      <c r="P561" s="89" t="s">
        <v>201</v>
      </c>
    </row>
    <row r="562" spans="1:16">
      <c r="A562" s="78" t="str">
        <f t="shared" si="48"/>
        <v> AOEB 8 </v>
      </c>
      <c r="B562" s="16" t="str">
        <f t="shared" si="49"/>
        <v>I</v>
      </c>
      <c r="C562" s="78">
        <f t="shared" si="50"/>
        <v>50313.737000000001</v>
      </c>
      <c r="D562" t="str">
        <f t="shared" si="51"/>
        <v>vis</v>
      </c>
      <c r="E562">
        <f>VLOOKUP(C562,Active!C$21:E$951,3,FALSE)</f>
        <v>7188.9972251287172</v>
      </c>
      <c r="F562" s="16" t="s">
        <v>287</v>
      </c>
      <c r="G562" t="str">
        <f t="shared" si="52"/>
        <v>50313.737</v>
      </c>
      <c r="H562" s="78">
        <f t="shared" si="53"/>
        <v>7189</v>
      </c>
      <c r="I562" s="87" t="s">
        <v>1899</v>
      </c>
      <c r="J562" s="88" t="s">
        <v>1900</v>
      </c>
      <c r="K562" s="87">
        <v>7189</v>
      </c>
      <c r="L562" s="87" t="s">
        <v>364</v>
      </c>
      <c r="M562" s="88" t="s">
        <v>297</v>
      </c>
      <c r="N562" s="88"/>
      <c r="O562" s="89" t="s">
        <v>468</v>
      </c>
      <c r="P562" s="89" t="s">
        <v>201</v>
      </c>
    </row>
    <row r="563" spans="1:16">
      <c r="A563" s="78" t="str">
        <f t="shared" si="48"/>
        <v> AOEB 8 </v>
      </c>
      <c r="B563" s="16" t="str">
        <f t="shared" si="49"/>
        <v>I</v>
      </c>
      <c r="C563" s="78">
        <f t="shared" si="50"/>
        <v>50318.714</v>
      </c>
      <c r="D563" t="str">
        <f t="shared" si="51"/>
        <v>vis</v>
      </c>
      <c r="E563">
        <f>VLOOKUP(C563,Active!C$21:E$951,3,FALSE)</f>
        <v>7195.9891927248727</v>
      </c>
      <c r="F563" s="16" t="s">
        <v>287</v>
      </c>
      <c r="G563" t="str">
        <f t="shared" si="52"/>
        <v>50318.714</v>
      </c>
      <c r="H563" s="78">
        <f t="shared" si="53"/>
        <v>7196</v>
      </c>
      <c r="I563" s="87" t="s">
        <v>1901</v>
      </c>
      <c r="J563" s="88" t="s">
        <v>1902</v>
      </c>
      <c r="K563" s="87">
        <v>7196</v>
      </c>
      <c r="L563" s="87" t="s">
        <v>522</v>
      </c>
      <c r="M563" s="88" t="s">
        <v>1135</v>
      </c>
      <c r="N563" s="88" t="s">
        <v>1225</v>
      </c>
      <c r="O563" s="89" t="s">
        <v>770</v>
      </c>
      <c r="P563" s="89" t="s">
        <v>201</v>
      </c>
    </row>
    <row r="564" spans="1:16">
      <c r="A564" s="78" t="str">
        <f t="shared" si="48"/>
        <v> BRNO 32 </v>
      </c>
      <c r="B564" s="16" t="str">
        <f t="shared" si="49"/>
        <v>I</v>
      </c>
      <c r="C564" s="78">
        <f t="shared" si="50"/>
        <v>50368.541400000002</v>
      </c>
      <c r="D564" t="str">
        <f t="shared" si="51"/>
        <v>vis</v>
      </c>
      <c r="E564">
        <f>VLOOKUP(C564,Active!C$21:E$951,3,FALSE)</f>
        <v>7265.989507412587</v>
      </c>
      <c r="F564" s="16" t="s">
        <v>287</v>
      </c>
      <c r="G564" t="str">
        <f t="shared" si="52"/>
        <v>50368.5414</v>
      </c>
      <c r="H564" s="78">
        <f t="shared" si="53"/>
        <v>7266</v>
      </c>
      <c r="I564" s="87" t="s">
        <v>1903</v>
      </c>
      <c r="J564" s="88" t="s">
        <v>1904</v>
      </c>
      <c r="K564" s="87">
        <v>7266</v>
      </c>
      <c r="L564" s="87" t="s">
        <v>1905</v>
      </c>
      <c r="M564" s="88" t="s">
        <v>297</v>
      </c>
      <c r="N564" s="88"/>
      <c r="O564" s="89" t="s">
        <v>1906</v>
      </c>
      <c r="P564" s="89" t="s">
        <v>202</v>
      </c>
    </row>
    <row r="565" spans="1:16">
      <c r="A565" s="78" t="str">
        <f t="shared" si="48"/>
        <v> BRNO 32 </v>
      </c>
      <c r="B565" s="16" t="str">
        <f t="shared" si="49"/>
        <v>I</v>
      </c>
      <c r="C565" s="78">
        <f t="shared" si="50"/>
        <v>50667.498899999999</v>
      </c>
      <c r="D565" t="str">
        <f t="shared" si="51"/>
        <v>vis</v>
      </c>
      <c r="E565">
        <f>VLOOKUP(C565,Active!C$21:E$951,3,FALSE)</f>
        <v>7685.9817020334458</v>
      </c>
      <c r="F565" s="16" t="s">
        <v>287</v>
      </c>
      <c r="G565" t="str">
        <f t="shared" si="52"/>
        <v>50667.4989</v>
      </c>
      <c r="H565" s="78">
        <f t="shared" si="53"/>
        <v>7686</v>
      </c>
      <c r="I565" s="87" t="s">
        <v>1907</v>
      </c>
      <c r="J565" s="88" t="s">
        <v>1908</v>
      </c>
      <c r="K565" s="87">
        <v>7686</v>
      </c>
      <c r="L565" s="87" t="s">
        <v>1909</v>
      </c>
      <c r="M565" s="88" t="s">
        <v>297</v>
      </c>
      <c r="N565" s="88"/>
      <c r="O565" s="89" t="s">
        <v>869</v>
      </c>
      <c r="P565" s="89" t="s">
        <v>202</v>
      </c>
    </row>
    <row r="566" spans="1:16">
      <c r="A566" s="78" t="str">
        <f t="shared" si="48"/>
        <v> BRNO 32 </v>
      </c>
      <c r="B566" s="16" t="str">
        <f t="shared" si="49"/>
        <v>I</v>
      </c>
      <c r="C566" s="78">
        <f t="shared" si="50"/>
        <v>50672.490899999997</v>
      </c>
      <c r="D566" t="str">
        <f t="shared" si="51"/>
        <v>vis</v>
      </c>
      <c r="E566">
        <f>VLOOKUP(C566,Active!C$21:E$951,3,FALSE)</f>
        <v>7692.9947424674428</v>
      </c>
      <c r="F566" s="16" t="s">
        <v>287</v>
      </c>
      <c r="G566" t="str">
        <f t="shared" si="52"/>
        <v>50672.4909</v>
      </c>
      <c r="H566" s="78">
        <f t="shared" si="53"/>
        <v>7693</v>
      </c>
      <c r="I566" s="87" t="s">
        <v>1910</v>
      </c>
      <c r="J566" s="88" t="s">
        <v>1911</v>
      </c>
      <c r="K566" s="87" t="s">
        <v>1004</v>
      </c>
      <c r="L566" s="87" t="s">
        <v>1912</v>
      </c>
      <c r="M566" s="88" t="s">
        <v>297</v>
      </c>
      <c r="N566" s="88"/>
      <c r="O566" s="89" t="s">
        <v>1913</v>
      </c>
      <c r="P566" s="89" t="s">
        <v>202</v>
      </c>
    </row>
    <row r="567" spans="1:16">
      <c r="A567" s="78" t="str">
        <f t="shared" si="48"/>
        <v>BAVM 111 </v>
      </c>
      <c r="B567" s="16" t="str">
        <f t="shared" si="49"/>
        <v>I</v>
      </c>
      <c r="C567" s="78">
        <f t="shared" si="50"/>
        <v>50712.342900000003</v>
      </c>
      <c r="D567" t="str">
        <f t="shared" si="51"/>
        <v>vis</v>
      </c>
      <c r="E567">
        <f>VLOOKUP(C567,Active!C$21:E$951,3,FALSE)</f>
        <v>7748.9810580475278</v>
      </c>
      <c r="F567" s="16" t="s">
        <v>287</v>
      </c>
      <c r="G567" t="str">
        <f t="shared" si="52"/>
        <v>50712.3429</v>
      </c>
      <c r="H567" s="78">
        <f t="shared" si="53"/>
        <v>7749</v>
      </c>
      <c r="I567" s="87" t="s">
        <v>1914</v>
      </c>
      <c r="J567" s="88" t="s">
        <v>1915</v>
      </c>
      <c r="K567" s="87" t="s">
        <v>1916</v>
      </c>
      <c r="L567" s="87" t="s">
        <v>1005</v>
      </c>
      <c r="M567" s="88" t="s">
        <v>328</v>
      </c>
      <c r="N567" s="88" t="s">
        <v>1000</v>
      </c>
      <c r="O567" s="89" t="s">
        <v>1001</v>
      </c>
      <c r="P567" s="90" t="s">
        <v>214</v>
      </c>
    </row>
    <row r="568" spans="1:16">
      <c r="A568" s="78" t="str">
        <f t="shared" si="48"/>
        <v> AOEB 8 </v>
      </c>
      <c r="B568" s="16" t="str">
        <f t="shared" si="49"/>
        <v>I</v>
      </c>
      <c r="C568" s="78">
        <f t="shared" si="50"/>
        <v>50716.614999999998</v>
      </c>
      <c r="D568" t="str">
        <f t="shared" si="51"/>
        <v>vis</v>
      </c>
      <c r="E568">
        <f>VLOOKUP(C568,Active!C$21:E$951,3,FALSE)</f>
        <v>7754.9827427506634</v>
      </c>
      <c r="F568" s="16" t="s">
        <v>287</v>
      </c>
      <c r="G568" t="str">
        <f t="shared" si="52"/>
        <v>50716.615</v>
      </c>
      <c r="H568" s="78">
        <f t="shared" si="53"/>
        <v>7755</v>
      </c>
      <c r="I568" s="87" t="s">
        <v>1917</v>
      </c>
      <c r="J568" s="88" t="s">
        <v>1918</v>
      </c>
      <c r="K568" s="87" t="s">
        <v>1919</v>
      </c>
      <c r="L568" s="87" t="s">
        <v>799</v>
      </c>
      <c r="M568" s="88" t="s">
        <v>297</v>
      </c>
      <c r="N568" s="88"/>
      <c r="O568" s="89" t="s">
        <v>468</v>
      </c>
      <c r="P568" s="89" t="s">
        <v>201</v>
      </c>
    </row>
    <row r="569" spans="1:16">
      <c r="A569" s="78" t="str">
        <f t="shared" si="48"/>
        <v> BRNO 32 </v>
      </c>
      <c r="B569" s="16" t="str">
        <f t="shared" si="49"/>
        <v>I</v>
      </c>
      <c r="C569" s="78">
        <f t="shared" si="50"/>
        <v>50717.327799999999</v>
      </c>
      <c r="D569" t="str">
        <f t="shared" si="51"/>
        <v>vis</v>
      </c>
      <c r="E569">
        <f>VLOOKUP(C569,Active!C$21:E$951,3,FALSE)</f>
        <v>7755.9841240049427</v>
      </c>
      <c r="F569" s="16" t="s">
        <v>287</v>
      </c>
      <c r="G569" t="str">
        <f t="shared" si="52"/>
        <v>50717.3278</v>
      </c>
      <c r="H569" s="78">
        <f t="shared" si="53"/>
        <v>7756</v>
      </c>
      <c r="I569" s="87" t="s">
        <v>1920</v>
      </c>
      <c r="J569" s="88" t="s">
        <v>1921</v>
      </c>
      <c r="K569" s="87" t="s">
        <v>1010</v>
      </c>
      <c r="L569" s="87" t="s">
        <v>1922</v>
      </c>
      <c r="M569" s="88" t="s">
        <v>297</v>
      </c>
      <c r="N569" s="88"/>
      <c r="O569" s="89" t="s">
        <v>1923</v>
      </c>
      <c r="P569" s="89" t="s">
        <v>202</v>
      </c>
    </row>
    <row r="570" spans="1:16">
      <c r="A570" s="78" t="str">
        <f t="shared" si="48"/>
        <v> BRNO 32 </v>
      </c>
      <c r="B570" s="16" t="str">
        <f t="shared" si="49"/>
        <v>I</v>
      </c>
      <c r="C570" s="78">
        <f t="shared" si="50"/>
        <v>50717.330499999996</v>
      </c>
      <c r="D570" t="str">
        <f t="shared" si="51"/>
        <v>vis</v>
      </c>
      <c r="E570">
        <f>VLOOKUP(C570,Active!C$21:E$951,3,FALSE)</f>
        <v>7755.98791711575</v>
      </c>
      <c r="F570" s="16" t="s">
        <v>287</v>
      </c>
      <c r="G570" t="str">
        <f t="shared" si="52"/>
        <v>50717.3305</v>
      </c>
      <c r="H570" s="78">
        <f t="shared" si="53"/>
        <v>7756</v>
      </c>
      <c r="I570" s="87" t="s">
        <v>1924</v>
      </c>
      <c r="J570" s="88" t="s">
        <v>1925</v>
      </c>
      <c r="K570" s="87" t="s">
        <v>1010</v>
      </c>
      <c r="L570" s="87" t="s">
        <v>1926</v>
      </c>
      <c r="M570" s="88" t="s">
        <v>297</v>
      </c>
      <c r="N570" s="88"/>
      <c r="O570" s="89" t="s">
        <v>1927</v>
      </c>
      <c r="P570" s="89" t="s">
        <v>202</v>
      </c>
    </row>
    <row r="571" spans="1:16">
      <c r="A571" s="78" t="str">
        <f t="shared" si="48"/>
        <v>BAVM 111 </v>
      </c>
      <c r="B571" s="16" t="str">
        <f t="shared" si="49"/>
        <v>I</v>
      </c>
      <c r="C571" s="78">
        <f t="shared" si="50"/>
        <v>50719.461900000002</v>
      </c>
      <c r="D571" t="str">
        <f t="shared" si="51"/>
        <v>vis</v>
      </c>
      <c r="E571">
        <f>VLOOKUP(C571,Active!C$21:E$951,3,FALSE)</f>
        <v>7758.9822268875987</v>
      </c>
      <c r="F571" s="16" t="s">
        <v>287</v>
      </c>
      <c r="G571" t="str">
        <f t="shared" si="52"/>
        <v>50719.4619</v>
      </c>
      <c r="H571" s="78">
        <f t="shared" si="53"/>
        <v>7759</v>
      </c>
      <c r="I571" s="87" t="s">
        <v>1928</v>
      </c>
      <c r="J571" s="88" t="s">
        <v>1929</v>
      </c>
      <c r="K571" s="87" t="s">
        <v>1930</v>
      </c>
      <c r="L571" s="87" t="s">
        <v>1931</v>
      </c>
      <c r="M571" s="88" t="s">
        <v>328</v>
      </c>
      <c r="N571" s="88" t="s">
        <v>1000</v>
      </c>
      <c r="O571" s="89" t="s">
        <v>1001</v>
      </c>
      <c r="P571" s="90" t="s">
        <v>214</v>
      </c>
    </row>
    <row r="572" spans="1:16">
      <c r="A572" s="78" t="str">
        <f t="shared" si="48"/>
        <v> BRNO 32 </v>
      </c>
      <c r="B572" s="16" t="str">
        <f t="shared" si="49"/>
        <v>I</v>
      </c>
      <c r="C572" s="78">
        <f t="shared" si="50"/>
        <v>51045.469899999996</v>
      </c>
      <c r="D572" t="str">
        <f t="shared" si="51"/>
        <v>vis</v>
      </c>
      <c r="E572">
        <f>VLOOKUP(C572,Active!C$21:E$951,3,FALSE)</f>
        <v>8216.9764748457728</v>
      </c>
      <c r="F572" s="16" t="s">
        <v>287</v>
      </c>
      <c r="G572" t="str">
        <f t="shared" si="52"/>
        <v>51045.4699</v>
      </c>
      <c r="H572" s="78">
        <f t="shared" si="53"/>
        <v>8217</v>
      </c>
      <c r="I572" s="87" t="s">
        <v>1932</v>
      </c>
      <c r="J572" s="88" t="s">
        <v>1933</v>
      </c>
      <c r="K572" s="87" t="s">
        <v>1934</v>
      </c>
      <c r="L572" s="87" t="s">
        <v>1935</v>
      </c>
      <c r="M572" s="88" t="s">
        <v>297</v>
      </c>
      <c r="N572" s="88"/>
      <c r="O572" s="89" t="s">
        <v>1936</v>
      </c>
      <c r="P572" s="89" t="s">
        <v>202</v>
      </c>
    </row>
    <row r="573" spans="1:16">
      <c r="A573" s="78" t="str">
        <f t="shared" si="48"/>
        <v> AOEB 8 </v>
      </c>
      <c r="B573" s="16" t="str">
        <f t="shared" si="49"/>
        <v>I</v>
      </c>
      <c r="C573" s="78">
        <f t="shared" si="50"/>
        <v>51076.794000000002</v>
      </c>
      <c r="D573" t="str">
        <f t="shared" si="51"/>
        <v>vis</v>
      </c>
      <c r="E573">
        <f>VLOOKUP(C573,Active!C$21:E$951,3,FALSE)</f>
        <v>8260.9823201700274</v>
      </c>
      <c r="F573" s="16" t="s">
        <v>287</v>
      </c>
      <c r="G573" t="str">
        <f t="shared" si="52"/>
        <v>51076.794</v>
      </c>
      <c r="H573" s="78">
        <f t="shared" si="53"/>
        <v>8261</v>
      </c>
      <c r="I573" s="87" t="s">
        <v>1937</v>
      </c>
      <c r="J573" s="88" t="s">
        <v>1938</v>
      </c>
      <c r="K573" s="87" t="s">
        <v>1939</v>
      </c>
      <c r="L573" s="87" t="s">
        <v>909</v>
      </c>
      <c r="M573" s="88" t="s">
        <v>297</v>
      </c>
      <c r="N573" s="88"/>
      <c r="O573" s="89" t="s">
        <v>767</v>
      </c>
      <c r="P573" s="89" t="s">
        <v>201</v>
      </c>
    </row>
    <row r="574" spans="1:16">
      <c r="A574" s="78" t="str">
        <f t="shared" si="48"/>
        <v> AOEB 8 </v>
      </c>
      <c r="B574" s="16" t="str">
        <f t="shared" si="49"/>
        <v>I</v>
      </c>
      <c r="C574" s="78">
        <f t="shared" si="50"/>
        <v>51079.64</v>
      </c>
      <c r="D574" t="str">
        <f t="shared" si="51"/>
        <v>vis</v>
      </c>
      <c r="E574">
        <f>VLOOKUP(C574,Active!C$21:E$951,3,FALSE)</f>
        <v>8264.9805399366833</v>
      </c>
      <c r="F574" s="16" t="s">
        <v>287</v>
      </c>
      <c r="G574" t="str">
        <f t="shared" si="52"/>
        <v>51079.640</v>
      </c>
      <c r="H574" s="78">
        <f t="shared" si="53"/>
        <v>8265</v>
      </c>
      <c r="I574" s="87" t="s">
        <v>1940</v>
      </c>
      <c r="J574" s="88" t="s">
        <v>1941</v>
      </c>
      <c r="K574" s="87" t="s">
        <v>1942</v>
      </c>
      <c r="L574" s="87" t="s">
        <v>1943</v>
      </c>
      <c r="M574" s="88" t="s">
        <v>297</v>
      </c>
      <c r="N574" s="88"/>
      <c r="O574" s="89" t="s">
        <v>767</v>
      </c>
      <c r="P574" s="89" t="s">
        <v>201</v>
      </c>
    </row>
    <row r="575" spans="1:16">
      <c r="A575" s="78" t="str">
        <f t="shared" si="48"/>
        <v> AOEB 8 </v>
      </c>
      <c r="B575" s="16" t="str">
        <f t="shared" si="49"/>
        <v>I</v>
      </c>
      <c r="C575" s="78">
        <f t="shared" si="50"/>
        <v>51084.629000000001</v>
      </c>
      <c r="D575" t="str">
        <f t="shared" si="51"/>
        <v>vis</v>
      </c>
      <c r="E575">
        <f>VLOOKUP(C575,Active!C$21:E$951,3,FALSE)</f>
        <v>8271.989365803116</v>
      </c>
      <c r="F575" s="16" t="s">
        <v>287</v>
      </c>
      <c r="G575" t="str">
        <f t="shared" si="52"/>
        <v>51084.629</v>
      </c>
      <c r="H575" s="78">
        <f t="shared" si="53"/>
        <v>8272</v>
      </c>
      <c r="I575" s="87" t="s">
        <v>1944</v>
      </c>
      <c r="J575" s="88" t="s">
        <v>1945</v>
      </c>
      <c r="K575" s="87" t="s">
        <v>1946</v>
      </c>
      <c r="L575" s="87" t="s">
        <v>522</v>
      </c>
      <c r="M575" s="88" t="s">
        <v>297</v>
      </c>
      <c r="N575" s="88"/>
      <c r="O575" s="89" t="s">
        <v>468</v>
      </c>
      <c r="P575" s="89" t="s">
        <v>201</v>
      </c>
    </row>
    <row r="576" spans="1:16">
      <c r="A576" s="78" t="str">
        <f t="shared" si="48"/>
        <v> AOEB 8 </v>
      </c>
      <c r="B576" s="16" t="str">
        <f t="shared" si="49"/>
        <v>I</v>
      </c>
      <c r="C576" s="78">
        <f t="shared" si="50"/>
        <v>51141.569000000003</v>
      </c>
      <c r="D576" t="str">
        <f t="shared" si="51"/>
        <v>vis</v>
      </c>
      <c r="E576">
        <f>VLOOKUP(C576,Active!C$21:E$951,3,FALSE)</f>
        <v>8351.9818582534226</v>
      </c>
      <c r="F576" s="16" t="s">
        <v>287</v>
      </c>
      <c r="G576" t="str">
        <f t="shared" si="52"/>
        <v>51141.569</v>
      </c>
      <c r="H576" s="78">
        <f t="shared" si="53"/>
        <v>8352</v>
      </c>
      <c r="I576" s="87" t="s">
        <v>1947</v>
      </c>
      <c r="J576" s="88" t="s">
        <v>1948</v>
      </c>
      <c r="K576" s="87" t="s">
        <v>1949</v>
      </c>
      <c r="L576" s="87" t="s">
        <v>909</v>
      </c>
      <c r="M576" s="88" t="s">
        <v>297</v>
      </c>
      <c r="N576" s="88"/>
      <c r="O576" s="89" t="s">
        <v>468</v>
      </c>
      <c r="P576" s="89" t="s">
        <v>201</v>
      </c>
    </row>
    <row r="577" spans="1:16">
      <c r="A577" s="78" t="str">
        <f t="shared" si="48"/>
        <v> AOEB 8 </v>
      </c>
      <c r="B577" s="16" t="str">
        <f t="shared" si="49"/>
        <v>I</v>
      </c>
      <c r="C577" s="78">
        <f t="shared" si="50"/>
        <v>51432.701000000001</v>
      </c>
      <c r="D577" t="str">
        <f t="shared" si="51"/>
        <v>vis</v>
      </c>
      <c r="E577">
        <f>VLOOKUP(C577,Active!C$21:E$951,3,FALSE)</f>
        <v>8760.9803533718277</v>
      </c>
      <c r="F577" s="16" t="s">
        <v>287</v>
      </c>
      <c r="G577" t="str">
        <f t="shared" si="52"/>
        <v>51432.701</v>
      </c>
      <c r="H577" s="78">
        <f t="shared" si="53"/>
        <v>8761</v>
      </c>
      <c r="I577" s="87" t="s">
        <v>1950</v>
      </c>
      <c r="J577" s="88" t="s">
        <v>1951</v>
      </c>
      <c r="K577" s="87" t="s">
        <v>1952</v>
      </c>
      <c r="L577" s="87" t="s">
        <v>1943</v>
      </c>
      <c r="M577" s="88" t="s">
        <v>297</v>
      </c>
      <c r="N577" s="88"/>
      <c r="O577" s="89" t="s">
        <v>767</v>
      </c>
      <c r="P577" s="89" t="s">
        <v>201</v>
      </c>
    </row>
    <row r="578" spans="1:16">
      <c r="A578" s="78" t="str">
        <f t="shared" si="48"/>
        <v> BRNO 32 </v>
      </c>
      <c r="B578" s="16" t="str">
        <f t="shared" si="49"/>
        <v>I</v>
      </c>
      <c r="C578" s="78">
        <f t="shared" si="50"/>
        <v>51433.409599999999</v>
      </c>
      <c r="D578" t="str">
        <f t="shared" si="51"/>
        <v>vis</v>
      </c>
      <c r="E578">
        <f>VLOOKUP(C578,Active!C$21:E$951,3,FALSE)</f>
        <v>8761.9758342315054</v>
      </c>
      <c r="F578" s="16" t="s">
        <v>287</v>
      </c>
      <c r="G578" t="str">
        <f t="shared" si="52"/>
        <v>51433.4096</v>
      </c>
      <c r="H578" s="78">
        <f t="shared" si="53"/>
        <v>8762</v>
      </c>
      <c r="I578" s="87" t="s">
        <v>1953</v>
      </c>
      <c r="J578" s="88" t="s">
        <v>1954</v>
      </c>
      <c r="K578" s="87" t="s">
        <v>1955</v>
      </c>
      <c r="L578" s="87" t="s">
        <v>1956</v>
      </c>
      <c r="M578" s="88" t="s">
        <v>297</v>
      </c>
      <c r="N578" s="88"/>
      <c r="O578" s="89" t="s">
        <v>1957</v>
      </c>
      <c r="P578" s="89" t="s">
        <v>202</v>
      </c>
    </row>
    <row r="579" spans="1:16">
      <c r="A579" s="78" t="str">
        <f t="shared" si="48"/>
        <v> AOEB 8 </v>
      </c>
      <c r="B579" s="16" t="str">
        <f t="shared" si="49"/>
        <v>I</v>
      </c>
      <c r="C579" s="78">
        <f t="shared" si="50"/>
        <v>51452.631000000001</v>
      </c>
      <c r="D579" t="str">
        <f t="shared" si="51"/>
        <v>vis</v>
      </c>
      <c r="E579">
        <f>VLOOKUP(C579,Active!C$21:E$951,3,FALSE)</f>
        <v>8788.9791305852905</v>
      </c>
      <c r="F579" s="16" t="s">
        <v>287</v>
      </c>
      <c r="G579" t="str">
        <f t="shared" si="52"/>
        <v>51452.631</v>
      </c>
      <c r="H579" s="78">
        <f t="shared" si="53"/>
        <v>8789</v>
      </c>
      <c r="I579" s="87" t="s">
        <v>1958</v>
      </c>
      <c r="J579" s="88" t="s">
        <v>1959</v>
      </c>
      <c r="K579" s="87" t="s">
        <v>1960</v>
      </c>
      <c r="L579" s="87" t="s">
        <v>445</v>
      </c>
      <c r="M579" s="88" t="s">
        <v>297</v>
      </c>
      <c r="N579" s="88"/>
      <c r="O579" s="89" t="s">
        <v>468</v>
      </c>
      <c r="P579" s="89" t="s">
        <v>201</v>
      </c>
    </row>
    <row r="580" spans="1:16">
      <c r="A580" s="78" t="str">
        <f t="shared" si="48"/>
        <v> AOEB 8 </v>
      </c>
      <c r="B580" s="16" t="str">
        <f t="shared" si="49"/>
        <v>I</v>
      </c>
      <c r="C580" s="78">
        <f t="shared" si="50"/>
        <v>51467.578999999998</v>
      </c>
      <c r="D580" t="str">
        <f t="shared" si="51"/>
        <v>vis</v>
      </c>
      <c r="E580">
        <f>VLOOKUP(C580,Active!C$21:E$951,3,FALSE)</f>
        <v>8809.9789159233114</v>
      </c>
      <c r="F580" s="16" t="s">
        <v>287</v>
      </c>
      <c r="G580" t="str">
        <f t="shared" si="52"/>
        <v>51467.579</v>
      </c>
      <c r="H580" s="78">
        <f t="shared" si="53"/>
        <v>8810</v>
      </c>
      <c r="I580" s="87" t="s">
        <v>1961</v>
      </c>
      <c r="J580" s="88" t="s">
        <v>1962</v>
      </c>
      <c r="K580" s="87" t="s">
        <v>1963</v>
      </c>
      <c r="L580" s="87" t="s">
        <v>445</v>
      </c>
      <c r="M580" s="88" t="s">
        <v>297</v>
      </c>
      <c r="N580" s="88"/>
      <c r="O580" s="89" t="s">
        <v>767</v>
      </c>
      <c r="P580" s="89" t="s">
        <v>201</v>
      </c>
    </row>
    <row r="581" spans="1:16">
      <c r="A581" s="78" t="str">
        <f t="shared" si="48"/>
        <v> AOEB 8 </v>
      </c>
      <c r="B581" s="16" t="str">
        <f t="shared" si="49"/>
        <v>I</v>
      </c>
      <c r="C581" s="78">
        <f t="shared" si="50"/>
        <v>51842.705999999998</v>
      </c>
      <c r="D581" t="str">
        <f t="shared" si="51"/>
        <v>vis</v>
      </c>
      <c r="E581">
        <f>VLOOKUP(C581,Active!C$21:E$951,3,FALSE)</f>
        <v>9336.9782786806954</v>
      </c>
      <c r="F581" s="16" t="s">
        <v>287</v>
      </c>
      <c r="G581" t="str">
        <f t="shared" si="52"/>
        <v>51842.706</v>
      </c>
      <c r="H581" s="78">
        <f t="shared" si="53"/>
        <v>9337</v>
      </c>
      <c r="I581" s="87" t="s">
        <v>1964</v>
      </c>
      <c r="J581" s="88" t="s">
        <v>1965</v>
      </c>
      <c r="K581" s="87" t="s">
        <v>1966</v>
      </c>
      <c r="L581" s="87" t="s">
        <v>445</v>
      </c>
      <c r="M581" s="88" t="s">
        <v>297</v>
      </c>
      <c r="N581" s="88"/>
      <c r="O581" s="89" t="s">
        <v>863</v>
      </c>
      <c r="P581" s="89" t="s">
        <v>201</v>
      </c>
    </row>
    <row r="582" spans="1:16">
      <c r="A582" s="78" t="str">
        <f t="shared" si="48"/>
        <v> AOEB 8 </v>
      </c>
      <c r="B582" s="16" t="str">
        <f t="shared" si="49"/>
        <v>I</v>
      </c>
      <c r="C582" s="78">
        <f t="shared" si="50"/>
        <v>52168.718000000001</v>
      </c>
      <c r="D582" t="str">
        <f t="shared" si="51"/>
        <v>vis</v>
      </c>
      <c r="E582">
        <f>VLOOKUP(C582,Active!C$21:E$951,3,FALSE)</f>
        <v>9794.9781460623053</v>
      </c>
      <c r="F582" s="16" t="s">
        <v>287</v>
      </c>
      <c r="G582" t="str">
        <f t="shared" si="52"/>
        <v>52168.718</v>
      </c>
      <c r="H582" s="78">
        <f t="shared" si="53"/>
        <v>9795</v>
      </c>
      <c r="I582" s="87" t="s">
        <v>1967</v>
      </c>
      <c r="J582" s="88" t="s">
        <v>1968</v>
      </c>
      <c r="K582" s="87" t="s">
        <v>1969</v>
      </c>
      <c r="L582" s="87" t="s">
        <v>1125</v>
      </c>
      <c r="M582" s="88" t="s">
        <v>297</v>
      </c>
      <c r="N582" s="88"/>
      <c r="O582" s="89" t="s">
        <v>767</v>
      </c>
      <c r="P582" s="89" t="s">
        <v>201</v>
      </c>
    </row>
    <row r="583" spans="1:16">
      <c r="A583" s="78" t="str">
        <f t="shared" si="48"/>
        <v> AOEB 8 </v>
      </c>
      <c r="B583" s="16" t="str">
        <f t="shared" si="49"/>
        <v>I</v>
      </c>
      <c r="C583" s="78">
        <f t="shared" si="50"/>
        <v>52203.597000000002</v>
      </c>
      <c r="D583" t="str">
        <f t="shared" si="51"/>
        <v>vis</v>
      </c>
      <c r="E583">
        <f>VLOOKUP(C583,Active!C$21:E$951,3,FALSE)</f>
        <v>9843.9781134696514</v>
      </c>
      <c r="F583" s="16" t="s">
        <v>287</v>
      </c>
      <c r="G583" t="str">
        <f t="shared" si="52"/>
        <v>52203.597</v>
      </c>
      <c r="H583" s="78">
        <f t="shared" si="53"/>
        <v>9844</v>
      </c>
      <c r="I583" s="87" t="s">
        <v>1970</v>
      </c>
      <c r="J583" s="88" t="s">
        <v>1971</v>
      </c>
      <c r="K583" s="87" t="s">
        <v>1972</v>
      </c>
      <c r="L583" s="87" t="s">
        <v>1125</v>
      </c>
      <c r="M583" s="88" t="s">
        <v>297</v>
      </c>
      <c r="N583" s="88"/>
      <c r="O583" s="89" t="s">
        <v>767</v>
      </c>
      <c r="P583" s="89" t="s">
        <v>201</v>
      </c>
    </row>
    <row r="584" spans="1:16">
      <c r="A584" s="78" t="str">
        <f t="shared" si="48"/>
        <v>OEJV 0074 </v>
      </c>
      <c r="B584" s="16" t="str">
        <f t="shared" si="49"/>
        <v>I</v>
      </c>
      <c r="C584" s="78">
        <f t="shared" si="50"/>
        <v>52848.502</v>
      </c>
      <c r="D584" t="str">
        <f t="shared" si="51"/>
        <v>vis</v>
      </c>
      <c r="E584" t="e">
        <f>VLOOKUP(C584,Active!C$21:E$951,3,FALSE)</f>
        <v>#N/A</v>
      </c>
      <c r="F584" s="16" t="s">
        <v>287</v>
      </c>
      <c r="G584" t="str">
        <f t="shared" si="52"/>
        <v>52848.502</v>
      </c>
      <c r="H584" s="78">
        <f t="shared" si="53"/>
        <v>10750</v>
      </c>
      <c r="I584" s="87" t="s">
        <v>1973</v>
      </c>
      <c r="J584" s="88" t="s">
        <v>1974</v>
      </c>
      <c r="K584" s="87" t="s">
        <v>1975</v>
      </c>
      <c r="L584" s="87" t="s">
        <v>1480</v>
      </c>
      <c r="M584" s="88" t="s">
        <v>297</v>
      </c>
      <c r="N584" s="88"/>
      <c r="O584" s="89" t="s">
        <v>1976</v>
      </c>
      <c r="P584" s="90" t="s">
        <v>1176</v>
      </c>
    </row>
    <row r="585" spans="1:16">
      <c r="A585" s="78" t="str">
        <f t="shared" si="48"/>
        <v>OEJV 0074 </v>
      </c>
      <c r="B585" s="16" t="str">
        <f t="shared" si="49"/>
        <v>I</v>
      </c>
      <c r="C585" s="78">
        <f t="shared" si="50"/>
        <v>52848.508000000002</v>
      </c>
      <c r="D585" t="str">
        <f t="shared" si="51"/>
        <v>vis</v>
      </c>
      <c r="E585" t="e">
        <f>VLOOKUP(C585,Active!C$21:E$951,3,FALSE)</f>
        <v>#N/A</v>
      </c>
      <c r="F585" s="16" t="s">
        <v>287</v>
      </c>
      <c r="G585" t="str">
        <f t="shared" si="52"/>
        <v>52848.508</v>
      </c>
      <c r="H585" s="78">
        <f t="shared" si="53"/>
        <v>10750</v>
      </c>
      <c r="I585" s="87" t="s">
        <v>1977</v>
      </c>
      <c r="J585" s="88" t="s">
        <v>1978</v>
      </c>
      <c r="K585" s="87" t="s">
        <v>1975</v>
      </c>
      <c r="L585" s="87" t="s">
        <v>738</v>
      </c>
      <c r="M585" s="88" t="s">
        <v>297</v>
      </c>
      <c r="N585" s="88"/>
      <c r="O585" s="89" t="s">
        <v>1979</v>
      </c>
      <c r="P585" s="90" t="s">
        <v>1176</v>
      </c>
    </row>
    <row r="586" spans="1:16">
      <c r="A586" s="78" t="str">
        <f t="shared" si="48"/>
        <v>VSB 42 </v>
      </c>
      <c r="B586" s="16" t="str">
        <f t="shared" si="49"/>
        <v>I</v>
      </c>
      <c r="C586" s="78">
        <f t="shared" si="50"/>
        <v>52911.139499999997</v>
      </c>
      <c r="D586" t="str">
        <f t="shared" si="51"/>
        <v>vis</v>
      </c>
      <c r="E586">
        <f>VLOOKUP(C586,Active!C$21:E$951,3,FALSE)</f>
        <v>10837.973338083619</v>
      </c>
      <c r="F586" s="16" t="s">
        <v>287</v>
      </c>
      <c r="G586" t="str">
        <f t="shared" si="52"/>
        <v>52911.1395</v>
      </c>
      <c r="H586" s="78">
        <f t="shared" si="53"/>
        <v>10838</v>
      </c>
      <c r="I586" s="87" t="s">
        <v>1980</v>
      </c>
      <c r="J586" s="88" t="s">
        <v>1981</v>
      </c>
      <c r="K586" s="87" t="s">
        <v>1982</v>
      </c>
      <c r="L586" s="87" t="s">
        <v>1983</v>
      </c>
      <c r="M586" s="88" t="s">
        <v>328</v>
      </c>
      <c r="N586" s="88" t="s">
        <v>329</v>
      </c>
      <c r="O586" s="89" t="s">
        <v>1984</v>
      </c>
      <c r="P586" s="90" t="s">
        <v>225</v>
      </c>
    </row>
    <row r="587" spans="1:16">
      <c r="A587" s="78" t="str">
        <f t="shared" ref="A587:A628" si="54">P587</f>
        <v> AOEB 11 </v>
      </c>
      <c r="B587" s="16" t="str">
        <f t="shared" ref="B587:B628" si="55">IF(H587=INT(H587),"I","II")</f>
        <v>I</v>
      </c>
      <c r="C587" s="78">
        <f t="shared" ref="C587:C628" si="56">1*G587</f>
        <v>52986.5913</v>
      </c>
      <c r="D587" t="str">
        <f t="shared" ref="D587:D628" si="57">VLOOKUP(F587,I$1:J$5,2,FALSE)</f>
        <v>vis</v>
      </c>
      <c r="E587">
        <f>VLOOKUP(C587,Active!C$21:E$951,3,FALSE)</f>
        <v>10943.97224117217</v>
      </c>
      <c r="F587" s="16" t="s">
        <v>287</v>
      </c>
      <c r="G587" t="str">
        <f t="shared" ref="G587:G628" si="58">MID(I587,3,LEN(I587)-3)</f>
        <v>52986.5913</v>
      </c>
      <c r="H587" s="78">
        <f t="shared" ref="H587:H628" si="59">1*K587</f>
        <v>10944</v>
      </c>
      <c r="I587" s="87" t="s">
        <v>1985</v>
      </c>
      <c r="J587" s="88" t="s">
        <v>1986</v>
      </c>
      <c r="K587" s="87" t="s">
        <v>1987</v>
      </c>
      <c r="L587" s="87" t="s">
        <v>1060</v>
      </c>
      <c r="M587" s="88" t="s">
        <v>1135</v>
      </c>
      <c r="N587" s="88" t="s">
        <v>1225</v>
      </c>
      <c r="O587" s="89" t="s">
        <v>1235</v>
      </c>
      <c r="P587" s="89" t="s">
        <v>226</v>
      </c>
    </row>
    <row r="588" spans="1:16">
      <c r="A588" s="78" t="str">
        <f t="shared" si="54"/>
        <v> AOEB 11 </v>
      </c>
      <c r="B588" s="16" t="str">
        <f t="shared" si="55"/>
        <v>I</v>
      </c>
      <c r="C588" s="78">
        <f t="shared" si="56"/>
        <v>52993.711000000003</v>
      </c>
      <c r="D588" t="str">
        <f t="shared" si="57"/>
        <v>vis</v>
      </c>
      <c r="E588">
        <f>VLOOKUP(C588,Active!C$21:E$951,3,FALSE)</f>
        <v>10953.974393411345</v>
      </c>
      <c r="F588" s="16" t="s">
        <v>287</v>
      </c>
      <c r="G588" t="str">
        <f t="shared" si="58"/>
        <v>52993.711</v>
      </c>
      <c r="H588" s="78">
        <f t="shared" si="59"/>
        <v>10954</v>
      </c>
      <c r="I588" s="87" t="s">
        <v>1988</v>
      </c>
      <c r="J588" s="88" t="s">
        <v>1989</v>
      </c>
      <c r="K588" s="87" t="s">
        <v>1990</v>
      </c>
      <c r="L588" s="87" t="s">
        <v>1344</v>
      </c>
      <c r="M588" s="88" t="s">
        <v>297</v>
      </c>
      <c r="N588" s="88"/>
      <c r="O588" s="89" t="s">
        <v>468</v>
      </c>
      <c r="P588" s="89" t="s">
        <v>226</v>
      </c>
    </row>
    <row r="589" spans="1:16">
      <c r="A589" s="78" t="str">
        <f t="shared" si="54"/>
        <v> AOEB 11 </v>
      </c>
      <c r="B589" s="16" t="str">
        <f t="shared" si="55"/>
        <v>I</v>
      </c>
      <c r="C589" s="78">
        <f t="shared" si="56"/>
        <v>53001.542000000001</v>
      </c>
      <c r="D589" t="str">
        <f t="shared" si="57"/>
        <v>vis</v>
      </c>
      <c r="E589">
        <f>VLOOKUP(C589,Active!C$21:E$951,3,FALSE)</f>
        <v>10964.975819621008</v>
      </c>
      <c r="F589" s="16" t="s">
        <v>287</v>
      </c>
      <c r="G589" t="str">
        <f t="shared" si="58"/>
        <v>53001.542</v>
      </c>
      <c r="H589" s="78">
        <f t="shared" si="59"/>
        <v>10965</v>
      </c>
      <c r="I589" s="87" t="s">
        <v>1991</v>
      </c>
      <c r="J589" s="88" t="s">
        <v>1992</v>
      </c>
      <c r="K589" s="87" t="s">
        <v>1993</v>
      </c>
      <c r="L589" s="87" t="s">
        <v>1480</v>
      </c>
      <c r="M589" s="88" t="s">
        <v>297</v>
      </c>
      <c r="N589" s="88"/>
      <c r="O589" s="89" t="s">
        <v>767</v>
      </c>
      <c r="P589" s="89" t="s">
        <v>226</v>
      </c>
    </row>
    <row r="590" spans="1:16">
      <c r="A590" s="78" t="str">
        <f t="shared" si="54"/>
        <v>OEJV 0074 </v>
      </c>
      <c r="B590" s="16" t="str">
        <f t="shared" si="55"/>
        <v>I</v>
      </c>
      <c r="C590" s="78">
        <f t="shared" si="56"/>
        <v>53236.438999999998</v>
      </c>
      <c r="D590" t="str">
        <f t="shared" si="57"/>
        <v>vis</v>
      </c>
      <c r="E590" t="e">
        <f>VLOOKUP(C590,Active!C$21:E$951,3,FALSE)</f>
        <v>#N/A</v>
      </c>
      <c r="F590" s="16" t="s">
        <v>287</v>
      </c>
      <c r="G590" t="str">
        <f t="shared" si="58"/>
        <v>53236.439</v>
      </c>
      <c r="H590" s="78">
        <f t="shared" si="59"/>
        <v>11295</v>
      </c>
      <c r="I590" s="87" t="s">
        <v>1994</v>
      </c>
      <c r="J590" s="88" t="s">
        <v>1995</v>
      </c>
      <c r="K590" s="87" t="s">
        <v>1105</v>
      </c>
      <c r="L590" s="87" t="s">
        <v>1996</v>
      </c>
      <c r="M590" s="88" t="s">
        <v>297</v>
      </c>
      <c r="N590" s="88"/>
      <c r="O590" s="89" t="s">
        <v>1997</v>
      </c>
      <c r="P590" s="90" t="s">
        <v>1176</v>
      </c>
    </row>
    <row r="591" spans="1:16">
      <c r="A591" s="78" t="str">
        <f t="shared" si="54"/>
        <v>OEJV 0074 </v>
      </c>
      <c r="B591" s="16" t="str">
        <f t="shared" si="55"/>
        <v>I</v>
      </c>
      <c r="C591" s="78">
        <f t="shared" si="56"/>
        <v>53236.447</v>
      </c>
      <c r="D591" t="str">
        <f t="shared" si="57"/>
        <v>vis</v>
      </c>
      <c r="E591" t="e">
        <f>VLOOKUP(C591,Active!C$21:E$951,3,FALSE)</f>
        <v>#N/A</v>
      </c>
      <c r="F591" s="16" t="s">
        <v>287</v>
      </c>
      <c r="G591" t="str">
        <f t="shared" si="58"/>
        <v>53236.447</v>
      </c>
      <c r="H591" s="78">
        <f t="shared" si="59"/>
        <v>11295</v>
      </c>
      <c r="I591" s="87" t="s">
        <v>1998</v>
      </c>
      <c r="J591" s="88" t="s">
        <v>1999</v>
      </c>
      <c r="K591" s="87" t="s">
        <v>1105</v>
      </c>
      <c r="L591" s="87" t="s">
        <v>799</v>
      </c>
      <c r="M591" s="88" t="s">
        <v>297</v>
      </c>
      <c r="N591" s="88"/>
      <c r="O591" s="89" t="s">
        <v>2000</v>
      </c>
      <c r="P591" s="90" t="s">
        <v>1176</v>
      </c>
    </row>
    <row r="592" spans="1:16">
      <c r="A592" s="78" t="str">
        <f t="shared" si="54"/>
        <v> AOEB 11 </v>
      </c>
      <c r="B592" s="16" t="str">
        <f t="shared" si="55"/>
        <v>I</v>
      </c>
      <c r="C592" s="78">
        <f t="shared" si="56"/>
        <v>53267.759899999997</v>
      </c>
      <c r="D592" t="str">
        <f t="shared" si="57"/>
        <v>vis</v>
      </c>
      <c r="E592">
        <f>VLOOKUP(C592,Active!C$21:E$951,3,FALSE)</f>
        <v>11338.973595453212</v>
      </c>
      <c r="F592" s="16" t="s">
        <v>287</v>
      </c>
      <c r="G592" t="str">
        <f t="shared" si="58"/>
        <v>53267.7599</v>
      </c>
      <c r="H592" s="78">
        <f t="shared" si="59"/>
        <v>11339</v>
      </c>
      <c r="I592" s="87" t="s">
        <v>2001</v>
      </c>
      <c r="J592" s="88" t="s">
        <v>2002</v>
      </c>
      <c r="K592" s="87" t="s">
        <v>1140</v>
      </c>
      <c r="L592" s="87" t="s">
        <v>1097</v>
      </c>
      <c r="M592" s="88" t="s">
        <v>1135</v>
      </c>
      <c r="N592" s="88" t="s">
        <v>1225</v>
      </c>
      <c r="O592" s="89" t="s">
        <v>468</v>
      </c>
      <c r="P592" s="89" t="s">
        <v>226</v>
      </c>
    </row>
    <row r="593" spans="1:16">
      <c r="A593" s="78" t="str">
        <f t="shared" si="54"/>
        <v> AOEB 11 </v>
      </c>
      <c r="B593" s="16" t="str">
        <f t="shared" si="55"/>
        <v>I</v>
      </c>
      <c r="C593" s="78">
        <f t="shared" si="56"/>
        <v>53285.557000000001</v>
      </c>
      <c r="D593" t="str">
        <f t="shared" si="57"/>
        <v>vis</v>
      </c>
      <c r="E593">
        <f>VLOOKUP(C593,Active!C$21:E$951,3,FALSE)</f>
        <v>11363.975955611055</v>
      </c>
      <c r="F593" s="16" t="s">
        <v>287</v>
      </c>
      <c r="G593" t="str">
        <f t="shared" si="58"/>
        <v>53285.557</v>
      </c>
      <c r="H593" s="78">
        <f t="shared" si="59"/>
        <v>11364</v>
      </c>
      <c r="I593" s="87" t="s">
        <v>2003</v>
      </c>
      <c r="J593" s="88" t="s">
        <v>2004</v>
      </c>
      <c r="K593" s="87" t="s">
        <v>1152</v>
      </c>
      <c r="L593" s="87" t="s">
        <v>1480</v>
      </c>
      <c r="M593" s="88" t="s">
        <v>297</v>
      </c>
      <c r="N593" s="88"/>
      <c r="O593" s="89" t="s">
        <v>2005</v>
      </c>
      <c r="P593" s="89" t="s">
        <v>226</v>
      </c>
    </row>
    <row r="594" spans="1:16">
      <c r="A594" s="78" t="str">
        <f t="shared" si="54"/>
        <v> AOEB 11 </v>
      </c>
      <c r="B594" s="16" t="str">
        <f t="shared" si="55"/>
        <v>I</v>
      </c>
      <c r="C594" s="78">
        <f t="shared" si="56"/>
        <v>53290.54</v>
      </c>
      <c r="D594" t="str">
        <f t="shared" si="57"/>
        <v>vis</v>
      </c>
      <c r="E594">
        <f>VLOOKUP(C594,Active!C$21:E$951,3,FALSE)</f>
        <v>11370.976352342348</v>
      </c>
      <c r="F594" s="16" t="s">
        <v>287</v>
      </c>
      <c r="G594" t="str">
        <f t="shared" si="58"/>
        <v>53290.540</v>
      </c>
      <c r="H594" s="78">
        <f t="shared" si="59"/>
        <v>11371</v>
      </c>
      <c r="I594" s="87" t="s">
        <v>2006</v>
      </c>
      <c r="J594" s="88" t="s">
        <v>2007</v>
      </c>
      <c r="K594" s="87" t="s">
        <v>2008</v>
      </c>
      <c r="L594" s="87" t="s">
        <v>1480</v>
      </c>
      <c r="M594" s="88" t="s">
        <v>297</v>
      </c>
      <c r="N594" s="88"/>
      <c r="O594" s="89" t="s">
        <v>2005</v>
      </c>
      <c r="P594" s="89" t="s">
        <v>226</v>
      </c>
    </row>
    <row r="595" spans="1:16">
      <c r="A595" s="78" t="str">
        <f t="shared" si="54"/>
        <v> AOEB 11 </v>
      </c>
      <c r="B595" s="16" t="str">
        <f t="shared" si="55"/>
        <v>I</v>
      </c>
      <c r="C595" s="78">
        <f t="shared" si="56"/>
        <v>53292.678999999996</v>
      </c>
      <c r="D595" t="str">
        <f t="shared" si="57"/>
        <v>vis</v>
      </c>
      <c r="E595">
        <f>VLOOKUP(C595,Active!C$21:E$951,3,FALSE)</f>
        <v>11373.98133901869</v>
      </c>
      <c r="F595" s="16" t="s">
        <v>287</v>
      </c>
      <c r="G595" t="str">
        <f t="shared" si="58"/>
        <v>53292.679</v>
      </c>
      <c r="H595" s="78">
        <f t="shared" si="59"/>
        <v>11374</v>
      </c>
      <c r="I595" s="87" t="s">
        <v>2009</v>
      </c>
      <c r="J595" s="88" t="s">
        <v>2010</v>
      </c>
      <c r="K595" s="87" t="s">
        <v>2011</v>
      </c>
      <c r="L595" s="87" t="s">
        <v>909</v>
      </c>
      <c r="M595" s="88" t="s">
        <v>297</v>
      </c>
      <c r="N595" s="88"/>
      <c r="O595" s="89" t="s">
        <v>2012</v>
      </c>
      <c r="P595" s="89" t="s">
        <v>226</v>
      </c>
    </row>
    <row r="596" spans="1:16">
      <c r="A596" s="78" t="str">
        <f t="shared" si="54"/>
        <v> JAAVSO 41;328 </v>
      </c>
      <c r="B596" s="16" t="str">
        <f t="shared" si="55"/>
        <v>I</v>
      </c>
      <c r="C596" s="78">
        <f t="shared" si="56"/>
        <v>53317.587399999997</v>
      </c>
      <c r="D596" t="str">
        <f t="shared" si="57"/>
        <v>vis</v>
      </c>
      <c r="E596">
        <f>VLOOKUP(C596,Active!C$21:E$951,3,FALSE)</f>
        <v>11408.974050626508</v>
      </c>
      <c r="F596" s="16" t="s">
        <v>287</v>
      </c>
      <c r="G596" t="str">
        <f t="shared" si="58"/>
        <v>53317.5874</v>
      </c>
      <c r="H596" s="78">
        <f t="shared" si="59"/>
        <v>11409</v>
      </c>
      <c r="I596" s="87" t="s">
        <v>2013</v>
      </c>
      <c r="J596" s="88" t="s">
        <v>2014</v>
      </c>
      <c r="K596" s="87" t="s">
        <v>2015</v>
      </c>
      <c r="L596" s="87" t="s">
        <v>1159</v>
      </c>
      <c r="M596" s="88" t="s">
        <v>1135</v>
      </c>
      <c r="N596" s="88" t="s">
        <v>1154</v>
      </c>
      <c r="O596" s="89" t="s">
        <v>1155</v>
      </c>
      <c r="P596" s="89" t="s">
        <v>233</v>
      </c>
    </row>
    <row r="597" spans="1:16">
      <c r="A597" s="78" t="str">
        <f t="shared" si="54"/>
        <v>OEJV 0074 </v>
      </c>
      <c r="B597" s="16" t="str">
        <f t="shared" si="55"/>
        <v>I</v>
      </c>
      <c r="C597" s="78">
        <f t="shared" si="56"/>
        <v>53619.396000000001</v>
      </c>
      <c r="D597" t="str">
        <f t="shared" si="57"/>
        <v>vis</v>
      </c>
      <c r="E597" t="e">
        <f>VLOOKUP(C597,Active!C$21:E$951,3,FALSE)</f>
        <v>#N/A</v>
      </c>
      <c r="F597" s="16" t="s">
        <v>287</v>
      </c>
      <c r="G597" t="str">
        <f t="shared" si="58"/>
        <v>53619.396</v>
      </c>
      <c r="H597" s="78">
        <f t="shared" si="59"/>
        <v>11833</v>
      </c>
      <c r="I597" s="87" t="s">
        <v>2016</v>
      </c>
      <c r="J597" s="88" t="s">
        <v>2017</v>
      </c>
      <c r="K597" s="87" t="s">
        <v>2018</v>
      </c>
      <c r="L597" s="87" t="s">
        <v>1996</v>
      </c>
      <c r="M597" s="88" t="s">
        <v>297</v>
      </c>
      <c r="N597" s="88"/>
      <c r="O597" s="89" t="s">
        <v>2019</v>
      </c>
      <c r="P597" s="90" t="s">
        <v>1176</v>
      </c>
    </row>
    <row r="598" spans="1:16">
      <c r="A598" s="78" t="str">
        <f t="shared" si="54"/>
        <v>VSB 44 </v>
      </c>
      <c r="B598" s="16" t="str">
        <f t="shared" si="55"/>
        <v>I</v>
      </c>
      <c r="C598" s="78">
        <f t="shared" si="56"/>
        <v>53645.023800000003</v>
      </c>
      <c r="D598" t="str">
        <f t="shared" si="57"/>
        <v>vis</v>
      </c>
      <c r="E598">
        <f>VLOOKUP(C598,Active!C$21:E$951,3,FALSE)</f>
        <v>11868.974994689652</v>
      </c>
      <c r="F598" s="16" t="s">
        <v>287</v>
      </c>
      <c r="G598" t="str">
        <f t="shared" si="58"/>
        <v>53645.0238</v>
      </c>
      <c r="H598" s="78">
        <f t="shared" si="59"/>
        <v>11869</v>
      </c>
      <c r="I598" s="87" t="s">
        <v>2020</v>
      </c>
      <c r="J598" s="88" t="s">
        <v>2021</v>
      </c>
      <c r="K598" s="87" t="s">
        <v>2022</v>
      </c>
      <c r="L598" s="87" t="s">
        <v>2023</v>
      </c>
      <c r="M598" s="88" t="s">
        <v>328</v>
      </c>
      <c r="N598" s="88" t="s">
        <v>329</v>
      </c>
      <c r="O598" s="89" t="s">
        <v>2024</v>
      </c>
      <c r="P598" s="90" t="s">
        <v>236</v>
      </c>
    </row>
    <row r="599" spans="1:16">
      <c r="A599" s="78" t="str">
        <f t="shared" si="54"/>
        <v> AOEB 11 </v>
      </c>
      <c r="B599" s="16" t="str">
        <f t="shared" si="55"/>
        <v>I</v>
      </c>
      <c r="C599" s="78">
        <f t="shared" si="56"/>
        <v>53645.735399999998</v>
      </c>
      <c r="D599" t="str">
        <f t="shared" si="57"/>
        <v>vis</v>
      </c>
      <c r="E599">
        <f>VLOOKUP(C599,Active!C$21:E$951,3,FALSE)</f>
        <v>11869.974690116895</v>
      </c>
      <c r="F599" s="16" t="s">
        <v>287</v>
      </c>
      <c r="G599" t="str">
        <f t="shared" si="58"/>
        <v>53645.7354</v>
      </c>
      <c r="H599" s="78">
        <f t="shared" si="59"/>
        <v>11870</v>
      </c>
      <c r="I599" s="87" t="s">
        <v>2025</v>
      </c>
      <c r="J599" s="88" t="s">
        <v>2026</v>
      </c>
      <c r="K599" s="87" t="s">
        <v>2027</v>
      </c>
      <c r="L599" s="87" t="s">
        <v>1073</v>
      </c>
      <c r="M599" s="88" t="s">
        <v>1135</v>
      </c>
      <c r="N599" s="88" t="s">
        <v>1225</v>
      </c>
      <c r="O599" s="89" t="s">
        <v>468</v>
      </c>
      <c r="P599" s="89" t="s">
        <v>226</v>
      </c>
    </row>
    <row r="600" spans="1:16">
      <c r="A600" s="78" t="str">
        <f t="shared" si="54"/>
        <v>VSB 44 </v>
      </c>
      <c r="B600" s="16" t="str">
        <f t="shared" si="55"/>
        <v>I</v>
      </c>
      <c r="C600" s="78">
        <f t="shared" si="56"/>
        <v>53674.921000000002</v>
      </c>
      <c r="D600" t="str">
        <f t="shared" si="57"/>
        <v>vis</v>
      </c>
      <c r="E600">
        <f>VLOOKUP(C600,Active!C$21:E$951,3,FALSE)</f>
        <v>11910.976251192729</v>
      </c>
      <c r="F600" s="16" t="s">
        <v>287</v>
      </c>
      <c r="G600" t="str">
        <f t="shared" si="58"/>
        <v>53674.921</v>
      </c>
      <c r="H600" s="78">
        <f t="shared" si="59"/>
        <v>11911</v>
      </c>
      <c r="I600" s="87" t="s">
        <v>2028</v>
      </c>
      <c r="J600" s="88" t="s">
        <v>2029</v>
      </c>
      <c r="K600" s="87" t="s">
        <v>2030</v>
      </c>
      <c r="L600" s="87" t="s">
        <v>1480</v>
      </c>
      <c r="M600" s="88" t="s">
        <v>297</v>
      </c>
      <c r="N600" s="88"/>
      <c r="O600" s="89" t="s">
        <v>2031</v>
      </c>
      <c r="P600" s="90" t="s">
        <v>236</v>
      </c>
    </row>
    <row r="601" spans="1:16">
      <c r="A601" s="78" t="str">
        <f t="shared" si="54"/>
        <v> AOEB 11 </v>
      </c>
      <c r="B601" s="16" t="str">
        <f t="shared" si="55"/>
        <v>I</v>
      </c>
      <c r="C601" s="78">
        <f t="shared" si="56"/>
        <v>53728.306100000002</v>
      </c>
      <c r="D601" t="str">
        <f t="shared" si="57"/>
        <v>vis</v>
      </c>
      <c r="E601">
        <f>VLOOKUP(C601,Active!C$21:E$951,3,FALSE)</f>
        <v>11985.974621559935</v>
      </c>
      <c r="F601" s="16" t="s">
        <v>287</v>
      </c>
      <c r="G601" t="str">
        <f t="shared" si="58"/>
        <v>53728.3061</v>
      </c>
      <c r="H601" s="78">
        <f t="shared" si="59"/>
        <v>11986</v>
      </c>
      <c r="I601" s="87" t="s">
        <v>2032</v>
      </c>
      <c r="J601" s="88" t="s">
        <v>2033</v>
      </c>
      <c r="K601" s="87" t="s">
        <v>2034</v>
      </c>
      <c r="L601" s="87" t="s">
        <v>2035</v>
      </c>
      <c r="M601" s="88" t="s">
        <v>1135</v>
      </c>
      <c r="N601" s="88" t="s">
        <v>1225</v>
      </c>
      <c r="O601" s="89" t="s">
        <v>2036</v>
      </c>
      <c r="P601" s="89" t="s">
        <v>226</v>
      </c>
    </row>
    <row r="602" spans="1:16">
      <c r="A602" s="78" t="str">
        <f t="shared" si="54"/>
        <v>BAVM 187 </v>
      </c>
      <c r="B602" s="16" t="str">
        <f t="shared" si="55"/>
        <v>I</v>
      </c>
      <c r="C602" s="78">
        <f t="shared" si="56"/>
        <v>53945.476000000002</v>
      </c>
      <c r="D602" t="str">
        <f t="shared" si="57"/>
        <v>vis</v>
      </c>
      <c r="E602">
        <f>VLOOKUP(C602,Active!C$21:E$951,3,FALSE)</f>
        <v>12291.067027358731</v>
      </c>
      <c r="F602" s="16" t="s">
        <v>287</v>
      </c>
      <c r="G602" t="str">
        <f t="shared" si="58"/>
        <v>53945.476</v>
      </c>
      <c r="H602" s="78">
        <f t="shared" si="59"/>
        <v>12291</v>
      </c>
      <c r="I602" s="87" t="s">
        <v>2037</v>
      </c>
      <c r="J602" s="88" t="s">
        <v>2038</v>
      </c>
      <c r="K602" s="87" t="s">
        <v>2039</v>
      </c>
      <c r="L602" s="87" t="s">
        <v>2040</v>
      </c>
      <c r="M602" s="88" t="s">
        <v>297</v>
      </c>
      <c r="N602" s="88"/>
      <c r="O602" s="89" t="s">
        <v>1122</v>
      </c>
      <c r="P602" s="90" t="s">
        <v>237</v>
      </c>
    </row>
    <row r="603" spans="1:16">
      <c r="A603" s="78" t="str">
        <f t="shared" si="54"/>
        <v>BAVM 187 </v>
      </c>
      <c r="B603" s="16" t="str">
        <f t="shared" si="55"/>
        <v>I</v>
      </c>
      <c r="C603" s="78">
        <f t="shared" si="56"/>
        <v>53992.394</v>
      </c>
      <c r="D603" t="str">
        <f t="shared" si="57"/>
        <v>vis</v>
      </c>
      <c r="E603">
        <f>VLOOKUP(C603,Active!C$21:E$951,3,FALSE)</f>
        <v>12356.9800544185</v>
      </c>
      <c r="F603" s="16" t="s">
        <v>287</v>
      </c>
      <c r="G603" t="str">
        <f t="shared" si="58"/>
        <v>53992.394</v>
      </c>
      <c r="H603" s="78">
        <f t="shared" si="59"/>
        <v>12357</v>
      </c>
      <c r="I603" s="87" t="s">
        <v>2041</v>
      </c>
      <c r="J603" s="88" t="s">
        <v>2042</v>
      </c>
      <c r="K603" s="87" t="s">
        <v>2043</v>
      </c>
      <c r="L603" s="87" t="s">
        <v>1943</v>
      </c>
      <c r="M603" s="88" t="s">
        <v>297</v>
      </c>
      <c r="N603" s="88"/>
      <c r="O603" s="89" t="s">
        <v>617</v>
      </c>
      <c r="P603" s="90" t="s">
        <v>237</v>
      </c>
    </row>
    <row r="604" spans="1:16">
      <c r="A604" s="78" t="str">
        <f t="shared" si="54"/>
        <v>VSB 45 </v>
      </c>
      <c r="B604" s="16" t="str">
        <f t="shared" si="55"/>
        <v>I</v>
      </c>
      <c r="C604" s="78">
        <f t="shared" si="56"/>
        <v>53993.1031</v>
      </c>
      <c r="D604" t="str">
        <f t="shared" si="57"/>
        <v>vis</v>
      </c>
      <c r="E604">
        <f>VLOOKUP(C604,Active!C$21:E$951,3,FALSE)</f>
        <v>12357.976237706111</v>
      </c>
      <c r="F604" s="16" t="s">
        <v>287</v>
      </c>
      <c r="G604" t="str">
        <f t="shared" si="58"/>
        <v>53993.1031</v>
      </c>
      <c r="H604" s="78">
        <f t="shared" si="59"/>
        <v>12358</v>
      </c>
      <c r="I604" s="87" t="s">
        <v>2044</v>
      </c>
      <c r="J604" s="88" t="s">
        <v>2045</v>
      </c>
      <c r="K604" s="87" t="s">
        <v>2046</v>
      </c>
      <c r="L604" s="87" t="s">
        <v>2047</v>
      </c>
      <c r="M604" s="88" t="s">
        <v>328</v>
      </c>
      <c r="N604" s="88" t="s">
        <v>329</v>
      </c>
      <c r="O604" s="89" t="s">
        <v>2048</v>
      </c>
      <c r="P604" s="90" t="s">
        <v>240</v>
      </c>
    </row>
    <row r="605" spans="1:16">
      <c r="A605" s="78" t="str">
        <f t="shared" si="54"/>
        <v> AOEB 12 </v>
      </c>
      <c r="B605" s="16" t="str">
        <f t="shared" si="55"/>
        <v>I</v>
      </c>
      <c r="C605" s="78">
        <f t="shared" si="56"/>
        <v>54016.591999999997</v>
      </c>
      <c r="D605" t="str">
        <f t="shared" si="57"/>
        <v>vis</v>
      </c>
      <c r="E605">
        <f>VLOOKUP(C605,Active!C$21:E$951,3,FALSE)</f>
        <v>12390.974756426091</v>
      </c>
      <c r="F605" s="16" t="s">
        <v>287</v>
      </c>
      <c r="G605" t="str">
        <f t="shared" si="58"/>
        <v>54016.592</v>
      </c>
      <c r="H605" s="78">
        <f t="shared" si="59"/>
        <v>12391</v>
      </c>
      <c r="I605" s="87" t="s">
        <v>2049</v>
      </c>
      <c r="J605" s="88" t="s">
        <v>2050</v>
      </c>
      <c r="K605" s="87" t="s">
        <v>1190</v>
      </c>
      <c r="L605" s="87" t="s">
        <v>1344</v>
      </c>
      <c r="M605" s="88" t="s">
        <v>297</v>
      </c>
      <c r="N605" s="88"/>
      <c r="O605" s="89" t="s">
        <v>2005</v>
      </c>
      <c r="P605" s="89" t="s">
        <v>241</v>
      </c>
    </row>
    <row r="606" spans="1:16">
      <c r="A606" s="78" t="str">
        <f t="shared" si="54"/>
        <v> AOEB 12 </v>
      </c>
      <c r="B606" s="16" t="str">
        <f t="shared" si="55"/>
        <v>I</v>
      </c>
      <c r="C606" s="78">
        <f t="shared" si="56"/>
        <v>54023.714999999997</v>
      </c>
      <c r="D606" t="str">
        <f t="shared" si="57"/>
        <v>vis</v>
      </c>
      <c r="E606">
        <f>VLOOKUP(C606,Active!C$21:E$951,3,FALSE)</f>
        <v>12400.981544689586</v>
      </c>
      <c r="F606" s="16" t="s">
        <v>287</v>
      </c>
      <c r="G606" t="str">
        <f t="shared" si="58"/>
        <v>54023.715</v>
      </c>
      <c r="H606" s="78">
        <f t="shared" si="59"/>
        <v>12401</v>
      </c>
      <c r="I606" s="87" t="s">
        <v>2051</v>
      </c>
      <c r="J606" s="88" t="s">
        <v>2052</v>
      </c>
      <c r="K606" s="87" t="s">
        <v>2053</v>
      </c>
      <c r="L606" s="87" t="s">
        <v>909</v>
      </c>
      <c r="M606" s="88" t="s">
        <v>297</v>
      </c>
      <c r="N606" s="88"/>
      <c r="O606" s="89" t="s">
        <v>767</v>
      </c>
      <c r="P606" s="89" t="s">
        <v>241</v>
      </c>
    </row>
    <row r="607" spans="1:16">
      <c r="A607" s="78" t="str">
        <f t="shared" si="54"/>
        <v>VSB 45 </v>
      </c>
      <c r="B607" s="16" t="str">
        <f t="shared" si="55"/>
        <v>I</v>
      </c>
      <c r="C607" s="78">
        <f t="shared" si="56"/>
        <v>54032.966999999997</v>
      </c>
      <c r="D607" t="str">
        <f t="shared" si="57"/>
        <v>vis</v>
      </c>
      <c r="E607">
        <f>VLOOKUP(C607,Active!C$21:E$951,3,FALSE)</f>
        <v>12413.97927107087</v>
      </c>
      <c r="F607" s="16" t="s">
        <v>287</v>
      </c>
      <c r="G607" t="str">
        <f t="shared" si="58"/>
        <v>54032.967</v>
      </c>
      <c r="H607" s="78">
        <f t="shared" si="59"/>
        <v>12414</v>
      </c>
      <c r="I607" s="87" t="s">
        <v>2054</v>
      </c>
      <c r="J607" s="88" t="s">
        <v>2055</v>
      </c>
      <c r="K607" s="87" t="s">
        <v>2056</v>
      </c>
      <c r="L607" s="87" t="s">
        <v>445</v>
      </c>
      <c r="M607" s="88" t="s">
        <v>297</v>
      </c>
      <c r="N607" s="88"/>
      <c r="O607" s="89" t="s">
        <v>2048</v>
      </c>
      <c r="P607" s="90" t="s">
        <v>240</v>
      </c>
    </row>
    <row r="608" spans="1:16">
      <c r="A608" s="78" t="str">
        <f t="shared" si="54"/>
        <v> AOEB 12 </v>
      </c>
      <c r="B608" s="16" t="str">
        <f t="shared" si="55"/>
        <v>I</v>
      </c>
      <c r="C608" s="78">
        <f t="shared" si="56"/>
        <v>54058.591999999997</v>
      </c>
      <c r="D608" t="str">
        <f t="shared" si="57"/>
        <v>vis</v>
      </c>
      <c r="E608">
        <f>VLOOKUP(C608,Active!C$21:E$951,3,FALSE)</f>
        <v>12449.978702385219</v>
      </c>
      <c r="F608" s="16" t="s">
        <v>287</v>
      </c>
      <c r="G608" t="str">
        <f t="shared" si="58"/>
        <v>54058.592</v>
      </c>
      <c r="H608" s="78">
        <f t="shared" si="59"/>
        <v>12450</v>
      </c>
      <c r="I608" s="87" t="s">
        <v>2057</v>
      </c>
      <c r="J608" s="88" t="s">
        <v>2058</v>
      </c>
      <c r="K608" s="87" t="s">
        <v>2059</v>
      </c>
      <c r="L608" s="87" t="s">
        <v>445</v>
      </c>
      <c r="M608" s="88" t="s">
        <v>297</v>
      </c>
      <c r="N608" s="88"/>
      <c r="O608" s="89" t="s">
        <v>2012</v>
      </c>
      <c r="P608" s="89" t="s">
        <v>241</v>
      </c>
    </row>
    <row r="609" spans="1:16">
      <c r="A609" s="78" t="str">
        <f t="shared" si="54"/>
        <v>IBVS 5754 </v>
      </c>
      <c r="B609" s="16" t="str">
        <f t="shared" si="55"/>
        <v>I</v>
      </c>
      <c r="C609" s="78">
        <f t="shared" si="56"/>
        <v>54059.302000000003</v>
      </c>
      <c r="D609" t="str">
        <f t="shared" si="57"/>
        <v>vis</v>
      </c>
      <c r="E609">
        <f>VLOOKUP(C609,Active!C$21:E$951,3,FALSE)</f>
        <v>12450.976150043109</v>
      </c>
      <c r="F609" s="16" t="s">
        <v>287</v>
      </c>
      <c r="G609" t="str">
        <f t="shared" si="58"/>
        <v>54059.3020</v>
      </c>
      <c r="H609" s="78">
        <f t="shared" si="59"/>
        <v>12451</v>
      </c>
      <c r="I609" s="87" t="s">
        <v>2060</v>
      </c>
      <c r="J609" s="88" t="s">
        <v>2061</v>
      </c>
      <c r="K609" s="87" t="s">
        <v>2062</v>
      </c>
      <c r="L609" s="87" t="s">
        <v>1044</v>
      </c>
      <c r="M609" s="88" t="s">
        <v>328</v>
      </c>
      <c r="N609" s="88" t="s">
        <v>329</v>
      </c>
      <c r="O609" s="89" t="s">
        <v>2063</v>
      </c>
      <c r="P609" s="90" t="s">
        <v>2064</v>
      </c>
    </row>
    <row r="610" spans="1:16">
      <c r="A610" s="78" t="str">
        <f t="shared" si="54"/>
        <v> AOEB 12 </v>
      </c>
      <c r="B610" s="16" t="str">
        <f t="shared" si="55"/>
        <v>I</v>
      </c>
      <c r="C610" s="78">
        <f t="shared" si="56"/>
        <v>54063.572</v>
      </c>
      <c r="D610" t="str">
        <f t="shared" si="57"/>
        <v>vis</v>
      </c>
      <c r="E610">
        <f>VLOOKUP(C610,Active!C$21:E$951,3,FALSE)</f>
        <v>12456.974884548948</v>
      </c>
      <c r="F610" s="16" t="s">
        <v>287</v>
      </c>
      <c r="G610" t="str">
        <f t="shared" si="58"/>
        <v>54063.572</v>
      </c>
      <c r="H610" s="78">
        <f t="shared" si="59"/>
        <v>12457</v>
      </c>
      <c r="I610" s="87" t="s">
        <v>2065</v>
      </c>
      <c r="J610" s="88" t="s">
        <v>2066</v>
      </c>
      <c r="K610" s="87" t="s">
        <v>2067</v>
      </c>
      <c r="L610" s="87" t="s">
        <v>1344</v>
      </c>
      <c r="M610" s="88" t="s">
        <v>297</v>
      </c>
      <c r="N610" s="88"/>
      <c r="O610" s="89" t="s">
        <v>2012</v>
      </c>
      <c r="P610" s="89" t="s">
        <v>241</v>
      </c>
    </row>
    <row r="611" spans="1:16">
      <c r="A611" s="78" t="str">
        <f t="shared" si="54"/>
        <v>IBVS 5754 </v>
      </c>
      <c r="B611" s="16" t="str">
        <f t="shared" si="55"/>
        <v>II</v>
      </c>
      <c r="C611" s="78">
        <f t="shared" si="56"/>
        <v>54070.325400000002</v>
      </c>
      <c r="D611" t="str">
        <f t="shared" si="57"/>
        <v>vis</v>
      </c>
      <c r="E611">
        <f>VLOOKUP(C611,Active!C$21:E$951,3,FALSE)</f>
        <v>12466.462438088007</v>
      </c>
      <c r="F611" s="16" t="s">
        <v>287</v>
      </c>
      <c r="G611" t="str">
        <f t="shared" si="58"/>
        <v>54070.3254</v>
      </c>
      <c r="H611" s="78">
        <f t="shared" si="59"/>
        <v>12466.5</v>
      </c>
      <c r="I611" s="87" t="s">
        <v>2068</v>
      </c>
      <c r="J611" s="88" t="s">
        <v>2069</v>
      </c>
      <c r="K611" s="87" t="s">
        <v>2070</v>
      </c>
      <c r="L611" s="87" t="s">
        <v>2071</v>
      </c>
      <c r="M611" s="88" t="s">
        <v>328</v>
      </c>
      <c r="N611" s="88" t="s">
        <v>329</v>
      </c>
      <c r="O611" s="89" t="s">
        <v>2063</v>
      </c>
      <c r="P611" s="90" t="s">
        <v>2064</v>
      </c>
    </row>
    <row r="612" spans="1:16">
      <c r="A612" s="78" t="str">
        <f t="shared" si="54"/>
        <v>OEJV 0094 </v>
      </c>
      <c r="B612" s="16" t="str">
        <f t="shared" si="55"/>
        <v>I</v>
      </c>
      <c r="C612" s="78">
        <f t="shared" si="56"/>
        <v>54298.466999999997</v>
      </c>
      <c r="D612" t="str">
        <f t="shared" si="57"/>
        <v>vis</v>
      </c>
      <c r="E612" t="e">
        <f>VLOOKUP(C612,Active!C$21:E$951,3,FALSE)</f>
        <v>#N/A</v>
      </c>
      <c r="F612" s="16" t="s">
        <v>287</v>
      </c>
      <c r="G612" t="str">
        <f t="shared" si="58"/>
        <v>54298.467</v>
      </c>
      <c r="H612" s="78">
        <f t="shared" si="59"/>
        <v>12787</v>
      </c>
      <c r="I612" s="87" t="s">
        <v>2072</v>
      </c>
      <c r="J612" s="88" t="s">
        <v>2073</v>
      </c>
      <c r="K612" s="87" t="s">
        <v>2074</v>
      </c>
      <c r="L612" s="87" t="s">
        <v>2075</v>
      </c>
      <c r="M612" s="88" t="s">
        <v>297</v>
      </c>
      <c r="N612" s="88"/>
      <c r="O612" s="89" t="s">
        <v>2076</v>
      </c>
      <c r="P612" s="90" t="s">
        <v>2077</v>
      </c>
    </row>
    <row r="613" spans="1:16">
      <c r="A613" s="78" t="str">
        <f t="shared" si="54"/>
        <v>BAVM 212 </v>
      </c>
      <c r="B613" s="16" t="str">
        <f t="shared" si="55"/>
        <v>I</v>
      </c>
      <c r="C613" s="78">
        <f t="shared" si="56"/>
        <v>55064.392</v>
      </c>
      <c r="D613" t="str">
        <f t="shared" si="57"/>
        <v>vis</v>
      </c>
      <c r="E613">
        <f>VLOOKUP(C613,Active!C$21:E$951,3,FALSE)</f>
        <v>13862.982722520741</v>
      </c>
      <c r="F613" s="16" t="s">
        <v>287</v>
      </c>
      <c r="G613" t="str">
        <f t="shared" si="58"/>
        <v>55064.3920</v>
      </c>
      <c r="H613" s="78">
        <f t="shared" si="59"/>
        <v>13863</v>
      </c>
      <c r="I613" s="87" t="s">
        <v>2078</v>
      </c>
      <c r="J613" s="88" t="s">
        <v>2079</v>
      </c>
      <c r="K613" s="87" t="s">
        <v>2080</v>
      </c>
      <c r="L613" s="87" t="s">
        <v>2081</v>
      </c>
      <c r="M613" s="88" t="s">
        <v>1135</v>
      </c>
      <c r="N613" s="88" t="s">
        <v>287</v>
      </c>
      <c r="O613" s="89" t="s">
        <v>2082</v>
      </c>
      <c r="P613" s="90" t="s">
        <v>254</v>
      </c>
    </row>
    <row r="614" spans="1:16">
      <c r="A614" s="78" t="str">
        <f t="shared" si="54"/>
        <v>BAVM 212 </v>
      </c>
      <c r="B614" s="16" t="str">
        <f t="shared" si="55"/>
        <v>I</v>
      </c>
      <c r="C614" s="78">
        <f t="shared" si="56"/>
        <v>55064.392899999999</v>
      </c>
      <c r="D614" t="str">
        <f t="shared" si="57"/>
        <v>vis</v>
      </c>
      <c r="E614">
        <f>VLOOKUP(C614,Active!C$21:E$951,3,FALSE)</f>
        <v>13862.983986891011</v>
      </c>
      <c r="F614" s="16" t="s">
        <v>287</v>
      </c>
      <c r="G614" t="str">
        <f t="shared" si="58"/>
        <v>55064.3929</v>
      </c>
      <c r="H614" s="78">
        <f t="shared" si="59"/>
        <v>13863</v>
      </c>
      <c r="I614" s="87" t="s">
        <v>2083</v>
      </c>
      <c r="J614" s="88" t="s">
        <v>2084</v>
      </c>
      <c r="K614" s="87" t="s">
        <v>2080</v>
      </c>
      <c r="L614" s="87" t="s">
        <v>952</v>
      </c>
      <c r="M614" s="88" t="s">
        <v>1135</v>
      </c>
      <c r="N614" s="88" t="s">
        <v>287</v>
      </c>
      <c r="O614" s="89" t="s">
        <v>1117</v>
      </c>
      <c r="P614" s="90" t="s">
        <v>254</v>
      </c>
    </row>
    <row r="615" spans="1:16">
      <c r="A615" s="78" t="str">
        <f t="shared" si="54"/>
        <v>IBVS 5980 </v>
      </c>
      <c r="B615" s="16" t="str">
        <f t="shared" si="55"/>
        <v>II</v>
      </c>
      <c r="C615" s="78">
        <f t="shared" si="56"/>
        <v>55498.248500000002</v>
      </c>
      <c r="D615" t="str">
        <f t="shared" si="57"/>
        <v>vis</v>
      </c>
      <c r="E615">
        <f>VLOOKUP(C615,Active!C$21:E$951,3,FALSE)</f>
        <v>14472.488567283048</v>
      </c>
      <c r="F615" s="16" t="s">
        <v>287</v>
      </c>
      <c r="G615" t="str">
        <f t="shared" si="58"/>
        <v>55498.2485</v>
      </c>
      <c r="H615" s="78">
        <f t="shared" si="59"/>
        <v>14472.5</v>
      </c>
      <c r="I615" s="87" t="s">
        <v>2085</v>
      </c>
      <c r="J615" s="88" t="s">
        <v>2086</v>
      </c>
      <c r="K615" s="87" t="s">
        <v>2087</v>
      </c>
      <c r="L615" s="87" t="s">
        <v>2088</v>
      </c>
      <c r="M615" s="88" t="s">
        <v>1135</v>
      </c>
      <c r="N615" s="88" t="s">
        <v>1154</v>
      </c>
      <c r="O615" s="89" t="s">
        <v>1180</v>
      </c>
      <c r="P615" s="90" t="s">
        <v>2089</v>
      </c>
    </row>
    <row r="616" spans="1:16">
      <c r="A616" s="78" t="str">
        <f t="shared" si="54"/>
        <v>VSB 51 </v>
      </c>
      <c r="B616" s="16" t="str">
        <f t="shared" si="55"/>
        <v>I</v>
      </c>
      <c r="C616" s="78">
        <f t="shared" si="56"/>
        <v>55524.940399999999</v>
      </c>
      <c r="D616" t="str">
        <f t="shared" si="57"/>
        <v>vis</v>
      </c>
      <c r="E616">
        <f>VLOOKUP(C616,Active!C$21:E$951,3,FALSE)</f>
        <v>14509.986839310342</v>
      </c>
      <c r="F616" s="16" t="s">
        <v>287</v>
      </c>
      <c r="G616" t="str">
        <f t="shared" si="58"/>
        <v>55524.9404</v>
      </c>
      <c r="H616" s="78">
        <f t="shared" si="59"/>
        <v>14510</v>
      </c>
      <c r="I616" s="87" t="s">
        <v>2090</v>
      </c>
      <c r="J616" s="88" t="s">
        <v>2091</v>
      </c>
      <c r="K616" s="87" t="s">
        <v>2092</v>
      </c>
      <c r="L616" s="87" t="s">
        <v>1271</v>
      </c>
      <c r="M616" s="88" t="s">
        <v>1135</v>
      </c>
      <c r="N616" s="88" t="s">
        <v>2093</v>
      </c>
      <c r="O616" s="89" t="s">
        <v>2094</v>
      </c>
      <c r="P616" s="90" t="s">
        <v>258</v>
      </c>
    </row>
    <row r="617" spans="1:16">
      <c r="A617" s="78" t="str">
        <f t="shared" si="54"/>
        <v>OEJV 0137 </v>
      </c>
      <c r="B617" s="16" t="str">
        <f t="shared" si="55"/>
        <v>I</v>
      </c>
      <c r="C617" s="78">
        <f t="shared" si="56"/>
        <v>55561.243900000001</v>
      </c>
      <c r="D617" t="str">
        <f t="shared" si="57"/>
        <v>vis</v>
      </c>
      <c r="E617" t="e">
        <f>VLOOKUP(C617,Active!C$21:E$951,3,FALSE)</f>
        <v>#N/A</v>
      </c>
      <c r="F617" s="16" t="s">
        <v>287</v>
      </c>
      <c r="G617" t="str">
        <f t="shared" si="58"/>
        <v>55561.2439</v>
      </c>
      <c r="H617" s="78">
        <f t="shared" si="59"/>
        <v>14561</v>
      </c>
      <c r="I617" s="87" t="s">
        <v>2095</v>
      </c>
      <c r="J617" s="88" t="s">
        <v>2096</v>
      </c>
      <c r="K617" s="87" t="s">
        <v>2097</v>
      </c>
      <c r="L617" s="87" t="s">
        <v>2098</v>
      </c>
      <c r="M617" s="88" t="s">
        <v>1135</v>
      </c>
      <c r="N617" s="88" t="s">
        <v>287</v>
      </c>
      <c r="O617" s="89" t="s">
        <v>1218</v>
      </c>
      <c r="P617" s="90" t="s">
        <v>2099</v>
      </c>
    </row>
    <row r="618" spans="1:16">
      <c r="A618" s="78" t="str">
        <f t="shared" si="54"/>
        <v>OEJV 0137 </v>
      </c>
      <c r="B618" s="16" t="str">
        <f t="shared" si="55"/>
        <v>I</v>
      </c>
      <c r="C618" s="78">
        <f t="shared" si="56"/>
        <v>55561.243999999999</v>
      </c>
      <c r="D618" t="str">
        <f t="shared" si="57"/>
        <v>vis</v>
      </c>
      <c r="E618" t="e">
        <f>VLOOKUP(C618,Active!C$21:E$951,3,FALSE)</f>
        <v>#N/A</v>
      </c>
      <c r="F618" s="16" t="s">
        <v>287</v>
      </c>
      <c r="G618" t="str">
        <f t="shared" si="58"/>
        <v>55561.2440</v>
      </c>
      <c r="H618" s="78">
        <f t="shared" si="59"/>
        <v>14561</v>
      </c>
      <c r="I618" s="87" t="s">
        <v>2100</v>
      </c>
      <c r="J618" s="88" t="s">
        <v>2096</v>
      </c>
      <c r="K618" s="87" t="s">
        <v>2097</v>
      </c>
      <c r="L618" s="87" t="s">
        <v>2101</v>
      </c>
      <c r="M618" s="88" t="s">
        <v>1135</v>
      </c>
      <c r="N618" s="88" t="s">
        <v>1154</v>
      </c>
      <c r="O618" s="89" t="s">
        <v>1218</v>
      </c>
      <c r="P618" s="90" t="s">
        <v>2099</v>
      </c>
    </row>
    <row r="619" spans="1:16">
      <c r="A619" s="78" t="str">
        <f t="shared" si="54"/>
        <v>BAVM 225 </v>
      </c>
      <c r="B619" s="16" t="str">
        <f t="shared" si="55"/>
        <v>I</v>
      </c>
      <c r="C619" s="78">
        <f t="shared" si="56"/>
        <v>55820.346100000002</v>
      </c>
      <c r="D619" t="str">
        <f t="shared" si="57"/>
        <v>vis</v>
      </c>
      <c r="E619">
        <f>VLOOKUP(C619,Active!C$21:E$951,3,FALSE)</f>
        <v>14924.989266901266</v>
      </c>
      <c r="F619" s="16" t="s">
        <v>287</v>
      </c>
      <c r="G619" t="str">
        <f t="shared" si="58"/>
        <v>55820.3461</v>
      </c>
      <c r="H619" s="78">
        <f t="shared" si="59"/>
        <v>14925</v>
      </c>
      <c r="I619" s="87" t="s">
        <v>2102</v>
      </c>
      <c r="J619" s="88" t="s">
        <v>1274</v>
      </c>
      <c r="K619" s="87" t="s">
        <v>1275</v>
      </c>
      <c r="L619" s="87" t="s">
        <v>2103</v>
      </c>
      <c r="M619" s="88" t="s">
        <v>1135</v>
      </c>
      <c r="N619" s="88" t="s">
        <v>977</v>
      </c>
      <c r="O619" s="89" t="s">
        <v>750</v>
      </c>
      <c r="P619" s="90" t="s">
        <v>261</v>
      </c>
    </row>
    <row r="620" spans="1:16">
      <c r="A620" s="78" t="str">
        <f t="shared" si="54"/>
        <v>BAVM 225 </v>
      </c>
      <c r="B620" s="16" t="str">
        <f t="shared" si="55"/>
        <v>I</v>
      </c>
      <c r="C620" s="78">
        <f t="shared" si="56"/>
        <v>55887.2592</v>
      </c>
      <c r="D620" t="str">
        <f t="shared" si="57"/>
        <v>vis</v>
      </c>
      <c r="E620">
        <f>VLOOKUP(C620,Active!C$21:E$951,3,FALSE)</f>
        <v>15018.992527290733</v>
      </c>
      <c r="F620" s="16" t="s">
        <v>287</v>
      </c>
      <c r="G620" t="str">
        <f t="shared" si="58"/>
        <v>55887.2592</v>
      </c>
      <c r="H620" s="78">
        <f t="shared" si="59"/>
        <v>15019</v>
      </c>
      <c r="I620" s="87" t="s">
        <v>2104</v>
      </c>
      <c r="J620" s="88" t="s">
        <v>2105</v>
      </c>
      <c r="K620" s="87" t="s">
        <v>2106</v>
      </c>
      <c r="L620" s="87" t="s">
        <v>1065</v>
      </c>
      <c r="M620" s="88" t="s">
        <v>1135</v>
      </c>
      <c r="N620" s="91" t="s">
        <v>1000</v>
      </c>
      <c r="O620" s="89" t="s">
        <v>2107</v>
      </c>
      <c r="P620" s="90" t="s">
        <v>261</v>
      </c>
    </row>
    <row r="621" spans="1:16">
      <c r="A621" s="78" t="str">
        <f t="shared" si="54"/>
        <v> JAAVSO 41;122 </v>
      </c>
      <c r="B621" s="16" t="str">
        <f t="shared" si="55"/>
        <v>II</v>
      </c>
      <c r="C621" s="78">
        <f t="shared" si="56"/>
        <v>56224.302900000002</v>
      </c>
      <c r="D621" t="str">
        <f t="shared" si="57"/>
        <v>vis</v>
      </c>
      <c r="E621" t="e">
        <f>VLOOKUP(C621,Active!C$21:E$951,3,FALSE)</f>
        <v>#N/A</v>
      </c>
      <c r="F621" s="16" t="s">
        <v>287</v>
      </c>
      <c r="G621" t="str">
        <f t="shared" si="58"/>
        <v>56224.3029</v>
      </c>
      <c r="H621" s="78">
        <f t="shared" si="59"/>
        <v>15492.5</v>
      </c>
      <c r="I621" s="87" t="s">
        <v>2108</v>
      </c>
      <c r="J621" s="88" t="s">
        <v>2109</v>
      </c>
      <c r="K621" s="87">
        <v>15492.5</v>
      </c>
      <c r="L621" s="87" t="s">
        <v>2110</v>
      </c>
      <c r="M621" s="88" t="s">
        <v>1135</v>
      </c>
      <c r="N621" s="88" t="s">
        <v>1154</v>
      </c>
      <c r="O621" s="89" t="s">
        <v>2111</v>
      </c>
      <c r="P621" s="89" t="s">
        <v>1191</v>
      </c>
    </row>
    <row r="622" spans="1:16">
      <c r="A622" s="78" t="str">
        <f t="shared" si="54"/>
        <v> JAAVSO 42;426 </v>
      </c>
      <c r="B622" s="16" t="str">
        <f t="shared" si="55"/>
        <v>I</v>
      </c>
      <c r="C622" s="78">
        <f t="shared" si="56"/>
        <v>56229.643799999998</v>
      </c>
      <c r="D622" t="str">
        <f t="shared" si="57"/>
        <v>vis</v>
      </c>
      <c r="E622" t="e">
        <f>VLOOKUP(C622,Active!C$21:E$951,3,FALSE)</f>
        <v>#N/A</v>
      </c>
      <c r="F622" s="16" t="s">
        <v>287</v>
      </c>
      <c r="G622" t="str">
        <f t="shared" si="58"/>
        <v>56229.6438</v>
      </c>
      <c r="H622" s="78">
        <f t="shared" si="59"/>
        <v>15500</v>
      </c>
      <c r="I622" s="87" t="s">
        <v>2112</v>
      </c>
      <c r="J622" s="88" t="s">
        <v>2113</v>
      </c>
      <c r="K622" s="87">
        <v>15500</v>
      </c>
      <c r="L622" s="87" t="s">
        <v>933</v>
      </c>
      <c r="M622" s="88" t="s">
        <v>1135</v>
      </c>
      <c r="N622" s="88" t="s">
        <v>289</v>
      </c>
      <c r="O622" s="89" t="s">
        <v>1294</v>
      </c>
      <c r="P622" s="89" t="s">
        <v>1295</v>
      </c>
    </row>
    <row r="623" spans="1:16">
      <c r="A623" s="78" t="str">
        <f t="shared" si="54"/>
        <v> JAAVSO 42;426 </v>
      </c>
      <c r="B623" s="16" t="str">
        <f t="shared" si="55"/>
        <v>I</v>
      </c>
      <c r="C623" s="78">
        <f t="shared" si="56"/>
        <v>56231.779499999997</v>
      </c>
      <c r="D623" t="str">
        <f t="shared" si="57"/>
        <v>vis</v>
      </c>
      <c r="E623" t="e">
        <f>VLOOKUP(C623,Active!C$21:E$951,3,FALSE)</f>
        <v>#N/A</v>
      </c>
      <c r="F623" s="16" t="s">
        <v>287</v>
      </c>
      <c r="G623" t="str">
        <f t="shared" si="58"/>
        <v>56231.7795</v>
      </c>
      <c r="H623" s="78">
        <f t="shared" si="59"/>
        <v>15503</v>
      </c>
      <c r="I623" s="87" t="s">
        <v>2114</v>
      </c>
      <c r="J623" s="88" t="s">
        <v>2115</v>
      </c>
      <c r="K623" s="87">
        <v>15503</v>
      </c>
      <c r="L623" s="87" t="s">
        <v>2116</v>
      </c>
      <c r="M623" s="88" t="s">
        <v>1135</v>
      </c>
      <c r="N623" s="88" t="s">
        <v>289</v>
      </c>
      <c r="O623" s="89" t="s">
        <v>1294</v>
      </c>
      <c r="P623" s="89" t="s">
        <v>1295</v>
      </c>
    </row>
    <row r="624" spans="1:16">
      <c r="A624" s="78" t="str">
        <f t="shared" si="54"/>
        <v> JAAVSO 42;426 </v>
      </c>
      <c r="B624" s="16" t="str">
        <f t="shared" si="55"/>
        <v>I</v>
      </c>
      <c r="C624" s="78">
        <f t="shared" si="56"/>
        <v>56256.693299999999</v>
      </c>
      <c r="D624" t="str">
        <f t="shared" si="57"/>
        <v>vis</v>
      </c>
      <c r="E624" t="e">
        <f>VLOOKUP(C624,Active!C$21:E$951,3,FALSE)</f>
        <v>#N/A</v>
      </c>
      <c r="F624" s="16" t="s">
        <v>287</v>
      </c>
      <c r="G624" t="str">
        <f t="shared" si="58"/>
        <v>56256.6933</v>
      </c>
      <c r="H624" s="78">
        <f t="shared" si="59"/>
        <v>15538</v>
      </c>
      <c r="I624" s="87" t="s">
        <v>2117</v>
      </c>
      <c r="J624" s="88" t="s">
        <v>2118</v>
      </c>
      <c r="K624" s="87">
        <v>15538</v>
      </c>
      <c r="L624" s="87" t="s">
        <v>2119</v>
      </c>
      <c r="M624" s="88" t="s">
        <v>1135</v>
      </c>
      <c r="N624" s="88" t="s">
        <v>289</v>
      </c>
      <c r="O624" s="89" t="s">
        <v>1294</v>
      </c>
      <c r="P624" s="89" t="s">
        <v>1295</v>
      </c>
    </row>
    <row r="625" spans="1:16">
      <c r="A625" s="78" t="str">
        <f t="shared" si="54"/>
        <v> JAAVSO 42;426 </v>
      </c>
      <c r="B625" s="16" t="str">
        <f t="shared" si="55"/>
        <v>I</v>
      </c>
      <c r="C625" s="78">
        <f t="shared" si="56"/>
        <v>56572.742899999997</v>
      </c>
      <c r="D625" t="str">
        <f t="shared" si="57"/>
        <v>vis</v>
      </c>
      <c r="E625" t="e">
        <f>VLOOKUP(C625,Active!C$21:E$951,3,FALSE)</f>
        <v>#N/A</v>
      </c>
      <c r="F625" s="16" t="s">
        <v>287</v>
      </c>
      <c r="G625" t="str">
        <f t="shared" si="58"/>
        <v>56572.7429</v>
      </c>
      <c r="H625" s="78">
        <f t="shared" si="59"/>
        <v>15982</v>
      </c>
      <c r="I625" s="87" t="s">
        <v>2120</v>
      </c>
      <c r="J625" s="88" t="s">
        <v>2121</v>
      </c>
      <c r="K625" s="87">
        <v>15982</v>
      </c>
      <c r="L625" s="87" t="s">
        <v>599</v>
      </c>
      <c r="M625" s="88" t="s">
        <v>1135</v>
      </c>
      <c r="N625" s="88" t="s">
        <v>289</v>
      </c>
      <c r="O625" s="89" t="s">
        <v>1294</v>
      </c>
      <c r="P625" s="89" t="s">
        <v>1295</v>
      </c>
    </row>
    <row r="626" spans="1:16">
      <c r="A626" s="78" t="str">
        <f t="shared" si="54"/>
        <v> JAAVSO 42;426 </v>
      </c>
      <c r="B626" s="16" t="str">
        <f t="shared" si="55"/>
        <v>I</v>
      </c>
      <c r="C626" s="78">
        <f t="shared" si="56"/>
        <v>56577.725400000003</v>
      </c>
      <c r="D626" t="str">
        <f t="shared" si="57"/>
        <v>vis</v>
      </c>
      <c r="E626" t="e">
        <f>VLOOKUP(C626,Active!C$21:E$951,3,FALSE)</f>
        <v>#N/A</v>
      </c>
      <c r="F626" s="16" t="s">
        <v>287</v>
      </c>
      <c r="G626" t="str">
        <f t="shared" si="58"/>
        <v>56577.7254</v>
      </c>
      <c r="H626" s="78">
        <f t="shared" si="59"/>
        <v>15989</v>
      </c>
      <c r="I626" s="87" t="s">
        <v>2122</v>
      </c>
      <c r="J626" s="88" t="s">
        <v>2123</v>
      </c>
      <c r="K626" s="87">
        <v>15989</v>
      </c>
      <c r="L626" s="87" t="s">
        <v>2124</v>
      </c>
      <c r="M626" s="88" t="s">
        <v>1135</v>
      </c>
      <c r="N626" s="88" t="s">
        <v>289</v>
      </c>
      <c r="O626" s="89" t="s">
        <v>1294</v>
      </c>
      <c r="P626" s="89" t="s">
        <v>1295</v>
      </c>
    </row>
    <row r="627" spans="1:16">
      <c r="A627" s="78" t="str">
        <f t="shared" si="54"/>
        <v> JAAVSO 42;426 </v>
      </c>
      <c r="B627" s="16" t="str">
        <f t="shared" si="55"/>
        <v>I</v>
      </c>
      <c r="C627" s="78">
        <f t="shared" si="56"/>
        <v>56597.6567</v>
      </c>
      <c r="D627" t="str">
        <f t="shared" si="57"/>
        <v>vis</v>
      </c>
      <c r="E627" t="e">
        <f>VLOOKUP(C627,Active!C$21:E$951,3,FALSE)</f>
        <v>#N/A</v>
      </c>
      <c r="F627" s="16" t="s">
        <v>287</v>
      </c>
      <c r="G627" t="str">
        <f t="shared" si="58"/>
        <v>56597.6567</v>
      </c>
      <c r="H627" s="78">
        <f t="shared" si="59"/>
        <v>16017</v>
      </c>
      <c r="I627" s="87" t="s">
        <v>2125</v>
      </c>
      <c r="J627" s="88" t="s">
        <v>2126</v>
      </c>
      <c r="K627" s="87">
        <v>16017</v>
      </c>
      <c r="L627" s="87" t="s">
        <v>705</v>
      </c>
      <c r="M627" s="88" t="s">
        <v>1135</v>
      </c>
      <c r="N627" s="88" t="s">
        <v>289</v>
      </c>
      <c r="O627" s="89" t="s">
        <v>1294</v>
      </c>
      <c r="P627" s="89" t="s">
        <v>1295</v>
      </c>
    </row>
    <row r="628" spans="1:16">
      <c r="A628" s="78" t="str">
        <f t="shared" si="54"/>
        <v> JAAVSO 43-1 </v>
      </c>
      <c r="B628" s="16" t="str">
        <f t="shared" si="55"/>
        <v>I</v>
      </c>
      <c r="C628" s="78">
        <f t="shared" si="56"/>
        <v>56953.568500000001</v>
      </c>
      <c r="D628" t="str">
        <f t="shared" si="57"/>
        <v>vis</v>
      </c>
      <c r="E628">
        <f>VLOOKUP(C628,Active!C$21:E$951,3,FALSE)</f>
        <v>16517.003391883984</v>
      </c>
      <c r="F628" s="16" t="s">
        <v>287</v>
      </c>
      <c r="G628" t="str">
        <f t="shared" si="58"/>
        <v>56953.5685</v>
      </c>
      <c r="H628" s="78">
        <f t="shared" si="59"/>
        <v>16517</v>
      </c>
      <c r="I628" s="87" t="s">
        <v>2127</v>
      </c>
      <c r="J628" s="88" t="s">
        <v>2128</v>
      </c>
      <c r="K628" s="87">
        <v>16517</v>
      </c>
      <c r="L628" s="87" t="s">
        <v>1325</v>
      </c>
      <c r="M628" s="88" t="s">
        <v>1135</v>
      </c>
      <c r="N628" s="88" t="s">
        <v>287</v>
      </c>
      <c r="O628" s="89" t="s">
        <v>2129</v>
      </c>
      <c r="P628" s="89" t="s">
        <v>269</v>
      </c>
    </row>
  </sheetData>
  <sheetProtection selectLockedCells="1" selectUnlockedCells="1"/>
  <hyperlinks>
    <hyperlink ref="P17" r:id="rId1"/>
    <hyperlink ref="P18" r:id="rId2"/>
    <hyperlink ref="P22" r:id="rId3"/>
    <hyperlink ref="P23" r:id="rId4"/>
    <hyperlink ref="P26" r:id="rId5"/>
    <hyperlink ref="P29" r:id="rId6"/>
    <hyperlink ref="P30" r:id="rId7"/>
    <hyperlink ref="P63" r:id="rId8"/>
    <hyperlink ref="P68" r:id="rId9"/>
    <hyperlink ref="P76" r:id="rId10"/>
    <hyperlink ref="P77" r:id="rId11"/>
    <hyperlink ref="P78" r:id="rId12"/>
    <hyperlink ref="P82" r:id="rId13"/>
    <hyperlink ref="P94" r:id="rId14"/>
    <hyperlink ref="P95" r:id="rId15"/>
    <hyperlink ref="P117" r:id="rId16"/>
    <hyperlink ref="P118" r:id="rId17"/>
    <hyperlink ref="P119" r:id="rId18"/>
    <hyperlink ref="P138" r:id="rId19"/>
    <hyperlink ref="P139" r:id="rId20"/>
    <hyperlink ref="P152" r:id="rId21"/>
    <hyperlink ref="P192" r:id="rId22"/>
    <hyperlink ref="P194" r:id="rId23"/>
    <hyperlink ref="P198" r:id="rId24"/>
    <hyperlink ref="P199" r:id="rId25"/>
    <hyperlink ref="P207" r:id="rId26"/>
    <hyperlink ref="P212" r:id="rId27"/>
    <hyperlink ref="P224" r:id="rId28"/>
    <hyperlink ref="P225" r:id="rId29"/>
    <hyperlink ref="P237" r:id="rId30"/>
    <hyperlink ref="P238" r:id="rId31"/>
    <hyperlink ref="P242" r:id="rId32"/>
    <hyperlink ref="P243" r:id="rId33"/>
    <hyperlink ref="P244" r:id="rId34"/>
    <hyperlink ref="P245" r:id="rId35"/>
    <hyperlink ref="P249" r:id="rId36"/>
    <hyperlink ref="P251" r:id="rId37"/>
    <hyperlink ref="P253" r:id="rId38"/>
    <hyperlink ref="P254" r:id="rId39"/>
    <hyperlink ref="P255" r:id="rId40"/>
    <hyperlink ref="P256" r:id="rId41"/>
    <hyperlink ref="P257" r:id="rId42"/>
    <hyperlink ref="P258" r:id="rId43"/>
    <hyperlink ref="P259" r:id="rId44"/>
    <hyperlink ref="P260" r:id="rId45"/>
    <hyperlink ref="P261" r:id="rId46"/>
    <hyperlink ref="P262" r:id="rId47"/>
    <hyperlink ref="P263" r:id="rId48"/>
    <hyperlink ref="P264" r:id="rId49"/>
    <hyperlink ref="P265" r:id="rId50"/>
    <hyperlink ref="P266" r:id="rId51"/>
    <hyperlink ref="P267" r:id="rId52"/>
    <hyperlink ref="P268" r:id="rId53"/>
    <hyperlink ref="P269" r:id="rId54"/>
    <hyperlink ref="P270" r:id="rId55"/>
    <hyperlink ref="P271" r:id="rId56"/>
    <hyperlink ref="P272" r:id="rId57"/>
    <hyperlink ref="P273" r:id="rId58"/>
    <hyperlink ref="P274" r:id="rId59"/>
    <hyperlink ref="P275" r:id="rId60"/>
    <hyperlink ref="P276" r:id="rId61"/>
    <hyperlink ref="P277" r:id="rId62"/>
    <hyperlink ref="P278" r:id="rId63"/>
    <hyperlink ref="P279" r:id="rId64"/>
    <hyperlink ref="P280" r:id="rId65"/>
    <hyperlink ref="P281" r:id="rId66"/>
    <hyperlink ref="P282" r:id="rId67"/>
    <hyperlink ref="P283" r:id="rId68"/>
    <hyperlink ref="P284" r:id="rId69"/>
    <hyperlink ref="P285" r:id="rId70"/>
    <hyperlink ref="P286" r:id="rId71"/>
    <hyperlink ref="P287" r:id="rId72"/>
    <hyperlink ref="P288" r:id="rId73"/>
    <hyperlink ref="P290" r:id="rId74"/>
    <hyperlink ref="P291" r:id="rId75"/>
    <hyperlink ref="P292" r:id="rId76"/>
    <hyperlink ref="P293" r:id="rId77"/>
    <hyperlink ref="P294" r:id="rId78"/>
    <hyperlink ref="P295" r:id="rId79"/>
    <hyperlink ref="P297" r:id="rId80"/>
    <hyperlink ref="P298" r:id="rId81"/>
    <hyperlink ref="P299" r:id="rId82"/>
    <hyperlink ref="P300" r:id="rId83"/>
    <hyperlink ref="P301" r:id="rId84"/>
    <hyperlink ref="P302" r:id="rId85"/>
    <hyperlink ref="P303" r:id="rId86"/>
    <hyperlink ref="P304" r:id="rId87"/>
    <hyperlink ref="P305" r:id="rId88"/>
    <hyperlink ref="P306" r:id="rId89"/>
    <hyperlink ref="P307" r:id="rId90"/>
    <hyperlink ref="P308" r:id="rId91"/>
    <hyperlink ref="P309" r:id="rId92"/>
    <hyperlink ref="P310" r:id="rId93"/>
    <hyperlink ref="P311" r:id="rId94"/>
    <hyperlink ref="P312" r:id="rId95"/>
    <hyperlink ref="P313" r:id="rId96"/>
    <hyperlink ref="P315" r:id="rId97"/>
    <hyperlink ref="P316" r:id="rId98"/>
    <hyperlink ref="P317" r:id="rId99"/>
    <hyperlink ref="P318" r:id="rId100"/>
    <hyperlink ref="P319" r:id="rId101"/>
    <hyperlink ref="P320" r:id="rId102"/>
    <hyperlink ref="P321" r:id="rId103"/>
    <hyperlink ref="P324" r:id="rId104"/>
    <hyperlink ref="P331" r:id="rId105"/>
    <hyperlink ref="P333" r:id="rId106"/>
    <hyperlink ref="P334" r:id="rId107"/>
    <hyperlink ref="P398" r:id="rId108"/>
    <hyperlink ref="P405" r:id="rId109"/>
    <hyperlink ref="P406" r:id="rId110"/>
    <hyperlink ref="P407" r:id="rId111"/>
    <hyperlink ref="P408" r:id="rId112"/>
    <hyperlink ref="P409" r:id="rId113"/>
    <hyperlink ref="P410" r:id="rId114"/>
    <hyperlink ref="P418" r:id="rId115"/>
    <hyperlink ref="P421" r:id="rId116"/>
    <hyperlink ref="P422" r:id="rId117"/>
    <hyperlink ref="P423" r:id="rId118"/>
    <hyperlink ref="P424" r:id="rId119"/>
    <hyperlink ref="P425" r:id="rId120"/>
    <hyperlink ref="P427" r:id="rId121"/>
    <hyperlink ref="P428" r:id="rId122"/>
    <hyperlink ref="P429" r:id="rId123"/>
    <hyperlink ref="P430" r:id="rId124"/>
    <hyperlink ref="P431" r:id="rId125"/>
    <hyperlink ref="P438" r:id="rId126"/>
    <hyperlink ref="P441" r:id="rId127"/>
    <hyperlink ref="P445" r:id="rId128"/>
    <hyperlink ref="P446" r:id="rId129"/>
    <hyperlink ref="P453" r:id="rId130"/>
    <hyperlink ref="P454" r:id="rId131"/>
    <hyperlink ref="P455" r:id="rId132"/>
    <hyperlink ref="P456" r:id="rId133"/>
    <hyperlink ref="P457" r:id="rId134"/>
    <hyperlink ref="P458" r:id="rId135"/>
    <hyperlink ref="P461" r:id="rId136"/>
    <hyperlink ref="P467" r:id="rId137"/>
    <hyperlink ref="P470" r:id="rId138"/>
    <hyperlink ref="P493" r:id="rId139"/>
    <hyperlink ref="P494" r:id="rId140"/>
    <hyperlink ref="P497" r:id="rId141"/>
    <hyperlink ref="P498" r:id="rId142"/>
    <hyperlink ref="P518" r:id="rId143"/>
    <hyperlink ref="P556" r:id="rId144"/>
    <hyperlink ref="P567" r:id="rId145"/>
    <hyperlink ref="P571" r:id="rId146"/>
    <hyperlink ref="P584" r:id="rId147"/>
    <hyperlink ref="P585" r:id="rId148"/>
    <hyperlink ref="P586" r:id="rId149"/>
    <hyperlink ref="P590" r:id="rId150"/>
    <hyperlink ref="P591" r:id="rId151"/>
    <hyperlink ref="P597" r:id="rId152"/>
    <hyperlink ref="P598" r:id="rId153"/>
    <hyperlink ref="P600" r:id="rId154"/>
    <hyperlink ref="P602" r:id="rId155"/>
    <hyperlink ref="P603" r:id="rId156"/>
    <hyperlink ref="P604" r:id="rId157"/>
    <hyperlink ref="P607" r:id="rId158"/>
    <hyperlink ref="P609" r:id="rId159"/>
    <hyperlink ref="P611" r:id="rId160"/>
    <hyperlink ref="P612" r:id="rId161"/>
    <hyperlink ref="P613" r:id="rId162"/>
    <hyperlink ref="P614" r:id="rId163"/>
    <hyperlink ref="P615" r:id="rId164"/>
    <hyperlink ref="P616" r:id="rId165"/>
    <hyperlink ref="P617" r:id="rId166"/>
    <hyperlink ref="P618" r:id="rId167"/>
    <hyperlink ref="P619" r:id="rId168"/>
    <hyperlink ref="P620" r:id="rId16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2022-03-30T05:42:19Z</dcterms:created>
  <dcterms:modified xsi:type="dcterms:W3CDTF">2023-01-21T05:01:59Z</dcterms:modified>
</cp:coreProperties>
</file>