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EC02E63-EDB9-44CC-8B3C-529F6138D264}" xr6:coauthVersionLast="47" xr6:coauthVersionMax="47" xr10:uidLastSave="{00000000-0000-0000-0000-000000000000}"/>
  <bookViews>
    <workbookView xWindow="13335" yWindow="630" windowWidth="12735" windowHeight="14580"/>
  </bookViews>
  <sheets>
    <sheet name="Active 1" sheetId="1" r:id="rId1"/>
    <sheet name="Active 2" sheetId="5" r:id="rId2"/>
    <sheet name="A (4)" sheetId="8" r:id="rId3"/>
    <sheet name="A (5)" sheetId="9" r:id="rId4"/>
    <sheet name="BAV" sheetId="2" r:id="rId5"/>
  </sheets>
  <definedNames>
    <definedName name="solver_adj" localSheetId="2" hidden="1">'A (4)'!$U$3:$U$6</definedName>
    <definedName name="solver_adj" localSheetId="3" hidden="1">'A (5)'!$U$3:$V$6</definedName>
    <definedName name="solver_cvg" localSheetId="2" hidden="1">0.0001</definedName>
    <definedName name="solver_cvg" localSheetId="3" hidden="1">0.0001</definedName>
    <definedName name="solver_drv" localSheetId="2" hidden="1">1</definedName>
    <definedName name="solver_drv" localSheetId="3" hidden="1">1</definedName>
    <definedName name="solver_est" localSheetId="2" hidden="1">1</definedName>
    <definedName name="solver_est" localSheetId="3" hidden="1">1</definedName>
    <definedName name="solver_itr" localSheetId="2" hidden="1">100</definedName>
    <definedName name="solver_itr" localSheetId="3" hidden="1">100</definedName>
    <definedName name="solver_lin" localSheetId="2" hidden="1">2</definedName>
    <definedName name="solver_lin" localSheetId="3" hidden="1">2</definedName>
    <definedName name="solver_neg" localSheetId="2" hidden="1">2</definedName>
    <definedName name="solver_neg" localSheetId="3" hidden="1">2</definedName>
    <definedName name="solver_num" localSheetId="2" hidden="1">0</definedName>
    <definedName name="solver_num" localSheetId="3" hidden="1">0</definedName>
    <definedName name="solver_nwt" localSheetId="2" hidden="1">1</definedName>
    <definedName name="solver_nwt" localSheetId="3" hidden="1">1</definedName>
    <definedName name="solver_opt" localSheetId="2" hidden="1">'A (4)'!$U$17</definedName>
    <definedName name="solver_opt" localSheetId="3" hidden="1">'A (5)'!$W$17</definedName>
    <definedName name="solver_pre" localSheetId="2" hidden="1">0.000001</definedName>
    <definedName name="solver_pre" localSheetId="3" hidden="1">0.000001</definedName>
    <definedName name="solver_scl" localSheetId="2" hidden="1">1</definedName>
    <definedName name="solver_scl" localSheetId="3" hidden="1">1</definedName>
    <definedName name="solver_sho" localSheetId="2" hidden="1">2</definedName>
    <definedName name="solver_sho" localSheetId="3" hidden="1">2</definedName>
    <definedName name="solver_tim" localSheetId="2" hidden="1">100</definedName>
    <definedName name="solver_tim" localSheetId="3" hidden="1">100</definedName>
    <definedName name="solver_tol" localSheetId="2" hidden="1">0.05</definedName>
    <definedName name="solver_tol" localSheetId="3" hidden="1">0.05</definedName>
    <definedName name="solver_typ" localSheetId="2" hidden="1">2</definedName>
    <definedName name="solver_typ" localSheetId="3" hidden="1">2</definedName>
    <definedName name="solver_val" localSheetId="2" hidden="1">0</definedName>
    <definedName name="solver_val" localSheetId="3" hidden="1">0</definedName>
  </definedNames>
  <calcPr calcId="181029"/>
</workbook>
</file>

<file path=xl/calcChain.xml><?xml version="1.0" encoding="utf-8"?>
<calcChain xmlns="http://schemas.openxmlformats.org/spreadsheetml/2006/main">
  <c r="K136" i="1" l="1"/>
  <c r="K138" i="1"/>
  <c r="K139" i="1"/>
  <c r="K140" i="1"/>
  <c r="K141" i="1"/>
  <c r="K142" i="1"/>
  <c r="K143" i="1"/>
  <c r="K144" i="1"/>
  <c r="K145" i="1"/>
  <c r="Q144" i="5"/>
  <c r="Q145" i="5"/>
  <c r="Q146" i="5"/>
  <c r="E143" i="1"/>
  <c r="F143" i="1" s="1"/>
  <c r="G143" i="1" s="1"/>
  <c r="R143" i="1" s="1"/>
  <c r="S19" i="1" s="1"/>
  <c r="E19" i="1" s="1"/>
  <c r="Q143" i="1"/>
  <c r="E144" i="1"/>
  <c r="F144" i="1" s="1"/>
  <c r="G144" i="1" s="1"/>
  <c r="R144" i="1" s="1"/>
  <c r="Q144" i="1"/>
  <c r="E145" i="1"/>
  <c r="F145" i="1"/>
  <c r="G145" i="1" s="1"/>
  <c r="R145" i="1" s="1"/>
  <c r="Q145" i="1"/>
  <c r="F14" i="5"/>
  <c r="G13" i="1"/>
  <c r="G14" i="1" s="1"/>
  <c r="Q127" i="5"/>
  <c r="E143" i="9"/>
  <c r="F143" i="9"/>
  <c r="O143" i="9"/>
  <c r="Q143" i="9"/>
  <c r="R143" i="9"/>
  <c r="U22" i="9"/>
  <c r="U23" i="9"/>
  <c r="U24" i="9"/>
  <c r="U25" i="9"/>
  <c r="U26" i="9"/>
  <c r="U27" i="9"/>
  <c r="U28" i="9"/>
  <c r="U30" i="9"/>
  <c r="U31" i="9"/>
  <c r="U33" i="9"/>
  <c r="U34" i="9"/>
  <c r="U36" i="9"/>
  <c r="U38" i="9"/>
  <c r="U40" i="9"/>
  <c r="U43" i="9"/>
  <c r="U44" i="9"/>
  <c r="U46" i="9"/>
  <c r="U48" i="9"/>
  <c r="U49" i="9"/>
  <c r="U50" i="9"/>
  <c r="U51" i="9"/>
  <c r="U52" i="9"/>
  <c r="U55" i="9"/>
  <c r="U57" i="9"/>
  <c r="U58" i="9"/>
  <c r="U60" i="9"/>
  <c r="U61" i="9"/>
  <c r="U63" i="9"/>
  <c r="U65" i="9"/>
  <c r="U66" i="9"/>
  <c r="U67" i="9"/>
  <c r="U68" i="9"/>
  <c r="U69" i="9"/>
  <c r="U77" i="9"/>
  <c r="U78" i="9"/>
  <c r="U81" i="9"/>
  <c r="U82" i="9"/>
  <c r="U85" i="9"/>
  <c r="U86" i="9"/>
  <c r="U90" i="9"/>
  <c r="U91" i="9"/>
  <c r="U92" i="9"/>
  <c r="U93" i="9"/>
  <c r="U94" i="9"/>
  <c r="U95" i="9"/>
  <c r="U96" i="9"/>
  <c r="U99" i="9"/>
  <c r="U100" i="9"/>
  <c r="U104" i="9"/>
  <c r="U108" i="9"/>
  <c r="U109" i="9"/>
  <c r="U110" i="9"/>
  <c r="U112" i="9"/>
  <c r="U115" i="9"/>
  <c r="U116" i="9"/>
  <c r="U120" i="9"/>
  <c r="U121" i="9"/>
  <c r="U122" i="9"/>
  <c r="U123" i="9"/>
  <c r="U124" i="9"/>
  <c r="U126" i="9"/>
  <c r="U127" i="9"/>
  <c r="U130" i="9"/>
  <c r="U132" i="9"/>
  <c r="U134" i="9"/>
  <c r="U135" i="9"/>
  <c r="U136" i="9"/>
  <c r="U138" i="9"/>
  <c r="U142" i="9"/>
  <c r="V21" i="9"/>
  <c r="V23" i="9"/>
  <c r="V24" i="9"/>
  <c r="V25" i="9"/>
  <c r="V26" i="9"/>
  <c r="V27" i="9"/>
  <c r="V28" i="9"/>
  <c r="V29" i="9"/>
  <c r="V31" i="9"/>
  <c r="V32" i="9"/>
  <c r="V35" i="9"/>
  <c r="V37" i="9"/>
  <c r="V39" i="9"/>
  <c r="V41" i="9"/>
  <c r="V42" i="9"/>
  <c r="V45" i="9"/>
  <c r="V47" i="9"/>
  <c r="V53" i="9"/>
  <c r="V54" i="9"/>
  <c r="V55" i="9"/>
  <c r="V56" i="9"/>
  <c r="V57" i="9"/>
  <c r="V58" i="9"/>
  <c r="V59" i="9"/>
  <c r="V62" i="9"/>
  <c r="V63" i="9"/>
  <c r="V64" i="9"/>
  <c r="V65" i="9"/>
  <c r="V70" i="9"/>
  <c r="V71" i="9"/>
  <c r="V72" i="9"/>
  <c r="V73" i="9"/>
  <c r="V74" i="9"/>
  <c r="V75" i="9"/>
  <c r="V76" i="9"/>
  <c r="V79" i="9"/>
  <c r="V80" i="9"/>
  <c r="V83" i="9"/>
  <c r="V84" i="9"/>
  <c r="V85" i="9"/>
  <c r="V87" i="9"/>
  <c r="V88" i="9"/>
  <c r="V89" i="9"/>
  <c r="V92" i="9"/>
  <c r="V97" i="9"/>
  <c r="V98" i="9"/>
  <c r="V99" i="9"/>
  <c r="V101" i="9"/>
  <c r="V102" i="9"/>
  <c r="V103" i="9"/>
  <c r="V105" i="9"/>
  <c r="V106" i="9"/>
  <c r="V107" i="9"/>
  <c r="V111" i="9"/>
  <c r="V112" i="9"/>
  <c r="V113" i="9"/>
  <c r="V114" i="9"/>
  <c r="V117" i="9"/>
  <c r="V118" i="9"/>
  <c r="V119" i="9"/>
  <c r="V122" i="9"/>
  <c r="V125" i="9"/>
  <c r="V128" i="9"/>
  <c r="V129" i="9"/>
  <c r="V131" i="9"/>
  <c r="V133" i="9"/>
  <c r="V137" i="9"/>
  <c r="V139" i="9"/>
  <c r="V140" i="9"/>
  <c r="V141" i="9"/>
  <c r="Z82" i="9"/>
  <c r="Z81" i="9"/>
  <c r="Z80" i="9"/>
  <c r="Z79" i="9"/>
  <c r="Z78" i="9"/>
  <c r="Z77" i="9"/>
  <c r="Z76" i="9"/>
  <c r="Z75" i="9"/>
  <c r="Z74" i="9"/>
  <c r="Z73" i="9"/>
  <c r="Z72" i="9"/>
  <c r="Z71" i="9"/>
  <c r="Z70" i="9"/>
  <c r="Z69" i="9"/>
  <c r="Z68" i="9"/>
  <c r="Z67" i="9"/>
  <c r="Z66" i="9"/>
  <c r="Z65" i="9"/>
  <c r="Z64" i="9"/>
  <c r="Z63" i="9"/>
  <c r="Z62" i="9"/>
  <c r="Z61" i="9"/>
  <c r="Z60" i="9"/>
  <c r="Z59" i="9"/>
  <c r="Z58" i="9"/>
  <c r="Z57" i="9"/>
  <c r="Z56" i="9"/>
  <c r="Z55" i="9"/>
  <c r="Z54" i="9"/>
  <c r="Z53" i="9"/>
  <c r="Z52" i="9"/>
  <c r="Z51" i="9"/>
  <c r="Z50" i="9"/>
  <c r="Z49" i="9"/>
  <c r="Z48" i="9"/>
  <c r="Z47" i="9"/>
  <c r="Z46" i="9"/>
  <c r="Z45" i="9"/>
  <c r="Z44" i="9"/>
  <c r="Z43" i="9"/>
  <c r="Z42" i="9"/>
  <c r="Z41" i="9"/>
  <c r="Z40" i="9"/>
  <c r="Z39" i="9"/>
  <c r="Z38" i="9"/>
  <c r="Z37" i="9"/>
  <c r="Z36" i="9"/>
  <c r="Z35" i="9"/>
  <c r="Z34" i="9"/>
  <c r="Z33" i="9"/>
  <c r="Z32" i="9"/>
  <c r="Z31" i="9"/>
  <c r="Z30" i="9"/>
  <c r="Z29" i="9"/>
  <c r="Z28" i="9"/>
  <c r="Z27" i="9"/>
  <c r="Z26" i="9"/>
  <c r="Z25" i="9"/>
  <c r="Z24" i="9"/>
  <c r="Z23" i="9"/>
  <c r="Z22" i="9"/>
  <c r="Z21" i="9"/>
  <c r="Z20" i="9"/>
  <c r="Z19" i="9"/>
  <c r="Z18" i="9"/>
  <c r="Z17" i="9"/>
  <c r="Z16" i="9"/>
  <c r="Z15" i="9"/>
  <c r="Z14" i="9"/>
  <c r="Z13" i="9"/>
  <c r="Z12" i="9"/>
  <c r="Z11" i="9"/>
  <c r="Z10" i="9"/>
  <c r="Z9" i="9"/>
  <c r="Z8" i="9"/>
  <c r="Z7" i="9"/>
  <c r="Z6" i="9"/>
  <c r="Z5" i="9"/>
  <c r="Z4" i="9"/>
  <c r="Z3" i="9"/>
  <c r="Z2" i="9"/>
  <c r="Y2" i="9"/>
  <c r="Y3" i="9"/>
  <c r="Y4" i="9"/>
  <c r="Y5" i="9"/>
  <c r="Y6" i="9"/>
  <c r="Y7" i="9"/>
  <c r="U8" i="9"/>
  <c r="Y8" i="9"/>
  <c r="U9" i="9"/>
  <c r="Y9" i="9"/>
  <c r="Y10" i="9"/>
  <c r="Y11" i="9"/>
  <c r="Y12" i="9"/>
  <c r="Y13" i="9"/>
  <c r="Y14" i="9"/>
  <c r="Y15" i="9"/>
  <c r="Y16" i="9"/>
  <c r="C17" i="9"/>
  <c r="E21" i="9"/>
  <c r="F21" i="9"/>
  <c r="R21" i="9"/>
  <c r="E29" i="9"/>
  <c r="F29" i="9"/>
  <c r="P29" i="9"/>
  <c r="G29" i="9"/>
  <c r="S29" i="9"/>
  <c r="R29" i="9"/>
  <c r="E32" i="9"/>
  <c r="F32" i="9"/>
  <c r="R32" i="9"/>
  <c r="E35" i="9"/>
  <c r="F35" i="9"/>
  <c r="R35" i="9"/>
  <c r="E37" i="9"/>
  <c r="F37" i="9"/>
  <c r="R37" i="9"/>
  <c r="E39" i="9"/>
  <c r="F39" i="9"/>
  <c r="R39" i="9"/>
  <c r="E41" i="9"/>
  <c r="F41" i="9"/>
  <c r="R41" i="9"/>
  <c r="E42" i="9"/>
  <c r="F42" i="9"/>
  <c r="O42" i="9"/>
  <c r="R42" i="9"/>
  <c r="E45" i="9"/>
  <c r="F45" i="9"/>
  <c r="R45" i="9"/>
  <c r="E47" i="9"/>
  <c r="F47" i="9"/>
  <c r="O47" i="9"/>
  <c r="G47" i="9"/>
  <c r="S47" i="9"/>
  <c r="R47" i="9"/>
  <c r="E53" i="9"/>
  <c r="F53" i="9"/>
  <c r="R53" i="9"/>
  <c r="E54" i="9"/>
  <c r="F54" i="9"/>
  <c r="R54" i="9"/>
  <c r="E56" i="9"/>
  <c r="F56" i="9"/>
  <c r="G56" i="9"/>
  <c r="S56" i="9"/>
  <c r="R56" i="9"/>
  <c r="E59" i="9"/>
  <c r="F59" i="9"/>
  <c r="R59" i="9"/>
  <c r="E62" i="9"/>
  <c r="F62" i="9"/>
  <c r="R62" i="9"/>
  <c r="E64" i="9"/>
  <c r="F64" i="9"/>
  <c r="O64" i="9"/>
  <c r="R64" i="9"/>
  <c r="E70" i="9"/>
  <c r="F70" i="9"/>
  <c r="R70" i="9"/>
  <c r="E71" i="9"/>
  <c r="F71" i="9"/>
  <c r="G71" i="9"/>
  <c r="R71" i="9"/>
  <c r="E72" i="9"/>
  <c r="F72" i="9"/>
  <c r="R72" i="9"/>
  <c r="E73" i="9"/>
  <c r="F73" i="9"/>
  <c r="R73" i="9"/>
  <c r="E74" i="9"/>
  <c r="F74" i="9"/>
  <c r="G74" i="9"/>
  <c r="S74" i="9"/>
  <c r="R74" i="9"/>
  <c r="E75" i="9"/>
  <c r="F75" i="9"/>
  <c r="R75" i="9"/>
  <c r="E76" i="9"/>
  <c r="F76" i="9"/>
  <c r="G76" i="9"/>
  <c r="R76" i="9"/>
  <c r="E79" i="9"/>
  <c r="F79" i="9"/>
  <c r="G79" i="9"/>
  <c r="R79" i="9"/>
  <c r="E80" i="9"/>
  <c r="F80" i="9"/>
  <c r="R80" i="9"/>
  <c r="E83" i="9"/>
  <c r="F83" i="9"/>
  <c r="G83" i="9"/>
  <c r="S83" i="9"/>
  <c r="R83" i="9"/>
  <c r="E84" i="9"/>
  <c r="F84" i="9"/>
  <c r="R84" i="9"/>
  <c r="E87" i="9"/>
  <c r="F87" i="9"/>
  <c r="R87" i="9"/>
  <c r="E88" i="9"/>
  <c r="F88" i="9"/>
  <c r="G88" i="9"/>
  <c r="R88" i="9"/>
  <c r="E89" i="9"/>
  <c r="F89" i="9"/>
  <c r="R89" i="9"/>
  <c r="E97" i="9"/>
  <c r="F97" i="9"/>
  <c r="R97" i="9"/>
  <c r="E98" i="9"/>
  <c r="F98" i="9"/>
  <c r="O98" i="9"/>
  <c r="R98" i="9"/>
  <c r="E101" i="9"/>
  <c r="F101" i="9"/>
  <c r="R101" i="9"/>
  <c r="E102" i="9"/>
  <c r="F102" i="9"/>
  <c r="R102" i="9"/>
  <c r="E103" i="9"/>
  <c r="F103" i="9"/>
  <c r="R103" i="9"/>
  <c r="E105" i="9"/>
  <c r="F105" i="9"/>
  <c r="R105" i="9"/>
  <c r="E106" i="9"/>
  <c r="F106" i="9"/>
  <c r="G106" i="9"/>
  <c r="R106" i="9"/>
  <c r="E107" i="9"/>
  <c r="F107" i="9"/>
  <c r="R107" i="9"/>
  <c r="E111" i="9"/>
  <c r="F111" i="9"/>
  <c r="R111" i="9"/>
  <c r="E113" i="9"/>
  <c r="F113" i="9"/>
  <c r="O113" i="9"/>
  <c r="R113" i="9"/>
  <c r="E114" i="9"/>
  <c r="F114" i="9"/>
  <c r="R114" i="9"/>
  <c r="E117" i="9"/>
  <c r="F117" i="9"/>
  <c r="G117" i="9"/>
  <c r="R117" i="9"/>
  <c r="E118" i="9"/>
  <c r="F118" i="9"/>
  <c r="R118" i="9"/>
  <c r="E119" i="9"/>
  <c r="F119" i="9"/>
  <c r="R119" i="9"/>
  <c r="E125" i="9"/>
  <c r="F125" i="9"/>
  <c r="G125" i="9"/>
  <c r="S125" i="9"/>
  <c r="R125" i="9"/>
  <c r="E128" i="9"/>
  <c r="F128" i="9"/>
  <c r="R128" i="9"/>
  <c r="E129" i="9"/>
  <c r="F129" i="9"/>
  <c r="R129" i="9"/>
  <c r="E131" i="9"/>
  <c r="F131" i="9"/>
  <c r="R131" i="9"/>
  <c r="E133" i="9"/>
  <c r="F133" i="9"/>
  <c r="R133" i="9"/>
  <c r="E137" i="9"/>
  <c r="F137" i="9"/>
  <c r="G137" i="9"/>
  <c r="S137" i="9"/>
  <c r="R137" i="9"/>
  <c r="E139" i="9"/>
  <c r="F139" i="9"/>
  <c r="G139" i="9"/>
  <c r="R139" i="9"/>
  <c r="E140" i="9"/>
  <c r="F140" i="9"/>
  <c r="R140" i="9"/>
  <c r="E141" i="9"/>
  <c r="F141" i="9"/>
  <c r="G141" i="9"/>
  <c r="R141" i="9"/>
  <c r="E22" i="9"/>
  <c r="F22" i="9"/>
  <c r="O22" i="9"/>
  <c r="R22" i="9"/>
  <c r="E30" i="9"/>
  <c r="F30" i="9"/>
  <c r="P30" i="9"/>
  <c r="G30" i="9"/>
  <c r="R30" i="9"/>
  <c r="E33" i="9"/>
  <c r="F33" i="9"/>
  <c r="O33" i="9"/>
  <c r="R33" i="9"/>
  <c r="E34" i="9"/>
  <c r="F34" i="9"/>
  <c r="R34" i="9"/>
  <c r="E36" i="9"/>
  <c r="F36" i="9"/>
  <c r="P36" i="9"/>
  <c r="R36" i="9"/>
  <c r="E38" i="9"/>
  <c r="F38" i="9"/>
  <c r="P38" i="9"/>
  <c r="R38" i="9"/>
  <c r="E40" i="9"/>
  <c r="F40" i="9"/>
  <c r="R40" i="9"/>
  <c r="E43" i="9"/>
  <c r="F43" i="9"/>
  <c r="P43" i="9"/>
  <c r="G43" i="9"/>
  <c r="T43" i="9"/>
  <c r="V43" i="9"/>
  <c r="R43" i="9"/>
  <c r="E44" i="9"/>
  <c r="F44" i="9"/>
  <c r="R44" i="9"/>
  <c r="E46" i="9"/>
  <c r="F46" i="9"/>
  <c r="P46" i="9"/>
  <c r="G46" i="9"/>
  <c r="T46" i="9"/>
  <c r="V46" i="9"/>
  <c r="R46" i="9"/>
  <c r="E48" i="9"/>
  <c r="F48" i="9"/>
  <c r="R48" i="9"/>
  <c r="E49" i="9"/>
  <c r="F49" i="9"/>
  <c r="O49" i="9"/>
  <c r="R49" i="9"/>
  <c r="E50" i="9"/>
  <c r="F50" i="9"/>
  <c r="P50" i="9"/>
  <c r="R50" i="9"/>
  <c r="E51" i="9"/>
  <c r="F51" i="9"/>
  <c r="P51" i="9"/>
  <c r="R51" i="9"/>
  <c r="E52" i="9"/>
  <c r="F52" i="9"/>
  <c r="R52" i="9"/>
  <c r="E60" i="9"/>
  <c r="F60" i="9"/>
  <c r="P60" i="9"/>
  <c r="T60" i="9"/>
  <c r="V60" i="9"/>
  <c r="R60" i="9"/>
  <c r="E61" i="9"/>
  <c r="F61" i="9"/>
  <c r="O61" i="9"/>
  <c r="R61" i="9"/>
  <c r="E68" i="9"/>
  <c r="F68" i="9"/>
  <c r="P68" i="9"/>
  <c r="R68" i="9"/>
  <c r="E69" i="9"/>
  <c r="F69" i="9"/>
  <c r="R69" i="9"/>
  <c r="E77" i="9"/>
  <c r="F77" i="9"/>
  <c r="R77" i="9"/>
  <c r="E78" i="9"/>
  <c r="F78" i="9"/>
  <c r="P78" i="9"/>
  <c r="G78" i="9"/>
  <c r="T78" i="9"/>
  <c r="V78" i="9"/>
  <c r="R78" i="9"/>
  <c r="E81" i="9"/>
  <c r="F81" i="9"/>
  <c r="P81" i="9"/>
  <c r="G81" i="9"/>
  <c r="T81" i="9"/>
  <c r="V81" i="9"/>
  <c r="R81" i="9"/>
  <c r="E82" i="9"/>
  <c r="F82" i="9"/>
  <c r="P82" i="9"/>
  <c r="G82" i="9"/>
  <c r="R82" i="9"/>
  <c r="E86" i="9"/>
  <c r="F86" i="9"/>
  <c r="R86" i="9"/>
  <c r="E90" i="9"/>
  <c r="F90" i="9"/>
  <c r="R90" i="9"/>
  <c r="E91" i="9"/>
  <c r="F91" i="9"/>
  <c r="R91" i="9"/>
  <c r="E93" i="9"/>
  <c r="F93" i="9"/>
  <c r="R93" i="9"/>
  <c r="E94" i="9"/>
  <c r="F94" i="9"/>
  <c r="P94" i="9"/>
  <c r="G94" i="9"/>
  <c r="R94" i="9"/>
  <c r="E95" i="9"/>
  <c r="F95" i="9"/>
  <c r="P95" i="9"/>
  <c r="R95" i="9"/>
  <c r="E96" i="9"/>
  <c r="F96" i="9"/>
  <c r="R96" i="9"/>
  <c r="E100" i="9"/>
  <c r="F100" i="9"/>
  <c r="R100" i="9"/>
  <c r="E104" i="9"/>
  <c r="F104" i="9"/>
  <c r="P104" i="9"/>
  <c r="G104" i="9"/>
  <c r="T104" i="9"/>
  <c r="V104" i="9"/>
  <c r="R104" i="9"/>
  <c r="E108" i="9"/>
  <c r="F108" i="9"/>
  <c r="R108" i="9"/>
  <c r="E109" i="9"/>
  <c r="F109" i="9"/>
  <c r="R109" i="9"/>
  <c r="E110" i="9"/>
  <c r="F110" i="9"/>
  <c r="R110" i="9"/>
  <c r="E115" i="9"/>
  <c r="F115" i="9"/>
  <c r="P115" i="9"/>
  <c r="G115" i="9"/>
  <c r="T115" i="9"/>
  <c r="V115" i="9"/>
  <c r="R115" i="9"/>
  <c r="E116" i="9"/>
  <c r="F116" i="9"/>
  <c r="P116" i="9"/>
  <c r="R116" i="9"/>
  <c r="E120" i="9"/>
  <c r="F120" i="9"/>
  <c r="R120" i="9"/>
  <c r="E121" i="9"/>
  <c r="F121" i="9"/>
  <c r="R121" i="9"/>
  <c r="E123" i="9"/>
  <c r="F123" i="9"/>
  <c r="P123" i="9"/>
  <c r="G123" i="9"/>
  <c r="T123" i="9"/>
  <c r="V123" i="9"/>
  <c r="R123" i="9"/>
  <c r="E124" i="9"/>
  <c r="F124" i="9"/>
  <c r="R124" i="9"/>
  <c r="E126" i="9"/>
  <c r="F126" i="9"/>
  <c r="R126" i="9"/>
  <c r="E127" i="9"/>
  <c r="F127" i="9"/>
  <c r="R127" i="9"/>
  <c r="E130" i="9"/>
  <c r="F130" i="9"/>
  <c r="P130" i="9"/>
  <c r="G130" i="9"/>
  <c r="R130" i="9"/>
  <c r="E132" i="9"/>
  <c r="F132" i="9"/>
  <c r="P132" i="9"/>
  <c r="R132" i="9"/>
  <c r="E134" i="9"/>
  <c r="F134" i="9"/>
  <c r="R134" i="9"/>
  <c r="E135" i="9"/>
  <c r="F135" i="9"/>
  <c r="R135" i="9"/>
  <c r="E136" i="9"/>
  <c r="F136" i="9"/>
  <c r="P136" i="9"/>
  <c r="G136" i="9"/>
  <c r="T136" i="9"/>
  <c r="V136" i="9"/>
  <c r="R136" i="9"/>
  <c r="E138" i="9"/>
  <c r="F138" i="9"/>
  <c r="R138" i="9"/>
  <c r="E142" i="9"/>
  <c r="F142" i="9"/>
  <c r="R142" i="9"/>
  <c r="Y17" i="9"/>
  <c r="Y18" i="9"/>
  <c r="Y19" i="9"/>
  <c r="Y20" i="9"/>
  <c r="Q21" i="9"/>
  <c r="Y21" i="9"/>
  <c r="Q22" i="9"/>
  <c r="Y22" i="9"/>
  <c r="E23" i="9"/>
  <c r="F23" i="9"/>
  <c r="Q23" i="9"/>
  <c r="Y23" i="9"/>
  <c r="E24" i="9"/>
  <c r="F24" i="9"/>
  <c r="P24" i="9"/>
  <c r="O24" i="9"/>
  <c r="Q24" i="9"/>
  <c r="W24" i="9"/>
  <c r="Y24" i="9"/>
  <c r="E25" i="9"/>
  <c r="F25" i="9"/>
  <c r="Q25" i="9"/>
  <c r="Y25" i="9"/>
  <c r="E26" i="9"/>
  <c r="F26" i="9"/>
  <c r="P26" i="9"/>
  <c r="O26" i="9"/>
  <c r="Q26" i="9"/>
  <c r="Y26" i="9"/>
  <c r="E27" i="9"/>
  <c r="F27" i="9"/>
  <c r="Q27" i="9"/>
  <c r="Y27" i="9"/>
  <c r="E28" i="9"/>
  <c r="F28" i="9"/>
  <c r="P28" i="9"/>
  <c r="O28" i="9"/>
  <c r="Q28" i="9"/>
  <c r="W28" i="9"/>
  <c r="Y28" i="9"/>
  <c r="H29" i="9"/>
  <c r="Q29" i="9"/>
  <c r="Y29" i="9"/>
  <c r="O30" i="9"/>
  <c r="Q30" i="9"/>
  <c r="Y30" i="9"/>
  <c r="E31" i="9"/>
  <c r="F31" i="9"/>
  <c r="P31" i="9"/>
  <c r="Q31" i="9"/>
  <c r="Y31" i="9"/>
  <c r="Q32" i="9"/>
  <c r="Y32" i="9"/>
  <c r="Q33" i="9"/>
  <c r="Y33" i="9"/>
  <c r="O34" i="9"/>
  <c r="Q34" i="9"/>
  <c r="Y34" i="9"/>
  <c r="Q35" i="9"/>
  <c r="Y35" i="9"/>
  <c r="O36" i="9"/>
  <c r="Q36" i="9"/>
  <c r="Y36" i="9"/>
  <c r="Q37" i="9"/>
  <c r="Y37" i="9"/>
  <c r="O38" i="9"/>
  <c r="Q38" i="9"/>
  <c r="Y38" i="9"/>
  <c r="Q39" i="9"/>
  <c r="Y39" i="9"/>
  <c r="Q40" i="9"/>
  <c r="Y40" i="9"/>
  <c r="Q41" i="9"/>
  <c r="Y41" i="9"/>
  <c r="Q42" i="9"/>
  <c r="Y42" i="9"/>
  <c r="J43" i="9"/>
  <c r="O43" i="9"/>
  <c r="Q43" i="9"/>
  <c r="Y43" i="9"/>
  <c r="O44" i="9"/>
  <c r="Q44" i="9"/>
  <c r="Y44" i="9"/>
  <c r="Q45" i="9"/>
  <c r="Y45" i="9"/>
  <c r="J46" i="9"/>
  <c r="O46" i="9"/>
  <c r="Q46" i="9"/>
  <c r="Y46" i="9"/>
  <c r="J47" i="9"/>
  <c r="Q47" i="9"/>
  <c r="Y47" i="9"/>
  <c r="O48" i="9"/>
  <c r="Q48" i="9"/>
  <c r="Y48" i="9"/>
  <c r="Q49" i="9"/>
  <c r="Y49" i="9"/>
  <c r="O50" i="9"/>
  <c r="Q50" i="9"/>
  <c r="Y50" i="9"/>
  <c r="Q51" i="9"/>
  <c r="Y51" i="9"/>
  <c r="Q52" i="9"/>
  <c r="Y52" i="9"/>
  <c r="Q53" i="9"/>
  <c r="Y53" i="9"/>
  <c r="Q54" i="9"/>
  <c r="Y54" i="9"/>
  <c r="E55" i="9"/>
  <c r="F55" i="9"/>
  <c r="P55" i="9"/>
  <c r="Q55" i="9"/>
  <c r="R55" i="9"/>
  <c r="Y55" i="9"/>
  <c r="I56" i="9"/>
  <c r="Q56" i="9"/>
  <c r="Y56" i="9"/>
  <c r="E57" i="9"/>
  <c r="F57" i="9"/>
  <c r="P57" i="9"/>
  <c r="O57" i="9"/>
  <c r="Q57" i="9"/>
  <c r="Y57" i="9"/>
  <c r="E58" i="9"/>
  <c r="F58" i="9"/>
  <c r="P58" i="9"/>
  <c r="Q58" i="9"/>
  <c r="Y58" i="9"/>
  <c r="Q59" i="9"/>
  <c r="Y59" i="9"/>
  <c r="O60" i="9"/>
  <c r="Q60" i="9"/>
  <c r="Y60" i="9"/>
  <c r="Q61" i="9"/>
  <c r="Y61" i="9"/>
  <c r="Q62" i="9"/>
  <c r="Y62" i="9"/>
  <c r="E63" i="9"/>
  <c r="F63" i="9"/>
  <c r="O63" i="9"/>
  <c r="Q63" i="9"/>
  <c r="R63" i="9"/>
  <c r="Y63" i="9"/>
  <c r="Q64" i="9"/>
  <c r="Y64" i="9"/>
  <c r="E65" i="9"/>
  <c r="F65" i="9"/>
  <c r="Q65" i="9"/>
  <c r="Y65" i="9"/>
  <c r="E66" i="9"/>
  <c r="F66" i="9"/>
  <c r="P66" i="9"/>
  <c r="G66" i="9"/>
  <c r="O66" i="9"/>
  <c r="Q66" i="9"/>
  <c r="W66" i="9"/>
  <c r="Y66" i="9"/>
  <c r="E67" i="9"/>
  <c r="F67" i="9"/>
  <c r="O67" i="9"/>
  <c r="Q67" i="9"/>
  <c r="Y67" i="9"/>
  <c r="G68" i="9"/>
  <c r="O68" i="9"/>
  <c r="Q68" i="9"/>
  <c r="Y68" i="9"/>
  <c r="O69" i="9"/>
  <c r="Q69" i="9"/>
  <c r="Y69" i="9"/>
  <c r="Q70" i="9"/>
  <c r="Y70" i="9"/>
  <c r="Q71" i="9"/>
  <c r="Y71" i="9"/>
  <c r="Q72" i="9"/>
  <c r="Y72" i="9"/>
  <c r="Q73" i="9"/>
  <c r="Y73" i="9"/>
  <c r="I74" i="9"/>
  <c r="Q74" i="9"/>
  <c r="Y74" i="9"/>
  <c r="Q75" i="9"/>
  <c r="Y75" i="9"/>
  <c r="Q76" i="9"/>
  <c r="Y76" i="9"/>
  <c r="Q77" i="9"/>
  <c r="Y77" i="9"/>
  <c r="J78" i="9"/>
  <c r="O78" i="9"/>
  <c r="Q78" i="9"/>
  <c r="Y78" i="9"/>
  <c r="Q79" i="9"/>
  <c r="Y79" i="9"/>
  <c r="Q80" i="9"/>
  <c r="Y80" i="9"/>
  <c r="J81" i="9"/>
  <c r="O81" i="9"/>
  <c r="Q81" i="9"/>
  <c r="Y81" i="9"/>
  <c r="O82" i="9"/>
  <c r="Q82" i="9"/>
  <c r="Y82" i="9"/>
  <c r="J83" i="9"/>
  <c r="Q83" i="9"/>
  <c r="Q84" i="9"/>
  <c r="E85" i="9"/>
  <c r="F85" i="9"/>
  <c r="Q85" i="9"/>
  <c r="O86" i="9"/>
  <c r="Q86" i="9"/>
  <c r="Q87" i="9"/>
  <c r="Q88" i="9"/>
  <c r="Q89" i="9"/>
  <c r="O90" i="9"/>
  <c r="Q90" i="9"/>
  <c r="Q91" i="9"/>
  <c r="E92" i="9"/>
  <c r="F92" i="9"/>
  <c r="P92" i="9"/>
  <c r="O92" i="9"/>
  <c r="Q92" i="9"/>
  <c r="Q93" i="9"/>
  <c r="O94" i="9"/>
  <c r="Q94" i="9"/>
  <c r="O95" i="9"/>
  <c r="Q95" i="9"/>
  <c r="O96" i="9"/>
  <c r="Q96" i="9"/>
  <c r="Q97" i="9"/>
  <c r="Q98" i="9"/>
  <c r="E99" i="9"/>
  <c r="F99" i="9"/>
  <c r="P99" i="9"/>
  <c r="G99" i="9"/>
  <c r="J99" i="9"/>
  <c r="O99" i="9"/>
  <c r="Q99" i="9"/>
  <c r="W99" i="9"/>
  <c r="Q100" i="9"/>
  <c r="Q101" i="9"/>
  <c r="Q102" i="9"/>
  <c r="Q103" i="9"/>
  <c r="O104" i="9"/>
  <c r="Q104" i="9"/>
  <c r="Q105" i="9"/>
  <c r="Q106" i="9"/>
  <c r="Q107" i="9"/>
  <c r="O108" i="9"/>
  <c r="Q108" i="9"/>
  <c r="Q109" i="9"/>
  <c r="Q110" i="9"/>
  <c r="Q111" i="9"/>
  <c r="E112" i="9"/>
  <c r="F112" i="9"/>
  <c r="P112" i="9"/>
  <c r="G112" i="9"/>
  <c r="Q112" i="9"/>
  <c r="R112" i="9"/>
  <c r="Q113" i="9"/>
  <c r="Q114" i="9"/>
  <c r="K115" i="9"/>
  <c r="O115" i="9"/>
  <c r="Q115" i="9"/>
  <c r="O116" i="9"/>
  <c r="Q116" i="9"/>
  <c r="Q117" i="9"/>
  <c r="Q118" i="9"/>
  <c r="Q119" i="9"/>
  <c r="Q120" i="9"/>
  <c r="O121" i="9"/>
  <c r="Q121" i="9"/>
  <c r="E122" i="9"/>
  <c r="F122" i="9"/>
  <c r="P122" i="9"/>
  <c r="O122" i="9"/>
  <c r="Q122" i="9"/>
  <c r="W122" i="9"/>
  <c r="K123" i="9"/>
  <c r="O123" i="9"/>
  <c r="Q123" i="9"/>
  <c r="Q124" i="9"/>
  <c r="K125" i="9"/>
  <c r="Q125" i="9"/>
  <c r="O126" i="9"/>
  <c r="Q126" i="9"/>
  <c r="Q127" i="9"/>
  <c r="Q128" i="9"/>
  <c r="Q129" i="9"/>
  <c r="O130" i="9"/>
  <c r="Q130" i="9"/>
  <c r="Q131" i="9"/>
  <c r="O132" i="9"/>
  <c r="Q132" i="9"/>
  <c r="Q133" i="9"/>
  <c r="O134" i="9"/>
  <c r="Q134" i="9"/>
  <c r="O135" i="9"/>
  <c r="Q135" i="9"/>
  <c r="J136" i="9"/>
  <c r="Q136" i="9"/>
  <c r="J137" i="9"/>
  <c r="Q137" i="9"/>
  <c r="O138" i="9"/>
  <c r="Q138" i="9"/>
  <c r="Q139" i="9"/>
  <c r="Q140" i="9"/>
  <c r="Q141" i="9"/>
  <c r="O142" i="9"/>
  <c r="Q142" i="9"/>
  <c r="R60" i="8"/>
  <c r="R61" i="8"/>
  <c r="E61" i="8"/>
  <c r="F61" i="8"/>
  <c r="P61" i="8"/>
  <c r="E60" i="8"/>
  <c r="F60" i="8"/>
  <c r="P60" i="8"/>
  <c r="R68" i="8"/>
  <c r="E68" i="8"/>
  <c r="F68" i="8"/>
  <c r="E66" i="8"/>
  <c r="F66" i="8"/>
  <c r="G66" i="8"/>
  <c r="E67" i="8"/>
  <c r="F67" i="8"/>
  <c r="G67" i="8"/>
  <c r="R62" i="8"/>
  <c r="E62" i="8"/>
  <c r="F62" i="8"/>
  <c r="G62" i="8"/>
  <c r="I62" i="8"/>
  <c r="R91" i="8"/>
  <c r="R94" i="8"/>
  <c r="E136" i="8"/>
  <c r="F136" i="8"/>
  <c r="G136" i="8"/>
  <c r="R137" i="8"/>
  <c r="R138" i="8"/>
  <c r="R139" i="8"/>
  <c r="R140" i="8"/>
  <c r="R141" i="8"/>
  <c r="R142" i="8"/>
  <c r="E139" i="8"/>
  <c r="F139" i="8"/>
  <c r="G139" i="8"/>
  <c r="K139" i="8"/>
  <c r="E140" i="8"/>
  <c r="F140" i="8"/>
  <c r="G140" i="8"/>
  <c r="K140" i="8"/>
  <c r="E141" i="8"/>
  <c r="F141" i="8"/>
  <c r="E142" i="8"/>
  <c r="F142" i="8"/>
  <c r="G142" i="8"/>
  <c r="K142" i="8"/>
  <c r="E138" i="8"/>
  <c r="F138" i="8"/>
  <c r="G138" i="8"/>
  <c r="K138" i="8"/>
  <c r="R136" i="8"/>
  <c r="P136" i="8"/>
  <c r="E135" i="8"/>
  <c r="F135" i="8"/>
  <c r="P135" i="8"/>
  <c r="G135" i="8"/>
  <c r="T135" i="8"/>
  <c r="R135" i="8"/>
  <c r="E22" i="8"/>
  <c r="F22" i="8"/>
  <c r="G22" i="8"/>
  <c r="T22" i="8"/>
  <c r="E21" i="8"/>
  <c r="F21" i="8"/>
  <c r="R21" i="8"/>
  <c r="U22" i="8"/>
  <c r="P22" i="8"/>
  <c r="R22" i="8"/>
  <c r="U23" i="8"/>
  <c r="V23" i="8"/>
  <c r="U24" i="8"/>
  <c r="V24" i="8"/>
  <c r="U25" i="8"/>
  <c r="V25" i="8"/>
  <c r="U26" i="8"/>
  <c r="V26" i="8"/>
  <c r="U27" i="8"/>
  <c r="V27" i="8"/>
  <c r="U28" i="8"/>
  <c r="V28" i="8"/>
  <c r="E29" i="8"/>
  <c r="F29" i="8"/>
  <c r="R29" i="8"/>
  <c r="V29" i="8"/>
  <c r="U30" i="8"/>
  <c r="E30" i="8"/>
  <c r="F30" i="8"/>
  <c r="R30" i="8"/>
  <c r="U31" i="8"/>
  <c r="V31" i="8"/>
  <c r="E32" i="8"/>
  <c r="F32" i="8"/>
  <c r="R32" i="8"/>
  <c r="V32" i="8"/>
  <c r="U33" i="8"/>
  <c r="E33" i="8"/>
  <c r="F33" i="8"/>
  <c r="P33" i="8"/>
  <c r="G33" i="8"/>
  <c r="T33" i="8"/>
  <c r="V33" i="8"/>
  <c r="R33" i="8"/>
  <c r="U34" i="8"/>
  <c r="E34" i="8"/>
  <c r="F34" i="8"/>
  <c r="P34" i="8"/>
  <c r="G34" i="8"/>
  <c r="T34" i="8"/>
  <c r="V34" i="8"/>
  <c r="R34" i="8"/>
  <c r="E35" i="8"/>
  <c r="F35" i="8"/>
  <c r="R35" i="8"/>
  <c r="V35" i="8"/>
  <c r="U36" i="8"/>
  <c r="E36" i="8"/>
  <c r="F36" i="8"/>
  <c r="P36" i="8"/>
  <c r="G36" i="8"/>
  <c r="R36" i="8"/>
  <c r="E37" i="8"/>
  <c r="F37" i="8"/>
  <c r="R37" i="8"/>
  <c r="V37" i="8"/>
  <c r="U38" i="8"/>
  <c r="E38" i="8"/>
  <c r="F38" i="8"/>
  <c r="P38" i="8"/>
  <c r="G38" i="8"/>
  <c r="T38" i="8"/>
  <c r="V38" i="8"/>
  <c r="R38" i="8"/>
  <c r="E39" i="8"/>
  <c r="F39" i="8"/>
  <c r="R39" i="8"/>
  <c r="V39" i="8"/>
  <c r="U40" i="8"/>
  <c r="E40" i="8"/>
  <c r="F40" i="8"/>
  <c r="P40" i="8"/>
  <c r="G40" i="8"/>
  <c r="T40" i="8"/>
  <c r="V40" i="8"/>
  <c r="R40" i="8"/>
  <c r="E41" i="8"/>
  <c r="F41" i="8"/>
  <c r="R41" i="8"/>
  <c r="V41" i="8"/>
  <c r="E42" i="8"/>
  <c r="F42" i="8"/>
  <c r="R42" i="8"/>
  <c r="V42" i="8"/>
  <c r="U43" i="8"/>
  <c r="E43" i="8"/>
  <c r="F43" i="8"/>
  <c r="R43" i="8"/>
  <c r="U44" i="8"/>
  <c r="E44" i="8"/>
  <c r="F44" i="8"/>
  <c r="P44" i="8"/>
  <c r="R44" i="8"/>
  <c r="E45" i="8"/>
  <c r="F45" i="8"/>
  <c r="R45" i="8"/>
  <c r="V45" i="8"/>
  <c r="U46" i="8"/>
  <c r="E46" i="8"/>
  <c r="F46" i="8"/>
  <c r="P46" i="8"/>
  <c r="G46" i="8"/>
  <c r="T46" i="8"/>
  <c r="V46" i="8"/>
  <c r="R46" i="8"/>
  <c r="E47" i="8"/>
  <c r="F47" i="8"/>
  <c r="R47" i="8"/>
  <c r="V47" i="8"/>
  <c r="U48" i="8"/>
  <c r="E48" i="8"/>
  <c r="F48" i="8"/>
  <c r="P48" i="8"/>
  <c r="R48" i="8"/>
  <c r="U49" i="8"/>
  <c r="E49" i="8"/>
  <c r="F49" i="8"/>
  <c r="P49" i="8"/>
  <c r="G49" i="8"/>
  <c r="T49" i="8"/>
  <c r="V49" i="8"/>
  <c r="R49" i="8"/>
  <c r="U50" i="8"/>
  <c r="E50" i="8"/>
  <c r="F50" i="8"/>
  <c r="P50" i="8"/>
  <c r="G50" i="8"/>
  <c r="T50" i="8"/>
  <c r="V50" i="8"/>
  <c r="R50" i="8"/>
  <c r="U51" i="8"/>
  <c r="E51" i="8"/>
  <c r="F51" i="8"/>
  <c r="R51" i="8"/>
  <c r="U52" i="8"/>
  <c r="E52" i="8"/>
  <c r="F52" i="8"/>
  <c r="P52" i="8"/>
  <c r="R52" i="8"/>
  <c r="E53" i="8"/>
  <c r="F53" i="8"/>
  <c r="R53" i="8"/>
  <c r="V53" i="8"/>
  <c r="E54" i="8"/>
  <c r="F54" i="8"/>
  <c r="R54" i="8"/>
  <c r="V54" i="8"/>
  <c r="U55" i="8"/>
  <c r="V55" i="8"/>
  <c r="E56" i="8"/>
  <c r="F56" i="8"/>
  <c r="O56" i="8"/>
  <c r="G56" i="8"/>
  <c r="S56" i="8"/>
  <c r="U56" i="8"/>
  <c r="R56" i="8"/>
  <c r="V56" i="8"/>
  <c r="U57" i="8"/>
  <c r="V57" i="8"/>
  <c r="U58" i="8"/>
  <c r="V58" i="8"/>
  <c r="E59" i="8"/>
  <c r="F59" i="8"/>
  <c r="G59" i="8"/>
  <c r="S59" i="8"/>
  <c r="R59" i="8"/>
  <c r="V59" i="8"/>
  <c r="U60" i="8"/>
  <c r="U61" i="8"/>
  <c r="O62" i="8"/>
  <c r="S62" i="8"/>
  <c r="V62" i="8"/>
  <c r="U63" i="8"/>
  <c r="V63" i="8"/>
  <c r="E64" i="8"/>
  <c r="F64" i="8"/>
  <c r="R64" i="8"/>
  <c r="V64" i="8"/>
  <c r="U65" i="8"/>
  <c r="V65" i="8"/>
  <c r="U66" i="8"/>
  <c r="U67" i="8"/>
  <c r="U68" i="8"/>
  <c r="U69" i="8"/>
  <c r="E69" i="8"/>
  <c r="F69" i="8"/>
  <c r="R69" i="8"/>
  <c r="E70" i="8"/>
  <c r="F70" i="8"/>
  <c r="R70" i="8"/>
  <c r="V70" i="8"/>
  <c r="E71" i="8"/>
  <c r="F71" i="8"/>
  <c r="G71" i="8"/>
  <c r="O71" i="8"/>
  <c r="R71" i="8"/>
  <c r="V71" i="8"/>
  <c r="E72" i="8"/>
  <c r="F72" i="8"/>
  <c r="R72" i="8"/>
  <c r="V72" i="8"/>
  <c r="E73" i="8"/>
  <c r="F73" i="8"/>
  <c r="O73" i="8"/>
  <c r="R73" i="8"/>
  <c r="V73" i="8"/>
  <c r="E74" i="8"/>
  <c r="F74" i="8"/>
  <c r="R74" i="8"/>
  <c r="V74" i="8"/>
  <c r="E75" i="8"/>
  <c r="F75" i="8"/>
  <c r="O75" i="8"/>
  <c r="R75" i="8"/>
  <c r="V75" i="8"/>
  <c r="E76" i="8"/>
  <c r="F76" i="8"/>
  <c r="R76" i="8"/>
  <c r="V76" i="8"/>
  <c r="U77" i="8"/>
  <c r="E77" i="8"/>
  <c r="F77" i="8"/>
  <c r="R77" i="8"/>
  <c r="U78" i="8"/>
  <c r="E78" i="8"/>
  <c r="F78" i="8"/>
  <c r="G78" i="8"/>
  <c r="T78" i="8"/>
  <c r="P78" i="8"/>
  <c r="R78" i="8"/>
  <c r="E79" i="8"/>
  <c r="F79" i="8"/>
  <c r="O79" i="8"/>
  <c r="R79" i="8"/>
  <c r="V79" i="8"/>
  <c r="E80" i="8"/>
  <c r="F80" i="8"/>
  <c r="O80" i="8"/>
  <c r="R80" i="8"/>
  <c r="V80" i="8"/>
  <c r="U81" i="8"/>
  <c r="E81" i="8"/>
  <c r="F81" i="8"/>
  <c r="P81" i="8"/>
  <c r="G81" i="8"/>
  <c r="R81" i="8"/>
  <c r="U82" i="8"/>
  <c r="E82" i="8"/>
  <c r="F82" i="8"/>
  <c r="P82" i="8"/>
  <c r="R82" i="8"/>
  <c r="E83" i="8"/>
  <c r="F83" i="8"/>
  <c r="O83" i="8"/>
  <c r="U83" i="8"/>
  <c r="G83" i="8"/>
  <c r="S83" i="8"/>
  <c r="R83" i="8"/>
  <c r="V83" i="8"/>
  <c r="E84" i="8"/>
  <c r="F84" i="8"/>
  <c r="O84" i="8"/>
  <c r="G84" i="8"/>
  <c r="S84" i="8"/>
  <c r="R84" i="8"/>
  <c r="U84" i="8"/>
  <c r="V84" i="8"/>
  <c r="U85" i="8"/>
  <c r="V85" i="8"/>
  <c r="U86" i="8"/>
  <c r="E86" i="8"/>
  <c r="F86" i="8"/>
  <c r="P86" i="8"/>
  <c r="R86" i="8"/>
  <c r="E87" i="8"/>
  <c r="F87" i="8"/>
  <c r="R87" i="8"/>
  <c r="V87" i="8"/>
  <c r="E88" i="8"/>
  <c r="F88" i="8"/>
  <c r="R88" i="8"/>
  <c r="V88" i="8"/>
  <c r="E89" i="8"/>
  <c r="F89" i="8"/>
  <c r="R89" i="8"/>
  <c r="V89" i="8"/>
  <c r="U90" i="8"/>
  <c r="E90" i="8"/>
  <c r="F90" i="8"/>
  <c r="P90" i="8"/>
  <c r="R90" i="8"/>
  <c r="U91" i="8"/>
  <c r="E91" i="8"/>
  <c r="F91" i="8"/>
  <c r="U92" i="8"/>
  <c r="V92" i="8"/>
  <c r="U93" i="8"/>
  <c r="E93" i="8"/>
  <c r="F93" i="8"/>
  <c r="O93" i="8"/>
  <c r="R93" i="8"/>
  <c r="U94" i="8"/>
  <c r="E94" i="8"/>
  <c r="F94" i="8"/>
  <c r="G94" i="8"/>
  <c r="T94" i="8"/>
  <c r="U95" i="8"/>
  <c r="E95" i="8"/>
  <c r="F95" i="8"/>
  <c r="R95" i="8"/>
  <c r="U96" i="8"/>
  <c r="E96" i="8"/>
  <c r="F96" i="8"/>
  <c r="R96" i="8"/>
  <c r="E97" i="8"/>
  <c r="F97" i="8"/>
  <c r="R97" i="8"/>
  <c r="V97" i="8"/>
  <c r="E98" i="8"/>
  <c r="F98" i="8"/>
  <c r="R98" i="8"/>
  <c r="V98" i="8"/>
  <c r="U99" i="8"/>
  <c r="V99" i="8"/>
  <c r="U100" i="8"/>
  <c r="E100" i="8"/>
  <c r="F100" i="8"/>
  <c r="P100" i="8"/>
  <c r="G100" i="8"/>
  <c r="T100" i="8"/>
  <c r="V100" i="8"/>
  <c r="R100" i="8"/>
  <c r="E101" i="8"/>
  <c r="F101" i="8"/>
  <c r="P101" i="8"/>
  <c r="R101" i="8"/>
  <c r="V101" i="8"/>
  <c r="E102" i="8"/>
  <c r="F102" i="8"/>
  <c r="R102" i="8"/>
  <c r="V102" i="8"/>
  <c r="E103" i="8"/>
  <c r="F103" i="8"/>
  <c r="R103" i="8"/>
  <c r="V103" i="8"/>
  <c r="U104" i="8"/>
  <c r="E104" i="8"/>
  <c r="F104" i="8"/>
  <c r="P104" i="8"/>
  <c r="V104" i="8"/>
  <c r="G104" i="8"/>
  <c r="T104" i="8"/>
  <c r="R104" i="8"/>
  <c r="E105" i="8"/>
  <c r="F105" i="8"/>
  <c r="R105" i="8"/>
  <c r="V105" i="8"/>
  <c r="E106" i="8"/>
  <c r="F106" i="8"/>
  <c r="R106" i="8"/>
  <c r="V106" i="8"/>
  <c r="E107" i="8"/>
  <c r="F107" i="8"/>
  <c r="R107" i="8"/>
  <c r="V107" i="8"/>
  <c r="U108" i="8"/>
  <c r="E108" i="8"/>
  <c r="F108" i="8"/>
  <c r="P108" i="8"/>
  <c r="R108" i="8"/>
  <c r="U109" i="8"/>
  <c r="E109" i="8"/>
  <c r="F109" i="8"/>
  <c r="P109" i="8"/>
  <c r="R109" i="8"/>
  <c r="U110" i="8"/>
  <c r="E110" i="8"/>
  <c r="F110" i="8"/>
  <c r="P110" i="8"/>
  <c r="G110" i="8"/>
  <c r="T110" i="8"/>
  <c r="V110" i="8"/>
  <c r="R110" i="8"/>
  <c r="E111" i="8"/>
  <c r="F111" i="8"/>
  <c r="R111" i="8"/>
  <c r="V111" i="8"/>
  <c r="U112" i="8"/>
  <c r="V112" i="8"/>
  <c r="E113" i="8"/>
  <c r="F113" i="8"/>
  <c r="R113" i="8"/>
  <c r="V113" i="8"/>
  <c r="E114" i="8"/>
  <c r="F114" i="8"/>
  <c r="R114" i="8"/>
  <c r="V114" i="8"/>
  <c r="U115" i="8"/>
  <c r="E115" i="8"/>
  <c r="F115" i="8"/>
  <c r="P115" i="8"/>
  <c r="R115" i="8"/>
  <c r="G115" i="8"/>
  <c r="U116" i="8"/>
  <c r="E116" i="8"/>
  <c r="F116" i="8"/>
  <c r="P116" i="8"/>
  <c r="R116" i="8"/>
  <c r="E117" i="8"/>
  <c r="F117" i="8"/>
  <c r="R117" i="8"/>
  <c r="V117" i="8"/>
  <c r="E118" i="8"/>
  <c r="F118" i="8"/>
  <c r="R118" i="8"/>
  <c r="V118" i="8"/>
  <c r="E119" i="8"/>
  <c r="F119" i="8"/>
  <c r="R119" i="8"/>
  <c r="V119" i="8"/>
  <c r="U120" i="8"/>
  <c r="E120" i="8"/>
  <c r="F120" i="8"/>
  <c r="P120" i="8"/>
  <c r="R120" i="8"/>
  <c r="G120" i="8"/>
  <c r="T120" i="8"/>
  <c r="U121" i="8"/>
  <c r="E121" i="8"/>
  <c r="F121" i="8"/>
  <c r="P121" i="8"/>
  <c r="R121" i="8"/>
  <c r="U122" i="8"/>
  <c r="V122" i="8"/>
  <c r="U123" i="8"/>
  <c r="E123" i="8"/>
  <c r="F123" i="8"/>
  <c r="G123" i="8"/>
  <c r="T123" i="8"/>
  <c r="R123" i="8"/>
  <c r="U124" i="8"/>
  <c r="E124" i="8"/>
  <c r="F124" i="8"/>
  <c r="G124" i="8"/>
  <c r="T124" i="8"/>
  <c r="R124" i="8"/>
  <c r="E125" i="8"/>
  <c r="F125" i="8"/>
  <c r="P125" i="8"/>
  <c r="R125" i="8"/>
  <c r="V125" i="8"/>
  <c r="U126" i="8"/>
  <c r="E126" i="8"/>
  <c r="F126" i="8"/>
  <c r="G126" i="8"/>
  <c r="T126" i="8"/>
  <c r="P126" i="8"/>
  <c r="R126" i="8"/>
  <c r="U127" i="8"/>
  <c r="E127" i="8"/>
  <c r="F127" i="8"/>
  <c r="G127" i="8"/>
  <c r="T127" i="8"/>
  <c r="R127" i="8"/>
  <c r="E128" i="8"/>
  <c r="F128" i="8"/>
  <c r="R128" i="8"/>
  <c r="V128" i="8"/>
  <c r="E129" i="8"/>
  <c r="F129" i="8"/>
  <c r="R129" i="8"/>
  <c r="V129" i="8"/>
  <c r="U130" i="8"/>
  <c r="E130" i="8"/>
  <c r="F130" i="8"/>
  <c r="G130" i="8"/>
  <c r="T130" i="8"/>
  <c r="P130" i="8"/>
  <c r="R130" i="8"/>
  <c r="E131" i="8"/>
  <c r="F131" i="8"/>
  <c r="R131" i="8"/>
  <c r="V131" i="8"/>
  <c r="U132" i="8"/>
  <c r="E132" i="8"/>
  <c r="F132" i="8"/>
  <c r="G132" i="8"/>
  <c r="T132" i="8"/>
  <c r="R132" i="8"/>
  <c r="E133" i="8"/>
  <c r="F133" i="8"/>
  <c r="O133" i="8"/>
  <c r="G133" i="8"/>
  <c r="S133" i="8"/>
  <c r="U133" i="8"/>
  <c r="R133" i="8"/>
  <c r="V133" i="8"/>
  <c r="U134" i="8"/>
  <c r="E134" i="8"/>
  <c r="F134" i="8"/>
  <c r="G134" i="8"/>
  <c r="T134" i="8"/>
  <c r="R134" i="8"/>
  <c r="U135" i="8"/>
  <c r="U136" i="8"/>
  <c r="E137" i="8"/>
  <c r="F137" i="8"/>
  <c r="V137" i="8"/>
  <c r="U138" i="8"/>
  <c r="P138" i="8"/>
  <c r="T138" i="8"/>
  <c r="V138" i="8"/>
  <c r="O139" i="8"/>
  <c r="S139" i="8"/>
  <c r="U139" i="8"/>
  <c r="V139" i="8"/>
  <c r="O140" i="8"/>
  <c r="S140" i="8"/>
  <c r="U140" i="8"/>
  <c r="V140" i="8"/>
  <c r="V141" i="8"/>
  <c r="U142" i="8"/>
  <c r="P142" i="8"/>
  <c r="T142" i="8"/>
  <c r="V142" i="8"/>
  <c r="V21" i="8"/>
  <c r="R112" i="8"/>
  <c r="R63" i="8"/>
  <c r="R55" i="8"/>
  <c r="Y2" i="8"/>
  <c r="Z2" i="8"/>
  <c r="Y3" i="8"/>
  <c r="Z3" i="8"/>
  <c r="Y4" i="8"/>
  <c r="Z4" i="8"/>
  <c r="Y5" i="8"/>
  <c r="Z5" i="8"/>
  <c r="Y6" i="8"/>
  <c r="Z6" i="8"/>
  <c r="Y7" i="8"/>
  <c r="Z7" i="8"/>
  <c r="U8" i="8"/>
  <c r="Y8" i="8"/>
  <c r="Z8" i="8"/>
  <c r="U9" i="8"/>
  <c r="Y9" i="8"/>
  <c r="Z9" i="8"/>
  <c r="Y10" i="8"/>
  <c r="Z10" i="8"/>
  <c r="E85" i="8"/>
  <c r="F85" i="8"/>
  <c r="E92" i="8"/>
  <c r="F92" i="8"/>
  <c r="E99" i="8"/>
  <c r="F99" i="8"/>
  <c r="O99" i="8"/>
  <c r="E112" i="8"/>
  <c r="F112" i="8"/>
  <c r="P112" i="8"/>
  <c r="E122" i="8"/>
  <c r="F122" i="8"/>
  <c r="Y11" i="8"/>
  <c r="Z11" i="8"/>
  <c r="Y12" i="8"/>
  <c r="Z12" i="8"/>
  <c r="Y13" i="8"/>
  <c r="Z13" i="8"/>
  <c r="Y14" i="8"/>
  <c r="Z14" i="8"/>
  <c r="E23" i="8"/>
  <c r="F23" i="8"/>
  <c r="O23" i="8"/>
  <c r="E24" i="8"/>
  <c r="F24" i="8"/>
  <c r="E25" i="8"/>
  <c r="F25" i="8"/>
  <c r="P25" i="8"/>
  <c r="E26" i="8"/>
  <c r="F26" i="8"/>
  <c r="P26" i="8"/>
  <c r="E27" i="8"/>
  <c r="F27" i="8"/>
  <c r="O27" i="8"/>
  <c r="E28" i="8"/>
  <c r="F28" i="8"/>
  <c r="E31" i="8"/>
  <c r="F31" i="8"/>
  <c r="E55" i="8"/>
  <c r="F55" i="8"/>
  <c r="E57" i="8"/>
  <c r="F57" i="8"/>
  <c r="O57" i="8"/>
  <c r="E58" i="8"/>
  <c r="F58" i="8"/>
  <c r="E63" i="8"/>
  <c r="F63" i="8"/>
  <c r="E65" i="8"/>
  <c r="F65" i="8"/>
  <c r="Y15" i="8"/>
  <c r="Z15" i="8"/>
  <c r="Y16" i="8"/>
  <c r="Z16" i="8"/>
  <c r="C17" i="8"/>
  <c r="Y17" i="8"/>
  <c r="Z17" i="8"/>
  <c r="Y18" i="8"/>
  <c r="Z18" i="8"/>
  <c r="Y19" i="8"/>
  <c r="Z19" i="8"/>
  <c r="Y20" i="8"/>
  <c r="Z20" i="8"/>
  <c r="P21" i="8"/>
  <c r="Q21" i="8"/>
  <c r="Y21" i="8"/>
  <c r="Z21" i="8"/>
  <c r="H22" i="8"/>
  <c r="O22" i="8"/>
  <c r="Q22" i="8"/>
  <c r="Y22" i="8"/>
  <c r="Z22" i="8"/>
  <c r="Q23" i="8"/>
  <c r="Y23" i="8"/>
  <c r="Z23" i="8"/>
  <c r="P24" i="8"/>
  <c r="Q24" i="8"/>
  <c r="Y24" i="8"/>
  <c r="Z24" i="8"/>
  <c r="O25" i="8"/>
  <c r="Q25" i="8"/>
  <c r="W25" i="8"/>
  <c r="Y25" i="8"/>
  <c r="Z25" i="8"/>
  <c r="O26" i="8"/>
  <c r="Q26" i="8"/>
  <c r="W26" i="8"/>
  <c r="Y26" i="8"/>
  <c r="Z26" i="8"/>
  <c r="Q27" i="8"/>
  <c r="Y27" i="8"/>
  <c r="Z27" i="8"/>
  <c r="P28" i="8"/>
  <c r="Q28" i="8"/>
  <c r="Y28" i="8"/>
  <c r="Z28" i="8"/>
  <c r="Q29" i="8"/>
  <c r="Y29" i="8"/>
  <c r="Z29" i="8"/>
  <c r="O30" i="8"/>
  <c r="Q30" i="8"/>
  <c r="Y30" i="8"/>
  <c r="Z30" i="8"/>
  <c r="P31" i="8"/>
  <c r="Q31" i="8"/>
  <c r="Y31" i="8"/>
  <c r="Z31" i="8"/>
  <c r="Q32" i="8"/>
  <c r="Y32" i="8"/>
  <c r="Z32" i="8"/>
  <c r="I33" i="8"/>
  <c r="O33" i="8"/>
  <c r="Q33" i="8"/>
  <c r="Y33" i="8"/>
  <c r="Z33" i="8"/>
  <c r="J34" i="8"/>
  <c r="O34" i="8"/>
  <c r="Q34" i="8"/>
  <c r="Y34" i="8"/>
  <c r="Z34" i="8"/>
  <c r="P35" i="8"/>
  <c r="Q35" i="8"/>
  <c r="Y35" i="8"/>
  <c r="Z35" i="8"/>
  <c r="O36" i="8"/>
  <c r="Q36" i="8"/>
  <c r="Y36" i="8"/>
  <c r="Z36" i="8"/>
  <c r="P37" i="8"/>
  <c r="Q37" i="8"/>
  <c r="Y37" i="8"/>
  <c r="Z37" i="8"/>
  <c r="J38" i="8"/>
  <c r="O38" i="8"/>
  <c r="Q38" i="8"/>
  <c r="Y38" i="8"/>
  <c r="Z38" i="8"/>
  <c r="Q39" i="8"/>
  <c r="Y39" i="8"/>
  <c r="Z39" i="8"/>
  <c r="I40" i="8"/>
  <c r="O40" i="8"/>
  <c r="Q40" i="8"/>
  <c r="Y40" i="8"/>
  <c r="Z40" i="8"/>
  <c r="Q41" i="8"/>
  <c r="Y41" i="8"/>
  <c r="Z41" i="8"/>
  <c r="Q42" i="8"/>
  <c r="Y42" i="8"/>
  <c r="Z42" i="8"/>
  <c r="O43" i="8"/>
  <c r="Q43" i="8"/>
  <c r="Y43" i="8"/>
  <c r="Z43" i="8"/>
  <c r="O44" i="8"/>
  <c r="Q44" i="8"/>
  <c r="Y44" i="8"/>
  <c r="Z44" i="8"/>
  <c r="Q45" i="8"/>
  <c r="Y45" i="8"/>
  <c r="Z45" i="8"/>
  <c r="J46" i="8"/>
  <c r="O46" i="8"/>
  <c r="Q46" i="8"/>
  <c r="Y46" i="8"/>
  <c r="Z46" i="8"/>
  <c r="Q47" i="8"/>
  <c r="Y47" i="8"/>
  <c r="Z47" i="8"/>
  <c r="O48" i="8"/>
  <c r="Q48" i="8"/>
  <c r="Y48" i="8"/>
  <c r="Z48" i="8"/>
  <c r="J49" i="8"/>
  <c r="O49" i="8"/>
  <c r="Q49" i="8"/>
  <c r="Y49" i="8"/>
  <c r="Z49" i="8"/>
  <c r="J50" i="8"/>
  <c r="O50" i="8"/>
  <c r="Q50" i="8"/>
  <c r="Y50" i="8"/>
  <c r="Z50" i="8"/>
  <c r="Q51" i="8"/>
  <c r="Y51" i="8"/>
  <c r="Z51" i="8"/>
  <c r="O52" i="8"/>
  <c r="Q52" i="8"/>
  <c r="Y52" i="8"/>
  <c r="Z52" i="8"/>
  <c r="Q53" i="8"/>
  <c r="Y53" i="8"/>
  <c r="Z53" i="8"/>
  <c r="Q54" i="8"/>
  <c r="Y54" i="8"/>
  <c r="Z54" i="8"/>
  <c r="G55" i="8"/>
  <c r="I55" i="8"/>
  <c r="O55" i="8"/>
  <c r="P55" i="8"/>
  <c r="Q55" i="8"/>
  <c r="Y55" i="8"/>
  <c r="Z55" i="8"/>
  <c r="I56" i="8"/>
  <c r="P56" i="8"/>
  <c r="Q56" i="8"/>
  <c r="Y56" i="8"/>
  <c r="Z56" i="8"/>
  <c r="P57" i="8"/>
  <c r="Q57" i="8"/>
  <c r="Y57" i="8"/>
  <c r="Z57" i="8"/>
  <c r="Q58" i="8"/>
  <c r="Y58" i="8"/>
  <c r="Z58" i="8"/>
  <c r="Q59" i="8"/>
  <c r="Y59" i="8"/>
  <c r="Z59" i="8"/>
  <c r="O60" i="8"/>
  <c r="Q60" i="8"/>
  <c r="Y60" i="8"/>
  <c r="Z60" i="8"/>
  <c r="O61" i="8"/>
  <c r="Q61" i="8"/>
  <c r="Y61" i="8"/>
  <c r="Z61" i="8"/>
  <c r="P62" i="8"/>
  <c r="Q62" i="8"/>
  <c r="Y62" i="8"/>
  <c r="Z62" i="8"/>
  <c r="Q63" i="8"/>
  <c r="Y63" i="8"/>
  <c r="Z63" i="8"/>
  <c r="P64" i="8"/>
  <c r="Q64" i="8"/>
  <c r="Y64" i="8"/>
  <c r="Z64" i="8"/>
  <c r="O65" i="8"/>
  <c r="P65" i="8"/>
  <c r="Q65" i="8"/>
  <c r="W65" i="8"/>
  <c r="Y65" i="8"/>
  <c r="Z65" i="8"/>
  <c r="O66" i="8"/>
  <c r="P66" i="8"/>
  <c r="Q66" i="8"/>
  <c r="W66" i="8"/>
  <c r="Y66" i="8"/>
  <c r="Z66" i="8"/>
  <c r="O67" i="8"/>
  <c r="P67" i="8"/>
  <c r="Q67" i="8"/>
  <c r="W67" i="8"/>
  <c r="Y67" i="8"/>
  <c r="Z67" i="8"/>
  <c r="O68" i="8"/>
  <c r="Q68" i="8"/>
  <c r="Y68" i="8"/>
  <c r="Z68" i="8"/>
  <c r="O69" i="8"/>
  <c r="Q69" i="8"/>
  <c r="Y69" i="8"/>
  <c r="Z69" i="8"/>
  <c r="Q70" i="8"/>
  <c r="Y70" i="8"/>
  <c r="Z70" i="8"/>
  <c r="P71" i="8"/>
  <c r="Q71" i="8"/>
  <c r="Y71" i="8"/>
  <c r="Z71" i="8"/>
  <c r="Q72" i="8"/>
  <c r="Y72" i="8"/>
  <c r="Z72" i="8"/>
  <c r="Q73" i="8"/>
  <c r="Y73" i="8"/>
  <c r="Z73" i="8"/>
  <c r="Q74" i="8"/>
  <c r="Y74" i="8"/>
  <c r="Z74" i="8"/>
  <c r="Q75" i="8"/>
  <c r="Y75" i="8"/>
  <c r="Z75" i="8"/>
  <c r="Q76" i="8"/>
  <c r="Y76" i="8"/>
  <c r="Z76" i="8"/>
  <c r="O77" i="8"/>
  <c r="Q77" i="8"/>
  <c r="Y77" i="8"/>
  <c r="Z77" i="8"/>
  <c r="J78" i="8"/>
  <c r="Q78" i="8"/>
  <c r="Y78" i="8"/>
  <c r="Z78" i="8"/>
  <c r="P79" i="8"/>
  <c r="Q79" i="8"/>
  <c r="Y79" i="8"/>
  <c r="Z79" i="8"/>
  <c r="P80" i="8"/>
  <c r="Q80" i="8"/>
  <c r="Y80" i="8"/>
  <c r="Z80" i="8"/>
  <c r="O81" i="8"/>
  <c r="Q81" i="8"/>
  <c r="Y81" i="8"/>
  <c r="Z81" i="8"/>
  <c r="O82" i="8"/>
  <c r="Q82" i="8"/>
  <c r="Y82" i="8"/>
  <c r="Z82" i="8"/>
  <c r="J83" i="8"/>
  <c r="P83" i="8"/>
  <c r="Q83" i="8"/>
  <c r="J84" i="8"/>
  <c r="P84" i="8"/>
  <c r="Q84" i="8"/>
  <c r="G85" i="8"/>
  <c r="I85" i="8"/>
  <c r="O85" i="8"/>
  <c r="P85" i="8"/>
  <c r="Q85" i="8"/>
  <c r="W85" i="8"/>
  <c r="O86" i="8"/>
  <c r="Q86" i="8"/>
  <c r="P87" i="8"/>
  <c r="Q87" i="8"/>
  <c r="P88" i="8"/>
  <c r="Q88" i="8"/>
  <c r="P89" i="8"/>
  <c r="Q89" i="8"/>
  <c r="O90" i="8"/>
  <c r="Q90" i="8"/>
  <c r="Q91" i="8"/>
  <c r="O92" i="8"/>
  <c r="P92" i="8"/>
  <c r="Q92" i="8"/>
  <c r="W92" i="8"/>
  <c r="Q93" i="8"/>
  <c r="I94" i="8"/>
  <c r="O94" i="8"/>
  <c r="Q94" i="8"/>
  <c r="O95" i="8"/>
  <c r="Q95" i="8"/>
  <c r="Q96" i="8"/>
  <c r="P97" i="8"/>
  <c r="Q97" i="8"/>
  <c r="P98" i="8"/>
  <c r="Q98" i="8"/>
  <c r="Q99" i="8"/>
  <c r="J100" i="8"/>
  <c r="O100" i="8"/>
  <c r="Q100" i="8"/>
  <c r="Q101" i="8"/>
  <c r="P102" i="8"/>
  <c r="Q102" i="8"/>
  <c r="Q103" i="8"/>
  <c r="J104" i="8"/>
  <c r="O104" i="8"/>
  <c r="Q104" i="8"/>
  <c r="P105" i="8"/>
  <c r="Q105" i="8"/>
  <c r="P106" i="8"/>
  <c r="Q106" i="8"/>
  <c r="P107" i="8"/>
  <c r="Q107" i="8"/>
  <c r="O108" i="8"/>
  <c r="Q108" i="8"/>
  <c r="O109" i="8"/>
  <c r="Q109" i="8"/>
  <c r="J110" i="8"/>
  <c r="O110" i="8"/>
  <c r="Q110" i="8"/>
  <c r="Q111" i="8"/>
  <c r="G112" i="8"/>
  <c r="O112" i="8"/>
  <c r="Q112" i="8"/>
  <c r="P113" i="8"/>
  <c r="Q113" i="8"/>
  <c r="P114" i="8"/>
  <c r="Q114" i="8"/>
  <c r="O115" i="8"/>
  <c r="Q115" i="8"/>
  <c r="O116" i="8"/>
  <c r="Q116" i="8"/>
  <c r="P117" i="8"/>
  <c r="Q117" i="8"/>
  <c r="P118" i="8"/>
  <c r="Q118" i="8"/>
  <c r="Q119" i="8"/>
  <c r="K120" i="8"/>
  <c r="O120" i="8"/>
  <c r="Q120" i="8"/>
  <c r="O121" i="8"/>
  <c r="Q121" i="8"/>
  <c r="O122" i="8"/>
  <c r="P122" i="8"/>
  <c r="Q122" i="8"/>
  <c r="W122" i="8"/>
  <c r="K123" i="8"/>
  <c r="O123" i="8"/>
  <c r="Q123" i="8"/>
  <c r="J124" i="8"/>
  <c r="Q124" i="8"/>
  <c r="Q125" i="8"/>
  <c r="J126" i="8"/>
  <c r="O126" i="8"/>
  <c r="Q126" i="8"/>
  <c r="O127" i="8"/>
  <c r="Q127" i="8"/>
  <c r="P128" i="8"/>
  <c r="Q128" i="8"/>
  <c r="P129" i="8"/>
  <c r="Q129" i="8"/>
  <c r="K130" i="8"/>
  <c r="O130" i="8"/>
  <c r="Q130" i="8"/>
  <c r="P131" i="8"/>
  <c r="Q131" i="8"/>
  <c r="K132" i="8"/>
  <c r="O132" i="8"/>
  <c r="Q132" i="8"/>
  <c r="J133" i="8"/>
  <c r="Q133" i="8"/>
  <c r="J134" i="8"/>
  <c r="O134" i="8"/>
  <c r="Q134" i="8"/>
  <c r="J135" i="8"/>
  <c r="O135" i="8"/>
  <c r="Q135" i="8"/>
  <c r="O136" i="8"/>
  <c r="Q136" i="8"/>
  <c r="P137" i="8"/>
  <c r="Q137" i="8"/>
  <c r="O138" i="8"/>
  <c r="Q138" i="8"/>
  <c r="P139" i="8"/>
  <c r="Q139" i="8"/>
  <c r="P140" i="8"/>
  <c r="Q140" i="8"/>
  <c r="P141" i="8"/>
  <c r="Q141" i="8"/>
  <c r="O142" i="8"/>
  <c r="Q142" i="8"/>
  <c r="C7" i="1"/>
  <c r="E128" i="1"/>
  <c r="C8" i="1"/>
  <c r="E142" i="1"/>
  <c r="F142" i="1"/>
  <c r="G142" i="1"/>
  <c r="S142" i="1"/>
  <c r="Q142" i="1"/>
  <c r="E127" i="1"/>
  <c r="F127" i="1"/>
  <c r="E130" i="1"/>
  <c r="F130" i="1"/>
  <c r="G130" i="1"/>
  <c r="S130" i="1"/>
  <c r="E132" i="1"/>
  <c r="F132" i="1"/>
  <c r="E134" i="1"/>
  <c r="F134" i="1"/>
  <c r="G134" i="1"/>
  <c r="S134" i="1"/>
  <c r="E135" i="1"/>
  <c r="F135" i="1"/>
  <c r="F128" i="1"/>
  <c r="E131" i="1"/>
  <c r="F131" i="1"/>
  <c r="G131" i="1"/>
  <c r="R131" i="1"/>
  <c r="E136" i="1"/>
  <c r="F136" i="1"/>
  <c r="E139" i="1"/>
  <c r="F139" i="1"/>
  <c r="G139" i="1"/>
  <c r="R139" i="1"/>
  <c r="E140" i="1"/>
  <c r="F140" i="1"/>
  <c r="E141" i="1"/>
  <c r="F141" i="1"/>
  <c r="G141" i="1"/>
  <c r="R141" i="1"/>
  <c r="D14" i="1"/>
  <c r="D13" i="1"/>
  <c r="E78" i="1"/>
  <c r="F78" i="1"/>
  <c r="E81" i="1"/>
  <c r="F81" i="1"/>
  <c r="E82" i="1"/>
  <c r="F82" i="1"/>
  <c r="E86" i="1"/>
  <c r="F86" i="1"/>
  <c r="G86" i="1"/>
  <c r="S86" i="1"/>
  <c r="E90" i="1"/>
  <c r="F90" i="1"/>
  <c r="E91" i="1"/>
  <c r="F91" i="1"/>
  <c r="G91" i="1"/>
  <c r="S91" i="1"/>
  <c r="E95" i="1"/>
  <c r="F95" i="1"/>
  <c r="E96" i="1"/>
  <c r="F96" i="1"/>
  <c r="E100" i="1"/>
  <c r="F100" i="1"/>
  <c r="E104" i="1"/>
  <c r="F104" i="1"/>
  <c r="G104" i="1"/>
  <c r="S104" i="1"/>
  <c r="E108" i="1"/>
  <c r="F108" i="1"/>
  <c r="E109" i="1"/>
  <c r="F109" i="1"/>
  <c r="G109" i="1"/>
  <c r="S109" i="1"/>
  <c r="E116" i="1"/>
  <c r="F116" i="1"/>
  <c r="E120" i="1"/>
  <c r="F120" i="1"/>
  <c r="E121" i="1"/>
  <c r="F121" i="1"/>
  <c r="E123" i="1"/>
  <c r="F123" i="1"/>
  <c r="G123" i="1"/>
  <c r="S123" i="1"/>
  <c r="E124" i="1"/>
  <c r="F124" i="1"/>
  <c r="E126" i="1"/>
  <c r="F126" i="1"/>
  <c r="G126" i="1"/>
  <c r="S126" i="1"/>
  <c r="E79" i="1"/>
  <c r="F79" i="1"/>
  <c r="E80" i="1"/>
  <c r="F80" i="1"/>
  <c r="G80" i="1"/>
  <c r="R80" i="1"/>
  <c r="E84" i="1"/>
  <c r="F84" i="1"/>
  <c r="G84" i="1"/>
  <c r="R84" i="1"/>
  <c r="E87" i="1"/>
  <c r="F87" i="1"/>
  <c r="G87" i="1"/>
  <c r="R87" i="1"/>
  <c r="E89" i="1"/>
  <c r="F89" i="1"/>
  <c r="G89" i="1"/>
  <c r="R89" i="1"/>
  <c r="E92" i="1"/>
  <c r="F92" i="1"/>
  <c r="E97" i="1"/>
  <c r="F97" i="1"/>
  <c r="E99" i="1"/>
  <c r="F99" i="1"/>
  <c r="G99" i="1"/>
  <c r="R99" i="1"/>
  <c r="E101" i="1"/>
  <c r="F101" i="1"/>
  <c r="E106" i="1"/>
  <c r="F106" i="1"/>
  <c r="E107" i="1"/>
  <c r="F107" i="1"/>
  <c r="E112" i="1"/>
  <c r="F112" i="1"/>
  <c r="E114" i="1"/>
  <c r="F114" i="1"/>
  <c r="G114" i="1"/>
  <c r="R114" i="1"/>
  <c r="E118" i="1"/>
  <c r="F118" i="1"/>
  <c r="G118" i="1"/>
  <c r="R118" i="1"/>
  <c r="E119" i="1"/>
  <c r="F119" i="1"/>
  <c r="E122" i="1"/>
  <c r="F122" i="1"/>
  <c r="C14" i="1"/>
  <c r="C13" i="1"/>
  <c r="G106" i="1"/>
  <c r="R106" i="1"/>
  <c r="Q141" i="1"/>
  <c r="Q140" i="1"/>
  <c r="Q139" i="1"/>
  <c r="Q138" i="1"/>
  <c r="C7" i="5"/>
  <c r="E144" i="5" s="1"/>
  <c r="F144" i="5" s="1"/>
  <c r="G144" i="5" s="1"/>
  <c r="E72" i="5"/>
  <c r="F72" i="5" s="1"/>
  <c r="G72" i="5" s="1"/>
  <c r="E74" i="5"/>
  <c r="F74" i="5" s="1"/>
  <c r="G74" i="5" s="1"/>
  <c r="E56" i="5"/>
  <c r="F56" i="5" s="1"/>
  <c r="G56" i="5" s="1"/>
  <c r="E102" i="5"/>
  <c r="F102" i="5" s="1"/>
  <c r="G102" i="5" s="1"/>
  <c r="E109" i="5"/>
  <c r="F109" i="5" s="1"/>
  <c r="G109" i="5" s="1"/>
  <c r="E115" i="5"/>
  <c r="F115" i="5" s="1"/>
  <c r="G115" i="5" s="1"/>
  <c r="E119" i="5"/>
  <c r="F119" i="5"/>
  <c r="E120" i="5"/>
  <c r="F120" i="5" s="1"/>
  <c r="G120" i="5" s="1"/>
  <c r="E123" i="5"/>
  <c r="F123" i="5" s="1"/>
  <c r="G123" i="5" s="1"/>
  <c r="E75" i="5"/>
  <c r="F75" i="5" s="1"/>
  <c r="G75" i="5" s="1"/>
  <c r="E76" i="5"/>
  <c r="F76" i="5" s="1"/>
  <c r="G76" i="5" s="1"/>
  <c r="E44" i="5"/>
  <c r="F44" i="5" s="1"/>
  <c r="G44" i="5" s="1"/>
  <c r="E84" i="5"/>
  <c r="F84" i="5"/>
  <c r="G84" i="5" s="1"/>
  <c r="E80" i="5"/>
  <c r="F80" i="5" s="1"/>
  <c r="G80" i="5" s="1"/>
  <c r="E49" i="5"/>
  <c r="F49" i="5" s="1"/>
  <c r="G49" i="5" s="1"/>
  <c r="E48" i="5"/>
  <c r="F48" i="5"/>
  <c r="G48" i="5" s="1"/>
  <c r="E89" i="5"/>
  <c r="F89" i="5" s="1"/>
  <c r="G89" i="5" s="1"/>
  <c r="E51" i="5"/>
  <c r="F51" i="5" s="1"/>
  <c r="G51" i="5" s="1"/>
  <c r="E99" i="5"/>
  <c r="F99" i="5"/>
  <c r="G99" i="5" s="1"/>
  <c r="E98" i="5"/>
  <c r="F98" i="5" s="1"/>
  <c r="G98" i="5" s="1"/>
  <c r="E105" i="5"/>
  <c r="F105" i="5"/>
  <c r="G105" i="5" s="1"/>
  <c r="E107" i="5"/>
  <c r="F107" i="5" s="1"/>
  <c r="G107" i="5" s="1"/>
  <c r="E77" i="5"/>
  <c r="F77" i="5"/>
  <c r="G77" i="5" s="1"/>
  <c r="E111" i="5"/>
  <c r="F111" i="5"/>
  <c r="G111" i="5" s="1"/>
  <c r="E82" i="5"/>
  <c r="F82" i="5" s="1"/>
  <c r="G82" i="5" s="1"/>
  <c r="E90" i="5"/>
  <c r="F90" i="5"/>
  <c r="G90" i="5" s="1"/>
  <c r="E113" i="5"/>
  <c r="F113" i="5" s="1"/>
  <c r="G113" i="5" s="1"/>
  <c r="E93" i="5"/>
  <c r="F93" i="5"/>
  <c r="G93" i="5" s="1"/>
  <c r="E117" i="5"/>
  <c r="F117" i="5"/>
  <c r="E95" i="5"/>
  <c r="F95" i="5"/>
  <c r="G95" i="5" s="1"/>
  <c r="E96" i="5"/>
  <c r="F96" i="5"/>
  <c r="G96" i="5" s="1"/>
  <c r="E110" i="5"/>
  <c r="F110" i="5" s="1"/>
  <c r="G110" i="5" s="1"/>
  <c r="E116" i="5"/>
  <c r="F116" i="5" s="1"/>
  <c r="G116" i="5" s="1"/>
  <c r="E124" i="5"/>
  <c r="F124" i="5"/>
  <c r="E100" i="5"/>
  <c r="F100" i="5"/>
  <c r="G100" i="5" s="1"/>
  <c r="E104" i="5"/>
  <c r="F104" i="5" s="1"/>
  <c r="G104" i="5" s="1"/>
  <c r="E121" i="5"/>
  <c r="F121" i="5"/>
  <c r="E35" i="5"/>
  <c r="F35" i="5"/>
  <c r="G35" i="5" s="1"/>
  <c r="E38" i="5"/>
  <c r="F38" i="5" s="1"/>
  <c r="G38" i="5" s="1"/>
  <c r="E36" i="5"/>
  <c r="F36" i="5"/>
  <c r="G36" i="5" s="1"/>
  <c r="E45" i="5"/>
  <c r="F45" i="5" s="1"/>
  <c r="G45" i="5" s="1"/>
  <c r="E53" i="5"/>
  <c r="F53" i="5" s="1"/>
  <c r="G53" i="5" s="1"/>
  <c r="E47" i="5"/>
  <c r="F47" i="5"/>
  <c r="G47" i="5" s="1"/>
  <c r="E41" i="5"/>
  <c r="F41" i="5"/>
  <c r="G41" i="5" s="1"/>
  <c r="E39" i="5"/>
  <c r="F39" i="5" s="1"/>
  <c r="G39" i="5" s="1"/>
  <c r="E54" i="5"/>
  <c r="F54" i="5"/>
  <c r="G54" i="5" s="1"/>
  <c r="E42" i="5"/>
  <c r="F42" i="5" s="1"/>
  <c r="G42" i="5" s="1"/>
  <c r="E34" i="5"/>
  <c r="F34" i="5"/>
  <c r="G34" i="5" s="1"/>
  <c r="E32" i="5"/>
  <c r="F32" i="5" s="1"/>
  <c r="G32" i="5" s="1"/>
  <c r="E40" i="5"/>
  <c r="F40" i="5"/>
  <c r="G40" i="5" s="1"/>
  <c r="E63" i="5"/>
  <c r="F63" i="5" s="1"/>
  <c r="G63" i="5" s="1"/>
  <c r="E37" i="5"/>
  <c r="F37" i="5"/>
  <c r="G37" i="5" s="1"/>
  <c r="E64" i="5"/>
  <c r="F64" i="5" s="1"/>
  <c r="G64" i="5" s="1"/>
  <c r="E59" i="5"/>
  <c r="F59" i="5" s="1"/>
  <c r="G59" i="5" s="1"/>
  <c r="E33" i="5"/>
  <c r="F33" i="5"/>
  <c r="G33" i="5" s="1"/>
  <c r="E22" i="5"/>
  <c r="F22" i="5"/>
  <c r="G22" i="5" s="1"/>
  <c r="E30" i="5"/>
  <c r="F30" i="5"/>
  <c r="G30" i="5" s="1"/>
  <c r="E29" i="5"/>
  <c r="F29" i="5"/>
  <c r="G29" i="5" s="1"/>
  <c r="E21" i="5"/>
  <c r="F21" i="5" s="1"/>
  <c r="G21" i="5" s="1"/>
  <c r="E21" i="1"/>
  <c r="F21" i="1"/>
  <c r="G21" i="1"/>
  <c r="C13" i="5"/>
  <c r="C14" i="5"/>
  <c r="E92" i="5"/>
  <c r="F92" i="5" s="1"/>
  <c r="U92" i="5" s="1"/>
  <c r="E122" i="5"/>
  <c r="F122" i="5" s="1"/>
  <c r="U122" i="5" s="1"/>
  <c r="D14" i="5"/>
  <c r="D13" i="5"/>
  <c r="E23" i="5"/>
  <c r="F23" i="5" s="1"/>
  <c r="U23" i="5" s="1"/>
  <c r="E24" i="5"/>
  <c r="F24" i="5" s="1"/>
  <c r="U24" i="5" s="1"/>
  <c r="E25" i="5"/>
  <c r="F25" i="5"/>
  <c r="U25" i="5" s="1"/>
  <c r="E26" i="5"/>
  <c r="F26" i="5" s="1"/>
  <c r="U26" i="5" s="1"/>
  <c r="E27" i="5"/>
  <c r="F27" i="5"/>
  <c r="E28" i="5"/>
  <c r="F28" i="5"/>
  <c r="U28" i="5" s="1"/>
  <c r="E31" i="5"/>
  <c r="F31" i="5" s="1"/>
  <c r="U31" i="5" s="1"/>
  <c r="E57" i="5"/>
  <c r="F57" i="5"/>
  <c r="E58" i="5"/>
  <c r="F58" i="5"/>
  <c r="E60" i="5"/>
  <c r="F60" i="5"/>
  <c r="U60" i="5" s="1"/>
  <c r="E61" i="5"/>
  <c r="F61" i="5"/>
  <c r="U61" i="5" s="1"/>
  <c r="E62" i="5"/>
  <c r="F62" i="5" s="1"/>
  <c r="G62" i="5" s="1"/>
  <c r="R62" i="5" s="1"/>
  <c r="E65" i="5"/>
  <c r="F65" i="5" s="1"/>
  <c r="U65" i="5" s="1"/>
  <c r="E66" i="5"/>
  <c r="F66" i="5"/>
  <c r="U66" i="5" s="1"/>
  <c r="E67" i="5"/>
  <c r="F67" i="5" s="1"/>
  <c r="U67" i="5" s="1"/>
  <c r="E68" i="5"/>
  <c r="F68" i="5"/>
  <c r="C17" i="5"/>
  <c r="Q21" i="5"/>
  <c r="Q22" i="5"/>
  <c r="Q23" i="5"/>
  <c r="Q24" i="5"/>
  <c r="Q25" i="5"/>
  <c r="Q26" i="5"/>
  <c r="Q27" i="5"/>
  <c r="U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U57" i="5"/>
  <c r="Q58" i="5"/>
  <c r="U58" i="5"/>
  <c r="Q59" i="5"/>
  <c r="Q60" i="5"/>
  <c r="Q61" i="5"/>
  <c r="Q62" i="5"/>
  <c r="Q63" i="5"/>
  <c r="Q64" i="5"/>
  <c r="Q65" i="5"/>
  <c r="Q66" i="5"/>
  <c r="Q67" i="5"/>
  <c r="Q68" i="5"/>
  <c r="U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8" i="5"/>
  <c r="Q129" i="5"/>
  <c r="Q130" i="5"/>
  <c r="Q131" i="5"/>
  <c r="Q132" i="5"/>
  <c r="Q133" i="5"/>
  <c r="Q134" i="5"/>
  <c r="Q135" i="5"/>
  <c r="Q136" i="5"/>
  <c r="Q137" i="5"/>
  <c r="Q138" i="5"/>
  <c r="Q142" i="5"/>
  <c r="Q143" i="5"/>
  <c r="Q141" i="5"/>
  <c r="Q140" i="5"/>
  <c r="Q139" i="5"/>
  <c r="G112" i="1"/>
  <c r="E24" i="1"/>
  <c r="F24" i="1"/>
  <c r="U24" i="1"/>
  <c r="U92" i="1"/>
  <c r="E41" i="1"/>
  <c r="F41" i="1"/>
  <c r="E42" i="1"/>
  <c r="F42" i="1"/>
  <c r="E43" i="1"/>
  <c r="F43" i="1"/>
  <c r="E44" i="1"/>
  <c r="F44" i="1"/>
  <c r="E45" i="1"/>
  <c r="F45" i="1"/>
  <c r="G45" i="1"/>
  <c r="E46" i="1"/>
  <c r="F46" i="1"/>
  <c r="G46" i="1"/>
  <c r="E47" i="1"/>
  <c r="F47" i="1"/>
  <c r="E48" i="1"/>
  <c r="F48" i="1"/>
  <c r="E49" i="1"/>
  <c r="F49" i="1"/>
  <c r="E50" i="1"/>
  <c r="F50" i="1"/>
  <c r="E51" i="1"/>
  <c r="F51" i="1"/>
  <c r="E52" i="1"/>
  <c r="F52" i="1"/>
  <c r="G52" i="1"/>
  <c r="E53" i="1"/>
  <c r="F53" i="1"/>
  <c r="E54" i="1"/>
  <c r="F54" i="1"/>
  <c r="G54" i="1"/>
  <c r="E55" i="1"/>
  <c r="F55" i="1"/>
  <c r="E56" i="1"/>
  <c r="F56" i="1"/>
  <c r="G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22" i="1"/>
  <c r="F22" i="1"/>
  <c r="G22" i="1"/>
  <c r="E23" i="1"/>
  <c r="F23" i="1"/>
  <c r="U23" i="1"/>
  <c r="E25" i="1"/>
  <c r="F25" i="1"/>
  <c r="U25" i="1"/>
  <c r="E29" i="1"/>
  <c r="F29" i="1"/>
  <c r="G29" i="1"/>
  <c r="E32" i="1"/>
  <c r="F32" i="1"/>
  <c r="G32" i="1"/>
  <c r="R32" i="1"/>
  <c r="E35" i="1"/>
  <c r="F35" i="1"/>
  <c r="G35" i="1"/>
  <c r="E37" i="1"/>
  <c r="F37" i="1"/>
  <c r="G37" i="1"/>
  <c r="E39" i="1"/>
  <c r="F39" i="1"/>
  <c r="G39" i="1"/>
  <c r="J39" i="1"/>
  <c r="R45" i="1"/>
  <c r="E26" i="1"/>
  <c r="F26" i="1"/>
  <c r="U26" i="1"/>
  <c r="E27" i="1"/>
  <c r="F27" i="1"/>
  <c r="U27" i="1"/>
  <c r="E28" i="1"/>
  <c r="F28" i="1"/>
  <c r="U28" i="1"/>
  <c r="E30" i="1"/>
  <c r="F30" i="1"/>
  <c r="G30" i="1"/>
  <c r="E31" i="1"/>
  <c r="F31" i="1"/>
  <c r="U31" i="1"/>
  <c r="E33" i="1"/>
  <c r="F33" i="1"/>
  <c r="G33" i="1"/>
  <c r="E34" i="1"/>
  <c r="F34" i="1"/>
  <c r="G34" i="1"/>
  <c r="E36" i="1"/>
  <c r="F36" i="1"/>
  <c r="G36" i="1"/>
  <c r="S36" i="1"/>
  <c r="E38" i="1"/>
  <c r="F38" i="1"/>
  <c r="G38" i="1"/>
  <c r="S38" i="1"/>
  <c r="E40" i="1"/>
  <c r="F40" i="1"/>
  <c r="G40" i="1"/>
  <c r="S46" i="1"/>
  <c r="Q22" i="1"/>
  <c r="Q23" i="1"/>
  <c r="Q24" i="1"/>
  <c r="Q25" i="1"/>
  <c r="Q29" i="1"/>
  <c r="Q32" i="1"/>
  <c r="Q35" i="1"/>
  <c r="Q37" i="1"/>
  <c r="Q39" i="1"/>
  <c r="J45" i="1"/>
  <c r="Q45" i="1"/>
  <c r="Q54" i="1"/>
  <c r="Q56" i="1"/>
  <c r="Q79" i="1"/>
  <c r="J106" i="1"/>
  <c r="Q106" i="1"/>
  <c r="Q107" i="1"/>
  <c r="Q111" i="1"/>
  <c r="Q113" i="1"/>
  <c r="Q117" i="1"/>
  <c r="Q21" i="1"/>
  <c r="Q26" i="1"/>
  <c r="Q27" i="1"/>
  <c r="Q28" i="1"/>
  <c r="Q30" i="1"/>
  <c r="Q31" i="1"/>
  <c r="Q33" i="1"/>
  <c r="Q34" i="1"/>
  <c r="J36" i="1"/>
  <c r="Q36" i="1"/>
  <c r="J38" i="1"/>
  <c r="Q38" i="1"/>
  <c r="Q40" i="1"/>
  <c r="J46" i="1"/>
  <c r="Q46" i="1"/>
  <c r="Q110" i="1"/>
  <c r="Q121" i="1"/>
  <c r="G86" i="2"/>
  <c r="C86" i="2"/>
  <c r="G85" i="2"/>
  <c r="C85" i="2"/>
  <c r="E85" i="2"/>
  <c r="G84" i="2"/>
  <c r="C84" i="2"/>
  <c r="E84" i="2"/>
  <c r="G83" i="2"/>
  <c r="C83" i="2"/>
  <c r="E83" i="2"/>
  <c r="G82" i="2"/>
  <c r="C82" i="2"/>
  <c r="G81" i="2"/>
  <c r="C81" i="2"/>
  <c r="E81" i="2"/>
  <c r="G80" i="2"/>
  <c r="C80" i="2"/>
  <c r="E80" i="2"/>
  <c r="G79" i="2"/>
  <c r="C79" i="2"/>
  <c r="E79" i="2"/>
  <c r="G78" i="2"/>
  <c r="C78" i="2"/>
  <c r="G77" i="2"/>
  <c r="C77" i="2"/>
  <c r="E77" i="2"/>
  <c r="G76" i="2"/>
  <c r="C76" i="2"/>
  <c r="E76" i="2"/>
  <c r="G75" i="2"/>
  <c r="C75" i="2"/>
  <c r="E75" i="2"/>
  <c r="G74" i="2"/>
  <c r="C74" i="2"/>
  <c r="G73" i="2"/>
  <c r="C73" i="2"/>
  <c r="E73" i="2"/>
  <c r="G72" i="2"/>
  <c r="C72" i="2"/>
  <c r="E72" i="2"/>
  <c r="G118" i="2"/>
  <c r="C118" i="2"/>
  <c r="E118" i="2"/>
  <c r="G71" i="2"/>
  <c r="C71" i="2"/>
  <c r="E71" i="2"/>
  <c r="G70" i="2"/>
  <c r="C70" i="2"/>
  <c r="E70" i="2"/>
  <c r="G69" i="2"/>
  <c r="C69" i="2"/>
  <c r="E69" i="2"/>
  <c r="G117" i="2"/>
  <c r="C117" i="2"/>
  <c r="G68" i="2"/>
  <c r="C68" i="2"/>
  <c r="E68" i="2"/>
  <c r="G67" i="2"/>
  <c r="C67" i="2"/>
  <c r="G66" i="2"/>
  <c r="C66" i="2"/>
  <c r="E66" i="2"/>
  <c r="G116" i="2"/>
  <c r="C116" i="2"/>
  <c r="G65" i="2"/>
  <c r="C65" i="2"/>
  <c r="E65" i="2"/>
  <c r="G64" i="2"/>
  <c r="C64" i="2"/>
  <c r="E64" i="2"/>
  <c r="G115" i="2"/>
  <c r="C115" i="2"/>
  <c r="G114" i="2"/>
  <c r="C114" i="2"/>
  <c r="G63" i="2"/>
  <c r="C63" i="2"/>
  <c r="E63" i="2"/>
  <c r="G62" i="2"/>
  <c r="C62" i="2"/>
  <c r="E62" i="2"/>
  <c r="G113" i="2"/>
  <c r="C113" i="2"/>
  <c r="E113" i="2"/>
  <c r="G112" i="2"/>
  <c r="C112" i="2"/>
  <c r="E112" i="2"/>
  <c r="G61" i="2"/>
  <c r="C61" i="2"/>
  <c r="G60" i="2"/>
  <c r="C60" i="2"/>
  <c r="E60" i="2"/>
  <c r="G59" i="2"/>
  <c r="C59" i="2"/>
  <c r="G58" i="2"/>
  <c r="C58" i="2"/>
  <c r="E58" i="2"/>
  <c r="G57" i="2"/>
  <c r="C57" i="2"/>
  <c r="E57" i="2"/>
  <c r="G56" i="2"/>
  <c r="C56" i="2"/>
  <c r="E56" i="2"/>
  <c r="G55" i="2"/>
  <c r="C55" i="2"/>
  <c r="G54" i="2"/>
  <c r="C54" i="2"/>
  <c r="E54" i="2"/>
  <c r="G53" i="2"/>
  <c r="C53" i="2"/>
  <c r="E53" i="2"/>
  <c r="G52" i="2"/>
  <c r="C52" i="2"/>
  <c r="E52" i="2"/>
  <c r="G51" i="2"/>
  <c r="C51" i="2"/>
  <c r="G50" i="2"/>
  <c r="C50" i="2"/>
  <c r="G49" i="2"/>
  <c r="C49" i="2"/>
  <c r="E49" i="2"/>
  <c r="G48" i="2"/>
  <c r="C48" i="2"/>
  <c r="E48" i="2"/>
  <c r="G47" i="2"/>
  <c r="C47" i="2"/>
  <c r="E47" i="2"/>
  <c r="G46" i="2"/>
  <c r="C46" i="2"/>
  <c r="G45" i="2"/>
  <c r="C45" i="2"/>
  <c r="E45" i="2"/>
  <c r="G44" i="2"/>
  <c r="C44" i="2"/>
  <c r="E44" i="2"/>
  <c r="G43" i="2"/>
  <c r="C43" i="2"/>
  <c r="G42" i="2"/>
  <c r="C42" i="2"/>
  <c r="E42" i="2"/>
  <c r="G41" i="2"/>
  <c r="C41" i="2"/>
  <c r="G40" i="2"/>
  <c r="C40" i="2"/>
  <c r="E40" i="2"/>
  <c r="G39" i="2"/>
  <c r="C39" i="2"/>
  <c r="E39" i="2"/>
  <c r="G111" i="2"/>
  <c r="C111" i="2"/>
  <c r="E111" i="2"/>
  <c r="G38" i="2"/>
  <c r="C38" i="2"/>
  <c r="G37" i="2"/>
  <c r="C37" i="2"/>
  <c r="G36" i="2"/>
  <c r="C36" i="2"/>
  <c r="G35" i="2"/>
  <c r="C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110" i="2"/>
  <c r="C110" i="2"/>
  <c r="E110" i="2"/>
  <c r="G109" i="2"/>
  <c r="C109" i="2"/>
  <c r="E109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08" i="2"/>
  <c r="C108" i="2"/>
  <c r="E108" i="2"/>
  <c r="G107" i="2"/>
  <c r="C107" i="2"/>
  <c r="E107" i="2"/>
  <c r="G14" i="2"/>
  <c r="C14" i="2"/>
  <c r="E14" i="2"/>
  <c r="G13" i="2"/>
  <c r="C13" i="2"/>
  <c r="E13" i="2"/>
  <c r="G12" i="2"/>
  <c r="C12" i="2"/>
  <c r="E12" i="2"/>
  <c r="G11" i="2"/>
  <c r="C11" i="2"/>
  <c r="E11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118" i="2"/>
  <c r="D118" i="2"/>
  <c r="B118" i="2"/>
  <c r="A118" i="2"/>
  <c r="H71" i="2"/>
  <c r="B71" i="2"/>
  <c r="D71" i="2"/>
  <c r="A71" i="2"/>
  <c r="H70" i="2"/>
  <c r="D70" i="2"/>
  <c r="B70" i="2"/>
  <c r="A70" i="2"/>
  <c r="H69" i="2"/>
  <c r="B69" i="2"/>
  <c r="D69" i="2"/>
  <c r="A69" i="2"/>
  <c r="H117" i="2"/>
  <c r="D117" i="2"/>
  <c r="B117" i="2"/>
  <c r="A117" i="2"/>
  <c r="H68" i="2"/>
  <c r="B68" i="2"/>
  <c r="D68" i="2"/>
  <c r="A68" i="2"/>
  <c r="H67" i="2"/>
  <c r="D67" i="2"/>
  <c r="B67" i="2"/>
  <c r="A67" i="2"/>
  <c r="H66" i="2"/>
  <c r="B66" i="2"/>
  <c r="D66" i="2"/>
  <c r="A66" i="2"/>
  <c r="H116" i="2"/>
  <c r="D116" i="2"/>
  <c r="B116" i="2"/>
  <c r="A116" i="2"/>
  <c r="H65" i="2"/>
  <c r="B65" i="2"/>
  <c r="D65" i="2"/>
  <c r="A65" i="2"/>
  <c r="H64" i="2"/>
  <c r="D64" i="2"/>
  <c r="B64" i="2"/>
  <c r="A64" i="2"/>
  <c r="H115" i="2"/>
  <c r="B115" i="2"/>
  <c r="D115" i="2"/>
  <c r="A115" i="2"/>
  <c r="H114" i="2"/>
  <c r="D114" i="2"/>
  <c r="B114" i="2"/>
  <c r="A114" i="2"/>
  <c r="H63" i="2"/>
  <c r="B63" i="2"/>
  <c r="D63" i="2"/>
  <c r="A63" i="2"/>
  <c r="H62" i="2"/>
  <c r="B62" i="2"/>
  <c r="D62" i="2"/>
  <c r="A62" i="2"/>
  <c r="H113" i="2"/>
  <c r="B113" i="2"/>
  <c r="D113" i="2"/>
  <c r="A113" i="2"/>
  <c r="H112" i="2"/>
  <c r="B112" i="2"/>
  <c r="D112" i="2"/>
  <c r="A11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F57" i="2"/>
  <c r="D57" i="2"/>
  <c r="B57" i="2"/>
  <c r="A57" i="2"/>
  <c r="H56" i="2"/>
  <c r="F56" i="2"/>
  <c r="D56" i="2"/>
  <c r="B56" i="2"/>
  <c r="A56" i="2"/>
  <c r="H55" i="2"/>
  <c r="F55" i="2"/>
  <c r="D55" i="2"/>
  <c r="B55" i="2"/>
  <c r="A55" i="2"/>
  <c r="H54" i="2"/>
  <c r="B54" i="2"/>
  <c r="F54" i="2"/>
  <c r="D54" i="2"/>
  <c r="A54" i="2"/>
  <c r="H53" i="2"/>
  <c r="B53" i="2"/>
  <c r="F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111" i="2"/>
  <c r="B111" i="2"/>
  <c r="D111" i="2"/>
  <c r="A111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110" i="2"/>
  <c r="B110" i="2"/>
  <c r="D110" i="2"/>
  <c r="A110" i="2"/>
  <c r="H109" i="2"/>
  <c r="B109" i="2"/>
  <c r="D109" i="2"/>
  <c r="A109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08" i="2"/>
  <c r="B108" i="2"/>
  <c r="D108" i="2"/>
  <c r="A108" i="2"/>
  <c r="H107" i="2"/>
  <c r="B107" i="2"/>
  <c r="D107" i="2"/>
  <c r="A107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D93" i="2"/>
  <c r="B93" i="2"/>
  <c r="A93" i="2"/>
  <c r="H92" i="2"/>
  <c r="B92" i="2"/>
  <c r="D92" i="2"/>
  <c r="A92" i="2"/>
  <c r="H91" i="2"/>
  <c r="D91" i="2"/>
  <c r="B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D87" i="2"/>
  <c r="B87" i="2"/>
  <c r="A87" i="2"/>
  <c r="U136" i="1"/>
  <c r="U122" i="1"/>
  <c r="Q124" i="1"/>
  <c r="J126" i="1"/>
  <c r="Q126" i="1"/>
  <c r="Q136" i="1"/>
  <c r="Q137" i="1"/>
  <c r="Q122" i="1"/>
  <c r="G43" i="1"/>
  <c r="S43" i="1"/>
  <c r="G44" i="1"/>
  <c r="S44" i="1"/>
  <c r="G48" i="1"/>
  <c r="S48" i="1"/>
  <c r="G49" i="1"/>
  <c r="S49" i="1"/>
  <c r="G50" i="1"/>
  <c r="S50" i="1"/>
  <c r="G51" i="1"/>
  <c r="S51" i="1"/>
  <c r="S52" i="1"/>
  <c r="U66" i="1"/>
  <c r="U67" i="1"/>
  <c r="U68" i="1"/>
  <c r="G69" i="1"/>
  <c r="S69" i="1"/>
  <c r="G41" i="1"/>
  <c r="R41" i="1"/>
  <c r="G42" i="1"/>
  <c r="R42" i="1"/>
  <c r="G47" i="1"/>
  <c r="R47" i="1"/>
  <c r="G53" i="1"/>
  <c r="J53" i="1"/>
  <c r="R53" i="1"/>
  <c r="U57" i="1"/>
  <c r="U58" i="1"/>
  <c r="G59" i="1"/>
  <c r="R59" i="1"/>
  <c r="U60" i="1"/>
  <c r="U61" i="1"/>
  <c r="G62" i="1"/>
  <c r="R62" i="1"/>
  <c r="G63" i="1"/>
  <c r="R63" i="1"/>
  <c r="G64" i="1"/>
  <c r="R64" i="1"/>
  <c r="G70" i="1"/>
  <c r="R70" i="1"/>
  <c r="G71" i="1"/>
  <c r="I71" i="1"/>
  <c r="R71" i="1"/>
  <c r="G72" i="1"/>
  <c r="R72" i="1"/>
  <c r="G73" i="1"/>
  <c r="R73" i="1"/>
  <c r="Q127" i="1"/>
  <c r="Q128" i="1"/>
  <c r="Q129" i="1"/>
  <c r="K130" i="1"/>
  <c r="Q130" i="1"/>
  <c r="K131" i="1"/>
  <c r="Q131" i="1"/>
  <c r="Q132" i="1"/>
  <c r="Q133" i="1"/>
  <c r="J134" i="1"/>
  <c r="Q134" i="1"/>
  <c r="Q135" i="1"/>
  <c r="J42" i="1"/>
  <c r="U65" i="1"/>
  <c r="Q42" i="1"/>
  <c r="Q44" i="1"/>
  <c r="J47" i="1"/>
  <c r="Q47" i="1"/>
  <c r="J48" i="1"/>
  <c r="Q48" i="1"/>
  <c r="J49" i="1"/>
  <c r="Q49" i="1"/>
  <c r="Q50" i="1"/>
  <c r="Q51" i="1"/>
  <c r="J52" i="1"/>
  <c r="Q52" i="1"/>
  <c r="Q53" i="1"/>
  <c r="J41" i="1"/>
  <c r="Q41" i="1"/>
  <c r="Q43" i="1"/>
  <c r="Q78" i="1"/>
  <c r="Q102" i="1"/>
  <c r="J99" i="1"/>
  <c r="Q99" i="1"/>
  <c r="K118" i="1"/>
  <c r="Q118" i="1"/>
  <c r="Q119" i="1"/>
  <c r="K123" i="1"/>
  <c r="Q123" i="1"/>
  <c r="Q125" i="1"/>
  <c r="Q120" i="1"/>
  <c r="Q114" i="1"/>
  <c r="Q115" i="1"/>
  <c r="Q116" i="1"/>
  <c r="Q112" i="1"/>
  <c r="C17" i="1"/>
  <c r="K114" i="1"/>
  <c r="Q100" i="1"/>
  <c r="Q108" i="1"/>
  <c r="K109" i="1"/>
  <c r="Q109" i="1"/>
  <c r="Q101" i="1"/>
  <c r="Q103" i="1"/>
  <c r="J104" i="1"/>
  <c r="Q104" i="1"/>
  <c r="Q105" i="1"/>
  <c r="Q57" i="1"/>
  <c r="Q58" i="1"/>
  <c r="I59" i="1"/>
  <c r="Q59" i="1"/>
  <c r="Q60" i="1"/>
  <c r="Q61" i="1"/>
  <c r="Q62" i="1"/>
  <c r="I63" i="1"/>
  <c r="Q63" i="1"/>
  <c r="I64" i="1"/>
  <c r="Q64" i="1"/>
  <c r="Q65" i="1"/>
  <c r="Q66" i="1"/>
  <c r="Q67" i="1"/>
  <c r="Q68" i="1"/>
  <c r="J69" i="1"/>
  <c r="Q69" i="1"/>
  <c r="J70" i="1"/>
  <c r="Q70" i="1"/>
  <c r="Q71" i="1"/>
  <c r="I72" i="1"/>
  <c r="Q72" i="1"/>
  <c r="I73" i="1"/>
  <c r="Q73" i="1"/>
  <c r="Q74" i="1"/>
  <c r="Q75" i="1"/>
  <c r="Q76" i="1"/>
  <c r="Q77" i="1"/>
  <c r="J80" i="1"/>
  <c r="Q80" i="1"/>
  <c r="Q81" i="1"/>
  <c r="Q82" i="1"/>
  <c r="Q83" i="1"/>
  <c r="J84" i="1"/>
  <c r="Q84" i="1"/>
  <c r="Q85" i="1"/>
  <c r="J86" i="1"/>
  <c r="Q86" i="1"/>
  <c r="J87" i="1"/>
  <c r="Q87" i="1"/>
  <c r="Q88" i="1"/>
  <c r="J89" i="1"/>
  <c r="Q89" i="1"/>
  <c r="Q90" i="1"/>
  <c r="I91" i="1"/>
  <c r="Q91" i="1"/>
  <c r="Q92" i="1"/>
  <c r="Q93" i="1"/>
  <c r="Q94" i="1"/>
  <c r="Q95" i="1"/>
  <c r="Q96" i="1"/>
  <c r="Q97" i="1"/>
  <c r="Q98" i="1"/>
  <c r="G55" i="1"/>
  <c r="I55" i="1"/>
  <c r="Q55" i="1"/>
  <c r="O102" i="9"/>
  <c r="P102" i="9"/>
  <c r="G102" i="9"/>
  <c r="S34" i="1"/>
  <c r="J34" i="1"/>
  <c r="R37" i="1"/>
  <c r="I37" i="1"/>
  <c r="R29" i="1"/>
  <c r="H29" i="1"/>
  <c r="R54" i="1"/>
  <c r="J54" i="1"/>
  <c r="H21" i="1"/>
  <c r="S21" i="1"/>
  <c r="I40" i="1"/>
  <c r="S40" i="1"/>
  <c r="R35" i="1"/>
  <c r="J35" i="1"/>
  <c r="J51" i="1"/>
  <c r="S33" i="1"/>
  <c r="I33" i="1"/>
  <c r="O119" i="9"/>
  <c r="P119" i="9"/>
  <c r="G119" i="9"/>
  <c r="O97" i="9"/>
  <c r="P97" i="9"/>
  <c r="G97" i="9"/>
  <c r="J43" i="1"/>
  <c r="J50" i="1"/>
  <c r="J44" i="1"/>
  <c r="E29" i="2"/>
  <c r="R56" i="1"/>
  <c r="I56" i="1"/>
  <c r="E38" i="2"/>
  <c r="E59" i="2"/>
  <c r="E86" i="2"/>
  <c r="H22" i="1"/>
  <c r="R22" i="1"/>
  <c r="R39" i="1"/>
  <c r="S30" i="1"/>
  <c r="H30" i="1"/>
  <c r="I32" i="1"/>
  <c r="E127" i="5"/>
  <c r="F127" i="5"/>
  <c r="G127" i="5"/>
  <c r="E129" i="5"/>
  <c r="F129" i="5"/>
  <c r="E132" i="5"/>
  <c r="F132" i="5"/>
  <c r="G132" i="5" s="1"/>
  <c r="E138" i="5"/>
  <c r="F138" i="5"/>
  <c r="G138" i="5"/>
  <c r="E141" i="5"/>
  <c r="F141" i="5" s="1"/>
  <c r="G141" i="5" s="1"/>
  <c r="G124" i="5"/>
  <c r="E131" i="5"/>
  <c r="F131" i="5" s="1"/>
  <c r="G131" i="5" s="1"/>
  <c r="E137" i="5"/>
  <c r="F137" i="5" s="1"/>
  <c r="U137" i="5" s="1"/>
  <c r="G129" i="5"/>
  <c r="G119" i="5"/>
  <c r="E133" i="5"/>
  <c r="F133" i="5" s="1"/>
  <c r="G133" i="5" s="1"/>
  <c r="E139" i="5"/>
  <c r="F139" i="5" s="1"/>
  <c r="G139" i="5" s="1"/>
  <c r="E130" i="5"/>
  <c r="F130" i="5"/>
  <c r="G130" i="5" s="1"/>
  <c r="E134" i="5"/>
  <c r="F134" i="5" s="1"/>
  <c r="G134" i="5" s="1"/>
  <c r="E140" i="5"/>
  <c r="F140" i="5" s="1"/>
  <c r="G140" i="5" s="1"/>
  <c r="E142" i="5"/>
  <c r="F142" i="5" s="1"/>
  <c r="G142" i="5" s="1"/>
  <c r="G121" i="5"/>
  <c r="G117" i="5"/>
  <c r="E126" i="5"/>
  <c r="F126" i="5"/>
  <c r="G126" i="5" s="1"/>
  <c r="E135" i="5"/>
  <c r="F135" i="5" s="1"/>
  <c r="G135" i="5" s="1"/>
  <c r="E143" i="5"/>
  <c r="F143" i="5"/>
  <c r="G143" i="5" s="1"/>
  <c r="E128" i="5"/>
  <c r="F128" i="5"/>
  <c r="G128" i="5"/>
  <c r="S128" i="5" s="1"/>
  <c r="E136" i="5"/>
  <c r="F136" i="5" s="1"/>
  <c r="G136" i="5" s="1"/>
  <c r="E112" i="5"/>
  <c r="F112" i="5" s="1"/>
  <c r="G112" i="5" s="1"/>
  <c r="J112" i="5" s="1"/>
  <c r="E94" i="5"/>
  <c r="F94" i="5"/>
  <c r="G94" i="5" s="1"/>
  <c r="E85" i="5"/>
  <c r="F85" i="5"/>
  <c r="G85" i="5" s="1"/>
  <c r="E73" i="5"/>
  <c r="F73" i="5" s="1"/>
  <c r="G73" i="5" s="1"/>
  <c r="E71" i="5"/>
  <c r="F71" i="5" s="1"/>
  <c r="G71" i="5" s="1"/>
  <c r="E55" i="5"/>
  <c r="F55" i="5" s="1"/>
  <c r="G55" i="5" s="1"/>
  <c r="I55" i="5" s="1"/>
  <c r="E108" i="5"/>
  <c r="F108" i="5"/>
  <c r="G108" i="5" s="1"/>
  <c r="E114" i="5"/>
  <c r="F114" i="5"/>
  <c r="G114" i="5" s="1"/>
  <c r="E118" i="5"/>
  <c r="F118" i="5" s="1"/>
  <c r="G118" i="5" s="1"/>
  <c r="E125" i="5"/>
  <c r="F125" i="5"/>
  <c r="G125" i="5" s="1"/>
  <c r="E101" i="5"/>
  <c r="F101" i="5"/>
  <c r="G101" i="5" s="1"/>
  <c r="E70" i="5"/>
  <c r="F70" i="5" s="1"/>
  <c r="G70" i="5" s="1"/>
  <c r="E43" i="5"/>
  <c r="F43" i="5" s="1"/>
  <c r="G43" i="5" s="1"/>
  <c r="E83" i="5"/>
  <c r="F83" i="5" s="1"/>
  <c r="G83" i="5" s="1"/>
  <c r="E79" i="5"/>
  <c r="F79" i="5"/>
  <c r="G79" i="5"/>
  <c r="R79" i="5" s="1"/>
  <c r="E87" i="5"/>
  <c r="F87" i="5" s="1"/>
  <c r="G87" i="5" s="1"/>
  <c r="E46" i="5"/>
  <c r="F46" i="5"/>
  <c r="G46" i="5" s="1"/>
  <c r="E88" i="5"/>
  <c r="F88" i="5"/>
  <c r="G88" i="5" s="1"/>
  <c r="E50" i="5"/>
  <c r="F50" i="5"/>
  <c r="G50" i="5" s="1"/>
  <c r="E52" i="5"/>
  <c r="F52" i="5" s="1"/>
  <c r="G52" i="5" s="1"/>
  <c r="E97" i="5"/>
  <c r="F97" i="5" s="1"/>
  <c r="G97" i="5" s="1"/>
  <c r="E69" i="5"/>
  <c r="F69" i="5" s="1"/>
  <c r="G69" i="5" s="1"/>
  <c r="E103" i="5"/>
  <c r="F103" i="5"/>
  <c r="G103" i="5"/>
  <c r="J103" i="5" s="1"/>
  <c r="E106" i="5"/>
  <c r="F106" i="5" s="1"/>
  <c r="G106" i="5" s="1"/>
  <c r="E78" i="5"/>
  <c r="F78" i="5"/>
  <c r="G78" i="5" s="1"/>
  <c r="E81" i="5"/>
  <c r="F81" i="5"/>
  <c r="G81" i="5" s="1"/>
  <c r="E86" i="5"/>
  <c r="F86" i="5"/>
  <c r="G86" i="5" s="1"/>
  <c r="G119" i="1"/>
  <c r="G101" i="1"/>
  <c r="E113" i="1"/>
  <c r="F113" i="1"/>
  <c r="G113" i="1"/>
  <c r="E105" i="1"/>
  <c r="F105" i="1"/>
  <c r="G105" i="1"/>
  <c r="E85" i="1"/>
  <c r="E76" i="1"/>
  <c r="G120" i="1"/>
  <c r="E115" i="1"/>
  <c r="G96" i="1"/>
  <c r="E94" i="1"/>
  <c r="F94" i="1"/>
  <c r="G94" i="1"/>
  <c r="G81" i="1"/>
  <c r="E77" i="1"/>
  <c r="F77" i="1"/>
  <c r="G77" i="1"/>
  <c r="G128" i="1"/>
  <c r="G137" i="1"/>
  <c r="G79" i="1"/>
  <c r="G97" i="1"/>
  <c r="G102" i="1"/>
  <c r="G107" i="1"/>
  <c r="G127" i="1"/>
  <c r="G132" i="1"/>
  <c r="G135" i="1"/>
  <c r="E129" i="1"/>
  <c r="F129" i="1"/>
  <c r="G129" i="1"/>
  <c r="E137" i="1"/>
  <c r="F137" i="1"/>
  <c r="G78" i="1"/>
  <c r="G82" i="1"/>
  <c r="G90" i="1"/>
  <c r="G95" i="1"/>
  <c r="G100" i="1"/>
  <c r="G108" i="1"/>
  <c r="G116" i="1"/>
  <c r="G121" i="1"/>
  <c r="G124" i="1"/>
  <c r="E75" i="1"/>
  <c r="E83" i="1"/>
  <c r="F83" i="1"/>
  <c r="G83" i="1"/>
  <c r="E88" i="1"/>
  <c r="E98" i="1"/>
  <c r="E103" i="1"/>
  <c r="F103" i="1"/>
  <c r="G103" i="1"/>
  <c r="E111" i="1"/>
  <c r="F111" i="1"/>
  <c r="G111" i="1"/>
  <c r="E117" i="1"/>
  <c r="E125" i="1"/>
  <c r="F125" i="1"/>
  <c r="G125" i="1"/>
  <c r="T81" i="8"/>
  <c r="V81" i="8"/>
  <c r="J81" i="8"/>
  <c r="P51" i="8"/>
  <c r="G51" i="8"/>
  <c r="O51" i="8"/>
  <c r="G128" i="8"/>
  <c r="O128" i="8"/>
  <c r="O114" i="8"/>
  <c r="G114" i="8"/>
  <c r="O111" i="8"/>
  <c r="G111" i="8"/>
  <c r="P111" i="8"/>
  <c r="G140" i="1"/>
  <c r="R140" i="1"/>
  <c r="E102" i="1"/>
  <c r="F102" i="1"/>
  <c r="E74" i="1"/>
  <c r="F74" i="1"/>
  <c r="E110" i="1"/>
  <c r="E93" i="1"/>
  <c r="E133" i="1"/>
  <c r="E138" i="1"/>
  <c r="F138" i="1"/>
  <c r="G138" i="1"/>
  <c r="S138" i="1"/>
  <c r="T115" i="8"/>
  <c r="V115" i="8"/>
  <c r="K115" i="8"/>
  <c r="G70" i="8"/>
  <c r="O70" i="8"/>
  <c r="P70" i="8"/>
  <c r="G99" i="8"/>
  <c r="P99" i="8"/>
  <c r="G72" i="8"/>
  <c r="P72" i="8"/>
  <c r="O72" i="8"/>
  <c r="G74" i="8"/>
  <c r="P74" i="8"/>
  <c r="O74" i="8"/>
  <c r="G141" i="8"/>
  <c r="O141" i="8"/>
  <c r="O101" i="8"/>
  <c r="G101" i="8"/>
  <c r="G76" i="8"/>
  <c r="O76" i="8"/>
  <c r="P76" i="8"/>
  <c r="T36" i="8"/>
  <c r="V36" i="8"/>
  <c r="J36" i="8"/>
  <c r="P133" i="8"/>
  <c r="O78" i="8"/>
  <c r="P134" i="8"/>
  <c r="P132" i="8"/>
  <c r="V130" i="8"/>
  <c r="P123" i="8"/>
  <c r="O105" i="8"/>
  <c r="G105" i="8"/>
  <c r="O91" i="8"/>
  <c r="P91" i="8"/>
  <c r="G91" i="8"/>
  <c r="O89" i="8"/>
  <c r="G89" i="8"/>
  <c r="G86" i="8"/>
  <c r="O47" i="8"/>
  <c r="G47" i="8"/>
  <c r="P47" i="8"/>
  <c r="O45" i="8"/>
  <c r="G45" i="8"/>
  <c r="P45" i="8"/>
  <c r="V135" i="8"/>
  <c r="O129" i="9"/>
  <c r="P129" i="9"/>
  <c r="G129" i="9"/>
  <c r="W24" i="8"/>
  <c r="O24" i="8"/>
  <c r="V134" i="8"/>
  <c r="V132" i="8"/>
  <c r="P127" i="8"/>
  <c r="V123" i="8"/>
  <c r="O117" i="8"/>
  <c r="G117" i="8"/>
  <c r="O103" i="8"/>
  <c r="G103" i="8"/>
  <c r="P103" i="8"/>
  <c r="P96" i="8"/>
  <c r="G96" i="8"/>
  <c r="O96" i="8"/>
  <c r="P77" i="8"/>
  <c r="G77" i="8"/>
  <c r="P69" i="8"/>
  <c r="G69" i="8"/>
  <c r="O53" i="8"/>
  <c r="G53" i="8"/>
  <c r="P53" i="8"/>
  <c r="O32" i="8"/>
  <c r="G32" i="8"/>
  <c r="P32" i="8"/>
  <c r="P91" i="9"/>
  <c r="G91" i="9"/>
  <c r="O91" i="9"/>
  <c r="T82" i="9"/>
  <c r="V82" i="9"/>
  <c r="J82" i="9"/>
  <c r="S141" i="9"/>
  <c r="K141" i="9"/>
  <c r="W31" i="8"/>
  <c r="O31" i="8"/>
  <c r="V127" i="8"/>
  <c r="G125" i="8"/>
  <c r="O125" i="8"/>
  <c r="V120" i="8"/>
  <c r="O119" i="8"/>
  <c r="G119" i="8"/>
  <c r="O113" i="8"/>
  <c r="G113" i="8"/>
  <c r="O107" i="8"/>
  <c r="G107" i="8"/>
  <c r="O98" i="8"/>
  <c r="G98" i="8"/>
  <c r="O42" i="8"/>
  <c r="G42" i="8"/>
  <c r="G29" i="8"/>
  <c r="O29" i="8"/>
  <c r="P29" i="8"/>
  <c r="K127" i="8"/>
  <c r="O124" i="8"/>
  <c r="P119" i="8"/>
  <c r="I59" i="8"/>
  <c r="P42" i="8"/>
  <c r="W28" i="8"/>
  <c r="O28" i="8"/>
  <c r="O137" i="8"/>
  <c r="G137" i="8"/>
  <c r="O88" i="8"/>
  <c r="G88" i="8"/>
  <c r="G75" i="8"/>
  <c r="P75" i="8"/>
  <c r="G73" i="8"/>
  <c r="P73" i="8"/>
  <c r="S71" i="8"/>
  <c r="U71" i="8"/>
  <c r="I71" i="8"/>
  <c r="O64" i="8"/>
  <c r="G64" i="8"/>
  <c r="O21" i="8"/>
  <c r="G21" i="8"/>
  <c r="P127" i="9"/>
  <c r="G127" i="9"/>
  <c r="O127" i="9"/>
  <c r="O63" i="8"/>
  <c r="P63" i="8"/>
  <c r="G63" i="8"/>
  <c r="G129" i="8"/>
  <c r="O129" i="8"/>
  <c r="P124" i="8"/>
  <c r="V124" i="8"/>
  <c r="O102" i="8"/>
  <c r="G102" i="8"/>
  <c r="P95" i="8"/>
  <c r="G95" i="8"/>
  <c r="G93" i="8"/>
  <c r="P93" i="8"/>
  <c r="V22" i="8"/>
  <c r="P68" i="8"/>
  <c r="T68" i="8"/>
  <c r="G68" i="8"/>
  <c r="P25" i="9"/>
  <c r="O25" i="9"/>
  <c r="W25" i="9"/>
  <c r="O58" i="8"/>
  <c r="P58" i="8"/>
  <c r="G131" i="8"/>
  <c r="O131" i="8"/>
  <c r="O106" i="8"/>
  <c r="G106" i="8"/>
  <c r="O41" i="8"/>
  <c r="G41" i="8"/>
  <c r="P41" i="8"/>
  <c r="O39" i="8"/>
  <c r="G39" i="8"/>
  <c r="P39" i="8"/>
  <c r="V126" i="8"/>
  <c r="O118" i="8"/>
  <c r="G118" i="8"/>
  <c r="O97" i="8"/>
  <c r="G97" i="8"/>
  <c r="O87" i="8"/>
  <c r="G87" i="8"/>
  <c r="V78" i="8"/>
  <c r="O59" i="8"/>
  <c r="U59" i="8"/>
  <c r="P59" i="8"/>
  <c r="O54" i="8"/>
  <c r="G54" i="8"/>
  <c r="P54" i="8"/>
  <c r="P43" i="8"/>
  <c r="G43" i="8"/>
  <c r="G121" i="8"/>
  <c r="G116" i="8"/>
  <c r="G90" i="8"/>
  <c r="G82" i="8"/>
  <c r="G80" i="8"/>
  <c r="G79" i="8"/>
  <c r="U62" i="8"/>
  <c r="G52" i="8"/>
  <c r="G48" i="8"/>
  <c r="G44" i="8"/>
  <c r="T60" i="8"/>
  <c r="V60" i="8"/>
  <c r="P23" i="9"/>
  <c r="O23" i="9"/>
  <c r="W23" i="9"/>
  <c r="P109" i="9"/>
  <c r="O109" i="9"/>
  <c r="G109" i="9"/>
  <c r="S106" i="9"/>
  <c r="U106" i="9"/>
  <c r="J106" i="9"/>
  <c r="S71" i="9"/>
  <c r="U71" i="9"/>
  <c r="I71" i="9"/>
  <c r="P62" i="9"/>
  <c r="O62" i="9"/>
  <c r="G62" i="9"/>
  <c r="G109" i="8"/>
  <c r="G108" i="8"/>
  <c r="P126" i="9"/>
  <c r="G126" i="9"/>
  <c r="T94" i="9"/>
  <c r="V94" i="9"/>
  <c r="I94" i="9"/>
  <c r="P90" i="9"/>
  <c r="G90" i="9"/>
  <c r="T30" i="9"/>
  <c r="V30" i="9"/>
  <c r="H30" i="9"/>
  <c r="S79" i="9"/>
  <c r="J79" i="9"/>
  <c r="J136" i="8"/>
  <c r="T136" i="8"/>
  <c r="V136" i="8"/>
  <c r="P142" i="9"/>
  <c r="G142" i="9"/>
  <c r="P108" i="9"/>
  <c r="G108" i="9"/>
  <c r="P100" i="9"/>
  <c r="O100" i="9"/>
  <c r="G100" i="9"/>
  <c r="O140" i="9"/>
  <c r="P140" i="9"/>
  <c r="G140" i="9"/>
  <c r="W27" i="8"/>
  <c r="W23" i="8"/>
  <c r="P94" i="8"/>
  <c r="V94" i="8"/>
  <c r="O37" i="8"/>
  <c r="G37" i="8"/>
  <c r="T61" i="8"/>
  <c r="V61" i="8"/>
  <c r="T130" i="9"/>
  <c r="V130" i="9"/>
  <c r="K130" i="9"/>
  <c r="P124" i="9"/>
  <c r="G124" i="9"/>
  <c r="O124" i="9"/>
  <c r="P121" i="9"/>
  <c r="G121" i="9"/>
  <c r="P77" i="9"/>
  <c r="O77" i="9"/>
  <c r="G77" i="9"/>
  <c r="J117" i="9"/>
  <c r="S117" i="9"/>
  <c r="U117" i="9"/>
  <c r="P111" i="9"/>
  <c r="O111" i="9"/>
  <c r="G111" i="9"/>
  <c r="S88" i="9"/>
  <c r="J88" i="9"/>
  <c r="P30" i="8"/>
  <c r="G30" i="8"/>
  <c r="P85" i="9"/>
  <c r="G85" i="9"/>
  <c r="O85" i="9"/>
  <c r="P67" i="9"/>
  <c r="W67" i="9"/>
  <c r="G67" i="9"/>
  <c r="P138" i="9"/>
  <c r="G138" i="9"/>
  <c r="P135" i="9"/>
  <c r="G135" i="9"/>
  <c r="P96" i="9"/>
  <c r="G96" i="9"/>
  <c r="S139" i="9"/>
  <c r="K139" i="9"/>
  <c r="S76" i="9"/>
  <c r="J76" i="9"/>
  <c r="P27" i="8"/>
  <c r="P23" i="8"/>
  <c r="P63" i="9"/>
  <c r="G63" i="9"/>
  <c r="P120" i="9"/>
  <c r="O120" i="9"/>
  <c r="G120" i="9"/>
  <c r="P93" i="9"/>
  <c r="G93" i="9"/>
  <c r="O93" i="9"/>
  <c r="G40" i="9"/>
  <c r="P40" i="9"/>
  <c r="O40" i="9"/>
  <c r="O35" i="8"/>
  <c r="G35" i="8"/>
  <c r="P65" i="9"/>
  <c r="O65" i="9"/>
  <c r="W65" i="9"/>
  <c r="P27" i="9"/>
  <c r="O27" i="9"/>
  <c r="W27" i="9"/>
  <c r="P134" i="9"/>
  <c r="G134" i="9"/>
  <c r="P110" i="9"/>
  <c r="G110" i="9"/>
  <c r="O110" i="9"/>
  <c r="P52" i="9"/>
  <c r="G52" i="9"/>
  <c r="O52" i="9"/>
  <c r="P87" i="9"/>
  <c r="O87" i="9"/>
  <c r="G87" i="9"/>
  <c r="G72" i="9"/>
  <c r="P72" i="9"/>
  <c r="O72" i="9"/>
  <c r="O55" i="9"/>
  <c r="W31" i="9"/>
  <c r="P69" i="9"/>
  <c r="G69" i="9"/>
  <c r="G48" i="9"/>
  <c r="P48" i="9"/>
  <c r="G44" i="9"/>
  <c r="P44" i="9"/>
  <c r="O141" i="9"/>
  <c r="P141" i="9"/>
  <c r="P131" i="9"/>
  <c r="G131" i="9"/>
  <c r="O131" i="9"/>
  <c r="G128" i="9"/>
  <c r="P128" i="9"/>
  <c r="O128" i="9"/>
  <c r="P114" i="9"/>
  <c r="O114" i="9"/>
  <c r="G114" i="9"/>
  <c r="O105" i="9"/>
  <c r="P105" i="9"/>
  <c r="G105" i="9"/>
  <c r="O88" i="9"/>
  <c r="P88" i="9"/>
  <c r="G59" i="9"/>
  <c r="O59" i="9"/>
  <c r="P59" i="9"/>
  <c r="O53" i="9"/>
  <c r="P53" i="9"/>
  <c r="G53" i="9"/>
  <c r="O136" i="9"/>
  <c r="J104" i="9"/>
  <c r="O51" i="9"/>
  <c r="W26" i="9"/>
  <c r="G50" i="9"/>
  <c r="G38" i="9"/>
  <c r="P34" i="9"/>
  <c r="G34" i="9"/>
  <c r="O118" i="9"/>
  <c r="G118" i="9"/>
  <c r="P118" i="9"/>
  <c r="P83" i="9"/>
  <c r="O83" i="9"/>
  <c r="U83" i="9"/>
  <c r="O37" i="9"/>
  <c r="G37" i="9"/>
  <c r="P37" i="9"/>
  <c r="O112" i="9"/>
  <c r="W92" i="9"/>
  <c r="O58" i="9"/>
  <c r="G55" i="9"/>
  <c r="I55" i="9"/>
  <c r="O31" i="9"/>
  <c r="G132" i="9"/>
  <c r="G116" i="9"/>
  <c r="G95" i="9"/>
  <c r="T68" i="9"/>
  <c r="V68" i="9"/>
  <c r="O137" i="9"/>
  <c r="U137" i="9"/>
  <c r="P137" i="9"/>
  <c r="G107" i="9"/>
  <c r="O107" i="9"/>
  <c r="P107" i="9"/>
  <c r="P101" i="9"/>
  <c r="O101" i="9"/>
  <c r="G101" i="9"/>
  <c r="P74" i="9"/>
  <c r="O74" i="9"/>
  <c r="U74" i="9"/>
  <c r="U47" i="9"/>
  <c r="G86" i="9"/>
  <c r="P86" i="9"/>
  <c r="G103" i="9"/>
  <c r="O103" i="9"/>
  <c r="P103" i="9"/>
  <c r="O76" i="9"/>
  <c r="P76" i="9"/>
  <c r="O71" i="9"/>
  <c r="P71" i="9"/>
  <c r="O41" i="9"/>
  <c r="P41" i="9"/>
  <c r="G41" i="9"/>
  <c r="P35" i="9"/>
  <c r="G35" i="9"/>
  <c r="O35" i="9"/>
  <c r="P21" i="9"/>
  <c r="O21" i="9"/>
  <c r="G21" i="9"/>
  <c r="G33" i="9"/>
  <c r="P33" i="9"/>
  <c r="G22" i="9"/>
  <c r="P22" i="9"/>
  <c r="O125" i="9"/>
  <c r="U125" i="9"/>
  <c r="P125" i="9"/>
  <c r="G89" i="9"/>
  <c r="P89" i="9"/>
  <c r="O89" i="9"/>
  <c r="O80" i="9"/>
  <c r="P80" i="9"/>
  <c r="G80" i="9"/>
  <c r="P73" i="9"/>
  <c r="O73" i="9"/>
  <c r="G73" i="9"/>
  <c r="O56" i="9"/>
  <c r="U56" i="9"/>
  <c r="P56" i="9"/>
  <c r="P61" i="9"/>
  <c r="T61" i="9"/>
  <c r="V61" i="9"/>
  <c r="G51" i="9"/>
  <c r="P49" i="9"/>
  <c r="G49" i="9"/>
  <c r="G36" i="9"/>
  <c r="O133" i="9"/>
  <c r="P133" i="9"/>
  <c r="G133" i="9"/>
  <c r="O117" i="9"/>
  <c r="P117" i="9"/>
  <c r="G84" i="9"/>
  <c r="P84" i="9"/>
  <c r="O84" i="9"/>
  <c r="P32" i="9"/>
  <c r="G32" i="9"/>
  <c r="O32" i="9"/>
  <c r="P139" i="9"/>
  <c r="O139" i="9"/>
  <c r="P106" i="9"/>
  <c r="O106" i="9"/>
  <c r="G75" i="9"/>
  <c r="O75" i="9"/>
  <c r="P75" i="9"/>
  <c r="P70" i="9"/>
  <c r="O70" i="9"/>
  <c r="G70" i="9"/>
  <c r="P54" i="9"/>
  <c r="O54" i="9"/>
  <c r="G54" i="9"/>
  <c r="P45" i="9"/>
  <c r="O45" i="9"/>
  <c r="G45" i="9"/>
  <c r="G39" i="9"/>
  <c r="O39" i="9"/>
  <c r="P39" i="9"/>
  <c r="O79" i="9"/>
  <c r="O29" i="9"/>
  <c r="U29" i="9"/>
  <c r="G143" i="9"/>
  <c r="P79" i="9"/>
  <c r="P42" i="9"/>
  <c r="P98" i="9"/>
  <c r="G113" i="9"/>
  <c r="G98" i="9"/>
  <c r="G64" i="9"/>
  <c r="G42" i="9"/>
  <c r="P47" i="9"/>
  <c r="P113" i="9"/>
  <c r="P143" i="9"/>
  <c r="P64" i="9"/>
  <c r="R127" i="5"/>
  <c r="K127" i="5"/>
  <c r="K128" i="5"/>
  <c r="R138" i="5"/>
  <c r="J138" i="5"/>
  <c r="S54" i="9"/>
  <c r="U54" i="9"/>
  <c r="J54" i="9"/>
  <c r="S114" i="9"/>
  <c r="U114" i="9"/>
  <c r="K114" i="9"/>
  <c r="S35" i="8"/>
  <c r="U35" i="8"/>
  <c r="J35" i="8"/>
  <c r="S73" i="8"/>
  <c r="U73" i="8"/>
  <c r="I73" i="8"/>
  <c r="S105" i="8"/>
  <c r="U105" i="8"/>
  <c r="J105" i="8"/>
  <c r="J99" i="8"/>
  <c r="W99" i="8"/>
  <c r="F93" i="1"/>
  <c r="G93" i="1"/>
  <c r="E50" i="2"/>
  <c r="R129" i="5"/>
  <c r="K129" i="5"/>
  <c r="I64" i="9"/>
  <c r="S64" i="9"/>
  <c r="U64" i="9"/>
  <c r="T49" i="9"/>
  <c r="V49" i="9"/>
  <c r="J49" i="9"/>
  <c r="S107" i="9"/>
  <c r="U107" i="9"/>
  <c r="J107" i="9"/>
  <c r="U76" i="9"/>
  <c r="T138" i="9"/>
  <c r="V138" i="9"/>
  <c r="K138" i="9"/>
  <c r="T30" i="8"/>
  <c r="H30" i="8"/>
  <c r="T108" i="9"/>
  <c r="V108" i="9"/>
  <c r="K108" i="9"/>
  <c r="U79" i="9"/>
  <c r="T90" i="8"/>
  <c r="V90" i="8"/>
  <c r="J90" i="8"/>
  <c r="S118" i="8"/>
  <c r="U118" i="8"/>
  <c r="K118" i="8"/>
  <c r="S21" i="8"/>
  <c r="H21" i="8"/>
  <c r="S42" i="8"/>
  <c r="U42" i="8"/>
  <c r="J42" i="8"/>
  <c r="S119" i="8"/>
  <c r="U119" i="8"/>
  <c r="K119" i="8"/>
  <c r="S32" i="8"/>
  <c r="U32" i="8"/>
  <c r="I32" i="8"/>
  <c r="F110" i="1"/>
  <c r="G110" i="1"/>
  <c r="E114" i="2"/>
  <c r="S114" i="8"/>
  <c r="U114" i="8"/>
  <c r="K114" i="8"/>
  <c r="F75" i="1"/>
  <c r="E36" i="2"/>
  <c r="S127" i="1"/>
  <c r="K127" i="1"/>
  <c r="R128" i="1"/>
  <c r="K128" i="1"/>
  <c r="F85" i="1"/>
  <c r="G85" i="1"/>
  <c r="E43" i="2"/>
  <c r="R119" i="5"/>
  <c r="K119" i="5"/>
  <c r="J82" i="8"/>
  <c r="T82" i="8"/>
  <c r="V82" i="8"/>
  <c r="S29" i="8"/>
  <c r="U29" i="8"/>
  <c r="H29" i="8"/>
  <c r="S117" i="8"/>
  <c r="U117" i="8"/>
  <c r="J117" i="8"/>
  <c r="S95" i="1"/>
  <c r="J95" i="1"/>
  <c r="S98" i="9"/>
  <c r="U98" i="9"/>
  <c r="J98" i="9"/>
  <c r="S84" i="9"/>
  <c r="U84" i="9"/>
  <c r="J84" i="9"/>
  <c r="S59" i="9"/>
  <c r="U59" i="9"/>
  <c r="I59" i="9"/>
  <c r="J77" i="9"/>
  <c r="T77" i="9"/>
  <c r="V77" i="9"/>
  <c r="T108" i="8"/>
  <c r="V108" i="8"/>
  <c r="K108" i="8"/>
  <c r="J44" i="8"/>
  <c r="T44" i="8"/>
  <c r="V44" i="8"/>
  <c r="T116" i="8"/>
  <c r="V116" i="8"/>
  <c r="J116" i="8"/>
  <c r="S129" i="8"/>
  <c r="U129" i="8"/>
  <c r="K129" i="8"/>
  <c r="S75" i="8"/>
  <c r="U75" i="8"/>
  <c r="J75" i="8"/>
  <c r="U141" i="9"/>
  <c r="T86" i="8"/>
  <c r="V86" i="8"/>
  <c r="J86" i="8"/>
  <c r="G74" i="1"/>
  <c r="R125" i="1"/>
  <c r="K125" i="1"/>
  <c r="J124" i="1"/>
  <c r="S124" i="1"/>
  <c r="S90" i="1"/>
  <c r="J90" i="1"/>
  <c r="S77" i="1"/>
  <c r="J77" i="1"/>
  <c r="R105" i="1"/>
  <c r="J105" i="1"/>
  <c r="S121" i="5"/>
  <c r="J121" i="5"/>
  <c r="S119" i="9"/>
  <c r="U119" i="9"/>
  <c r="K119" i="9"/>
  <c r="E116" i="2"/>
  <c r="S42" i="9"/>
  <c r="U42" i="9"/>
  <c r="J42" i="9"/>
  <c r="J50" i="9"/>
  <c r="T50" i="9"/>
  <c r="V50" i="9"/>
  <c r="F76" i="1"/>
  <c r="G76" i="1"/>
  <c r="E37" i="2"/>
  <c r="S70" i="9"/>
  <c r="U70" i="9"/>
  <c r="J70" i="9"/>
  <c r="T51" i="9"/>
  <c r="V51" i="9"/>
  <c r="J51" i="9"/>
  <c r="S118" i="9"/>
  <c r="U118" i="9"/>
  <c r="K118" i="9"/>
  <c r="T52" i="9"/>
  <c r="V52" i="9"/>
  <c r="J52" i="9"/>
  <c r="W63" i="9"/>
  <c r="I63" i="9"/>
  <c r="S140" i="9"/>
  <c r="U140" i="9"/>
  <c r="K140" i="9"/>
  <c r="T142" i="9"/>
  <c r="V142" i="9"/>
  <c r="K142" i="9"/>
  <c r="T109" i="8"/>
  <c r="V109" i="8"/>
  <c r="K109" i="8"/>
  <c r="K109" i="9"/>
  <c r="T109" i="9"/>
  <c r="V109" i="9"/>
  <c r="T48" i="8"/>
  <c r="V48" i="8"/>
  <c r="J48" i="8"/>
  <c r="T121" i="8"/>
  <c r="V121" i="8"/>
  <c r="J121" i="8"/>
  <c r="J106" i="8"/>
  <c r="S106" i="8"/>
  <c r="U106" i="8"/>
  <c r="T93" i="8"/>
  <c r="V93" i="8"/>
  <c r="J93" i="8"/>
  <c r="W63" i="8"/>
  <c r="I63" i="8"/>
  <c r="S64" i="8"/>
  <c r="U64" i="8"/>
  <c r="I64" i="8"/>
  <c r="S88" i="8"/>
  <c r="U88" i="8"/>
  <c r="J88" i="8"/>
  <c r="S98" i="8"/>
  <c r="U98" i="8"/>
  <c r="J98" i="8"/>
  <c r="T96" i="8"/>
  <c r="V96" i="8"/>
  <c r="J96" i="8"/>
  <c r="S89" i="8"/>
  <c r="U89" i="8"/>
  <c r="J89" i="8"/>
  <c r="S74" i="8"/>
  <c r="U74" i="8"/>
  <c r="I74" i="8"/>
  <c r="S70" i="8"/>
  <c r="U70" i="8"/>
  <c r="J70" i="8"/>
  <c r="F117" i="1"/>
  <c r="G117" i="1"/>
  <c r="E117" i="2"/>
  <c r="S121" i="1"/>
  <c r="J121" i="1"/>
  <c r="S82" i="1"/>
  <c r="J82" i="1"/>
  <c r="R107" i="1"/>
  <c r="J107" i="1"/>
  <c r="S81" i="1"/>
  <c r="J81" i="1"/>
  <c r="R113" i="1"/>
  <c r="J113" i="1"/>
  <c r="R103" i="5"/>
  <c r="J79" i="5"/>
  <c r="E115" i="2"/>
  <c r="E61" i="2"/>
  <c r="S73" i="9"/>
  <c r="U73" i="9"/>
  <c r="I73" i="9"/>
  <c r="J86" i="9"/>
  <c r="T86" i="9"/>
  <c r="V86" i="9"/>
  <c r="J41" i="8"/>
  <c r="S41" i="8"/>
  <c r="U41" i="8"/>
  <c r="J77" i="8"/>
  <c r="T77" i="8"/>
  <c r="V77" i="8"/>
  <c r="K141" i="8"/>
  <c r="S141" i="8"/>
  <c r="U141" i="8"/>
  <c r="R137" i="1"/>
  <c r="J137" i="1"/>
  <c r="S113" i="9"/>
  <c r="U113" i="9"/>
  <c r="J113" i="9"/>
  <c r="T90" i="9"/>
  <c r="V90" i="9"/>
  <c r="J90" i="9"/>
  <c r="T43" i="8"/>
  <c r="V43" i="8"/>
  <c r="J43" i="8"/>
  <c r="T95" i="8"/>
  <c r="V95" i="8"/>
  <c r="J95" i="8"/>
  <c r="S53" i="8"/>
  <c r="U53" i="8"/>
  <c r="J53" i="8"/>
  <c r="S76" i="8"/>
  <c r="U76" i="8"/>
  <c r="J76" i="8"/>
  <c r="S128" i="8"/>
  <c r="U128" i="8"/>
  <c r="K128" i="8"/>
  <c r="R111" i="1"/>
  <c r="J111" i="1"/>
  <c r="S116" i="1"/>
  <c r="J116" i="1"/>
  <c r="S78" i="1"/>
  <c r="J78" i="1"/>
  <c r="R102" i="1"/>
  <c r="K102" i="1"/>
  <c r="S94" i="1"/>
  <c r="I94" i="1"/>
  <c r="S89" i="9"/>
  <c r="U89" i="9"/>
  <c r="J89" i="9"/>
  <c r="T134" i="9"/>
  <c r="V134" i="9"/>
  <c r="J134" i="9"/>
  <c r="S47" i="8"/>
  <c r="U47" i="8"/>
  <c r="J47" i="8"/>
  <c r="S132" i="1"/>
  <c r="K132" i="1"/>
  <c r="S80" i="9"/>
  <c r="U80" i="9"/>
  <c r="J80" i="9"/>
  <c r="S35" i="9"/>
  <c r="U35" i="9"/>
  <c r="J35" i="9"/>
  <c r="S39" i="9"/>
  <c r="U39" i="9"/>
  <c r="J39" i="9"/>
  <c r="T22" i="9"/>
  <c r="H22" i="9"/>
  <c r="S101" i="9"/>
  <c r="U101" i="9"/>
  <c r="K101" i="9"/>
  <c r="J44" i="9"/>
  <c r="T44" i="9"/>
  <c r="V44" i="9"/>
  <c r="T40" i="9"/>
  <c r="V40" i="9"/>
  <c r="I40" i="9"/>
  <c r="U139" i="9"/>
  <c r="U88" i="9"/>
  <c r="S62" i="9"/>
  <c r="U62" i="9"/>
  <c r="I62" i="9"/>
  <c r="J52" i="8"/>
  <c r="T52" i="8"/>
  <c r="V52" i="8"/>
  <c r="S87" i="8"/>
  <c r="U87" i="8"/>
  <c r="J87" i="8"/>
  <c r="S45" i="9"/>
  <c r="U45" i="9"/>
  <c r="J45" i="9"/>
  <c r="S133" i="9"/>
  <c r="U133" i="9"/>
  <c r="J133" i="9"/>
  <c r="S41" i="9"/>
  <c r="U41" i="9"/>
  <c r="J41" i="9"/>
  <c r="T95" i="9"/>
  <c r="V95" i="9"/>
  <c r="J95" i="9"/>
  <c r="T34" i="9"/>
  <c r="V34" i="9"/>
  <c r="J34" i="9"/>
  <c r="S53" i="9"/>
  <c r="U53" i="9"/>
  <c r="J53" i="9"/>
  <c r="S105" i="9"/>
  <c r="U105" i="9"/>
  <c r="J105" i="9"/>
  <c r="K128" i="9"/>
  <c r="S128" i="9"/>
  <c r="U128" i="9"/>
  <c r="S72" i="9"/>
  <c r="U72" i="9"/>
  <c r="I72" i="9"/>
  <c r="T96" i="9"/>
  <c r="V96" i="9"/>
  <c r="J96" i="9"/>
  <c r="S111" i="9"/>
  <c r="U111" i="9"/>
  <c r="J111" i="9"/>
  <c r="J121" i="9"/>
  <c r="T121" i="9"/>
  <c r="V121" i="9"/>
  <c r="S37" i="8"/>
  <c r="U37" i="8"/>
  <c r="I37" i="8"/>
  <c r="S39" i="8"/>
  <c r="U39" i="8"/>
  <c r="J39" i="8"/>
  <c r="S137" i="8"/>
  <c r="U137" i="8"/>
  <c r="J137" i="8"/>
  <c r="S107" i="8"/>
  <c r="U107" i="8"/>
  <c r="J107" i="8"/>
  <c r="S125" i="8"/>
  <c r="U125" i="8"/>
  <c r="K125" i="8"/>
  <c r="S45" i="8"/>
  <c r="U45" i="8"/>
  <c r="J45" i="8"/>
  <c r="T91" i="8"/>
  <c r="V91" i="8"/>
  <c r="I91" i="8"/>
  <c r="S101" i="8"/>
  <c r="U101" i="8"/>
  <c r="K101" i="8"/>
  <c r="R103" i="1"/>
  <c r="J103" i="1"/>
  <c r="R97" i="1"/>
  <c r="J97" i="1"/>
  <c r="S96" i="1"/>
  <c r="J96" i="1"/>
  <c r="R101" i="1"/>
  <c r="K101" i="1"/>
  <c r="E78" i="2"/>
  <c r="S102" i="9"/>
  <c r="U102" i="9"/>
  <c r="K102" i="9"/>
  <c r="T36" i="9"/>
  <c r="V36" i="9"/>
  <c r="J36" i="9"/>
  <c r="T126" i="9"/>
  <c r="V126" i="9"/>
  <c r="J126" i="9"/>
  <c r="R83" i="1"/>
  <c r="J83" i="1"/>
  <c r="S32" i="9"/>
  <c r="U32" i="9"/>
  <c r="I32" i="9"/>
  <c r="T33" i="9"/>
  <c r="V33" i="9"/>
  <c r="I33" i="9"/>
  <c r="S103" i="9"/>
  <c r="U103" i="9"/>
  <c r="J103" i="9"/>
  <c r="T116" i="9"/>
  <c r="V116" i="9"/>
  <c r="J116" i="9"/>
  <c r="I37" i="9"/>
  <c r="S37" i="9"/>
  <c r="U37" i="9"/>
  <c r="J48" i="9"/>
  <c r="T48" i="9"/>
  <c r="V48" i="9"/>
  <c r="S87" i="9"/>
  <c r="U87" i="9"/>
  <c r="J87" i="9"/>
  <c r="T110" i="9"/>
  <c r="V110" i="9"/>
  <c r="J110" i="9"/>
  <c r="T93" i="9"/>
  <c r="V93" i="9"/>
  <c r="J93" i="9"/>
  <c r="J100" i="9"/>
  <c r="T100" i="9"/>
  <c r="V100" i="9"/>
  <c r="J79" i="8"/>
  <c r="S79" i="8"/>
  <c r="U79" i="8"/>
  <c r="V68" i="8"/>
  <c r="S102" i="8"/>
  <c r="U102" i="8"/>
  <c r="K102" i="8"/>
  <c r="I91" i="9"/>
  <c r="T91" i="9"/>
  <c r="V91" i="9"/>
  <c r="J69" i="8"/>
  <c r="T69" i="8"/>
  <c r="V69" i="8"/>
  <c r="S103" i="8"/>
  <c r="U103" i="8"/>
  <c r="J103" i="8"/>
  <c r="I72" i="8"/>
  <c r="S72" i="8"/>
  <c r="U72" i="8"/>
  <c r="T51" i="8"/>
  <c r="V51" i="8"/>
  <c r="J51" i="8"/>
  <c r="F98" i="1"/>
  <c r="G98" i="1"/>
  <c r="E55" i="2"/>
  <c r="S108" i="1"/>
  <c r="K108" i="1"/>
  <c r="R129" i="1"/>
  <c r="K129" i="1"/>
  <c r="F115" i="1"/>
  <c r="G115" i="1"/>
  <c r="E67" i="2"/>
  <c r="R119" i="1"/>
  <c r="K119" i="1"/>
  <c r="S124" i="5"/>
  <c r="J124" i="5"/>
  <c r="E35" i="2"/>
  <c r="S75" i="9"/>
  <c r="U75" i="9"/>
  <c r="J75" i="9"/>
  <c r="T120" i="9"/>
  <c r="V120" i="9"/>
  <c r="K120" i="9"/>
  <c r="T124" i="9"/>
  <c r="V124" i="9"/>
  <c r="J124" i="9"/>
  <c r="S129" i="9"/>
  <c r="U129" i="9"/>
  <c r="K129" i="9"/>
  <c r="S143" i="9"/>
  <c r="U143" i="9"/>
  <c r="K143" i="9"/>
  <c r="S21" i="9"/>
  <c r="H21" i="9"/>
  <c r="K132" i="9"/>
  <c r="T132" i="9"/>
  <c r="V132" i="9"/>
  <c r="T38" i="9"/>
  <c r="V38" i="9"/>
  <c r="J38" i="9"/>
  <c r="S131" i="9"/>
  <c r="U131" i="9"/>
  <c r="K131" i="9"/>
  <c r="T69" i="9"/>
  <c r="V69" i="9"/>
  <c r="J69" i="9"/>
  <c r="J135" i="9"/>
  <c r="T135" i="9"/>
  <c r="V135" i="9"/>
  <c r="W85" i="9"/>
  <c r="I85" i="9"/>
  <c r="S80" i="8"/>
  <c r="U80" i="8"/>
  <c r="J80" i="8"/>
  <c r="S54" i="8"/>
  <c r="U54" i="8"/>
  <c r="J54" i="8"/>
  <c r="S97" i="8"/>
  <c r="U97" i="8"/>
  <c r="J97" i="8"/>
  <c r="S131" i="8"/>
  <c r="U131" i="8"/>
  <c r="K131" i="8"/>
  <c r="T127" i="9"/>
  <c r="V127" i="9"/>
  <c r="K127" i="9"/>
  <c r="S113" i="8"/>
  <c r="U113" i="8"/>
  <c r="J113" i="8"/>
  <c r="F133" i="1"/>
  <c r="G133" i="1"/>
  <c r="E82" i="2"/>
  <c r="S111" i="8"/>
  <c r="U111" i="8"/>
  <c r="J111" i="8"/>
  <c r="F88" i="1"/>
  <c r="G88" i="1"/>
  <c r="E46" i="2"/>
  <c r="S100" i="1"/>
  <c r="J100" i="1"/>
  <c r="S135" i="1"/>
  <c r="J135" i="1"/>
  <c r="R79" i="1"/>
  <c r="J79" i="1"/>
  <c r="S120" i="1"/>
  <c r="K120" i="1"/>
  <c r="R117" i="5"/>
  <c r="J117" i="5"/>
  <c r="E74" i="2"/>
  <c r="E51" i="2"/>
  <c r="S97" i="9"/>
  <c r="U97" i="9"/>
  <c r="J97" i="9"/>
  <c r="E41" i="2"/>
  <c r="R85" i="1"/>
  <c r="I85" i="1"/>
  <c r="S115" i="1"/>
  <c r="K115" i="1"/>
  <c r="V22" i="9"/>
  <c r="V17" i="9"/>
  <c r="T19" i="9"/>
  <c r="E19" i="9"/>
  <c r="R88" i="1"/>
  <c r="J88" i="1"/>
  <c r="J110" i="1"/>
  <c r="S110" i="1"/>
  <c r="U21" i="8"/>
  <c r="U17" i="8"/>
  <c r="S19" i="8"/>
  <c r="E18" i="8"/>
  <c r="R76" i="1"/>
  <c r="J76" i="1"/>
  <c r="R74" i="1"/>
  <c r="I74" i="1"/>
  <c r="U21" i="9"/>
  <c r="U17" i="9"/>
  <c r="S19" i="9"/>
  <c r="E18" i="9"/>
  <c r="V30" i="8"/>
  <c r="V17" i="8"/>
  <c r="T19" i="8"/>
  <c r="E19" i="8"/>
  <c r="S93" i="1"/>
  <c r="J93" i="1"/>
  <c r="G75" i="1"/>
  <c r="R133" i="1"/>
  <c r="J133" i="1"/>
  <c r="R98" i="1"/>
  <c r="J98" i="1"/>
  <c r="R117" i="1"/>
  <c r="J117" i="1"/>
  <c r="W17" i="9"/>
  <c r="R75" i="1"/>
  <c r="J75" i="1"/>
  <c r="R19" i="1"/>
  <c r="E18" i="1" s="1"/>
  <c r="D12" i="1"/>
  <c r="C11" i="1"/>
  <c r="D11" i="1"/>
  <c r="C12" i="1"/>
  <c r="J70" i="5" l="1"/>
  <c r="R70" i="5"/>
  <c r="S50" i="5"/>
  <c r="J50" i="5"/>
  <c r="R73" i="5"/>
  <c r="I73" i="5"/>
  <c r="I40" i="5"/>
  <c r="S40" i="5"/>
  <c r="J39" i="5"/>
  <c r="R39" i="5"/>
  <c r="S82" i="5"/>
  <c r="J82" i="5"/>
  <c r="J98" i="5"/>
  <c r="R98" i="5"/>
  <c r="J80" i="5"/>
  <c r="R80" i="5"/>
  <c r="J106" i="5"/>
  <c r="R106" i="5"/>
  <c r="R118" i="5"/>
  <c r="K118" i="5"/>
  <c r="I85" i="5"/>
  <c r="R85" i="5"/>
  <c r="R142" i="5"/>
  <c r="K142" i="5"/>
  <c r="K132" i="5"/>
  <c r="R132" i="5"/>
  <c r="I33" i="5"/>
  <c r="S33" i="5"/>
  <c r="J41" i="5"/>
  <c r="R41" i="5"/>
  <c r="J38" i="5"/>
  <c r="S38" i="5"/>
  <c r="J111" i="5"/>
  <c r="R111" i="5"/>
  <c r="R99" i="5"/>
  <c r="J99" i="5"/>
  <c r="J84" i="5"/>
  <c r="R84" i="5"/>
  <c r="S21" i="5"/>
  <c r="H21" i="5"/>
  <c r="R32" i="5"/>
  <c r="I32" i="5"/>
  <c r="R35" i="5"/>
  <c r="J35" i="5"/>
  <c r="K115" i="5"/>
  <c r="S115" i="5"/>
  <c r="R88" i="5"/>
  <c r="J88" i="5"/>
  <c r="J83" i="5"/>
  <c r="R83" i="5"/>
  <c r="R114" i="5"/>
  <c r="K114" i="5"/>
  <c r="K143" i="5"/>
  <c r="S143" i="5"/>
  <c r="R140" i="5"/>
  <c r="K140" i="5"/>
  <c r="J86" i="5"/>
  <c r="S86" i="5"/>
  <c r="J43" i="5"/>
  <c r="S43" i="5"/>
  <c r="S94" i="5"/>
  <c r="I94" i="5"/>
  <c r="R134" i="5"/>
  <c r="J134" i="5"/>
  <c r="S131" i="5"/>
  <c r="K131" i="5"/>
  <c r="R29" i="5"/>
  <c r="H29" i="5"/>
  <c r="I59" i="5"/>
  <c r="R59" i="5"/>
  <c r="S34" i="5"/>
  <c r="J34" i="5"/>
  <c r="J47" i="5"/>
  <c r="R47" i="5"/>
  <c r="J116" i="5"/>
  <c r="S116" i="5"/>
  <c r="S93" i="5"/>
  <c r="J93" i="5"/>
  <c r="S77" i="5"/>
  <c r="J77" i="5"/>
  <c r="J51" i="5"/>
  <c r="S51" i="5"/>
  <c r="J44" i="5"/>
  <c r="S44" i="5"/>
  <c r="K109" i="5"/>
  <c r="S109" i="5"/>
  <c r="J46" i="5"/>
  <c r="S46" i="5"/>
  <c r="J89" i="5"/>
  <c r="R89" i="5"/>
  <c r="S81" i="5"/>
  <c r="J81" i="5"/>
  <c r="J69" i="5"/>
  <c r="S69" i="5"/>
  <c r="K101" i="5"/>
  <c r="R101" i="5"/>
  <c r="S126" i="5"/>
  <c r="J126" i="5"/>
  <c r="R141" i="5"/>
  <c r="K141" i="5"/>
  <c r="H30" i="5"/>
  <c r="S30" i="5"/>
  <c r="I37" i="5"/>
  <c r="R37" i="5"/>
  <c r="R42" i="5"/>
  <c r="J42" i="5"/>
  <c r="R53" i="5"/>
  <c r="J53" i="5"/>
  <c r="J96" i="5"/>
  <c r="S96" i="5"/>
  <c r="J113" i="5"/>
  <c r="R113" i="5"/>
  <c r="J107" i="5"/>
  <c r="R107" i="5"/>
  <c r="J48" i="5"/>
  <c r="S48" i="5"/>
  <c r="R75" i="5"/>
  <c r="J75" i="5"/>
  <c r="I56" i="5"/>
  <c r="R56" i="5"/>
  <c r="S135" i="5"/>
  <c r="J135" i="5"/>
  <c r="S110" i="5"/>
  <c r="J110" i="5"/>
  <c r="K102" i="5"/>
  <c r="R102" i="5"/>
  <c r="R97" i="5"/>
  <c r="J97" i="5"/>
  <c r="R87" i="5"/>
  <c r="J87" i="5"/>
  <c r="J136" i="5"/>
  <c r="S136" i="5"/>
  <c r="S139" i="5"/>
  <c r="K139" i="5"/>
  <c r="R54" i="5"/>
  <c r="J54" i="5"/>
  <c r="J45" i="5"/>
  <c r="R45" i="5"/>
  <c r="J104" i="5"/>
  <c r="S104" i="5"/>
  <c r="S90" i="5"/>
  <c r="J90" i="5"/>
  <c r="R105" i="5"/>
  <c r="J105" i="5"/>
  <c r="S123" i="5"/>
  <c r="K123" i="5"/>
  <c r="R74" i="5"/>
  <c r="I74" i="5"/>
  <c r="K108" i="5"/>
  <c r="S108" i="5"/>
  <c r="K130" i="5"/>
  <c r="R130" i="5"/>
  <c r="I64" i="5"/>
  <c r="R64" i="5"/>
  <c r="J76" i="5"/>
  <c r="R76" i="5"/>
  <c r="J78" i="5"/>
  <c r="S78" i="5"/>
  <c r="J52" i="5"/>
  <c r="S52" i="5"/>
  <c r="R125" i="5"/>
  <c r="K125" i="5"/>
  <c r="R71" i="5"/>
  <c r="I71" i="5"/>
  <c r="S133" i="5"/>
  <c r="K133" i="5"/>
  <c r="R22" i="5"/>
  <c r="H22" i="5"/>
  <c r="R63" i="5"/>
  <c r="I63" i="5"/>
  <c r="S36" i="5"/>
  <c r="J36" i="5"/>
  <c r="S100" i="5"/>
  <c r="J100" i="5"/>
  <c r="J95" i="5"/>
  <c r="S95" i="5"/>
  <c r="S49" i="5"/>
  <c r="J49" i="5"/>
  <c r="S120" i="5"/>
  <c r="K120" i="5"/>
  <c r="I72" i="5"/>
  <c r="R72" i="5"/>
  <c r="G91" i="5"/>
  <c r="F15" i="5"/>
  <c r="E146" i="5"/>
  <c r="F146" i="5" s="1"/>
  <c r="U146" i="5" s="1"/>
  <c r="E91" i="5"/>
  <c r="F91" i="5" s="1"/>
  <c r="E145" i="5"/>
  <c r="F145" i="5" s="1"/>
  <c r="G145" i="5" s="1"/>
  <c r="R145" i="5" s="1"/>
  <c r="K145" i="5"/>
  <c r="K144" i="5"/>
  <c r="R144" i="5"/>
  <c r="P145" i="1"/>
  <c r="P143" i="1"/>
  <c r="P144" i="1"/>
  <c r="O145" i="1"/>
  <c r="O144" i="1"/>
  <c r="O143" i="1"/>
  <c r="C16" i="1"/>
  <c r="D18" i="1" s="1"/>
  <c r="P34" i="1"/>
  <c r="P92" i="1"/>
  <c r="P35" i="1"/>
  <c r="P78" i="1"/>
  <c r="P60" i="1"/>
  <c r="P55" i="1"/>
  <c r="P117" i="1"/>
  <c r="P91" i="1"/>
  <c r="P81" i="1"/>
  <c r="P36" i="1"/>
  <c r="P122" i="1"/>
  <c r="P82" i="1"/>
  <c r="P23" i="1"/>
  <c r="P137" i="1"/>
  <c r="P84" i="1"/>
  <c r="P66" i="1"/>
  <c r="P128" i="1"/>
  <c r="P38" i="1"/>
  <c r="P96" i="1"/>
  <c r="P39" i="1"/>
  <c r="P89" i="1"/>
  <c r="P68" i="1"/>
  <c r="P63" i="1"/>
  <c r="P37" i="1"/>
  <c r="P107" i="1"/>
  <c r="P86" i="1"/>
  <c r="P48" i="1"/>
  <c r="P119" i="1"/>
  <c r="P93" i="1"/>
  <c r="P129" i="1"/>
  <c r="P54" i="1"/>
  <c r="P62" i="1"/>
  <c r="P21" i="1"/>
  <c r="P30" i="1"/>
  <c r="P25" i="1"/>
  <c r="P123" i="1"/>
  <c r="P138" i="1"/>
  <c r="P100" i="1"/>
  <c r="P26" i="1"/>
  <c r="P94" i="1"/>
  <c r="P79" i="1"/>
  <c r="P71" i="1"/>
  <c r="P40" i="1"/>
  <c r="P32" i="1"/>
  <c r="P97" i="1"/>
  <c r="P56" i="1"/>
  <c r="P125" i="1"/>
  <c r="P98" i="1"/>
  <c r="P120" i="1"/>
  <c r="P46" i="1"/>
  <c r="P136" i="1"/>
  <c r="P140" i="1"/>
  <c r="P141" i="1"/>
  <c r="P104" i="1"/>
  <c r="P41" i="1"/>
  <c r="P105" i="1"/>
  <c r="P95" i="1"/>
  <c r="P74" i="1"/>
  <c r="P42" i="1"/>
  <c r="P126" i="1"/>
  <c r="P102" i="1"/>
  <c r="P64" i="1"/>
  <c r="P43" i="1"/>
  <c r="P109" i="1"/>
  <c r="P127" i="1"/>
  <c r="P124" i="1"/>
  <c r="P135" i="1"/>
  <c r="P67" i="1"/>
  <c r="P142" i="1"/>
  <c r="P76" i="1"/>
  <c r="P108" i="1"/>
  <c r="P49" i="1"/>
  <c r="P110" i="1"/>
  <c r="P111" i="1"/>
  <c r="P85" i="1"/>
  <c r="P50" i="1"/>
  <c r="P45" i="1"/>
  <c r="P113" i="1"/>
  <c r="P72" i="1"/>
  <c r="P51" i="1"/>
  <c r="P114" i="1"/>
  <c r="P70" i="1"/>
  <c r="P132" i="1"/>
  <c r="P131" i="1"/>
  <c r="P65" i="1"/>
  <c r="P61" i="1"/>
  <c r="P139" i="1"/>
  <c r="P80" i="1"/>
  <c r="P112" i="1"/>
  <c r="P57" i="1"/>
  <c r="P121" i="1"/>
  <c r="P24" i="1"/>
  <c r="P90" i="1"/>
  <c r="P58" i="1"/>
  <c r="P53" i="1"/>
  <c r="P118" i="1"/>
  <c r="P87" i="1"/>
  <c r="P59" i="1"/>
  <c r="P28" i="1"/>
  <c r="P134" i="1"/>
  <c r="P130" i="1"/>
  <c r="P115" i="1"/>
  <c r="P116" i="1"/>
  <c r="P101" i="1"/>
  <c r="P103" i="1"/>
  <c r="P133" i="1"/>
  <c r="P31" i="1"/>
  <c r="P88" i="1"/>
  <c r="P29" i="1"/>
  <c r="P73" i="1"/>
  <c r="P52" i="1"/>
  <c r="P47" i="1"/>
  <c r="P106" i="1"/>
  <c r="P75" i="1"/>
  <c r="P69" i="1"/>
  <c r="P27" i="1"/>
  <c r="P22" i="1"/>
  <c r="P77" i="1"/>
  <c r="P83" i="1"/>
  <c r="D15" i="1"/>
  <c r="C19" i="1" s="1"/>
  <c r="P99" i="1"/>
  <c r="P44" i="1"/>
  <c r="P33" i="1"/>
  <c r="O48" i="1"/>
  <c r="O64" i="1"/>
  <c r="O87" i="1"/>
  <c r="O23" i="1"/>
  <c r="O121" i="1"/>
  <c r="O71" i="1"/>
  <c r="O26" i="1"/>
  <c r="O61" i="1"/>
  <c r="O25" i="1"/>
  <c r="O51" i="1"/>
  <c r="O114" i="1"/>
  <c r="O104" i="1"/>
  <c r="O94" i="1"/>
  <c r="O105" i="1"/>
  <c r="O119" i="1"/>
  <c r="O36" i="1"/>
  <c r="O22" i="1"/>
  <c r="O122" i="1"/>
  <c r="O50" i="1"/>
  <c r="O66" i="1"/>
  <c r="O91" i="1"/>
  <c r="O28" i="1"/>
  <c r="O84" i="1"/>
  <c r="O74" i="1"/>
  <c r="O34" i="1"/>
  <c r="O69" i="1"/>
  <c r="O27" i="1"/>
  <c r="O59" i="1"/>
  <c r="O39" i="1"/>
  <c r="O35" i="1"/>
  <c r="O137" i="1"/>
  <c r="O29" i="1"/>
  <c r="O73" i="1"/>
  <c r="O79" i="1"/>
  <c r="O45" i="1"/>
  <c r="O38" i="1"/>
  <c r="O140" i="1"/>
  <c r="O52" i="1"/>
  <c r="O68" i="1"/>
  <c r="O95" i="1"/>
  <c r="O138" i="1"/>
  <c r="O100" i="1"/>
  <c r="O85" i="1"/>
  <c r="O80" i="1"/>
  <c r="O81" i="1"/>
  <c r="O31" i="1"/>
  <c r="O67" i="1"/>
  <c r="O136" i="1"/>
  <c r="O127" i="1"/>
  <c r="C15" i="1"/>
  <c r="O129" i="1"/>
  <c r="O131" i="1"/>
  <c r="O139" i="1"/>
  <c r="O54" i="1"/>
  <c r="O70" i="1"/>
  <c r="O99" i="1"/>
  <c r="O141" i="1"/>
  <c r="O116" i="1"/>
  <c r="O90" i="1"/>
  <c r="O96" i="1"/>
  <c r="O86" i="1"/>
  <c r="O76" i="1"/>
  <c r="O77" i="1"/>
  <c r="O128" i="1"/>
  <c r="O123" i="1"/>
  <c r="O135" i="1"/>
  <c r="O110" i="1"/>
  <c r="O49" i="1"/>
  <c r="O44" i="1"/>
  <c r="O55" i="1"/>
  <c r="O134" i="1"/>
  <c r="O142" i="1"/>
  <c r="O56" i="1"/>
  <c r="O72" i="1"/>
  <c r="O103" i="1"/>
  <c r="O24" i="1"/>
  <c r="O30" i="1"/>
  <c r="O101" i="1"/>
  <c r="O112" i="1"/>
  <c r="O97" i="1"/>
  <c r="O92" i="1"/>
  <c r="O82" i="1"/>
  <c r="O130" i="1"/>
  <c r="O65" i="1"/>
  <c r="O125" i="1"/>
  <c r="O21" i="1"/>
  <c r="O124" i="1"/>
  <c r="O42" i="1"/>
  <c r="O58" i="1"/>
  <c r="O75" i="1"/>
  <c r="O107" i="1"/>
  <c r="O33" i="1"/>
  <c r="O47" i="1"/>
  <c r="O106" i="1"/>
  <c r="O32" i="1"/>
  <c r="O102" i="1"/>
  <c r="O108" i="1"/>
  <c r="O93" i="1"/>
  <c r="O132" i="1"/>
  <c r="O89" i="1"/>
  <c r="O78" i="1"/>
  <c r="O126" i="1"/>
  <c r="O111" i="1"/>
  <c r="O113" i="1"/>
  <c r="O120" i="1"/>
  <c r="O46" i="1"/>
  <c r="O62" i="1"/>
  <c r="O83" i="1"/>
  <c r="O115" i="1"/>
  <c r="O40" i="1"/>
  <c r="O63" i="1"/>
  <c r="O37" i="1"/>
  <c r="O53" i="1"/>
  <c r="O118" i="1"/>
  <c r="O43" i="1"/>
  <c r="O109" i="1"/>
  <c r="O88" i="1"/>
  <c r="O41" i="1"/>
  <c r="O57" i="1"/>
  <c r="O133" i="1"/>
  <c r="O60" i="1"/>
  <c r="O117" i="1"/>
  <c r="O98" i="1"/>
  <c r="D16" i="1"/>
  <c r="D19" i="1" s="1"/>
  <c r="C12" i="5"/>
  <c r="C11" i="5"/>
  <c r="O55" i="5" l="1"/>
  <c r="O73" i="5"/>
  <c r="O115" i="5"/>
  <c r="O96" i="5"/>
  <c r="O125" i="5"/>
  <c r="O34" i="5"/>
  <c r="O65" i="5"/>
  <c r="O142" i="5"/>
  <c r="O89" i="5"/>
  <c r="O74" i="5"/>
  <c r="O57" i="5"/>
  <c r="O108" i="5"/>
  <c r="O131" i="5"/>
  <c r="O31" i="5"/>
  <c r="O56" i="5"/>
  <c r="O139" i="5"/>
  <c r="O41" i="5"/>
  <c r="O44" i="5"/>
  <c r="O69" i="5"/>
  <c r="O58" i="5"/>
  <c r="O136" i="5"/>
  <c r="O61" i="5"/>
  <c r="O43" i="5"/>
  <c r="O128" i="5"/>
  <c r="O50" i="5"/>
  <c r="O39" i="5"/>
  <c r="O81" i="5"/>
  <c r="O88" i="5"/>
  <c r="O97" i="5"/>
  <c r="O141" i="5"/>
  <c r="O102" i="5"/>
  <c r="O123" i="5"/>
  <c r="O113" i="5"/>
  <c r="O59" i="5"/>
  <c r="O54" i="5"/>
  <c r="O35" i="5"/>
  <c r="O137" i="5"/>
  <c r="O23" i="5"/>
  <c r="C15" i="5"/>
  <c r="O30" i="5"/>
  <c r="O48" i="5"/>
  <c r="O68" i="5"/>
  <c r="O127" i="5"/>
  <c r="O47" i="5"/>
  <c r="O67" i="5"/>
  <c r="O144" i="5"/>
  <c r="O45" i="5"/>
  <c r="O124" i="5"/>
  <c r="O86" i="5"/>
  <c r="O71" i="5"/>
  <c r="O77" i="5"/>
  <c r="O129" i="5"/>
  <c r="O133" i="5"/>
  <c r="O64" i="5"/>
  <c r="O111" i="5"/>
  <c r="O70" i="5"/>
  <c r="O51" i="5"/>
  <c r="O24" i="5"/>
  <c r="O82" i="5"/>
  <c r="O85" i="5"/>
  <c r="O130" i="5"/>
  <c r="O138" i="5"/>
  <c r="O145" i="5"/>
  <c r="O38" i="5"/>
  <c r="O110" i="5"/>
  <c r="O117" i="5"/>
  <c r="O21" i="5"/>
  <c r="O60" i="5"/>
  <c r="O52" i="5"/>
  <c r="O90" i="5"/>
  <c r="O126" i="5"/>
  <c r="O83" i="5"/>
  <c r="O140" i="5"/>
  <c r="O27" i="5"/>
  <c r="O78" i="5"/>
  <c r="O66" i="5"/>
  <c r="O63" i="5"/>
  <c r="O95" i="5"/>
  <c r="O109" i="5"/>
  <c r="O146" i="5"/>
  <c r="O107" i="5"/>
  <c r="O93" i="5"/>
  <c r="O134" i="5"/>
  <c r="O106" i="5"/>
  <c r="O91" i="5"/>
  <c r="O121" i="5"/>
  <c r="O80" i="5"/>
  <c r="O87" i="5"/>
  <c r="O98" i="5"/>
  <c r="O76" i="5"/>
  <c r="O118" i="5"/>
  <c r="O22" i="5"/>
  <c r="O40" i="5"/>
  <c r="O37" i="5"/>
  <c r="O120" i="5"/>
  <c r="O92" i="5"/>
  <c r="O36" i="5"/>
  <c r="O62" i="5"/>
  <c r="O53" i="5"/>
  <c r="O132" i="5"/>
  <c r="O26" i="5"/>
  <c r="O79" i="5"/>
  <c r="O94" i="5"/>
  <c r="O29" i="5"/>
  <c r="O49" i="5"/>
  <c r="O135" i="5"/>
  <c r="O101" i="5"/>
  <c r="O84" i="5"/>
  <c r="O122" i="5"/>
  <c r="O28" i="5"/>
  <c r="O103" i="5"/>
  <c r="O72" i="5"/>
  <c r="O105" i="5"/>
  <c r="O32" i="5"/>
  <c r="O46" i="5"/>
  <c r="O114" i="5"/>
  <c r="O116" i="5"/>
  <c r="O25" i="5"/>
  <c r="O112" i="5"/>
  <c r="O42" i="5"/>
  <c r="O33" i="5"/>
  <c r="O100" i="5"/>
  <c r="O119" i="5"/>
  <c r="O143" i="5"/>
  <c r="O104" i="5"/>
  <c r="O99" i="5"/>
  <c r="O75" i="5"/>
  <c r="C16" i="5"/>
  <c r="D18" i="5" s="1"/>
  <c r="I91" i="5"/>
  <c r="S91" i="5"/>
  <c r="R19" i="5"/>
  <c r="S19" i="5"/>
  <c r="E19" i="5" s="1"/>
  <c r="G15" i="1"/>
  <c r="G16" i="1" s="1"/>
  <c r="C18" i="1"/>
  <c r="D12" i="5"/>
  <c r="D11" i="5"/>
  <c r="F16" i="5" l="1"/>
  <c r="F17" i="5" s="1"/>
  <c r="C18" i="5"/>
  <c r="P69" i="5"/>
  <c r="P121" i="5"/>
  <c r="P116" i="5"/>
  <c r="P32" i="5"/>
  <c r="P109" i="5"/>
  <c r="P81" i="5"/>
  <c r="P118" i="5"/>
  <c r="P49" i="5"/>
  <c r="P142" i="5"/>
  <c r="P138" i="5"/>
  <c r="P89" i="5"/>
  <c r="P124" i="5"/>
  <c r="P105" i="5"/>
  <c r="P51" i="5"/>
  <c r="P36" i="5"/>
  <c r="P34" i="5"/>
  <c r="P134" i="5"/>
  <c r="P131" i="5"/>
  <c r="P130" i="5"/>
  <c r="P33" i="5"/>
  <c r="P43" i="5"/>
  <c r="P87" i="5"/>
  <c r="P64" i="5"/>
  <c r="P96" i="5"/>
  <c r="P82" i="5"/>
  <c r="P123" i="5"/>
  <c r="P90" i="5"/>
  <c r="P143" i="5"/>
  <c r="P70" i="5"/>
  <c r="P139" i="5"/>
  <c r="P45" i="5"/>
  <c r="P65" i="5"/>
  <c r="P79" i="5"/>
  <c r="P59" i="5"/>
  <c r="P133" i="5"/>
  <c r="P93" i="5"/>
  <c r="P110" i="5"/>
  <c r="P83" i="5"/>
  <c r="P101" i="5"/>
  <c r="P128" i="5"/>
  <c r="D15" i="5"/>
  <c r="C19" i="5" s="1"/>
  <c r="P141" i="5"/>
  <c r="P94" i="5"/>
  <c r="P29" i="5"/>
  <c r="P113" i="5"/>
  <c r="P48" i="5"/>
  <c r="P44" i="5"/>
  <c r="P76" i="5"/>
  <c r="P127" i="5"/>
  <c r="P40" i="5"/>
  <c r="P100" i="5"/>
  <c r="P60" i="5"/>
  <c r="P115" i="5"/>
  <c r="P55" i="5"/>
  <c r="P68" i="5"/>
  <c r="P84" i="5"/>
  <c r="P86" i="5"/>
  <c r="P63" i="5"/>
  <c r="P108" i="5"/>
  <c r="P22" i="5"/>
  <c r="P77" i="5"/>
  <c r="P125" i="5"/>
  <c r="P53" i="5"/>
  <c r="P144" i="5"/>
  <c r="P54" i="5"/>
  <c r="P120" i="5"/>
  <c r="P27" i="5"/>
  <c r="P78" i="5"/>
  <c r="P28" i="5"/>
  <c r="P91" i="5"/>
  <c r="P56" i="5"/>
  <c r="P38" i="5"/>
  <c r="P30" i="5"/>
  <c r="P39" i="5"/>
  <c r="P57" i="5"/>
  <c r="P72" i="5"/>
  <c r="P52" i="5"/>
  <c r="P136" i="5"/>
  <c r="P102" i="5"/>
  <c r="P145" i="5"/>
  <c r="P23" i="5"/>
  <c r="P129" i="5"/>
  <c r="P66" i="5"/>
  <c r="P62" i="5"/>
  <c r="P114" i="5"/>
  <c r="P58" i="5"/>
  <c r="P71" i="5"/>
  <c r="P26" i="5"/>
  <c r="P61" i="5"/>
  <c r="P119" i="5"/>
  <c r="P137" i="5"/>
  <c r="P75" i="5"/>
  <c r="P80" i="5"/>
  <c r="P50" i="5"/>
  <c r="P111" i="5"/>
  <c r="P146" i="5"/>
  <c r="P88" i="5"/>
  <c r="P42" i="5"/>
  <c r="P67" i="5"/>
  <c r="P85" i="5"/>
  <c r="P92" i="5"/>
  <c r="P25" i="5"/>
  <c r="P97" i="5"/>
  <c r="P31" i="5"/>
  <c r="P107" i="5"/>
  <c r="P46" i="5"/>
  <c r="P35" i="5"/>
  <c r="P47" i="5"/>
  <c r="P24" i="5"/>
  <c r="P74" i="5"/>
  <c r="P104" i="5"/>
  <c r="P73" i="5"/>
  <c r="P135" i="5"/>
  <c r="P21" i="5"/>
  <c r="P132" i="5"/>
  <c r="P122" i="5"/>
  <c r="P140" i="5"/>
  <c r="P95" i="5"/>
  <c r="P41" i="5"/>
  <c r="P37" i="5"/>
  <c r="P126" i="5"/>
  <c r="P112" i="5"/>
  <c r="P99" i="5"/>
  <c r="P98" i="5"/>
  <c r="P103" i="5"/>
  <c r="P106" i="5"/>
  <c r="P117" i="5"/>
  <c r="D16" i="5"/>
  <c r="D19" i="5" s="1"/>
</calcChain>
</file>

<file path=xl/sharedStrings.xml><?xml version="1.0" encoding="utf-8"?>
<sst xmlns="http://schemas.openxmlformats.org/spreadsheetml/2006/main" count="2428" uniqueCount="553">
  <si>
    <t>IBVS 6230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</si>
  <si>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</si>
  <si>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</si>
  <si>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</si>
  <si>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</si>
  <si>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</si>
  <si>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</si>
  <si>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</si>
  <si>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</si>
  <si>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</si>
  <si>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</si>
  <si>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</si>
  <si>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</si>
  <si>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</si>
  <si>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</si>
  <si>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</si>
  <si>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</si>
  <si>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</si>
  <si>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</si>
  <si>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Sum diff² =</t>
  </si>
  <si>
    <t>System Type:</t>
  </si>
  <si>
    <t>Diethelm R</t>
  </si>
  <si>
    <t>BBSAG Bull.52</t>
  </si>
  <si>
    <t>B</t>
  </si>
  <si>
    <t>phe</t>
  </si>
  <si>
    <t>BBSAG Bull.53</t>
  </si>
  <si>
    <t>MNRAS 224,543</t>
  </si>
  <si>
    <t>K</t>
  </si>
  <si>
    <t>BBSAG Bull.57</t>
  </si>
  <si>
    <t>v</t>
  </si>
  <si>
    <t>Elias D</t>
  </si>
  <si>
    <t>BBSAG Bull.63</t>
  </si>
  <si>
    <t>Germann R</t>
  </si>
  <si>
    <t>Locher K</t>
  </si>
  <si>
    <t>IBVS 2793</t>
  </si>
  <si>
    <t>IBVS 2644</t>
  </si>
  <si>
    <t>BBSAG Bull.76</t>
  </si>
  <si>
    <t>MVS 11,155</t>
  </si>
  <si>
    <t>IBVS 3125</t>
  </si>
  <si>
    <t>V</t>
  </si>
  <si>
    <t>IBVS 4340</t>
  </si>
  <si>
    <t>IBVS 3408</t>
  </si>
  <si>
    <t>BBSAG Bull.90</t>
  </si>
  <si>
    <t>IBVS 3900</t>
  </si>
  <si>
    <t>BBSAG Bull.97</t>
  </si>
  <si>
    <t>Blaettler E</t>
  </si>
  <si>
    <t>BBSAG Bull.105</t>
  </si>
  <si>
    <t>BBSAG Bull.99</t>
  </si>
  <si>
    <t>BBSAG 105</t>
  </si>
  <si>
    <t>II</t>
  </si>
  <si>
    <t>Primary</t>
  </si>
  <si>
    <t>Secondary</t>
  </si>
  <si>
    <t>Prim Fit</t>
  </si>
  <si>
    <t>Sec. Fit</t>
  </si>
  <si>
    <t>IBVS 5434</t>
  </si>
  <si>
    <t>I</t>
  </si>
  <si>
    <t>IBVS 5484</t>
  </si>
  <si>
    <t>Prim. Ephemeris =</t>
  </si>
  <si>
    <t>Sec. Ephemeris =</t>
  </si>
  <si>
    <t xml:space="preserve">AG Per / GSC 02362-00115 </t>
  </si>
  <si>
    <t>IBVS 5684</t>
  </si>
  <si>
    <t>EA/DM</t>
  </si>
  <si>
    <t># of data points:</t>
  </si>
  <si>
    <t>IBVS 5438</t>
  </si>
  <si>
    <t>IBVS 5753</t>
  </si>
  <si>
    <t>IBVS 5761</t>
  </si>
  <si>
    <t>Start of Lin fit (row)</t>
  </si>
  <si>
    <t>OEJV 0074</t>
  </si>
  <si>
    <t>IBVS 5931</t>
  </si>
  <si>
    <t>IBVS 0937</t>
  </si>
  <si>
    <t>??</t>
  </si>
  <si>
    <t>IBVS 1053</t>
  </si>
  <si>
    <t>IBVS 1163</t>
  </si>
  <si>
    <t>PE</t>
  </si>
  <si>
    <t>IBVS 1712</t>
  </si>
  <si>
    <t>IBVS 5835</t>
  </si>
  <si>
    <t>IBVS 6007</t>
  </si>
  <si>
    <t>BAD</t>
  </si>
  <si>
    <t>IBVS 6114</t>
  </si>
  <si>
    <t>IBVS 6118</t>
  </si>
  <si>
    <t>IBVS 5984</t>
  </si>
  <si>
    <t>IBVS 6152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</si>
  <si>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</si>
  <si>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</si>
  <si>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</si>
  <si>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</si>
  <si>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</si>
  <si>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</si>
  <si>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</si>
  <si>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</si>
  <si>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vis</t>
  </si>
  <si>
    <t>F </t>
  </si>
  <si>
    <t>2424465.6886 </t>
  </si>
  <si>
    <t> 11.11.1925 04:31 </t>
  </si>
  <si>
    <t> 0.7819 </t>
  </si>
  <si>
    <t>E </t>
  </si>
  <si>
    <t>?</t>
  </si>
  <si>
    <t> Huffer &amp; Stebbins </t>
  </si>
  <si>
    <t> PWAS 15.198 </t>
  </si>
  <si>
    <t>2424466.7466 </t>
  </si>
  <si>
    <t> 12.11.1925 05:55 </t>
  </si>
  <si>
    <t> 0.8711 </t>
  </si>
  <si>
    <t>2426945.429 </t>
  </si>
  <si>
    <t> 25.08.1932 22:17 </t>
  </si>
  <si>
    <t> 0.471 </t>
  </si>
  <si>
    <t>V </t>
  </si>
  <si>
    <t> P.Skoberla </t>
  </si>
  <si>
    <t> ZFA 11.15 </t>
  </si>
  <si>
    <t>2426951.482 </t>
  </si>
  <si>
    <t> 31.08.1932 23:34 </t>
  </si>
  <si>
    <t> 0.438 </t>
  </si>
  <si>
    <t>2426955.542 </t>
  </si>
  <si>
    <t> 05.09.1932 01:00 </t>
  </si>
  <si>
    <t> 0.441 </t>
  </si>
  <si>
    <t>2427157.308 </t>
  </si>
  <si>
    <t> 25.03.1933 19:23 </t>
  </si>
  <si>
    <t> 0.304 </t>
  </si>
  <si>
    <t>2427159.291 </t>
  </si>
  <si>
    <t> 27.03.1933 18:59 </t>
  </si>
  <si>
    <t> 0.259 </t>
  </si>
  <si>
    <t>2427161.318 </t>
  </si>
  <si>
    <t> 29.03.1933 19:37 </t>
  </si>
  <si>
    <t> 0.257 </t>
  </si>
  <si>
    <t>2428941.1012 </t>
  </si>
  <si>
    <t> 11.02.1938 14:25 </t>
  </si>
  <si>
    <t> -0.1064 </t>
  </si>
  <si>
    <t> W.C.Martin </t>
  </si>
  <si>
    <t> BAN 8.286 </t>
  </si>
  <si>
    <t>2428950.1937 </t>
  </si>
  <si>
    <t> 20.02.1938 16:38 </t>
  </si>
  <si>
    <t> -0.1887 </t>
  </si>
  <si>
    <t>2429652.204 </t>
  </si>
  <si>
    <t> 23.01.1940 16:53 </t>
  </si>
  <si>
    <t> -0.112 </t>
  </si>
  <si>
    <t> S.Gaposchkin </t>
  </si>
  <si>
    <t> HA 113.76 </t>
  </si>
  <si>
    <t>2432931.6380 </t>
  </si>
  <si>
    <t> 15.01.1949 03:18 </t>
  </si>
  <si>
    <t> -0.0403 </t>
  </si>
  <si>
    <t> J.Ashbrook </t>
  </si>
  <si>
    <t> AJ 55.2 </t>
  </si>
  <si>
    <t>2432936.6230 </t>
  </si>
  <si>
    <t> 20.01.1949 02:57 </t>
  </si>
  <si>
    <t> -0.1727 </t>
  </si>
  <si>
    <t>2437963.8304 </t>
  </si>
  <si>
    <t> 26.10.1962 07:55 </t>
  </si>
  <si>
    <t> -0.1063 </t>
  </si>
  <si>
    <t> D.H.P.Jones </t>
  </si>
  <si>
    <t> AA 19.56 </t>
  </si>
  <si>
    <t>2437966.9342 </t>
  </si>
  <si>
    <t> 29.10.1962 10:25 </t>
  </si>
  <si>
    <t> 0.0001 </t>
  </si>
  <si>
    <t>2438351.3199 </t>
  </si>
  <si>
    <t> 17.11.1963 19:40 </t>
  </si>
  <si>
    <t> -0.1002 </t>
  </si>
  <si>
    <t> I.Semeniuk </t>
  </si>
  <si>
    <t> AA 18.10 </t>
  </si>
  <si>
    <t>2438356.4450 </t>
  </si>
  <si>
    <t> 22.11.1963 22:40 </t>
  </si>
  <si>
    <t> -0.0012 </t>
  </si>
  <si>
    <t>2438363.4911 </t>
  </si>
  <si>
    <t> 29.11.1963 23:47 </t>
  </si>
  <si>
    <t> -0.1013 </t>
  </si>
  <si>
    <t>2439062.4362 </t>
  </si>
  <si>
    <t> 28.10.1965 22:28 </t>
  </si>
  <si>
    <t> -0.0008 </t>
  </si>
  <si>
    <t> J.Morley </t>
  </si>
  <si>
    <t>IBVS 163 </t>
  </si>
  <si>
    <t>2439063.4150 </t>
  </si>
  <si>
    <t> 29.10.1965 21:57 </t>
  </si>
  <si>
    <t> -0.0820 </t>
  </si>
  <si>
    <t>2441628.7524 </t>
  </si>
  <si>
    <t> 07.11.1972 06:03 </t>
  </si>
  <si>
    <t> -0.0015 </t>
  </si>
  <si>
    <t> Il-Seong Nha </t>
  </si>
  <si>
    <t>2441673.385 </t>
  </si>
  <si>
    <t> 21.12.1972 21:14 </t>
  </si>
  <si>
    <t> -0.001 </t>
  </si>
  <si>
    <t> J.Ebersberger </t>
  </si>
  <si>
    <t>IBVS 937 </t>
  </si>
  <si>
    <t>2441680.500 </t>
  </si>
  <si>
    <t> 29.12.1972 00:00 </t>
  </si>
  <si>
    <t> -0.032 </t>
  </si>
  <si>
    <t>2442096.386 </t>
  </si>
  <si>
    <t> 17.02.1974 21:15 </t>
  </si>
  <si>
    <t> -0.031 </t>
  </si>
  <si>
    <t>IBVS 1053 </t>
  </si>
  <si>
    <t>2442336.7699 </t>
  </si>
  <si>
    <t> 16.10.1974 06:28 </t>
  </si>
  <si>
    <t> -0.0035 </t>
  </si>
  <si>
    <t> Woodward &amp; Koch </t>
  </si>
  <si>
    <t> ASS 129.187 </t>
  </si>
  <si>
    <t>2442337.8112 </t>
  </si>
  <si>
    <t> 17.10.1974 07:28 </t>
  </si>
  <si>
    <t> -0.0222 </t>
  </si>
  <si>
    <t>2442377.3459 </t>
  </si>
  <si>
    <t> 25.11.1974 20:18 </t>
  </si>
  <si>
    <t> -0.0017 </t>
  </si>
  <si>
    <t> N.Güdür </t>
  </si>
  <si>
    <t>IBVS 1163 </t>
  </si>
  <si>
    <t>2442384.4722 </t>
  </si>
  <si>
    <t> 02.12.1974 23:19 </t>
  </si>
  <si>
    <t> -0.0215 </t>
  </si>
  <si>
    <t>2442386.500 </t>
  </si>
  <si>
    <t> 05.12.1974 00:00 </t>
  </si>
  <si>
    <t> -0.022 </t>
  </si>
  <si>
    <t>2442668.4971 </t>
  </si>
  <si>
    <t> 12.09.1975 23:55 </t>
  </si>
  <si>
    <t> -0.0159 </t>
  </si>
  <si>
    <t>2442727.3307 </t>
  </si>
  <si>
    <t> 10.11.1975 19:56 </t>
  </si>
  <si>
    <t> -0.0148 </t>
  </si>
  <si>
    <t>2442728.3113 </t>
  </si>
  <si>
    <t> 11.11.1975 19:28 </t>
  </si>
  <si>
    <t> -0.0029 </t>
  </si>
  <si>
    <t> A.Durgut </t>
  </si>
  <si>
    <t>2444519.6637 </t>
  </si>
  <si>
    <t> 07.10.1980 03:55 </t>
  </si>
  <si>
    <t> -0.0006 </t>
  </si>
  <si>
    <t> D.R.Skillman </t>
  </si>
  <si>
    <t> AVSJ 11.60 </t>
  </si>
  <si>
    <t>2444584.5860 </t>
  </si>
  <si>
    <t> 11.12.1980 02:03 </t>
  </si>
  <si>
    <t> 0.0030 </t>
  </si>
  <si>
    <t>2444634.352 </t>
  </si>
  <si>
    <t> 29.01.1981 20:26 </t>
  </si>
  <si>
    <t> 0.020 </t>
  </si>
  <si>
    <t> R.Diethelm </t>
  </si>
  <si>
    <t> BBS 52 </t>
  </si>
  <si>
    <t>2444636.383 </t>
  </si>
  <si>
    <t> 31.01.1981 21:11 </t>
  </si>
  <si>
    <t> 0.022 </t>
  </si>
  <si>
    <t> BBS 53 </t>
  </si>
  <si>
    <t>2444637.329 </t>
  </si>
  <si>
    <t> 01.02.1981 19:53 </t>
  </si>
  <si>
    <t> -0.000 </t>
  </si>
  <si>
    <t>2444898.0915 </t>
  </si>
  <si>
    <t> 20.10.1981 14:11 </t>
  </si>
  <si>
    <t> 0.0273 </t>
  </si>
  <si>
    <t> Chun-Hwey Kim </t>
  </si>
  <si>
    <t> MN 224.545 </t>
  </si>
  <si>
    <t>2444902.1473 </t>
  </si>
  <si>
    <t> 24.10.1981 15:32 </t>
  </si>
  <si>
    <t> 0.0257 </t>
  </si>
  <si>
    <t>2444915.2625 </t>
  </si>
  <si>
    <t> 06.11.1981 18:18 </t>
  </si>
  <si>
    <t> -0.0001 </t>
  </si>
  <si>
    <t>2444925.392 </t>
  </si>
  <si>
    <t> 16.11.1981 21:24 </t>
  </si>
  <si>
    <t> -0.014 </t>
  </si>
  <si>
    <t> BBS 57 </t>
  </si>
  <si>
    <t>2444929.463 </t>
  </si>
  <si>
    <t> 20.11.1981 23:06 </t>
  </si>
  <si>
    <t>2445271.382 </t>
  </si>
  <si>
    <t> 28.10.1982 21:10 </t>
  </si>
  <si>
    <t> 0.035 </t>
  </si>
  <si>
    <t> BBS 63 </t>
  </si>
  <si>
    <t>2445626.4097 </t>
  </si>
  <si>
    <t> 18.10.1983 21:49 </t>
  </si>
  <si>
    <t> 0.0390 </t>
  </si>
  <si>
    <t>IBVS 2644 </t>
  </si>
  <si>
    <t>2445984.3988 </t>
  </si>
  <si>
    <t> 10.10.1984 21:34 </t>
  </si>
  <si>
    <t> 0.0066 </t>
  </si>
  <si>
    <t>2446118.305 </t>
  </si>
  <si>
    <t> 21.02.1985 19:19 </t>
  </si>
  <si>
    <t> 0.018 </t>
  </si>
  <si>
    <t> BBS 76 </t>
  </si>
  <si>
    <t>2446763.426 </t>
  </si>
  <si>
    <t> 28.11.1986 22:13 </t>
  </si>
  <si>
    <t> 0.009 </t>
  </si>
  <si>
    <t> H.Busch </t>
  </si>
  <si>
    <t> MVS 11.155 </t>
  </si>
  <si>
    <t>2446828.345 </t>
  </si>
  <si>
    <t> 01.02.1987 20:16 </t>
  </si>
  <si>
    <t> 0.010 </t>
  </si>
  <si>
    <t>2446830.372 </t>
  </si>
  <si>
    <t> 03.02.1987 20:55 </t>
  </si>
  <si>
    <t> 0.008 </t>
  </si>
  <si>
    <t>2447118.4458 </t>
  </si>
  <si>
    <t> 18.11.1987 22:41 </t>
  </si>
  <si>
    <t> 0.0052 </t>
  </si>
  <si>
    <t> T.Hegedüs </t>
  </si>
  <si>
    <t>IBVS 3125 </t>
  </si>
  <si>
    <t>2447118.4536 </t>
  </si>
  <si>
    <t> 18.11.1987 22:53 </t>
  </si>
  <si>
    <t> 0.0130 </t>
  </si>
  <si>
    <t>G</t>
  </si>
  <si>
    <t>IBVS 4340 </t>
  </si>
  <si>
    <t>2447480.6747 </t>
  </si>
  <si>
    <t> 15.11.1988 04:11 </t>
  </si>
  <si>
    <t> 0.0639 </t>
  </si>
  <si>
    <t> D.Caton et al. </t>
  </si>
  <si>
    <t>IBVS 3408 </t>
  </si>
  <si>
    <t>2447495.7998 </t>
  </si>
  <si>
    <t> 30.11.1988 07:11 </t>
  </si>
  <si>
    <t> 0.0193 </t>
  </si>
  <si>
    <t>2447529.3656 </t>
  </si>
  <si>
    <t> 02.01.1989 20:46 </t>
  </si>
  <si>
    <t> 0.0658 </t>
  </si>
  <si>
    <t>2447529.3666 </t>
  </si>
  <si>
    <t> 02.01.1989 20:47 </t>
  </si>
  <si>
    <t> 0.0668 </t>
  </si>
  <si>
    <t>2447530.2860 </t>
  </si>
  <si>
    <t> 03.01.1989 18:51 </t>
  </si>
  <si>
    <t> 0.0175 </t>
  </si>
  <si>
    <t>2447530.2869 </t>
  </si>
  <si>
    <t> 03.01.1989 18:53 </t>
  </si>
  <si>
    <t> 0.0184 </t>
  </si>
  <si>
    <t>2447530.310 </t>
  </si>
  <si>
    <t> 03.01.1989 19:26 </t>
  </si>
  <si>
    <t> 0.041 </t>
  </si>
  <si>
    <t> BBS 90 </t>
  </si>
  <si>
    <t>2447843.8194 </t>
  </si>
  <si>
    <t> 13.11.1989 07:39 </t>
  </si>
  <si>
    <t> 0.0697 </t>
  </si>
  <si>
    <t> Caton &amp; Burns </t>
  </si>
  <si>
    <t>IBVS 3900 </t>
  </si>
  <si>
    <t>2447897.4858 </t>
  </si>
  <si>
    <t> 05.01.1990 23:39 </t>
  </si>
  <si>
    <t> 0.0209 </t>
  </si>
  <si>
    <t>2447897.4892 </t>
  </si>
  <si>
    <t> 05.01.1990 23:44 </t>
  </si>
  <si>
    <t> 0.0243 </t>
  </si>
  <si>
    <t>2448195.7109 </t>
  </si>
  <si>
    <t> 31.10.1990 05:03 </t>
  </si>
  <si>
    <t> 0.0258 </t>
  </si>
  <si>
    <t>2448196.8169 </t>
  </si>
  <si>
    <t> 01.11.1990 07:36 </t>
  </si>
  <si>
    <t> 0.0718 </t>
  </si>
  <si>
    <t>2448233.339 </t>
  </si>
  <si>
    <t> 07.12.1990 20:08 </t>
  </si>
  <si>
    <t> 0.077 </t>
  </si>
  <si>
    <t> BBS 97 </t>
  </si>
  <si>
    <t>2448588.3621 </t>
  </si>
  <si>
    <t> 27.11.1991 20:41 </t>
  </si>
  <si>
    <t> 0.0762 </t>
  </si>
  <si>
    <t> BBS 99 </t>
  </si>
  <si>
    <t>2449239.582 </t>
  </si>
  <si>
    <t> 09.09.1993 01:58 </t>
  </si>
  <si>
    <t> 0.080 </t>
  </si>
  <si>
    <t> E.Blättler </t>
  </si>
  <si>
    <t> BBS 105/106 </t>
  </si>
  <si>
    <t>2450018.6088 </t>
  </si>
  <si>
    <t> 28.10.1995 02:36 </t>
  </si>
  <si>
    <t> 0.0830 </t>
  </si>
  <si>
    <t> T.Borkovits </t>
  </si>
  <si>
    <t>2450018.6111 </t>
  </si>
  <si>
    <t> 28.10.1995 02:39 </t>
  </si>
  <si>
    <t> 0.0853 </t>
  </si>
  <si>
    <t>2450080.4086 </t>
  </si>
  <si>
    <t> 28.12.1995 21:48 </t>
  </si>
  <si>
    <t> 0.0528 </t>
  </si>
  <si>
    <t>2450080.4111 </t>
  </si>
  <si>
    <t> 28.12.1995 21:51 </t>
  </si>
  <si>
    <t> 0.0553 </t>
  </si>
  <si>
    <t>2451796.695 </t>
  </si>
  <si>
    <t> 09.09.2000 04:40 </t>
  </si>
  <si>
    <t> 0.051 </t>
  </si>
  <si>
    <t> K.Tikkanen </t>
  </si>
  <si>
    <t> BBS 129 </t>
  </si>
  <si>
    <t>2451797.804 </t>
  </si>
  <si>
    <t> 10.09.2000 07:17 </t>
  </si>
  <si>
    <t> 0.100 </t>
  </si>
  <si>
    <t>2452555.473 </t>
  </si>
  <si>
    <t> 07.10.2002 23:21 </t>
  </si>
  <si>
    <t> 0.092 </t>
  </si>
  <si>
    <t>R</t>
  </si>
  <si>
    <t> T.Borkovits et al. </t>
  </si>
  <si>
    <t>IBVS 5434 </t>
  </si>
  <si>
    <t>2452685.3134 </t>
  </si>
  <si>
    <t> 14.02.2003 19:31 </t>
  </si>
  <si>
    <t> 0.0952 </t>
  </si>
  <si>
    <t>o</t>
  </si>
  <si>
    <t> H.Jungbluth </t>
  </si>
  <si>
    <t>BAVM 158 </t>
  </si>
  <si>
    <t>2452688.4111 </t>
  </si>
  <si>
    <t> 17.02.2003 21:51 </t>
  </si>
  <si>
    <t> 0.1042 </t>
  </si>
  <si>
    <t>2452689.3706 </t>
  </si>
  <si>
    <t> 18.02.2003 20:53 </t>
  </si>
  <si>
    <t> 0.0950 </t>
  </si>
  <si>
    <t>2452977.4584 </t>
  </si>
  <si>
    <t> 03.12.2003 23:00 </t>
  </si>
  <si>
    <t> 0.1061 </t>
  </si>
  <si>
    <t> M.Wolf et al. </t>
  </si>
  <si>
    <t> AAP 456.1077-1083 </t>
  </si>
  <si>
    <t>2453259.4459 </t>
  </si>
  <si>
    <t> 10.09.2004 22:42 </t>
  </si>
  <si>
    <t> 0.1030 </t>
  </si>
  <si>
    <t> M. Zejda et al. </t>
  </si>
  <si>
    <t>IBVS 5741 </t>
  </si>
  <si>
    <t>2453319.333 </t>
  </si>
  <si>
    <t> 09.11.2004 19:59 </t>
  </si>
  <si>
    <t> 0.098 </t>
  </si>
  <si>
    <t> I.Biro et al. </t>
  </si>
  <si>
    <t>IBVS 5684 </t>
  </si>
  <si>
    <t>2453335.561 </t>
  </si>
  <si>
    <t> 26.11.2004 01:27 </t>
  </si>
  <si>
    <t> 0.096 </t>
  </si>
  <si>
    <t>2453386.276 </t>
  </si>
  <si>
    <t> 15.01.2005 18:37 </t>
  </si>
  <si>
    <t> 0.093 </t>
  </si>
  <si>
    <t>2453435.9510 </t>
  </si>
  <si>
    <t> 06.03.2005 10:49 </t>
  </si>
  <si>
    <t> 0.1105 </t>
  </si>
  <si>
    <t> Nakajima </t>
  </si>
  <si>
    <t>VSB 44 </t>
  </si>
  <si>
    <t>2453683.45940 </t>
  </si>
  <si>
    <t> 08.11.2005 23:01 </t>
  </si>
  <si>
    <t> 0.11636 </t>
  </si>
  <si>
    <t>C </t>
  </si>
  <si>
    <t> L.Brát </t>
  </si>
  <si>
    <t>OEJV 0074 </t>
  </si>
  <si>
    <t>2453683.4594 </t>
  </si>
  <si>
    <t> 0.1164 </t>
  </si>
  <si>
    <t>2453815.3269 </t>
  </si>
  <si>
    <t> 20.03.2006 19:50 </t>
  </si>
  <si>
    <t> 0.1178 </t>
  </si>
  <si>
    <t>2454034.429 </t>
  </si>
  <si>
    <t> 25.10.2006 22:17 </t>
  </si>
  <si>
    <t> 0.119 </t>
  </si>
  <si>
    <t> I.B.Biro et al. </t>
  </si>
  <si>
    <t>IBVS 5753 </t>
  </si>
  <si>
    <t>2454039.5241 </t>
  </si>
  <si>
    <t> 31.10.2006 00:34 </t>
  </si>
  <si>
    <t> 0.0970 </t>
  </si>
  <si>
    <t>2454092.2705 </t>
  </si>
  <si>
    <t> 22.12.2006 18:29 </t>
  </si>
  <si>
    <t> 0.0969 </t>
  </si>
  <si>
    <t>BAVM 183 </t>
  </si>
  <si>
    <t>2454450.3227 </t>
  </si>
  <si>
    <t> 15.12.2007 19:44 </t>
  </si>
  <si>
    <t> 0.1276 </t>
  </si>
  <si>
    <t>BAVM 193 </t>
  </si>
  <si>
    <t>2454452.3540 </t>
  </si>
  <si>
    <t> 17.12.2007 20:29 </t>
  </si>
  <si>
    <t> 0.1302 </t>
  </si>
  <si>
    <t>IBVS 5835 </t>
  </si>
  <si>
    <t>2454452.3542 </t>
  </si>
  <si>
    <t> 17.12.2007 20:30 </t>
  </si>
  <si>
    <t> 0.1304 </t>
  </si>
  <si>
    <t>2454493.9598 </t>
  </si>
  <si>
    <t> 28.01.2008 11:02 </t>
  </si>
  <si>
    <t> 0.1018 </t>
  </si>
  <si>
    <t> P.Zasche (ESA INTEGRAL) </t>
  </si>
  <si>
    <t>IBVS 5931 </t>
  </si>
  <si>
    <t>2455155.3272 </t>
  </si>
  <si>
    <t> 19.11.2009 19:51 </t>
  </si>
  <si>
    <t> 0.1101 </t>
  </si>
  <si>
    <t>-I</t>
  </si>
  <si>
    <t> P.Frank </t>
  </si>
  <si>
    <t>BAVM 212 </t>
  </si>
  <si>
    <t>2455514.38896 </t>
  </si>
  <si>
    <t> 13.11.2010 21:20 </t>
  </si>
  <si>
    <t>5387.5</t>
  </si>
  <si>
    <t> 0.09036 </t>
  </si>
  <si>
    <t> R.Uhlar </t>
  </si>
  <si>
    <t>IBVS 6007 </t>
  </si>
  <si>
    <t>2455514.3958 </t>
  </si>
  <si>
    <t> 13.11.2010 21:29 </t>
  </si>
  <si>
    <t> 0.0972 </t>
  </si>
  <si>
    <t>BAVM 215 </t>
  </si>
  <si>
    <t>2455515.41716 </t>
  </si>
  <si>
    <t> 14.11.2010 22:00 </t>
  </si>
  <si>
    <t>5388</t>
  </si>
  <si>
    <t> 0.14985 </t>
  </si>
  <si>
    <t>2455578.3122 </t>
  </si>
  <si>
    <t> 16.01.2011 19:29 </t>
  </si>
  <si>
    <t>5419</t>
  </si>
  <si>
    <t> 0.1549 </t>
  </si>
  <si>
    <t>2455930.2795 </t>
  </si>
  <si>
    <t> 03.01.2012 18:42 </t>
  </si>
  <si>
    <t>5592.5</t>
  </si>
  <si>
    <t> 0.0955 </t>
  </si>
  <si>
    <t>IBVS 6114 </t>
  </si>
  <si>
    <t>2455937.39904 </t>
  </si>
  <si>
    <t> 10.01.2012 21:34 </t>
  </si>
  <si>
    <t>5596</t>
  </si>
  <si>
    <t> 0.16025 </t>
  </si>
  <si>
    <t>2456288.37119 </t>
  </si>
  <si>
    <t> 26.12.2012 20:54 </t>
  </si>
  <si>
    <t>5769</t>
  </si>
  <si>
    <t> 0.16574 </t>
  </si>
  <si>
    <t>2456291.39123 </t>
  </si>
  <si>
    <t> 29.12.2012 21:23 </t>
  </si>
  <si>
    <t>5770.5</t>
  </si>
  <si>
    <t> 0.09707 </t>
  </si>
  <si>
    <t>2456578.48239 </t>
  </si>
  <si>
    <t> 12.10.2013 23:34 </t>
  </si>
  <si>
    <t>5912</t>
  </si>
  <si>
    <t> 0.17155 </t>
  </si>
  <si>
    <t>2456583.52706 </t>
  </si>
  <si>
    <t> 18.10.2013 00:38 </t>
  </si>
  <si>
    <t>5914.5</t>
  </si>
  <si>
    <t> 0.09880 </t>
  </si>
  <si>
    <t>2456643.4047 </t>
  </si>
  <si>
    <t> 16.12.2013 21:42 </t>
  </si>
  <si>
    <t>5944</t>
  </si>
  <si>
    <t> 0.1752 </t>
  </si>
  <si>
    <t> F.Agerer </t>
  </si>
  <si>
    <t>BAVM 234 </t>
  </si>
  <si>
    <t>2456650.4742 </t>
  </si>
  <si>
    <t> 23.12.2013 23:22 </t>
  </si>
  <si>
    <t>5947.5</t>
  </si>
  <si>
    <t> 0.0985 </t>
  </si>
  <si>
    <t>2456654.5347 </t>
  </si>
  <si>
    <t> 28.12.2013 00:49 </t>
  </si>
  <si>
    <t>5949.5</t>
  </si>
  <si>
    <t> 0.1016 </t>
  </si>
  <si>
    <t>2456934.4986 </t>
  </si>
  <si>
    <t> 03.10.2014 23:57 </t>
  </si>
  <si>
    <t>6087.5</t>
  </si>
  <si>
    <t> 0.1037 </t>
  </si>
  <si>
    <t> U.Schmidt </t>
  </si>
  <si>
    <t>BAVM 239 </t>
  </si>
  <si>
    <t>2457057.2676 </t>
  </si>
  <si>
    <t> 03.02.2015 18:25 </t>
  </si>
  <si>
    <t>6148</t>
  </si>
  <si>
    <t> 0.1814 </t>
  </si>
  <si>
    <t>IBVS 6196</t>
  </si>
  <si>
    <t>IBVS 6193</t>
  </si>
  <si>
    <t>x</t>
  </si>
  <si>
    <t>Prim</t>
  </si>
  <si>
    <t>Sec</t>
  </si>
  <si>
    <t>Ampl</t>
  </si>
  <si>
    <r>
      <t>Diff</t>
    </r>
    <r>
      <rPr>
        <vertAlign val="superscript"/>
        <sz val="10"/>
        <rFont val="Arial"/>
        <family val="2"/>
      </rPr>
      <t>2</t>
    </r>
  </si>
  <si>
    <t>Period (cy)</t>
  </si>
  <si>
    <t>Cycle_0</t>
  </si>
  <si>
    <t>Const</t>
  </si>
  <si>
    <t>Prim.fit</t>
  </si>
  <si>
    <t>Sec.fit</t>
  </si>
  <si>
    <t>Period (yr)</t>
  </si>
  <si>
    <t>Period (days)</t>
  </si>
  <si>
    <t>AG Per / GSC 02362-00115 / WDS J04069+3327AB</t>
  </si>
  <si>
    <t>Apsidal motion</t>
  </si>
  <si>
    <t>See Wolf et al. 2006, A+A 456, 1077</t>
  </si>
  <si>
    <t>s5</t>
  </si>
  <si>
    <t>s6</t>
  </si>
  <si>
    <t>s7</t>
  </si>
  <si>
    <t>IBVS 0163 </t>
  </si>
  <si>
    <t>Wolf et al. 2006, A+A 456, 1077</t>
  </si>
  <si>
    <t>wt</t>
  </si>
  <si>
    <t>Force all but the constants to be the same</t>
  </si>
  <si>
    <t>Add cycle</t>
  </si>
  <si>
    <t>JD today</t>
  </si>
  <si>
    <t>Old Cycle</t>
  </si>
  <si>
    <t>New Cycle</t>
  </si>
  <si>
    <t>Next ToM</t>
  </si>
  <si>
    <t>Local time</t>
  </si>
  <si>
    <t>My time zone &gt;&gt;&gt;&gt;&gt;&gt;</t>
  </si>
  <si>
    <t>My time zone &gt;&gt;&gt;&gt;&gt;&gt;&gt;&gt;&gt;&gt;&gt;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</si>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</sst>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00"/>
    <numFmt numFmtId="177" formatCode="0.000000"/>
  </numFmts>
  <fonts count="4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8"/>
      <name val="Times-Roman"/>
    </font>
    <font>
      <vertAlign val="superscript"/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3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3" fillId="0" borderId="0"/>
    <xf numFmtId="0" fontId="22" fillId="0" borderId="0"/>
    <xf numFmtId="0" fontId="2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10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0" xfId="0">
      <alignment vertical="top"/>
    </xf>
    <xf numFmtId="0" fontId="4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0" fillId="0" borderId="14" xfId="0" applyBorder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12" fillId="0" borderId="0" xfId="0" applyFont="1">
      <alignment vertical="top"/>
    </xf>
    <xf numFmtId="0" fontId="5" fillId="0" borderId="15" xfId="0" applyFont="1" applyBorder="1" applyAlignment="1">
      <alignment horizontal="left"/>
    </xf>
    <xf numFmtId="0" fontId="12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0" applyNumberFormat="1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0" fontId="9" fillId="0" borderId="0" xfId="0" applyFont="1">
      <alignment vertical="top"/>
    </xf>
    <xf numFmtId="0" fontId="9" fillId="0" borderId="0" xfId="0" applyFont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1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10" fillId="0" borderId="0" xfId="0" applyFont="1">
      <alignment vertical="top"/>
    </xf>
    <xf numFmtId="0" fontId="19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20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4" borderId="22" xfId="0" applyFont="1" applyFill="1" applyBorder="1" applyAlignment="1">
      <alignment horizontal="left" vertical="top" wrapText="1" indent="1"/>
    </xf>
    <xf numFmtId="0" fontId="5" fillId="24" borderId="22" xfId="0" applyFont="1" applyFill="1" applyBorder="1" applyAlignment="1">
      <alignment horizontal="center" vertical="top" wrapText="1"/>
    </xf>
    <xf numFmtId="0" fontId="5" fillId="24" borderId="22" xfId="0" applyFont="1" applyFill="1" applyBorder="1" applyAlignment="1">
      <alignment horizontal="right" vertical="top" wrapText="1"/>
    </xf>
    <xf numFmtId="0" fontId="20" fillId="24" borderId="22" xfId="3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4" fillId="0" borderId="0" xfId="43" applyFont="1" applyAlignment="1">
      <alignment wrapText="1"/>
    </xf>
    <xf numFmtId="0" fontId="14" fillId="0" borderId="0" xfId="43" applyFont="1" applyAlignment="1">
      <alignment horizontal="center" wrapText="1"/>
    </xf>
    <xf numFmtId="0" fontId="14" fillId="0" borderId="0" xfId="43" applyFont="1" applyAlignment="1">
      <alignment horizontal="left" wrapText="1"/>
    </xf>
    <xf numFmtId="0" fontId="39" fillId="0" borderId="0" xfId="0" applyNumberFormat="1" applyFont="1" applyAlignment="1"/>
    <xf numFmtId="0" fontId="40" fillId="0" borderId="0" xfId="0" applyFont="1" applyAlignment="1"/>
    <xf numFmtId="0" fontId="36" fillId="0" borderId="0" xfId="0" applyFont="1" applyAlignment="1"/>
    <xf numFmtId="0" fontId="38" fillId="0" borderId="0" xfId="0" applyFont="1" applyAlignment="1"/>
    <xf numFmtId="0" fontId="0" fillId="0" borderId="0" xfId="0" applyNumberFormat="1" applyAlignment="1">
      <alignment horizontal="center"/>
    </xf>
    <xf numFmtId="0" fontId="0" fillId="0" borderId="10" xfId="0" applyNumberFormat="1" applyBorder="1" applyAlignment="1">
      <alignment horizontal="center"/>
    </xf>
    <xf numFmtId="0" fontId="13" fillId="0" borderId="0" xfId="0" applyNumberFormat="1" applyFont="1" applyAlignment="1">
      <alignment horizontal="center"/>
    </xf>
    <xf numFmtId="0" fontId="40" fillId="0" borderId="0" xfId="0" applyFont="1" applyAlignment="1">
      <alignment horizontal="left"/>
    </xf>
    <xf numFmtId="0" fontId="18" fillId="0" borderId="0" xfId="0" applyFont="1">
      <alignment vertical="top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43" applyFont="1" applyAlignment="1">
      <alignment wrapText="1"/>
    </xf>
    <xf numFmtId="0" fontId="18" fillId="0" borderId="0" xfId="43" applyFont="1" applyAlignment="1">
      <alignment horizontal="center" wrapText="1"/>
    </xf>
    <xf numFmtId="0" fontId="18" fillId="0" borderId="0" xfId="43" applyFont="1" applyAlignment="1">
      <alignment horizontal="left" wrapText="1"/>
    </xf>
    <xf numFmtId="0" fontId="41" fillId="0" borderId="0" xfId="42" applyFont="1" applyAlignment="1">
      <alignment horizontal="left" vertical="center" wrapText="1"/>
    </xf>
    <xf numFmtId="0" fontId="41" fillId="0" borderId="0" xfId="42" applyFont="1" applyAlignment="1">
      <alignment horizontal="center" vertical="center" wrapText="1"/>
    </xf>
    <xf numFmtId="0" fontId="41" fillId="0" borderId="0" xfId="42" applyFont="1" applyAlignment="1">
      <alignment horizontal="left" wrapText="1"/>
    </xf>
    <xf numFmtId="0" fontId="38" fillId="0" borderId="0" xfId="0" applyFont="1">
      <alignment vertical="top"/>
    </xf>
    <xf numFmtId="0" fontId="4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3" fillId="0" borderId="0" xfId="0" applyFont="1" applyAlignment="1">
      <alignment horizontal="right"/>
    </xf>
    <xf numFmtId="0" fontId="42" fillId="0" borderId="0" xfId="0" applyFont="1" applyAlignment="1"/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176" fontId="43" fillId="0" borderId="0" xfId="0" applyNumberFormat="1" applyFont="1" applyAlignment="1">
      <alignment vertical="center" wrapText="1"/>
    </xf>
    <xf numFmtId="177" fontId="0" fillId="0" borderId="0" xfId="0" applyNumberForma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 (2)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844966861156743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3197542995311"/>
          <c:y val="0.14723926380368099"/>
          <c:w val="0.82170667046189205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1'!$H$21:$H$991</c:f>
              <c:numCache>
                <c:formatCode>General</c:formatCode>
                <c:ptCount val="971"/>
                <c:pt idx="0">
                  <c:v>-0.18685031999848434</c:v>
                </c:pt>
                <c:pt idx="1">
                  <c:v>-0.1432048400019994</c:v>
                </c:pt>
                <c:pt idx="8">
                  <c:v>-0.1063925599992217</c:v>
                </c:pt>
                <c:pt idx="9">
                  <c:v>-0.14308324000012362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61-4615-9FF5-69CF087B604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1'!$I$21:$I$991</c:f>
              <c:numCache>
                <c:formatCode>General</c:formatCode>
                <c:ptCount val="971"/>
                <c:pt idx="11">
                  <c:v>-4.0274239996506367E-2</c:v>
                </c:pt>
                <c:pt idx="12">
                  <c:v>-0.12704683999618283</c:v>
                </c:pt>
                <c:pt idx="16">
                  <c:v>-1.2472000016714446E-3</c:v>
                </c:pt>
                <c:pt idx="19">
                  <c:v>-3.6347640001622494E-2</c:v>
                </c:pt>
                <c:pt idx="34">
                  <c:v>0</c:v>
                </c:pt>
                <c:pt idx="35">
                  <c:v>3.0000000042491592E-3</c:v>
                </c:pt>
                <c:pt idx="38">
                  <c:v>-4.3503999768290669E-4</c:v>
                </c:pt>
                <c:pt idx="42">
                  <c:v>-1.4118719998805318E-2</c:v>
                </c:pt>
                <c:pt idx="43">
                  <c:v>-5.3679999837186188E-4</c:v>
                </c:pt>
                <c:pt idx="50">
                  <c:v>1.7965760001970921E-2</c:v>
                </c:pt>
                <c:pt idx="51">
                  <c:v>9.4910400002845563E-3</c:v>
                </c:pt>
                <c:pt idx="52">
                  <c:v>9.8017600030289032E-3</c:v>
                </c:pt>
                <c:pt idx="53">
                  <c:v>8.0927200033329427E-3</c:v>
                </c:pt>
                <c:pt idx="64">
                  <c:v>4.1473919998679776E-2</c:v>
                </c:pt>
                <c:pt idx="70">
                  <c:v>0.12279156000295188</c:v>
                </c:pt>
                <c:pt idx="73">
                  <c:v>0.12610772000334691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61-4615-9FF5-69CF087B604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1'!$J$21:$J$991</c:f>
              <c:numCache>
                <c:formatCode>General</c:formatCode>
                <c:ptCount val="971"/>
                <c:pt idx="13">
                  <c:v>-6.064796000282513E-2</c:v>
                </c:pt>
                <c:pt idx="14">
                  <c:v>8.8480002887081355E-5</c:v>
                </c:pt>
                <c:pt idx="15">
                  <c:v>-5.4574599998886697E-2</c:v>
                </c:pt>
                <c:pt idx="17">
                  <c:v>-5.5628839996643364E-2</c:v>
                </c:pt>
                <c:pt idx="18">
                  <c:v>-7.9312000161735341E-4</c:v>
                </c:pt>
                <c:pt idx="20">
                  <c:v>-1.5287200003513135E-3</c:v>
                </c:pt>
                <c:pt idx="21">
                  <c:v>-5.275999938021414E-4</c:v>
                </c:pt>
                <c:pt idx="22">
                  <c:v>1.399076000234345E-2</c:v>
                </c:pt>
                <c:pt idx="23">
                  <c:v>1.4637560001574457E-2</c:v>
                </c:pt>
                <c:pt idx="24">
                  <c:v>-3.4836799968616106E-3</c:v>
                </c:pt>
                <c:pt idx="25">
                  <c:v>2.3461799995857291E-2</c:v>
                </c:pt>
                <c:pt idx="26">
                  <c:v>-1.6644799979985692E-3</c:v>
                </c:pt>
                <c:pt idx="27">
                  <c:v>2.4153879996447358E-2</c:v>
                </c:pt>
                <c:pt idx="28">
                  <c:v>2.3244839998369571E-2</c:v>
                </c:pt>
                <c:pt idx="29">
                  <c:v>2.7244839999184478E-2</c:v>
                </c:pt>
                <c:pt idx="30">
                  <c:v>2.9788280000502709E-2</c:v>
                </c:pt>
                <c:pt idx="31">
                  <c:v>3.0826119997072965E-2</c:v>
                </c:pt>
                <c:pt idx="32">
                  <c:v>-2.9283999974722974E-3</c:v>
                </c:pt>
                <c:pt idx="33">
                  <c:v>-6.1072000244166702E-4</c:v>
                </c:pt>
                <c:pt idx="48">
                  <c:v>8.4607959994173143E-2</c:v>
                </c:pt>
                <c:pt idx="49">
                  <c:v>6.5624000053503551E-3</c:v>
                </c:pt>
                <c:pt idx="54">
                  <c:v>5.2090400058659725E-3</c:v>
                </c:pt>
                <c:pt idx="55">
                  <c:v>1.3009040005272254E-2</c:v>
                </c:pt>
                <c:pt idx="56">
                  <c:v>0.10954540000238921</c:v>
                </c:pt>
                <c:pt idx="57">
                  <c:v>0.10958540000137873</c:v>
                </c:pt>
                <c:pt idx="58">
                  <c:v>1.9327599999087397E-2</c:v>
                </c:pt>
                <c:pt idx="59">
                  <c:v>1.9427599996561185E-2</c:v>
                </c:pt>
                <c:pt idx="60">
                  <c:v>0.11142843999550678</c:v>
                </c:pt>
                <c:pt idx="61">
                  <c:v>0.11242843999934848</c:v>
                </c:pt>
                <c:pt idx="62">
                  <c:v>1.747392000106629E-2</c:v>
                </c:pt>
                <c:pt idx="63">
                  <c:v>1.837392000015825E-2</c:v>
                </c:pt>
                <c:pt idx="65">
                  <c:v>0.11532724000426242</c:v>
                </c:pt>
                <c:pt idx="66">
                  <c:v>2.0937680004863068E-2</c:v>
                </c:pt>
                <c:pt idx="67">
                  <c:v>2.4337680006283335E-2</c:v>
                </c:pt>
                <c:pt idx="68">
                  <c:v>2.580879999732133E-2</c:v>
                </c:pt>
                <c:pt idx="69">
                  <c:v>0.11745427999994718</c:v>
                </c:pt>
                <c:pt idx="72">
                  <c:v>0.12180955999792786</c:v>
                </c:pt>
                <c:pt idx="74">
                  <c:v>0.12863636000111001</c:v>
                </c:pt>
                <c:pt idx="75">
                  <c:v>0.13093636000121478</c:v>
                </c:pt>
                <c:pt idx="76">
                  <c:v>5.2810640001553111E-2</c:v>
                </c:pt>
                <c:pt idx="77">
                  <c:v>5.531063999660546E-2</c:v>
                </c:pt>
                <c:pt idx="78">
                  <c:v>5.136280000442639E-2</c:v>
                </c:pt>
                <c:pt idx="79">
                  <c:v>0.14600827999674948</c:v>
                </c:pt>
                <c:pt idx="82">
                  <c:v>9.5203279997804202E-2</c:v>
                </c:pt>
                <c:pt idx="83">
                  <c:v>0.14983971999754431</c:v>
                </c:pt>
                <c:pt idx="84">
                  <c:v>9.4985200004884973E-2</c:v>
                </c:pt>
                <c:pt idx="85">
                  <c:v>0.10610152000299422</c:v>
                </c:pt>
                <c:pt idx="86">
                  <c:v>0.1030449600002612</c:v>
                </c:pt>
                <c:pt idx="89">
                  <c:v>0.1388299600002938</c:v>
                </c:pt>
                <c:pt idx="90">
                  <c:v>0.11045848000503611</c:v>
                </c:pt>
                <c:pt idx="91">
                  <c:v>0.11635560000286205</c:v>
                </c:pt>
                <c:pt idx="92">
                  <c:v>0.11776800000370713</c:v>
                </c:pt>
                <c:pt idx="95">
                  <c:v>0.14258404000429437</c:v>
                </c:pt>
                <c:pt idx="96">
                  <c:v>0.1276384800003143</c:v>
                </c:pt>
                <c:pt idx="100">
                  <c:v>0.15574708000349347</c:v>
                </c:pt>
                <c:pt idx="103">
                  <c:v>0.14284700000280282</c:v>
                </c:pt>
                <c:pt idx="105">
                  <c:v>0.15491224000288639</c:v>
                </c:pt>
                <c:pt idx="112">
                  <c:v>0.17516624000563752</c:v>
                </c:pt>
                <c:pt idx="113">
                  <c:v>0.14418460000160849</c:v>
                </c:pt>
                <c:pt idx="114">
                  <c:v>0.14726651999808382</c:v>
                </c:pt>
                <c:pt idx="116">
                  <c:v>0.18142208000062965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61-4615-9FF5-69CF087B604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1'!$K$21:$K$991</c:f>
              <c:numCache>
                <c:formatCode>General</c:formatCode>
                <c:ptCount val="971"/>
                <c:pt idx="80">
                  <c:v>9.2181840002012905E-2</c:v>
                </c:pt>
                <c:pt idx="81">
                  <c:v>9.2181840002012905E-2</c:v>
                </c:pt>
                <c:pt idx="87">
                  <c:v>0.14322828000149457</c:v>
                </c:pt>
                <c:pt idx="88">
                  <c:v>0.14155595999909565</c:v>
                </c:pt>
                <c:pt idx="93">
                  <c:v>0.1192916799991508</c:v>
                </c:pt>
                <c:pt idx="94">
                  <c:v>0.14261908000480616</c:v>
                </c:pt>
                <c:pt idx="97">
                  <c:v>0.13022944000113057</c:v>
                </c:pt>
                <c:pt idx="98">
                  <c:v>0.1304294400033541</c:v>
                </c:pt>
                <c:pt idx="99">
                  <c:v>0.1474941199994646</c:v>
                </c:pt>
                <c:pt idx="102">
                  <c:v>0.13600700000097277</c:v>
                </c:pt>
                <c:pt idx="104">
                  <c:v>0.14985247999720741</c:v>
                </c:pt>
                <c:pt idx="106">
                  <c:v>0.14119380000192905</c:v>
                </c:pt>
                <c:pt idx="107">
                  <c:v>0.16025215999979991</c:v>
                </c:pt>
                <c:pt idx="108">
                  <c:v>0.16573824000079185</c:v>
                </c:pt>
                <c:pt idx="109">
                  <c:v>0.14271468000515597</c:v>
                </c:pt>
                <c:pt idx="110">
                  <c:v>0.17154551999556134</c:v>
                </c:pt>
                <c:pt idx="111">
                  <c:v>0.14444291999825509</c:v>
                </c:pt>
                <c:pt idx="115">
                  <c:v>0</c:v>
                </c:pt>
                <c:pt idx="117">
                  <c:v>0.14310251999995671</c:v>
                </c:pt>
                <c:pt idx="118">
                  <c:v>0.18873104000522289</c:v>
                </c:pt>
                <c:pt idx="119">
                  <c:v>0.1952276000083657</c:v>
                </c:pt>
                <c:pt idx="120">
                  <c:v>0.19421856000553817</c:v>
                </c:pt>
                <c:pt idx="121">
                  <c:v>0.14466404000268085</c:v>
                </c:pt>
                <c:pt idx="122">
                  <c:v>0.22617463991628028</c:v>
                </c:pt>
                <c:pt idx="123">
                  <c:v>0.22526560018741293</c:v>
                </c:pt>
                <c:pt idx="124">
                  <c:v>0.14811108022695407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61-4615-9FF5-69CF087B604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61-4615-9FF5-69CF087B604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61-4615-9FF5-69CF087B604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61-4615-9FF5-69CF087B6041}"/>
            </c:ext>
          </c:extLst>
        </c:ser>
        <c:ser>
          <c:idx val="8"/>
          <c:order val="7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1'!$U$21:$U$991</c:f>
              <c:numCache>
                <c:formatCode>General</c:formatCode>
                <c:ptCount val="971"/>
                <c:pt idx="2">
                  <c:v>0.47110279999833438</c:v>
                </c:pt>
                <c:pt idx="3">
                  <c:v>0.4379756800008181</c:v>
                </c:pt>
                <c:pt idx="4">
                  <c:v>0.44055760000264854</c:v>
                </c:pt>
                <c:pt idx="5">
                  <c:v>0.35000811999998405</c:v>
                </c:pt>
                <c:pt idx="6">
                  <c:v>0.30429908000223804</c:v>
                </c:pt>
                <c:pt idx="7">
                  <c:v>0.3025900399989041</c:v>
                </c:pt>
                <c:pt idx="10">
                  <c:v>-6.6111079995607724E-2</c:v>
                </c:pt>
                <c:pt idx="36">
                  <c:v>0</c:v>
                </c:pt>
                <c:pt idx="37">
                  <c:v>0</c:v>
                </c:pt>
                <c:pt idx="39">
                  <c:v>7.2953320006490685E-2</c:v>
                </c:pt>
                <c:pt idx="40">
                  <c:v>7.1335239998006728E-2</c:v>
                </c:pt>
                <c:pt idx="44">
                  <c:v>0.25972583999828203</c:v>
                </c:pt>
                <c:pt idx="45">
                  <c:v>0.11082611999881919</c:v>
                </c:pt>
                <c:pt idx="46">
                  <c:v>0.11682612000004156</c:v>
                </c:pt>
                <c:pt idx="47">
                  <c:v>8.0989959998987615E-2</c:v>
                </c:pt>
                <c:pt idx="71">
                  <c:v>0.27966444000048796</c:v>
                </c:pt>
                <c:pt idx="101">
                  <c:v>0.50151932000153465</c:v>
                </c:pt>
                <c:pt idx="115">
                  <c:v>0.14931900000374299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61-4615-9FF5-69CF087B6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580512"/>
        <c:axId val="1"/>
      </c:scatterChart>
      <c:valAx>
        <c:axId val="364580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83020827432547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1253044808247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580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814007062066883"/>
          <c:y val="0.92024539877300615"/>
          <c:w val="0.3720935062973243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67903780068728525"/>
          <c:y val="4.99490316004077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4678942920199375"/>
          <c:w val="0.77113402061855674"/>
          <c:h val="0.66055243140897191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1'!$R$21:$R$991</c:f>
              <c:numCache>
                <c:formatCode>General</c:formatCode>
                <c:ptCount val="971"/>
                <c:pt idx="1">
                  <c:v>-0.1432048400019994</c:v>
                </c:pt>
                <c:pt idx="8">
                  <c:v>-0.1063925599992217</c:v>
                </c:pt>
                <c:pt idx="11">
                  <c:v>-4.0274239996506367E-2</c:v>
                </c:pt>
                <c:pt idx="14">
                  <c:v>8.8480002887081355E-5</c:v>
                </c:pt>
                <c:pt idx="16">
                  <c:v>-1.2472000016714446E-3</c:v>
                </c:pt>
                <c:pt idx="18">
                  <c:v>-7.9312000161735341E-4</c:v>
                </c:pt>
                <c:pt idx="20">
                  <c:v>-1.5287200003513135E-3</c:v>
                </c:pt>
                <c:pt idx="21">
                  <c:v>-5.275999938021414E-4</c:v>
                </c:pt>
                <c:pt idx="24">
                  <c:v>-3.4836799968616106E-3</c:v>
                </c:pt>
                <c:pt idx="26">
                  <c:v>-1.6644799979985692E-3</c:v>
                </c:pt>
                <c:pt idx="32">
                  <c:v>-2.9283999974722974E-3</c:v>
                </c:pt>
                <c:pt idx="33">
                  <c:v>-6.1072000244166702E-4</c:v>
                </c:pt>
                <c:pt idx="35">
                  <c:v>3.0000000042491592E-3</c:v>
                </c:pt>
                <c:pt idx="38">
                  <c:v>-4.3503999768290669E-4</c:v>
                </c:pt>
                <c:pt idx="41">
                  <c:v>-7.3520001024007797E-5</c:v>
                </c:pt>
                <c:pt idx="42">
                  <c:v>-1.4118719998805318E-2</c:v>
                </c:pt>
                <c:pt idx="43">
                  <c:v>-5.3679999837186188E-4</c:v>
                </c:pt>
                <c:pt idx="49">
                  <c:v>6.5624000053503551E-3</c:v>
                </c:pt>
                <c:pt idx="50">
                  <c:v>1.7965760001970921E-2</c:v>
                </c:pt>
                <c:pt idx="51">
                  <c:v>9.4910400002845563E-3</c:v>
                </c:pt>
                <c:pt idx="52">
                  <c:v>9.8017600030289032E-3</c:v>
                </c:pt>
                <c:pt idx="53">
                  <c:v>8.0927200033329427E-3</c:v>
                </c:pt>
                <c:pt idx="54">
                  <c:v>5.2090400058659725E-3</c:v>
                </c:pt>
                <c:pt idx="55">
                  <c:v>1.3009040005272254E-2</c:v>
                </c:pt>
                <c:pt idx="58">
                  <c:v>1.9327599999087397E-2</c:v>
                </c:pt>
                <c:pt idx="59">
                  <c:v>1.9427599996561185E-2</c:v>
                </c:pt>
                <c:pt idx="62">
                  <c:v>1.747392000106629E-2</c:v>
                </c:pt>
                <c:pt idx="63">
                  <c:v>1.837392000015825E-2</c:v>
                </c:pt>
                <c:pt idx="64">
                  <c:v>4.1473919998679776E-2</c:v>
                </c:pt>
                <c:pt idx="66">
                  <c:v>2.0937680004863068E-2</c:v>
                </c:pt>
                <c:pt idx="67">
                  <c:v>2.4337680006283335E-2</c:v>
                </c:pt>
                <c:pt idx="68">
                  <c:v>2.580879999732133E-2</c:v>
                </c:pt>
                <c:pt idx="76">
                  <c:v>5.2810640001553111E-2</c:v>
                </c:pt>
                <c:pt idx="77">
                  <c:v>5.531063999660546E-2</c:v>
                </c:pt>
                <c:pt idx="78">
                  <c:v>5.136280000442639E-2</c:v>
                </c:pt>
                <c:pt idx="80">
                  <c:v>9.2181840002012905E-2</c:v>
                </c:pt>
                <c:pt idx="81">
                  <c:v>9.2181840002012905E-2</c:v>
                </c:pt>
                <c:pt idx="82">
                  <c:v>9.5203279997804202E-2</c:v>
                </c:pt>
                <c:pt idx="84">
                  <c:v>9.4985200004884973E-2</c:v>
                </c:pt>
                <c:pt idx="85">
                  <c:v>0.10610152000299422</c:v>
                </c:pt>
                <c:pt idx="86">
                  <c:v>0.1030449600002612</c:v>
                </c:pt>
                <c:pt idx="90">
                  <c:v>0.11045848000503611</c:v>
                </c:pt>
                <c:pt idx="92">
                  <c:v>0.11776800000370713</c:v>
                </c:pt>
                <c:pt idx="93">
                  <c:v>0.1192916799991508</c:v>
                </c:pt>
                <c:pt idx="96">
                  <c:v>0.1276384800003143</c:v>
                </c:pt>
                <c:pt idx="97">
                  <c:v>0.13022944000113057</c:v>
                </c:pt>
                <c:pt idx="98">
                  <c:v>0.1304294400033541</c:v>
                </c:pt>
                <c:pt idx="104">
                  <c:v>0.14985247999720741</c:v>
                </c:pt>
                <c:pt idx="107">
                  <c:v>0.16025215999979991</c:v>
                </c:pt>
                <c:pt idx="108">
                  <c:v>0.16573824000079185</c:v>
                </c:pt>
                <c:pt idx="110">
                  <c:v>0.17154551999556134</c:v>
                </c:pt>
                <c:pt idx="112">
                  <c:v>0.17516624000563752</c:v>
                </c:pt>
                <c:pt idx="116">
                  <c:v>0.18142208000062965</c:v>
                </c:pt>
                <c:pt idx="118">
                  <c:v>0.18873104000522289</c:v>
                </c:pt>
                <c:pt idx="119">
                  <c:v>0.1952276000083657</c:v>
                </c:pt>
                <c:pt idx="120">
                  <c:v>0.19421856000553817</c:v>
                </c:pt>
                <c:pt idx="122">
                  <c:v>0.22617463991628028</c:v>
                </c:pt>
                <c:pt idx="123">
                  <c:v>0.22526560018741293</c:v>
                </c:pt>
                <c:pt idx="124">
                  <c:v>0.14811108022695407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CA-4735-B7F7-04C09CA44427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1'!$O$21:$O$991</c:f>
              <c:numCache>
                <c:formatCode>General</c:formatCode>
                <c:ptCount val="971"/>
                <c:pt idx="0">
                  <c:v>-0.35774861853039086</c:v>
                </c:pt>
                <c:pt idx="1">
                  <c:v>-0.35773214331363123</c:v>
                </c:pt>
                <c:pt idx="2">
                  <c:v>-0.3174831887699413</c:v>
                </c:pt>
                <c:pt idx="3">
                  <c:v>-0.31738433746938377</c:v>
                </c:pt>
                <c:pt idx="4">
                  <c:v>-0.31731843660234538</c:v>
                </c:pt>
                <c:pt idx="5">
                  <c:v>-0.31403986846718601</c:v>
                </c:pt>
                <c:pt idx="6">
                  <c:v>-0.31400691803366687</c:v>
                </c:pt>
                <c:pt idx="7">
                  <c:v>-0.31397396760014762</c:v>
                </c:pt>
                <c:pt idx="8">
                  <c:v>-0.28505996218705898</c:v>
                </c:pt>
                <c:pt idx="9">
                  <c:v>-0.28491168523622257</c:v>
                </c:pt>
                <c:pt idx="10">
                  <c:v>-0.27351083523858305</c:v>
                </c:pt>
                <c:pt idx="11">
                  <c:v>-0.22024645945481336</c:v>
                </c:pt>
                <c:pt idx="12">
                  <c:v>-0.2201640833710154</c:v>
                </c:pt>
                <c:pt idx="13">
                  <c:v>-0.13851290911046399</c:v>
                </c:pt>
                <c:pt idx="14">
                  <c:v>-0.13846348346018522</c:v>
                </c:pt>
                <c:pt idx="15">
                  <c:v>-0.13221937630829883</c:v>
                </c:pt>
                <c:pt idx="16">
                  <c:v>-0.13213700022450087</c:v>
                </c:pt>
                <c:pt idx="17">
                  <c:v>-0.13202167370718371</c:v>
                </c:pt>
                <c:pt idx="18">
                  <c:v>-0.12067024935982293</c:v>
                </c:pt>
                <c:pt idx="19">
                  <c:v>-0.12065377414306334</c:v>
                </c:pt>
                <c:pt idx="20">
                  <c:v>-7.8987950958048309E-2</c:v>
                </c:pt>
                <c:pt idx="21">
                  <c:v>-7.826304142062615E-2</c:v>
                </c:pt>
                <c:pt idx="22">
                  <c:v>-7.814771490330899E-2</c:v>
                </c:pt>
                <c:pt idx="23">
                  <c:v>-7.1392876031875163E-2</c:v>
                </c:pt>
                <c:pt idx="24">
                  <c:v>-6.7488249659851202E-2</c:v>
                </c:pt>
                <c:pt idx="25">
                  <c:v>-6.7471774443091617E-2</c:v>
                </c:pt>
                <c:pt idx="26">
                  <c:v>-6.6829240989467423E-2</c:v>
                </c:pt>
                <c:pt idx="27">
                  <c:v>-6.6713914472150262E-2</c:v>
                </c:pt>
                <c:pt idx="28">
                  <c:v>-6.668096403863108E-2</c:v>
                </c:pt>
                <c:pt idx="29">
                  <c:v>-6.668096403863108E-2</c:v>
                </c:pt>
                <c:pt idx="30">
                  <c:v>-6.2100853779463741E-2</c:v>
                </c:pt>
                <c:pt idx="31">
                  <c:v>-6.1145291207407249E-2</c:v>
                </c:pt>
                <c:pt idx="32">
                  <c:v>-6.112881599064765E-2</c:v>
                </c:pt>
                <c:pt idx="33">
                  <c:v>-3.2033583193203395E-2</c:v>
                </c:pt>
                <c:pt idx="34">
                  <c:v>-3.0979169320589334E-2</c:v>
                </c:pt>
                <c:pt idx="35">
                  <c:v>-3.0979169320589334E-2</c:v>
                </c:pt>
                <c:pt idx="36">
                  <c:v>-3.0171883699369195E-2</c:v>
                </c:pt>
                <c:pt idx="37">
                  <c:v>-3.0138933265850005E-2</c:v>
                </c:pt>
                <c:pt idx="38">
                  <c:v>-3.012245804909041E-2</c:v>
                </c:pt>
                <c:pt idx="39">
                  <c:v>-2.5888327341874569E-2</c:v>
                </c:pt>
                <c:pt idx="40">
                  <c:v>-2.582242647483619E-2</c:v>
                </c:pt>
                <c:pt idx="41">
                  <c:v>-2.5608248656961458E-2</c:v>
                </c:pt>
                <c:pt idx="42">
                  <c:v>-2.5443496489365509E-2</c:v>
                </c:pt>
                <c:pt idx="43">
                  <c:v>-2.537759562232713E-2</c:v>
                </c:pt>
                <c:pt idx="44">
                  <c:v>-2.0138476692776013E-2</c:v>
                </c:pt>
                <c:pt idx="45">
                  <c:v>-1.9957249308420473E-2</c:v>
                </c:pt>
                <c:pt idx="46">
                  <c:v>-1.9957249308420473E-2</c:v>
                </c:pt>
                <c:pt idx="47">
                  <c:v>-1.9825447574343714E-2</c:v>
                </c:pt>
                <c:pt idx="48">
                  <c:v>-1.4059121708485566E-2</c:v>
                </c:pt>
                <c:pt idx="49">
                  <c:v>-8.2433701923486334E-3</c:v>
                </c:pt>
                <c:pt idx="50">
                  <c:v>-6.0686415800821313E-3</c:v>
                </c:pt>
                <c:pt idx="51">
                  <c:v>4.4095962790201004E-3</c:v>
                </c:pt>
                <c:pt idx="52">
                  <c:v>5.4640101516341619E-3</c:v>
                </c:pt>
                <c:pt idx="53">
                  <c:v>5.4969605851533515E-3</c:v>
                </c:pt>
                <c:pt idx="54">
                  <c:v>1.0175922144878252E-2</c:v>
                </c:pt>
                <c:pt idx="55">
                  <c:v>1.0175922144878252E-2</c:v>
                </c:pt>
                <c:pt idx="56">
                  <c:v>1.6057574528053564E-2</c:v>
                </c:pt>
                <c:pt idx="57">
                  <c:v>1.6057574528053564E-2</c:v>
                </c:pt>
                <c:pt idx="58">
                  <c:v>1.6304702779447483E-2</c:v>
                </c:pt>
                <c:pt idx="59">
                  <c:v>1.6304702779447483E-2</c:v>
                </c:pt>
                <c:pt idx="60">
                  <c:v>1.6848384932514109E-2</c:v>
                </c:pt>
                <c:pt idx="61">
                  <c:v>1.6848384932514109E-2</c:v>
                </c:pt>
                <c:pt idx="62">
                  <c:v>1.6864860149273707E-2</c:v>
                </c:pt>
                <c:pt idx="63">
                  <c:v>1.6864860149273707E-2</c:v>
                </c:pt>
                <c:pt idx="64">
                  <c:v>1.6864860149273707E-2</c:v>
                </c:pt>
                <c:pt idx="65">
                  <c:v>2.1955702127988468E-2</c:v>
                </c:pt>
                <c:pt idx="66">
                  <c:v>2.282888861624699E-2</c:v>
                </c:pt>
                <c:pt idx="67">
                  <c:v>2.282888861624699E-2</c:v>
                </c:pt>
                <c:pt idx="68">
                  <c:v>2.7672602343567831E-2</c:v>
                </c:pt>
                <c:pt idx="69">
                  <c:v>2.768907756032743E-2</c:v>
                </c:pt>
                <c:pt idx="70">
                  <c:v>2.8282185363672836E-2</c:v>
                </c:pt>
                <c:pt idx="71">
                  <c:v>2.8381036664230405E-2</c:v>
                </c:pt>
                <c:pt idx="72">
                  <c:v>3.4048511229530981E-2</c:v>
                </c:pt>
                <c:pt idx="73">
                  <c:v>4.4625600389190792E-2</c:v>
                </c:pt>
                <c:pt idx="74">
                  <c:v>5.7278566860559529E-2</c:v>
                </c:pt>
                <c:pt idx="75">
                  <c:v>5.7278566860559529E-2</c:v>
                </c:pt>
                <c:pt idx="76">
                  <c:v>5.8283555082894803E-2</c:v>
                </c:pt>
                <c:pt idx="77">
                  <c:v>5.8283555082894803E-2</c:v>
                </c:pt>
                <c:pt idx="78">
                  <c:v>8.6159621840129055E-2</c:v>
                </c:pt>
                <c:pt idx="79">
                  <c:v>8.6176097056888654E-2</c:v>
                </c:pt>
                <c:pt idx="80">
                  <c:v>9.8483083976305896E-2</c:v>
                </c:pt>
                <c:pt idx="81">
                  <c:v>9.8483083976305896E-2</c:v>
                </c:pt>
                <c:pt idx="82">
                  <c:v>0.10059191172153403</c:v>
                </c:pt>
                <c:pt idx="83">
                  <c:v>0.1006413373718128</c:v>
                </c:pt>
                <c:pt idx="84">
                  <c:v>0.1006578125885724</c:v>
                </c:pt>
                <c:pt idx="85">
                  <c:v>0.10533677414829729</c:v>
                </c:pt>
                <c:pt idx="86">
                  <c:v>0.10991688440746464</c:v>
                </c:pt>
                <c:pt idx="87">
                  <c:v>0.11088892219628071</c:v>
                </c:pt>
                <c:pt idx="88">
                  <c:v>0.11115252566443423</c:v>
                </c:pt>
                <c:pt idx="89">
                  <c:v>0.11197628650241395</c:v>
                </c:pt>
                <c:pt idx="90">
                  <c:v>0.1127835721236341</c:v>
                </c:pt>
                <c:pt idx="91">
                  <c:v>0.11680352501297522</c:v>
                </c:pt>
                <c:pt idx="92">
                  <c:v>0.11894530319172253</c:v>
                </c:pt>
                <c:pt idx="93">
                  <c:v>0.12250395001179498</c:v>
                </c:pt>
                <c:pt idx="94">
                  <c:v>0.12258632609559295</c:v>
                </c:pt>
                <c:pt idx="95">
                  <c:v>0.12344303736709189</c:v>
                </c:pt>
                <c:pt idx="96">
                  <c:v>0.12925878888322881</c:v>
                </c:pt>
                <c:pt idx="97">
                  <c:v>0.12929173931674801</c:v>
                </c:pt>
                <c:pt idx="98">
                  <c:v>0.12929173931674801</c:v>
                </c:pt>
                <c:pt idx="99">
                  <c:v>0.1299672232038914</c:v>
                </c:pt>
                <c:pt idx="100">
                  <c:v>0.14070906453114715</c:v>
                </c:pt>
                <c:pt idx="101">
                  <c:v>0.14627768779589015</c:v>
                </c:pt>
                <c:pt idx="102">
                  <c:v>0.14654129126404367</c:v>
                </c:pt>
                <c:pt idx="103">
                  <c:v>0.14654129126404367</c:v>
                </c:pt>
                <c:pt idx="104">
                  <c:v>0.14655776648080326</c:v>
                </c:pt>
                <c:pt idx="105">
                  <c:v>0.14757922991989814</c:v>
                </c:pt>
                <c:pt idx="106">
                  <c:v>0.15329613013547749</c:v>
                </c:pt>
                <c:pt idx="107">
                  <c:v>0.15341145665279465</c:v>
                </c:pt>
                <c:pt idx="108">
                  <c:v>0.15911188165161444</c:v>
                </c:pt>
                <c:pt idx="109">
                  <c:v>0.15916130730189321</c:v>
                </c:pt>
                <c:pt idx="110">
                  <c:v>0.16382379364485852</c:v>
                </c:pt>
                <c:pt idx="111">
                  <c:v>0.16390616972865649</c:v>
                </c:pt>
                <c:pt idx="112">
                  <c:v>0.16487820751747259</c:v>
                </c:pt>
                <c:pt idx="113">
                  <c:v>0.16499353403478975</c:v>
                </c:pt>
                <c:pt idx="114">
                  <c:v>0.16505943490182812</c:v>
                </c:pt>
                <c:pt idx="115">
                  <c:v>0.16960659472747627</c:v>
                </c:pt>
                <c:pt idx="116">
                  <c:v>0.17160009595538722</c:v>
                </c:pt>
                <c:pt idx="117">
                  <c:v>0.17659208663354442</c:v>
                </c:pt>
                <c:pt idx="118">
                  <c:v>0.17739937225476457</c:v>
                </c:pt>
                <c:pt idx="119">
                  <c:v>0.18105687037539459</c:v>
                </c:pt>
                <c:pt idx="120">
                  <c:v>0.18108982080891378</c:v>
                </c:pt>
                <c:pt idx="121">
                  <c:v>0.18110629602567338</c:v>
                </c:pt>
                <c:pt idx="122">
                  <c:v>0.21150307094712562</c:v>
                </c:pt>
                <c:pt idx="123">
                  <c:v>0.21153602138064478</c:v>
                </c:pt>
                <c:pt idx="124">
                  <c:v>0.21155249659740438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CA-4735-B7F7-04C09CA4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576248"/>
        <c:axId val="1"/>
      </c:scatterChart>
      <c:valAx>
        <c:axId val="364576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2577319587634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576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618556701030928"/>
          <c:y val="0.9204921861831491"/>
          <c:w val="0.2948453608247422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4309667358525792"/>
          <c:y val="3.5598705501618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64034473917275"/>
          <c:y val="0.15534029676216363"/>
          <c:w val="0.75732294934434385"/>
          <c:h val="0.64077872414392489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1'!$S$21:$S$991</c:f>
              <c:numCache>
                <c:formatCode>General</c:formatCode>
                <c:ptCount val="971"/>
                <c:pt idx="0">
                  <c:v>-0.18685031999848434</c:v>
                </c:pt>
                <c:pt idx="9">
                  <c:v>-0.14308324000012362</c:v>
                </c:pt>
                <c:pt idx="12">
                  <c:v>-0.12704683999618283</c:v>
                </c:pt>
                <c:pt idx="13">
                  <c:v>-6.064796000282513E-2</c:v>
                </c:pt>
                <c:pt idx="15">
                  <c:v>-5.4574599998886697E-2</c:v>
                </c:pt>
                <c:pt idx="17">
                  <c:v>-5.5628839996643364E-2</c:v>
                </c:pt>
                <c:pt idx="19">
                  <c:v>-3.6347640001622494E-2</c:v>
                </c:pt>
                <c:pt idx="22">
                  <c:v>1.399076000234345E-2</c:v>
                </c:pt>
                <c:pt idx="23">
                  <c:v>1.4637560001574457E-2</c:v>
                </c:pt>
                <c:pt idx="25">
                  <c:v>2.3461799995857291E-2</c:v>
                </c:pt>
                <c:pt idx="27">
                  <c:v>2.4153879996447358E-2</c:v>
                </c:pt>
                <c:pt idx="28">
                  <c:v>2.3244839998369571E-2</c:v>
                </c:pt>
                <c:pt idx="29">
                  <c:v>2.7244839999184478E-2</c:v>
                </c:pt>
                <c:pt idx="30">
                  <c:v>2.9788280000502709E-2</c:v>
                </c:pt>
                <c:pt idx="31">
                  <c:v>3.0826119997072965E-2</c:v>
                </c:pt>
                <c:pt idx="48">
                  <c:v>8.4607959994173143E-2</c:v>
                </c:pt>
                <c:pt idx="56">
                  <c:v>0.10954540000238921</c:v>
                </c:pt>
                <c:pt idx="57">
                  <c:v>0.10958540000137873</c:v>
                </c:pt>
                <c:pt idx="60">
                  <c:v>0.11142843999550678</c:v>
                </c:pt>
                <c:pt idx="61">
                  <c:v>0.11242843999934848</c:v>
                </c:pt>
                <c:pt idx="65">
                  <c:v>0.11532724000426242</c:v>
                </c:pt>
                <c:pt idx="69">
                  <c:v>0.11745427999994718</c:v>
                </c:pt>
                <c:pt idx="70">
                  <c:v>0.12279156000295188</c:v>
                </c:pt>
                <c:pt idx="72">
                  <c:v>0.12180955999792786</c:v>
                </c:pt>
                <c:pt idx="73">
                  <c:v>0.12610772000334691</c:v>
                </c:pt>
                <c:pt idx="74">
                  <c:v>0.12863636000111001</c:v>
                </c:pt>
                <c:pt idx="75">
                  <c:v>0.13093636000121478</c:v>
                </c:pt>
                <c:pt idx="79">
                  <c:v>0.14600827999674948</c:v>
                </c:pt>
                <c:pt idx="83">
                  <c:v>0.14983971999754431</c:v>
                </c:pt>
                <c:pt idx="87">
                  <c:v>0.14322828000149457</c:v>
                </c:pt>
                <c:pt idx="88">
                  <c:v>0.14155595999909565</c:v>
                </c:pt>
                <c:pt idx="89">
                  <c:v>0.1388299600002938</c:v>
                </c:pt>
                <c:pt idx="94">
                  <c:v>0.14261908000480616</c:v>
                </c:pt>
                <c:pt idx="95">
                  <c:v>0.14258404000429437</c:v>
                </c:pt>
                <c:pt idx="99">
                  <c:v>0.1474941199994646</c:v>
                </c:pt>
                <c:pt idx="100">
                  <c:v>0.15574708000349347</c:v>
                </c:pt>
                <c:pt idx="102">
                  <c:v>0.13600700000097277</c:v>
                </c:pt>
                <c:pt idx="103">
                  <c:v>0.14284700000280282</c:v>
                </c:pt>
                <c:pt idx="105">
                  <c:v>0.15491224000288639</c:v>
                </c:pt>
                <c:pt idx="106">
                  <c:v>0.14119380000192905</c:v>
                </c:pt>
                <c:pt idx="109">
                  <c:v>0.14271468000515597</c:v>
                </c:pt>
                <c:pt idx="111">
                  <c:v>0.14444291999825509</c:v>
                </c:pt>
                <c:pt idx="113">
                  <c:v>0.14418460000160849</c:v>
                </c:pt>
                <c:pt idx="114">
                  <c:v>0.14726651999808382</c:v>
                </c:pt>
                <c:pt idx="117">
                  <c:v>0.14310251999995671</c:v>
                </c:pt>
                <c:pt idx="121">
                  <c:v>0.14466404000268085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A5-4296-8C21-5D21B14CFAF8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1'!$P$21:$P$991</c:f>
              <c:numCache>
                <c:formatCode>General</c:formatCode>
                <c:ptCount val="971"/>
                <c:pt idx="0">
                  <c:v>3.7807178408018408E-2</c:v>
                </c:pt>
                <c:pt idx="1">
                  <c:v>3.7810688200269421E-2</c:v>
                </c:pt>
                <c:pt idx="2">
                  <c:v>4.6385110669497312E-2</c:v>
                </c:pt>
                <c:pt idx="3">
                  <c:v>4.6406169423003393E-2</c:v>
                </c:pt>
                <c:pt idx="4">
                  <c:v>4.6420208592007454E-2</c:v>
                </c:pt>
                <c:pt idx="5">
                  <c:v>4.7118657249959298E-2</c:v>
                </c:pt>
                <c:pt idx="6">
                  <c:v>4.7125676834461325E-2</c:v>
                </c:pt>
                <c:pt idx="7">
                  <c:v>4.7132696418963352E-2</c:v>
                </c:pt>
                <c:pt idx="8">
                  <c:v>5.3292381819493417E-2</c:v>
                </c:pt>
                <c:pt idx="9">
                  <c:v>5.3323969949752546E-2</c:v>
                </c:pt>
                <c:pt idx="10">
                  <c:v>5.5752746187454426E-2</c:v>
                </c:pt>
                <c:pt idx="11">
                  <c:v>6.7099904534983601E-2</c:v>
                </c:pt>
                <c:pt idx="12">
                  <c:v>6.7117453496238655E-2</c:v>
                </c:pt>
                <c:pt idx="13">
                  <c:v>8.4511983892265441E-2</c:v>
                </c:pt>
                <c:pt idx="14">
                  <c:v>8.4522513269018482E-2</c:v>
                </c:pt>
                <c:pt idx="15">
                  <c:v>8.5852724532152896E-2</c:v>
                </c:pt>
                <c:pt idx="16">
                  <c:v>8.5870273493407964E-2</c:v>
                </c:pt>
                <c:pt idx="17">
                  <c:v>8.5894842039165059E-2</c:v>
                </c:pt>
                <c:pt idx="18">
                  <c:v>8.8313088900113912E-2</c:v>
                </c:pt>
                <c:pt idx="19">
                  <c:v>8.8316598692364912E-2</c:v>
                </c:pt>
                <c:pt idx="20">
                  <c:v>9.7192863295180038E-2</c:v>
                </c:pt>
                <c:pt idx="21">
                  <c:v>9.7347294154224662E-2</c:v>
                </c:pt>
                <c:pt idx="22">
                  <c:v>9.7371862699981757E-2</c:v>
                </c:pt>
                <c:pt idx="23">
                  <c:v>9.8810877522897619E-2</c:v>
                </c:pt>
                <c:pt idx="24">
                  <c:v>9.9642698286387998E-2</c:v>
                </c:pt>
                <c:pt idx="25">
                  <c:v>9.9646208078639012E-2</c:v>
                </c:pt>
                <c:pt idx="26">
                  <c:v>9.9783089976428568E-2</c:v>
                </c:pt>
                <c:pt idx="27">
                  <c:v>9.9807658522185677E-2</c:v>
                </c:pt>
                <c:pt idx="28">
                  <c:v>9.9814678106687704E-2</c:v>
                </c:pt>
                <c:pt idx="29">
                  <c:v>9.9814678106687704E-2</c:v>
                </c:pt>
                <c:pt idx="30">
                  <c:v>0.10079040035246967</c:v>
                </c:pt>
                <c:pt idx="31">
                  <c:v>0.10099396830302849</c:v>
                </c:pt>
                <c:pt idx="32">
                  <c:v>0.10099747809527951</c:v>
                </c:pt>
                <c:pt idx="33">
                  <c:v>0.10719577121057074</c:v>
                </c:pt>
                <c:pt idx="34">
                  <c:v>0.10742039791463565</c:v>
                </c:pt>
                <c:pt idx="35">
                  <c:v>0.10742039791463565</c:v>
                </c:pt>
                <c:pt idx="36">
                  <c:v>0.10759237773493535</c:v>
                </c:pt>
                <c:pt idx="37">
                  <c:v>0.10759939731943738</c:v>
                </c:pt>
                <c:pt idx="38">
                  <c:v>0.10760290711168839</c:v>
                </c:pt>
                <c:pt idx="39">
                  <c:v>0.10850492372019906</c:v>
                </c:pt>
                <c:pt idx="40">
                  <c:v>0.10851896288920311</c:v>
                </c:pt>
                <c:pt idx="41">
                  <c:v>0.1085645901884663</c:v>
                </c:pt>
                <c:pt idx="42">
                  <c:v>0.10859968811097645</c:v>
                </c:pt>
                <c:pt idx="43">
                  <c:v>0.1086137272799805</c:v>
                </c:pt>
                <c:pt idx="44">
                  <c:v>0.10972984121580304</c:v>
                </c:pt>
                <c:pt idx="45">
                  <c:v>0.1097684489305642</c:v>
                </c:pt>
                <c:pt idx="46">
                  <c:v>0.1097684489305642</c:v>
                </c:pt>
                <c:pt idx="47">
                  <c:v>0.10979652726857231</c:v>
                </c:pt>
                <c:pt idx="48">
                  <c:v>0.11102495455642732</c:v>
                </c:pt>
                <c:pt idx="49">
                  <c:v>0.11226391122103535</c:v>
                </c:pt>
                <c:pt idx="50">
                  <c:v>0.11272720379816924</c:v>
                </c:pt>
                <c:pt idx="51">
                  <c:v>0.11495943166981432</c:v>
                </c:pt>
                <c:pt idx="52">
                  <c:v>0.11518405837387924</c:v>
                </c:pt>
                <c:pt idx="53">
                  <c:v>0.11519107795838127</c:v>
                </c:pt>
                <c:pt idx="54">
                  <c:v>0.11618785895766932</c:v>
                </c:pt>
                <c:pt idx="55">
                  <c:v>0.11618785895766932</c:v>
                </c:pt>
                <c:pt idx="56">
                  <c:v>0.11744085479128141</c:v>
                </c:pt>
                <c:pt idx="57">
                  <c:v>0.11744085479128141</c:v>
                </c:pt>
                <c:pt idx="58">
                  <c:v>0.11749350167504663</c:v>
                </c:pt>
                <c:pt idx="59">
                  <c:v>0.11749350167504663</c:v>
                </c:pt>
                <c:pt idx="60">
                  <c:v>0.1176093248193301</c:v>
                </c:pt>
                <c:pt idx="61">
                  <c:v>0.1176093248193301</c:v>
                </c:pt>
                <c:pt idx="62">
                  <c:v>0.11761283461158112</c:v>
                </c:pt>
                <c:pt idx="63">
                  <c:v>0.11761283461158112</c:v>
                </c:pt>
                <c:pt idx="64">
                  <c:v>0.11761283461158112</c:v>
                </c:pt>
                <c:pt idx="65">
                  <c:v>0.11869736041714453</c:v>
                </c:pt>
                <c:pt idx="66">
                  <c:v>0.11888337940644829</c:v>
                </c:pt>
                <c:pt idx="67">
                  <c:v>0.11888337940644829</c:v>
                </c:pt>
                <c:pt idx="68">
                  <c:v>0.11991525832824648</c:v>
                </c:pt>
                <c:pt idx="69">
                  <c:v>0.1199187681204975</c:v>
                </c:pt>
                <c:pt idx="70">
                  <c:v>0.12004512064153401</c:v>
                </c:pt>
                <c:pt idx="71">
                  <c:v>0.12006617939504009</c:v>
                </c:pt>
                <c:pt idx="72">
                  <c:v>0.12127354792938901</c:v>
                </c:pt>
                <c:pt idx="73">
                  <c:v>0.12352683455454018</c:v>
                </c:pt>
                <c:pt idx="74">
                  <c:v>0.12622235500331913</c:v>
                </c:pt>
                <c:pt idx="75">
                  <c:v>0.12622235500331913</c:v>
                </c:pt>
                <c:pt idx="76">
                  <c:v>0.12643645233063103</c:v>
                </c:pt>
                <c:pt idx="77">
                  <c:v>0.12643645233063103</c:v>
                </c:pt>
                <c:pt idx="78">
                  <c:v>0.13237502081934718</c:v>
                </c:pt>
                <c:pt idx="79">
                  <c:v>0.13237853061159818</c:v>
                </c:pt>
                <c:pt idx="80">
                  <c:v>0.13500034542310585</c:v>
                </c:pt>
                <c:pt idx="81">
                  <c:v>0.13500034542310585</c:v>
                </c:pt>
                <c:pt idx="82">
                  <c:v>0.1354495988312357</c:v>
                </c:pt>
                <c:pt idx="83">
                  <c:v>0.13546012820798872</c:v>
                </c:pt>
                <c:pt idx="84">
                  <c:v>0.13546363800023975</c:v>
                </c:pt>
                <c:pt idx="85">
                  <c:v>0.13646041899952779</c:v>
                </c:pt>
                <c:pt idx="86">
                  <c:v>0.13743614124530978</c:v>
                </c:pt>
                <c:pt idx="87">
                  <c:v>0.13764321898811963</c:v>
                </c:pt>
                <c:pt idx="88">
                  <c:v>0.13769937566413584</c:v>
                </c:pt>
                <c:pt idx="89">
                  <c:v>0.13787486527668655</c:v>
                </c:pt>
                <c:pt idx="90">
                  <c:v>0.13804684509698625</c:v>
                </c:pt>
                <c:pt idx="91">
                  <c:v>0.13890323440623376</c:v>
                </c:pt>
                <c:pt idx="92">
                  <c:v>0.1393595073988656</c:v>
                </c:pt>
                <c:pt idx="93">
                  <c:v>0.1401176225250847</c:v>
                </c:pt>
                <c:pt idx="94">
                  <c:v>0.14013517148633975</c:v>
                </c:pt>
                <c:pt idx="95">
                  <c:v>0.14031768068339251</c:v>
                </c:pt>
                <c:pt idx="96">
                  <c:v>0.14155663734800053</c:v>
                </c:pt>
                <c:pt idx="97">
                  <c:v>0.14156365693250256</c:v>
                </c:pt>
                <c:pt idx="98">
                  <c:v>0.14156365693250256</c:v>
                </c:pt>
                <c:pt idx="99">
                  <c:v>0.14170755841479415</c:v>
                </c:pt>
                <c:pt idx="100">
                  <c:v>0.14399594296245546</c:v>
                </c:pt>
                <c:pt idx="101">
                  <c:v>0.1451822527432983</c:v>
                </c:pt>
                <c:pt idx="102">
                  <c:v>0.14523840941931451</c:v>
                </c:pt>
                <c:pt idx="103">
                  <c:v>0.14523840941931451</c:v>
                </c:pt>
                <c:pt idx="104">
                  <c:v>0.14524191921156554</c:v>
                </c:pt>
                <c:pt idx="105">
                  <c:v>0.14545952633112841</c:v>
                </c:pt>
                <c:pt idx="106">
                  <c:v>0.14667742424223038</c:v>
                </c:pt>
                <c:pt idx="107">
                  <c:v>0.14670199278798746</c:v>
                </c:pt>
                <c:pt idx="108">
                  <c:v>0.1479163809068384</c:v>
                </c:pt>
                <c:pt idx="109">
                  <c:v>0.14792691028359145</c:v>
                </c:pt>
                <c:pt idx="110">
                  <c:v>0.14892018149062849</c:v>
                </c:pt>
                <c:pt idx="111">
                  <c:v>0.14893773045188358</c:v>
                </c:pt>
                <c:pt idx="112">
                  <c:v>0.14914480819469342</c:v>
                </c:pt>
                <c:pt idx="113">
                  <c:v>0.1491693767404505</c:v>
                </c:pt>
                <c:pt idx="114">
                  <c:v>0.14918341590945455</c:v>
                </c:pt>
                <c:pt idx="115">
                  <c:v>0.15015211857073452</c:v>
                </c:pt>
                <c:pt idx="116">
                  <c:v>0.15057680343310725</c:v>
                </c:pt>
                <c:pt idx="117">
                  <c:v>0.15164027048516457</c:v>
                </c:pt>
                <c:pt idx="118">
                  <c:v>0.15181225030546425</c:v>
                </c:pt>
                <c:pt idx="119">
                  <c:v>0.15259142418518945</c:v>
                </c:pt>
                <c:pt idx="120">
                  <c:v>0.15259844376969145</c:v>
                </c:pt>
                <c:pt idx="121">
                  <c:v>0.15260195356194248</c:v>
                </c:pt>
                <c:pt idx="122">
                  <c:v>0.15907752026506383</c:v>
                </c:pt>
                <c:pt idx="123">
                  <c:v>0.15908453984956586</c:v>
                </c:pt>
                <c:pt idx="124">
                  <c:v>0.15908804964181686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A5-4296-8C21-5D21B14CF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998928"/>
        <c:axId val="1"/>
      </c:scatterChart>
      <c:valAx>
        <c:axId val="248998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1299157688974"/>
              <c:y val="0.86084414205505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485355648535567E-2"/>
              <c:y val="0.378642135752448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998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912177818776833"/>
          <c:y val="0.91586066304818692"/>
          <c:w val="0.33891257316684781"/>
          <c:h val="6.472525885720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8664596273291924"/>
          <c:y val="1.40056022408963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956521739130432E-2"/>
          <c:y val="0.10924399631257745"/>
          <c:w val="0.85869565217391308"/>
          <c:h val="0.731094436861095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1'!$H$21:$H$991</c:f>
              <c:numCache>
                <c:formatCode>General</c:formatCode>
                <c:ptCount val="971"/>
                <c:pt idx="0">
                  <c:v>-0.18685031999848434</c:v>
                </c:pt>
                <c:pt idx="1">
                  <c:v>-0.1432048400019994</c:v>
                </c:pt>
                <c:pt idx="8">
                  <c:v>-0.1063925599992217</c:v>
                </c:pt>
                <c:pt idx="9">
                  <c:v>-0.14308324000012362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3B-4530-B1D2-1B0CE4406BE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1'!$I$21:$I$991</c:f>
              <c:numCache>
                <c:formatCode>General</c:formatCode>
                <c:ptCount val="971"/>
                <c:pt idx="11">
                  <c:v>-4.0274239996506367E-2</c:v>
                </c:pt>
                <c:pt idx="12">
                  <c:v>-0.12704683999618283</c:v>
                </c:pt>
                <c:pt idx="16">
                  <c:v>-1.2472000016714446E-3</c:v>
                </c:pt>
                <c:pt idx="19">
                  <c:v>-3.6347640001622494E-2</c:v>
                </c:pt>
                <c:pt idx="34">
                  <c:v>0</c:v>
                </c:pt>
                <c:pt idx="35">
                  <c:v>3.0000000042491592E-3</c:v>
                </c:pt>
                <c:pt idx="38">
                  <c:v>-4.3503999768290669E-4</c:v>
                </c:pt>
                <c:pt idx="42">
                  <c:v>-1.4118719998805318E-2</c:v>
                </c:pt>
                <c:pt idx="43">
                  <c:v>-5.3679999837186188E-4</c:v>
                </c:pt>
                <c:pt idx="50">
                  <c:v>1.7965760001970921E-2</c:v>
                </c:pt>
                <c:pt idx="51">
                  <c:v>9.4910400002845563E-3</c:v>
                </c:pt>
                <c:pt idx="52">
                  <c:v>9.8017600030289032E-3</c:v>
                </c:pt>
                <c:pt idx="53">
                  <c:v>8.0927200033329427E-3</c:v>
                </c:pt>
                <c:pt idx="64">
                  <c:v>4.1473919998679776E-2</c:v>
                </c:pt>
                <c:pt idx="70">
                  <c:v>0.12279156000295188</c:v>
                </c:pt>
                <c:pt idx="73">
                  <c:v>0.12610772000334691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3B-4530-B1D2-1B0CE4406BE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1'!$J$21:$J$991</c:f>
              <c:numCache>
                <c:formatCode>General</c:formatCode>
                <c:ptCount val="971"/>
                <c:pt idx="13">
                  <c:v>-6.064796000282513E-2</c:v>
                </c:pt>
                <c:pt idx="14">
                  <c:v>8.8480002887081355E-5</c:v>
                </c:pt>
                <c:pt idx="15">
                  <c:v>-5.4574599998886697E-2</c:v>
                </c:pt>
                <c:pt idx="17">
                  <c:v>-5.5628839996643364E-2</c:v>
                </c:pt>
                <c:pt idx="18">
                  <c:v>-7.9312000161735341E-4</c:v>
                </c:pt>
                <c:pt idx="20">
                  <c:v>-1.5287200003513135E-3</c:v>
                </c:pt>
                <c:pt idx="21">
                  <c:v>-5.275999938021414E-4</c:v>
                </c:pt>
                <c:pt idx="22">
                  <c:v>1.399076000234345E-2</c:v>
                </c:pt>
                <c:pt idx="23">
                  <c:v>1.4637560001574457E-2</c:v>
                </c:pt>
                <c:pt idx="24">
                  <c:v>-3.4836799968616106E-3</c:v>
                </c:pt>
                <c:pt idx="25">
                  <c:v>2.3461799995857291E-2</c:v>
                </c:pt>
                <c:pt idx="26">
                  <c:v>-1.6644799979985692E-3</c:v>
                </c:pt>
                <c:pt idx="27">
                  <c:v>2.4153879996447358E-2</c:v>
                </c:pt>
                <c:pt idx="28">
                  <c:v>2.3244839998369571E-2</c:v>
                </c:pt>
                <c:pt idx="29">
                  <c:v>2.7244839999184478E-2</c:v>
                </c:pt>
                <c:pt idx="30">
                  <c:v>2.9788280000502709E-2</c:v>
                </c:pt>
                <c:pt idx="31">
                  <c:v>3.0826119997072965E-2</c:v>
                </c:pt>
                <c:pt idx="32">
                  <c:v>-2.9283999974722974E-3</c:v>
                </c:pt>
                <c:pt idx="33">
                  <c:v>-6.1072000244166702E-4</c:v>
                </c:pt>
                <c:pt idx="48">
                  <c:v>8.4607959994173143E-2</c:v>
                </c:pt>
                <c:pt idx="49">
                  <c:v>6.5624000053503551E-3</c:v>
                </c:pt>
                <c:pt idx="54">
                  <c:v>5.2090400058659725E-3</c:v>
                </c:pt>
                <c:pt idx="55">
                  <c:v>1.3009040005272254E-2</c:v>
                </c:pt>
                <c:pt idx="56">
                  <c:v>0.10954540000238921</c:v>
                </c:pt>
                <c:pt idx="57">
                  <c:v>0.10958540000137873</c:v>
                </c:pt>
                <c:pt idx="58">
                  <c:v>1.9327599999087397E-2</c:v>
                </c:pt>
                <c:pt idx="59">
                  <c:v>1.9427599996561185E-2</c:v>
                </c:pt>
                <c:pt idx="60">
                  <c:v>0.11142843999550678</c:v>
                </c:pt>
                <c:pt idx="61">
                  <c:v>0.11242843999934848</c:v>
                </c:pt>
                <c:pt idx="62">
                  <c:v>1.747392000106629E-2</c:v>
                </c:pt>
                <c:pt idx="63">
                  <c:v>1.837392000015825E-2</c:v>
                </c:pt>
                <c:pt idx="65">
                  <c:v>0.11532724000426242</c:v>
                </c:pt>
                <c:pt idx="66">
                  <c:v>2.0937680004863068E-2</c:v>
                </c:pt>
                <c:pt idx="67">
                  <c:v>2.4337680006283335E-2</c:v>
                </c:pt>
                <c:pt idx="68">
                  <c:v>2.580879999732133E-2</c:v>
                </c:pt>
                <c:pt idx="69">
                  <c:v>0.11745427999994718</c:v>
                </c:pt>
                <c:pt idx="72">
                  <c:v>0.12180955999792786</c:v>
                </c:pt>
                <c:pt idx="74">
                  <c:v>0.12863636000111001</c:v>
                </c:pt>
                <c:pt idx="75">
                  <c:v>0.13093636000121478</c:v>
                </c:pt>
                <c:pt idx="76">
                  <c:v>5.2810640001553111E-2</c:v>
                </c:pt>
                <c:pt idx="77">
                  <c:v>5.531063999660546E-2</c:v>
                </c:pt>
                <c:pt idx="78">
                  <c:v>5.136280000442639E-2</c:v>
                </c:pt>
                <c:pt idx="79">
                  <c:v>0.14600827999674948</c:v>
                </c:pt>
                <c:pt idx="82">
                  <c:v>9.5203279997804202E-2</c:v>
                </c:pt>
                <c:pt idx="83">
                  <c:v>0.14983971999754431</c:v>
                </c:pt>
                <c:pt idx="84">
                  <c:v>9.4985200004884973E-2</c:v>
                </c:pt>
                <c:pt idx="85">
                  <c:v>0.10610152000299422</c:v>
                </c:pt>
                <c:pt idx="86">
                  <c:v>0.1030449600002612</c:v>
                </c:pt>
                <c:pt idx="89">
                  <c:v>0.1388299600002938</c:v>
                </c:pt>
                <c:pt idx="90">
                  <c:v>0.11045848000503611</c:v>
                </c:pt>
                <c:pt idx="91">
                  <c:v>0.11635560000286205</c:v>
                </c:pt>
                <c:pt idx="92">
                  <c:v>0.11776800000370713</c:v>
                </c:pt>
                <c:pt idx="95">
                  <c:v>0.14258404000429437</c:v>
                </c:pt>
                <c:pt idx="96">
                  <c:v>0.1276384800003143</c:v>
                </c:pt>
                <c:pt idx="100">
                  <c:v>0.15574708000349347</c:v>
                </c:pt>
                <c:pt idx="103">
                  <c:v>0.14284700000280282</c:v>
                </c:pt>
                <c:pt idx="105">
                  <c:v>0.15491224000288639</c:v>
                </c:pt>
                <c:pt idx="112">
                  <c:v>0.17516624000563752</c:v>
                </c:pt>
                <c:pt idx="113">
                  <c:v>0.14418460000160849</c:v>
                </c:pt>
                <c:pt idx="114">
                  <c:v>0.14726651999808382</c:v>
                </c:pt>
                <c:pt idx="116">
                  <c:v>0.18142208000062965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3B-4530-B1D2-1B0CE4406BE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1'!$K$21:$K$991</c:f>
              <c:numCache>
                <c:formatCode>General</c:formatCode>
                <c:ptCount val="971"/>
                <c:pt idx="80">
                  <c:v>9.2181840002012905E-2</c:v>
                </c:pt>
                <c:pt idx="81">
                  <c:v>9.2181840002012905E-2</c:v>
                </c:pt>
                <c:pt idx="87">
                  <c:v>0.14322828000149457</c:v>
                </c:pt>
                <c:pt idx="88">
                  <c:v>0.14155595999909565</c:v>
                </c:pt>
                <c:pt idx="93">
                  <c:v>0.1192916799991508</c:v>
                </c:pt>
                <c:pt idx="94">
                  <c:v>0.14261908000480616</c:v>
                </c:pt>
                <c:pt idx="97">
                  <c:v>0.13022944000113057</c:v>
                </c:pt>
                <c:pt idx="98">
                  <c:v>0.1304294400033541</c:v>
                </c:pt>
                <c:pt idx="99">
                  <c:v>0.1474941199994646</c:v>
                </c:pt>
                <c:pt idx="102">
                  <c:v>0.13600700000097277</c:v>
                </c:pt>
                <c:pt idx="104">
                  <c:v>0.14985247999720741</c:v>
                </c:pt>
                <c:pt idx="106">
                  <c:v>0.14119380000192905</c:v>
                </c:pt>
                <c:pt idx="107">
                  <c:v>0.16025215999979991</c:v>
                </c:pt>
                <c:pt idx="108">
                  <c:v>0.16573824000079185</c:v>
                </c:pt>
                <c:pt idx="109">
                  <c:v>0.14271468000515597</c:v>
                </c:pt>
                <c:pt idx="110">
                  <c:v>0.17154551999556134</c:v>
                </c:pt>
                <c:pt idx="111">
                  <c:v>0.14444291999825509</c:v>
                </c:pt>
                <c:pt idx="115">
                  <c:v>0</c:v>
                </c:pt>
                <c:pt idx="117">
                  <c:v>0.14310251999995671</c:v>
                </c:pt>
                <c:pt idx="118">
                  <c:v>0.18873104000522289</c:v>
                </c:pt>
                <c:pt idx="119">
                  <c:v>0.1952276000083657</c:v>
                </c:pt>
                <c:pt idx="120">
                  <c:v>0.19421856000553817</c:v>
                </c:pt>
                <c:pt idx="121">
                  <c:v>0.14466404000268085</c:v>
                </c:pt>
                <c:pt idx="122">
                  <c:v>0.22617463991628028</c:v>
                </c:pt>
                <c:pt idx="123">
                  <c:v>0.22526560018741293</c:v>
                </c:pt>
                <c:pt idx="124">
                  <c:v>0.14811108022695407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3B-4530-B1D2-1B0CE4406BE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3B-4530-B1D2-1B0CE4406BE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3B-4530-B1D2-1B0CE4406BE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3B-4530-B1D2-1B0CE4406BE1}"/>
            </c:ext>
          </c:extLst>
        </c:ser>
        <c:ser>
          <c:idx val="8"/>
          <c:order val="7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1'!$U$21:$U$991</c:f>
              <c:numCache>
                <c:formatCode>General</c:formatCode>
                <c:ptCount val="971"/>
                <c:pt idx="2">
                  <c:v>0.47110279999833438</c:v>
                </c:pt>
                <c:pt idx="3">
                  <c:v>0.4379756800008181</c:v>
                </c:pt>
                <c:pt idx="4">
                  <c:v>0.44055760000264854</c:v>
                </c:pt>
                <c:pt idx="5">
                  <c:v>0.35000811999998405</c:v>
                </c:pt>
                <c:pt idx="6">
                  <c:v>0.30429908000223804</c:v>
                </c:pt>
                <c:pt idx="7">
                  <c:v>0.3025900399989041</c:v>
                </c:pt>
                <c:pt idx="10">
                  <c:v>-6.6111079995607724E-2</c:v>
                </c:pt>
                <c:pt idx="36">
                  <c:v>0</c:v>
                </c:pt>
                <c:pt idx="37">
                  <c:v>0</c:v>
                </c:pt>
                <c:pt idx="39">
                  <c:v>7.2953320006490685E-2</c:v>
                </c:pt>
                <c:pt idx="40">
                  <c:v>7.1335239998006728E-2</c:v>
                </c:pt>
                <c:pt idx="44">
                  <c:v>0.25972583999828203</c:v>
                </c:pt>
                <c:pt idx="45">
                  <c:v>0.11082611999881919</c:v>
                </c:pt>
                <c:pt idx="46">
                  <c:v>0.11682612000004156</c:v>
                </c:pt>
                <c:pt idx="47">
                  <c:v>8.0989959998987615E-2</c:v>
                </c:pt>
                <c:pt idx="71">
                  <c:v>0.27966444000048796</c:v>
                </c:pt>
                <c:pt idx="101">
                  <c:v>0.50151932000153465</c:v>
                </c:pt>
                <c:pt idx="115">
                  <c:v>0.14931900000374299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3B-4530-B1D2-1B0CE4406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002208"/>
        <c:axId val="1"/>
      </c:scatterChart>
      <c:valAx>
        <c:axId val="249002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1987577639751552"/>
              <c:y val="0.924372394627142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763975155279503E-3"/>
              <c:y val="0.389356918620466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002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329192546583853"/>
          <c:y val="0.92717351507532142"/>
          <c:w val="0.45962732919254662"/>
          <c:h val="5.60227030444724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844967751124132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43431509555942"/>
          <c:y val="0.14723926380368099"/>
          <c:w val="0.8124043307962857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2'!$H$21:$H$991</c:f>
              <c:numCache>
                <c:formatCode>General</c:formatCode>
                <c:ptCount val="971"/>
                <c:pt idx="0">
                  <c:v>2.1010000000387663E-2</c:v>
                </c:pt>
                <c:pt idx="1">
                  <c:v>6.4644999998563435E-2</c:v>
                </c:pt>
                <c:pt idx="8">
                  <c:v>5.5230000001756707E-2</c:v>
                </c:pt>
                <c:pt idx="9">
                  <c:v>1.8444999997882405E-2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3E-4654-A0B4-3505247C544A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5.9999999999999995E-4</c:v>
                  </c:pt>
                  <c:pt idx="107">
                    <c:v>4.8000000000000001E-4</c:v>
                  </c:pt>
                  <c:pt idx="108">
                    <c:v>3.3E-4</c:v>
                  </c:pt>
                  <c:pt idx="109">
                    <c:v>5.5000000000000003E-4</c:v>
                  </c:pt>
                  <c:pt idx="110">
                    <c:v>4.6000000000000001E-4</c:v>
                  </c:pt>
                  <c:pt idx="111">
                    <c:v>3.2000000000000003E-4</c:v>
                  </c:pt>
                  <c:pt idx="112">
                    <c:v>5.6999999999999998E-4</c:v>
                  </c:pt>
                  <c:pt idx="113">
                    <c:v>4.8999999999999998E-3</c:v>
                  </c:pt>
                  <c:pt idx="114">
                    <c:v>8.3000000000000001E-3</c:v>
                  </c:pt>
                  <c:pt idx="115">
                    <c:v>1.2200000000000001E-2</c:v>
                  </c:pt>
                  <c:pt idx="116">
                    <c:v>1E-4</c:v>
                  </c:pt>
                  <c:pt idx="117">
                    <c:v>2.5999999999999999E-3</c:v>
                  </c:pt>
                  <c:pt idx="118">
                    <c:v>1.1599999999999999E-2</c:v>
                  </c:pt>
                  <c:pt idx="119">
                    <c:v>7.9000000000000008E-3</c:v>
                  </c:pt>
                  <c:pt idx="120">
                    <c:v>5.0000000000000001E-4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</c:numCache>
              </c:numRef>
            </c:plus>
            <c:minus>
              <c:numRef>
                <c:f>'Active 2'!$D$21:$D$991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5.9999999999999995E-4</c:v>
                  </c:pt>
                  <c:pt idx="107">
                    <c:v>4.8000000000000001E-4</c:v>
                  </c:pt>
                  <c:pt idx="108">
                    <c:v>3.3E-4</c:v>
                  </c:pt>
                  <c:pt idx="109">
                    <c:v>5.5000000000000003E-4</c:v>
                  </c:pt>
                  <c:pt idx="110">
                    <c:v>4.6000000000000001E-4</c:v>
                  </c:pt>
                  <c:pt idx="111">
                    <c:v>3.2000000000000003E-4</c:v>
                  </c:pt>
                  <c:pt idx="112">
                    <c:v>5.6999999999999998E-4</c:v>
                  </c:pt>
                  <c:pt idx="113">
                    <c:v>4.8999999999999998E-3</c:v>
                  </c:pt>
                  <c:pt idx="114">
                    <c:v>8.3000000000000001E-3</c:v>
                  </c:pt>
                  <c:pt idx="115">
                    <c:v>1.2200000000000001E-2</c:v>
                  </c:pt>
                  <c:pt idx="116">
                    <c:v>1E-4</c:v>
                  </c:pt>
                  <c:pt idx="117">
                    <c:v>2.5999999999999999E-3</c:v>
                  </c:pt>
                  <c:pt idx="118">
                    <c:v>1.1599999999999999E-2</c:v>
                  </c:pt>
                  <c:pt idx="119">
                    <c:v>7.9000000000000008E-3</c:v>
                  </c:pt>
                  <c:pt idx="120">
                    <c:v>5.0000000000000001E-4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2'!$I$21:$I$991</c:f>
              <c:numCache>
                <c:formatCode>General</c:formatCode>
                <c:ptCount val="971"/>
                <c:pt idx="11">
                  <c:v>8.0119999998714775E-2</c:v>
                </c:pt>
                <c:pt idx="12">
                  <c:v>-6.7049999997834675E-3</c:v>
                </c:pt>
                <c:pt idx="16">
                  <c:v>6.309999999939464E-2</c:v>
                </c:pt>
                <c:pt idx="19">
                  <c:v>2.0694999999250285E-2</c:v>
                </c:pt>
                <c:pt idx="34">
                  <c:v>0</c:v>
                </c:pt>
                <c:pt idx="35">
                  <c:v>3.0000000042491592E-3</c:v>
                </c:pt>
                <c:pt idx="38">
                  <c:v>-9.8000000434694812E-4</c:v>
                </c:pt>
                <c:pt idx="42">
                  <c:v>-1.7639999998209532E-2</c:v>
                </c:pt>
                <c:pt idx="43">
                  <c:v>-4.0999999982886948E-3</c:v>
                </c:pt>
                <c:pt idx="50">
                  <c:v>2.1200000046519563E-3</c:v>
                </c:pt>
                <c:pt idx="51">
                  <c:v>-1.3019999998505227E-2</c:v>
                </c:pt>
                <c:pt idx="52">
                  <c:v>-1.337999999668682E-2</c:v>
                </c:pt>
                <c:pt idx="53">
                  <c:v>-1.5109999993001111E-2</c:v>
                </c:pt>
                <c:pt idx="64">
                  <c:v>1.1039999997592531E-2</c:v>
                </c:pt>
                <c:pt idx="70">
                  <c:v>8.5095000002183951E-2</c:v>
                </c:pt>
                <c:pt idx="73">
                  <c:v>7.8015000006416813E-2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3E-4654-A0B4-3505247C544A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2'!$D$21:$D$42</c:f>
                <c:numCache>
                  <c:formatCode>General</c:formatCode>
                  <c:ptCount val="22"/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2'!$D$21:$D$42</c:f>
                <c:numCache>
                  <c:formatCode>General</c:formatCode>
                  <c:ptCount val="22"/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2'!$J$21:$J$991</c:f>
              <c:numCache>
                <c:formatCode>General</c:formatCode>
                <c:ptCount val="971"/>
                <c:pt idx="13">
                  <c:v>7.7549999987240881E-3</c:v>
                </c:pt>
                <c:pt idx="14">
                  <c:v>6.8460000002232846E-2</c:v>
                </c:pt>
                <c:pt idx="15">
                  <c:v>9.8250000010011718E-3</c:v>
                </c:pt>
                <c:pt idx="17">
                  <c:v>8.6450000017066486E-3</c:v>
                </c:pt>
                <c:pt idx="18">
                  <c:v>5.6259999997564591E-2</c:v>
                </c:pt>
                <c:pt idx="20">
                  <c:v>2.9009999998379499E-2</c:v>
                </c:pt>
                <c:pt idx="21">
                  <c:v>2.9550000006565824E-2</c:v>
                </c:pt>
                <c:pt idx="22">
                  <c:v>4.3994999999995343E-2</c:v>
                </c:pt>
                <c:pt idx="23">
                  <c:v>4.0345000001252629E-2</c:v>
                </c:pt>
                <c:pt idx="24">
                  <c:v>1.9740000003366731E-2</c:v>
                </c:pt>
                <c:pt idx="25">
                  <c:v>4.6674999997776467E-2</c:v>
                </c:pt>
                <c:pt idx="26">
                  <c:v>2.1140000004379544E-2</c:v>
                </c:pt>
                <c:pt idx="27">
                  <c:v>4.68849999961094E-2</c:v>
                </c:pt>
                <c:pt idx="28">
                  <c:v>4.5955000001413282E-2</c:v>
                </c:pt>
                <c:pt idx="29">
                  <c:v>4.9955000002228189E-2</c:v>
                </c:pt>
                <c:pt idx="30">
                  <c:v>4.9585000000661239E-2</c:v>
                </c:pt>
                <c:pt idx="31">
                  <c:v>5.0015000000712462E-2</c:v>
                </c:pt>
                <c:pt idx="32">
                  <c:v>1.6250000000582077E-2</c:v>
                </c:pt>
                <c:pt idx="33">
                  <c:v>5.999999848427251E-5</c:v>
                </c:pt>
                <c:pt idx="48">
                  <c:v>7.384499999898253E-2</c:v>
                </c:pt>
                <c:pt idx="49">
                  <c:v>-7.8999999968800694E-3</c:v>
                </c:pt>
                <c:pt idx="54">
                  <c:v>-2.0969999997760169E-2</c:v>
                </c:pt>
                <c:pt idx="55">
                  <c:v>-1.3169999998353887E-2</c:v>
                </c:pt>
                <c:pt idx="56">
                  <c:v>7.9625000005762558E-2</c:v>
                </c:pt>
                <c:pt idx="57">
                  <c:v>7.9665000004752073E-2</c:v>
                </c:pt>
                <c:pt idx="58">
                  <c:v>-1.0750000001280569E-2</c:v>
                </c:pt>
                <c:pt idx="59">
                  <c:v>-1.0650000003806781E-2</c:v>
                </c:pt>
                <c:pt idx="60">
                  <c:v>8.1005000000004657E-2</c:v>
                </c:pt>
                <c:pt idx="61">
                  <c:v>8.2005000003846362E-2</c:v>
                </c:pt>
                <c:pt idx="62">
                  <c:v>-1.2960000000020955E-2</c:v>
                </c:pt>
                <c:pt idx="63">
                  <c:v>-1.2060000000928994E-2</c:v>
                </c:pt>
                <c:pt idx="65">
                  <c:v>8.165500000177417E-2</c:v>
                </c:pt>
                <c:pt idx="66">
                  <c:v>-1.3289999995322432E-2</c:v>
                </c:pt>
                <c:pt idx="67">
                  <c:v>-9.8899999939021654E-3</c:v>
                </c:pt>
                <c:pt idx="68">
                  <c:v>-1.1500000000523869E-2</c:v>
                </c:pt>
                <c:pt idx="69">
                  <c:v>8.0134999996516854E-2</c:v>
                </c:pt>
                <c:pt idx="72">
                  <c:v>8.0444999999599531E-2</c:v>
                </c:pt>
                <c:pt idx="74">
                  <c:v>7.2495000000344589E-2</c:v>
                </c:pt>
                <c:pt idx="75">
                  <c:v>7.4795000000449363E-2</c:v>
                </c:pt>
                <c:pt idx="76">
                  <c:v>-3.9699999979347922E-3</c:v>
                </c:pt>
                <c:pt idx="77">
                  <c:v>-1.4700000028824434E-3</c:v>
                </c:pt>
                <c:pt idx="78">
                  <c:v>-2.3150000000896398E-2</c:v>
                </c:pt>
                <c:pt idx="79">
                  <c:v>7.1485000000393484E-2</c:v>
                </c:pt>
                <c:pt idx="82">
                  <c:v>1.1509999996633269E-2</c:v>
                </c:pt>
                <c:pt idx="83">
                  <c:v>6.6115000001445878E-2</c:v>
                </c:pt>
                <c:pt idx="84">
                  <c:v>1.1250000003201421E-2</c:v>
                </c:pt>
                <c:pt idx="85">
                  <c:v>1.9390000001294538E-2</c:v>
                </c:pt>
                <c:pt idx="86">
                  <c:v>1.3420000002952293E-2</c:v>
                </c:pt>
                <c:pt idx="89">
                  <c:v>4.7894999996060506E-2</c:v>
                </c:pt>
                <c:pt idx="90">
                  <c:v>1.9010000003618188E-2</c:v>
                </c:pt>
                <c:pt idx="91">
                  <c:v>2.2349999999278225E-2</c:v>
                </c:pt>
                <c:pt idx="92">
                  <c:v>2.2400000001653098E-2</c:v>
                </c:pt>
                <c:pt idx="95">
                  <c:v>4.4354999998176936E-2</c:v>
                </c:pt>
                <c:pt idx="96">
                  <c:v>2.5709999994433019E-2</c:v>
                </c:pt>
                <c:pt idx="100">
                  <c:v>4.6535000001313165E-2</c:v>
                </c:pt>
                <c:pt idx="103">
                  <c:v>2.9925000002549496E-2</c:v>
                </c:pt>
                <c:pt idx="105">
                  <c:v>4.1330000000016298E-2</c:v>
                </c:pt>
                <c:pt idx="113">
                  <c:v>5.0580000002810266E-2</c:v>
                </c:pt>
                <c:pt idx="114">
                  <c:v>1.9524999996065162E-2</c:v>
                </c:pt>
                <c:pt idx="115">
                  <c:v>2.2564999999303836E-2</c:v>
                </c:pt>
                <c:pt idx="117">
                  <c:v>5.2560000003722962E-2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3E-4654-A0B4-3505247C544A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2'!$K$21:$K$991</c:f>
              <c:numCache>
                <c:formatCode>General</c:formatCode>
                <c:ptCount val="971"/>
                <c:pt idx="80">
                  <c:v>9.8300000026938505E-3</c:v>
                </c:pt>
                <c:pt idx="81">
                  <c:v>9.8300000026938505E-3</c:v>
                </c:pt>
                <c:pt idx="87">
                  <c:v>5.2985000002081506E-2</c:v>
                </c:pt>
                <c:pt idx="88">
                  <c:v>5.114500000490807E-2</c:v>
                </c:pt>
                <c:pt idx="93">
                  <c:v>2.1659999998519197E-2</c:v>
                </c:pt>
                <c:pt idx="94">
                  <c:v>4.4935000005352776E-2</c:v>
                </c:pt>
                <c:pt idx="97">
                  <c:v>2.8279999998630956E-2</c:v>
                </c:pt>
                <c:pt idx="98">
                  <c:v>2.8480000000854488E-2</c:v>
                </c:pt>
                <c:pt idx="99">
                  <c:v>4.5115000000805594E-2</c:v>
                </c:pt>
                <c:pt idx="102">
                  <c:v>2.3085000000719447E-2</c:v>
                </c:pt>
                <c:pt idx="104">
                  <c:v>3.6919999998644926E-2</c:v>
                </c:pt>
                <c:pt idx="106">
                  <c:v>4.1250000002037268E-2</c:v>
                </c:pt>
                <c:pt idx="107">
                  <c:v>2.397499999642605E-2</c:v>
                </c:pt>
                <c:pt idx="108">
                  <c:v>4.2959999998856802E-2</c:v>
                </c:pt>
                <c:pt idx="109">
                  <c:v>4.4820000002800953E-2</c:v>
                </c:pt>
                <c:pt idx="110">
                  <c:v>2.1765000004961621E-2</c:v>
                </c:pt>
                <c:pt idx="111">
                  <c:v>4.7630000000935979E-2</c:v>
                </c:pt>
                <c:pt idx="112">
                  <c:v>2.0475000004807953E-2</c:v>
                </c:pt>
                <c:pt idx="118">
                  <c:v>1.1064999998779967E-2</c:v>
                </c:pt>
                <c:pt idx="119">
                  <c:v>5.6180000006861519E-2</c:v>
                </c:pt>
                <c:pt idx="120">
                  <c:v>6.0350000007019844E-2</c:v>
                </c:pt>
                <c:pt idx="121">
                  <c:v>5.9320000007573981E-2</c:v>
                </c:pt>
                <c:pt idx="122">
                  <c:v>9.7550000064074993E-3</c:v>
                </c:pt>
                <c:pt idx="123">
                  <c:v>7.1929999910935294E-2</c:v>
                </c:pt>
                <c:pt idx="124">
                  <c:v>7.1000000185449608E-2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3E-4654-A0B4-3505247C544A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3E-4654-A0B4-3505247C544A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3E-4654-A0B4-3505247C544A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13E-4654-A0B4-3505247C544A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2'!$O$21:$O$991</c:f>
              <c:numCache>
                <c:formatCode>General</c:formatCode>
                <c:ptCount val="971"/>
                <c:pt idx="0">
                  <c:v>-0.17024707278827556</c:v>
                </c:pt>
                <c:pt idx="1">
                  <c:v>-0.17024027840914618</c:v>
                </c:pt>
                <c:pt idx="2">
                  <c:v>-0.1536348158170204</c:v>
                </c:pt>
                <c:pt idx="3">
                  <c:v>-0.15359404954224432</c:v>
                </c:pt>
                <c:pt idx="4">
                  <c:v>-0.15356687202572691</c:v>
                </c:pt>
                <c:pt idx="5">
                  <c:v>-0.15221479057898674</c:v>
                </c:pt>
                <c:pt idx="6">
                  <c:v>-0.15220799619985739</c:v>
                </c:pt>
                <c:pt idx="7">
                  <c:v>-0.15219440744159868</c:v>
                </c:pt>
                <c:pt idx="8">
                  <c:v>-0.14027027206959347</c:v>
                </c:pt>
                <c:pt idx="9">
                  <c:v>-0.14020912265742935</c:v>
                </c:pt>
                <c:pt idx="10">
                  <c:v>-0.13550741229992072</c:v>
                </c:pt>
                <c:pt idx="11">
                  <c:v>-0.11354118457473961</c:v>
                </c:pt>
                <c:pt idx="12">
                  <c:v>-0.11350721267909286</c:v>
                </c:pt>
                <c:pt idx="13">
                  <c:v>-7.9834269714045669E-2</c:v>
                </c:pt>
                <c:pt idx="14">
                  <c:v>-7.9813886576657611E-2</c:v>
                </c:pt>
                <c:pt idx="15">
                  <c:v>-7.7238816886634837E-2</c:v>
                </c:pt>
                <c:pt idx="16">
                  <c:v>-7.7204844990988092E-2</c:v>
                </c:pt>
                <c:pt idx="17">
                  <c:v>-7.715728433708266E-2</c:v>
                </c:pt>
                <c:pt idx="18">
                  <c:v>-7.24759571169621E-2</c:v>
                </c:pt>
                <c:pt idx="19">
                  <c:v>-7.2469162737832743E-2</c:v>
                </c:pt>
                <c:pt idx="20">
                  <c:v>-5.5286177919712409E-2</c:v>
                </c:pt>
                <c:pt idx="21">
                  <c:v>-5.498722523802111E-2</c:v>
                </c:pt>
                <c:pt idx="22">
                  <c:v>-5.4939664584115679E-2</c:v>
                </c:pt>
                <c:pt idx="23">
                  <c:v>-5.2153969141083119E-2</c:v>
                </c:pt>
                <c:pt idx="24">
                  <c:v>-5.0543701287427717E-2</c:v>
                </c:pt>
                <c:pt idx="25">
                  <c:v>-5.0536906908298367E-2</c:v>
                </c:pt>
                <c:pt idx="26">
                  <c:v>-5.0271926122253806E-2</c:v>
                </c:pt>
                <c:pt idx="27">
                  <c:v>-5.0224365468348374E-2</c:v>
                </c:pt>
                <c:pt idx="28">
                  <c:v>-5.021077671008968E-2</c:v>
                </c:pt>
                <c:pt idx="29">
                  <c:v>-5.021077671008968E-2</c:v>
                </c:pt>
                <c:pt idx="30">
                  <c:v>-4.8321939312131017E-2</c:v>
                </c:pt>
                <c:pt idx="31">
                  <c:v>-4.7927865322628847E-2</c:v>
                </c:pt>
                <c:pt idx="32">
                  <c:v>-4.7921070943499504E-2</c:v>
                </c:pt>
                <c:pt idx="33">
                  <c:v>-3.5922197401071457E-2</c:v>
                </c:pt>
                <c:pt idx="34">
                  <c:v>-3.5487357136793206E-2</c:v>
                </c:pt>
                <c:pt idx="35">
                  <c:v>-3.5487357136793206E-2</c:v>
                </c:pt>
                <c:pt idx="36">
                  <c:v>-3.5154432559455169E-2</c:v>
                </c:pt>
                <c:pt idx="37">
                  <c:v>-3.5140843801196475E-2</c:v>
                </c:pt>
                <c:pt idx="38">
                  <c:v>-3.5134049422067125E-2</c:v>
                </c:pt>
                <c:pt idx="39">
                  <c:v>-3.3387893985824764E-2</c:v>
                </c:pt>
                <c:pt idx="40">
                  <c:v>-3.3360716469307376E-2</c:v>
                </c:pt>
                <c:pt idx="41">
                  <c:v>-3.3272389540625856E-2</c:v>
                </c:pt>
                <c:pt idx="42">
                  <c:v>-3.320444574933238E-2</c:v>
                </c:pt>
                <c:pt idx="43">
                  <c:v>-3.3177268232814985E-2</c:v>
                </c:pt>
                <c:pt idx="44">
                  <c:v>-3.1016655669682418E-2</c:v>
                </c:pt>
                <c:pt idx="45">
                  <c:v>-3.0941917499259591E-2</c:v>
                </c:pt>
                <c:pt idx="46">
                  <c:v>-3.0941917499259591E-2</c:v>
                </c:pt>
                <c:pt idx="47">
                  <c:v>-3.0887562466224813E-2</c:v>
                </c:pt>
                <c:pt idx="48">
                  <c:v>-2.8509529770953116E-2</c:v>
                </c:pt>
                <c:pt idx="49">
                  <c:v>-2.6111113938293379E-2</c:v>
                </c:pt>
                <c:pt idx="50">
                  <c:v>-2.5214255893219479E-2</c:v>
                </c:pt>
                <c:pt idx="51">
                  <c:v>-2.089303076695434E-2</c:v>
                </c:pt>
                <c:pt idx="52">
                  <c:v>-2.0458190502676089E-2</c:v>
                </c:pt>
                <c:pt idx="53">
                  <c:v>-2.0444601744417392E-2</c:v>
                </c:pt>
                <c:pt idx="54">
                  <c:v>-1.8514998071682644E-2</c:v>
                </c:pt>
                <c:pt idx="55">
                  <c:v>-1.8514998071682644E-2</c:v>
                </c:pt>
                <c:pt idx="56">
                  <c:v>-1.6089404722505515E-2</c:v>
                </c:pt>
                <c:pt idx="57">
                  <c:v>-1.6089404722505515E-2</c:v>
                </c:pt>
                <c:pt idx="58">
                  <c:v>-1.5987489035565301E-2</c:v>
                </c:pt>
                <c:pt idx="59">
                  <c:v>-1.5987489035565301E-2</c:v>
                </c:pt>
                <c:pt idx="60">
                  <c:v>-1.5763274524296825E-2</c:v>
                </c:pt>
                <c:pt idx="61">
                  <c:v>-1.5763274524296825E-2</c:v>
                </c:pt>
                <c:pt idx="62">
                  <c:v>-1.5756480145167479E-2</c:v>
                </c:pt>
                <c:pt idx="63">
                  <c:v>-1.5756480145167479E-2</c:v>
                </c:pt>
                <c:pt idx="64">
                  <c:v>-1.5756480145167479E-2</c:v>
                </c:pt>
                <c:pt idx="65">
                  <c:v>-1.3657016994199037E-2</c:v>
                </c:pt>
                <c:pt idx="66">
                  <c:v>-1.3296914900343609E-2</c:v>
                </c:pt>
                <c:pt idx="67">
                  <c:v>-1.3296914900343609E-2</c:v>
                </c:pt>
                <c:pt idx="68">
                  <c:v>-1.1299367436315384E-2</c:v>
                </c:pt>
                <c:pt idx="69">
                  <c:v>-1.1292573057186037E-2</c:v>
                </c:pt>
                <c:pt idx="70">
                  <c:v>-1.1047975408529521E-2</c:v>
                </c:pt>
                <c:pt idx="71">
                  <c:v>-1.1007209133753432E-2</c:v>
                </c:pt>
                <c:pt idx="72">
                  <c:v>-8.6699427132578243E-3</c:v>
                </c:pt>
                <c:pt idx="73">
                  <c:v>-4.3079513122166006E-3</c:v>
                </c:pt>
                <c:pt idx="74">
                  <c:v>9.1013185912243444E-4</c:v>
                </c:pt>
                <c:pt idx="75">
                  <c:v>9.1013185912243444E-4</c:v>
                </c:pt>
                <c:pt idx="76">
                  <c:v>1.3245889860126481E-3</c:v>
                </c:pt>
                <c:pt idx="77">
                  <c:v>1.3245889860126481E-3</c:v>
                </c:pt>
                <c:pt idx="78">
                  <c:v>1.2820678472868961E-2</c:v>
                </c:pt>
                <c:pt idx="79">
                  <c:v>1.2827472851998305E-2</c:v>
                </c:pt>
                <c:pt idx="80">
                  <c:v>1.7902874061621041E-2</c:v>
                </c:pt>
                <c:pt idx="81">
                  <c:v>1.7902874061621041E-2</c:v>
                </c:pt>
                <c:pt idx="82">
                  <c:v>1.877255459017755E-2</c:v>
                </c:pt>
                <c:pt idx="83">
                  <c:v>1.8792937727565587E-2</c:v>
                </c:pt>
                <c:pt idx="84">
                  <c:v>1.8799732106694937E-2</c:v>
                </c:pt>
                <c:pt idx="85">
                  <c:v>2.0729335779429682E-2</c:v>
                </c:pt>
                <c:pt idx="86">
                  <c:v>2.2618173177388345E-2</c:v>
                </c:pt>
                <c:pt idx="87">
                  <c:v>2.3019041546019858E-2</c:v>
                </c:pt>
                <c:pt idx="88">
                  <c:v>2.3127751612089423E-2</c:v>
                </c:pt>
                <c:pt idx="89">
                  <c:v>2.346747056855681E-2</c:v>
                </c:pt>
                <c:pt idx="90">
                  <c:v>2.3800395145894847E-2</c:v>
                </c:pt>
                <c:pt idx="91">
                  <c:v>2.5458223653455687E-2</c:v>
                </c:pt>
                <c:pt idx="92">
                  <c:v>2.634149294027089E-2</c:v>
                </c:pt>
                <c:pt idx="93">
                  <c:v>2.7809078832209989E-2</c:v>
                </c:pt>
                <c:pt idx="94">
                  <c:v>2.7843050727856734E-2</c:v>
                </c:pt>
                <c:pt idx="95">
                  <c:v>2.8196358442582815E-2</c:v>
                </c:pt>
                <c:pt idx="96">
                  <c:v>3.0594774275242549E-2</c:v>
                </c:pt>
                <c:pt idx="97">
                  <c:v>3.060836303350125E-2</c:v>
                </c:pt>
                <c:pt idx="98">
                  <c:v>3.060836303350125E-2</c:v>
                </c:pt>
                <c:pt idx="99">
                  <c:v>3.0886932577804498E-2</c:v>
                </c:pt>
                <c:pt idx="100">
                  <c:v>3.5316867770139197E-2</c:v>
                </c:pt>
                <c:pt idx="101">
                  <c:v>3.7613367915858724E-2</c:v>
                </c:pt>
                <c:pt idx="102">
                  <c:v>3.7722077981928288E-2</c:v>
                </c:pt>
                <c:pt idx="103">
                  <c:v>3.7722077981928288E-2</c:v>
                </c:pt>
                <c:pt idx="104">
                  <c:v>3.7728872361057632E-2</c:v>
                </c:pt>
                <c:pt idx="105">
                  <c:v>3.8150123867077189E-2</c:v>
                </c:pt>
                <c:pt idx="106">
                  <c:v>3.8231656416629366E-2</c:v>
                </c:pt>
                <c:pt idx="107">
                  <c:v>4.0507773424960848E-2</c:v>
                </c:pt>
                <c:pt idx="108">
                  <c:v>4.055533407886628E-2</c:v>
                </c:pt>
                <c:pt idx="109">
                  <c:v>4.2906189257620582E-2</c:v>
                </c:pt>
                <c:pt idx="110">
                  <c:v>4.2926572395008626E-2</c:v>
                </c:pt>
                <c:pt idx="111">
                  <c:v>4.4849381688614028E-2</c:v>
                </c:pt>
                <c:pt idx="112">
                  <c:v>4.4883353584260773E-2</c:v>
                </c:pt>
                <c:pt idx="113">
                  <c:v>4.5284221952892285E-2</c:v>
                </c:pt>
                <c:pt idx="114">
                  <c:v>4.5331782606797717E-2</c:v>
                </c:pt>
                <c:pt idx="115">
                  <c:v>4.5358960123315105E-2</c:v>
                </c:pt>
                <c:pt idx="116">
                  <c:v>4.7234208763015074E-2</c:v>
                </c:pt>
                <c:pt idx="117">
                  <c:v>4.8056328637666144E-2</c:v>
                </c:pt>
                <c:pt idx="118">
                  <c:v>5.0115025513858498E-2</c:v>
                </c:pt>
                <c:pt idx="119">
                  <c:v>5.0447950091196535E-2</c:v>
                </c:pt>
                <c:pt idx="120">
                  <c:v>5.1956302257911723E-2</c:v>
                </c:pt>
                <c:pt idx="121">
                  <c:v>5.1969891016170423E-2</c:v>
                </c:pt>
                <c:pt idx="122">
                  <c:v>5.1976685395299767E-2</c:v>
                </c:pt>
                <c:pt idx="123">
                  <c:v>6.4512314888946293E-2</c:v>
                </c:pt>
                <c:pt idx="124">
                  <c:v>6.452590364720498E-2</c:v>
                </c:pt>
                <c:pt idx="125">
                  <c:v>6.4532698026334323E-2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3E-4654-A0B4-3505247C544A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2'!$U$21:$U$991</c:f>
              <c:numCache>
                <c:formatCode>General</c:formatCode>
                <c:ptCount val="971"/>
                <c:pt idx="2">
                  <c:v>-0.36101499999858788</c:v>
                </c:pt>
                <c:pt idx="3">
                  <c:v>-0.39420500000051106</c:v>
                </c:pt>
                <c:pt idx="4">
                  <c:v>-0.39166499999919324</c:v>
                </c:pt>
                <c:pt idx="5">
                  <c:v>-0.48430000000007567</c:v>
                </c:pt>
                <c:pt idx="6">
                  <c:v>0.48433500000101048</c:v>
                </c:pt>
                <c:pt idx="7">
                  <c:v>0.48260500000105822</c:v>
                </c:pt>
                <c:pt idx="10">
                  <c:v>8.8165000004664762E-2</c:v>
                </c:pt>
                <c:pt idx="36">
                  <c:v>0</c:v>
                </c:pt>
                <c:pt idx="37">
                  <c:v>0</c:v>
                </c:pt>
                <c:pt idx="39">
                  <c:v>6.9715000005089678E-2</c:v>
                </c:pt>
                <c:pt idx="40">
                  <c:v>6.8054999996093102E-2</c:v>
                </c:pt>
                <c:pt idx="44">
                  <c:v>0.25283000000490574</c:v>
                </c:pt>
                <c:pt idx="45">
                  <c:v>0.10381500000221422</c:v>
                </c:pt>
                <c:pt idx="46">
                  <c:v>0.10981500000343658</c:v>
                </c:pt>
                <c:pt idx="47">
                  <c:v>7.3895000001357403E-2</c:v>
                </c:pt>
                <c:pt idx="71">
                  <c:v>0.24190500000258908</c:v>
                </c:pt>
                <c:pt idx="101">
                  <c:v>0.38876500000333181</c:v>
                </c:pt>
                <c:pt idx="116">
                  <c:v>2.1724999998696148E-2</c:v>
                </c:pt>
                <c:pt idx="125">
                  <c:v>-6.1649997733184136E-3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13E-4654-A0B4-3505247C5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004176"/>
        <c:axId val="1"/>
      </c:scatterChart>
      <c:valAx>
        <c:axId val="249004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814340067957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1240310077519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004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04683716860973"/>
          <c:y val="0.92024539877300615"/>
          <c:w val="0.7271329223381961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463917525773195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678942920199375"/>
          <c:w val="0.75876288659793811"/>
          <c:h val="0.66055243140897191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2'!$R$20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5.9999999999999995E-4</c:v>
                  </c:pt>
                  <c:pt idx="107">
                    <c:v>4.8000000000000001E-4</c:v>
                  </c:pt>
                  <c:pt idx="108">
                    <c:v>3.3E-4</c:v>
                  </c:pt>
                  <c:pt idx="109">
                    <c:v>5.5000000000000003E-4</c:v>
                  </c:pt>
                  <c:pt idx="110">
                    <c:v>4.6000000000000001E-4</c:v>
                  </c:pt>
                  <c:pt idx="111">
                    <c:v>3.2000000000000003E-4</c:v>
                  </c:pt>
                  <c:pt idx="112">
                    <c:v>5.6999999999999998E-4</c:v>
                  </c:pt>
                  <c:pt idx="113">
                    <c:v>4.8999999999999998E-3</c:v>
                  </c:pt>
                  <c:pt idx="114">
                    <c:v>8.3000000000000001E-3</c:v>
                  </c:pt>
                  <c:pt idx="115">
                    <c:v>1.2200000000000001E-2</c:v>
                  </c:pt>
                  <c:pt idx="116">
                    <c:v>1E-4</c:v>
                  </c:pt>
                  <c:pt idx="117">
                    <c:v>2.5999999999999999E-3</c:v>
                  </c:pt>
                  <c:pt idx="118">
                    <c:v>1.1599999999999999E-2</c:v>
                  </c:pt>
                  <c:pt idx="119">
                    <c:v>7.9000000000000008E-3</c:v>
                  </c:pt>
                  <c:pt idx="120">
                    <c:v>5.0000000000000001E-4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</c:numCache>
              </c:numRef>
            </c:plus>
            <c:minus>
              <c:numRef>
                <c:f>'Active 2'!$D$21:$D$991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5.9999999999999995E-4</c:v>
                  </c:pt>
                  <c:pt idx="107">
                    <c:v>4.8000000000000001E-4</c:v>
                  </c:pt>
                  <c:pt idx="108">
                    <c:v>3.3E-4</c:v>
                  </c:pt>
                  <c:pt idx="109">
                    <c:v>5.5000000000000003E-4</c:v>
                  </c:pt>
                  <c:pt idx="110">
                    <c:v>4.6000000000000001E-4</c:v>
                  </c:pt>
                  <c:pt idx="111">
                    <c:v>3.2000000000000003E-4</c:v>
                  </c:pt>
                  <c:pt idx="112">
                    <c:v>5.6999999999999998E-4</c:v>
                  </c:pt>
                  <c:pt idx="113">
                    <c:v>4.8999999999999998E-3</c:v>
                  </c:pt>
                  <c:pt idx="114">
                    <c:v>8.3000000000000001E-3</c:v>
                  </c:pt>
                  <c:pt idx="115">
                    <c:v>1.2200000000000001E-2</c:v>
                  </c:pt>
                  <c:pt idx="116">
                    <c:v>1E-4</c:v>
                  </c:pt>
                  <c:pt idx="117">
                    <c:v>2.5999999999999999E-3</c:v>
                  </c:pt>
                  <c:pt idx="118">
                    <c:v>1.1599999999999999E-2</c:v>
                  </c:pt>
                  <c:pt idx="119">
                    <c:v>7.9000000000000008E-3</c:v>
                  </c:pt>
                  <c:pt idx="120">
                    <c:v>5.0000000000000001E-4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2'!$R$21:$R$991</c:f>
              <c:numCache>
                <c:formatCode>General</c:formatCode>
                <c:ptCount val="971"/>
                <c:pt idx="1">
                  <c:v>6.4644999998563435E-2</c:v>
                </c:pt>
                <c:pt idx="8">
                  <c:v>5.5230000001756707E-2</c:v>
                </c:pt>
                <c:pt idx="11">
                  <c:v>8.0119999998714775E-2</c:v>
                </c:pt>
                <c:pt idx="14">
                  <c:v>6.8460000002232846E-2</c:v>
                </c:pt>
                <c:pt idx="16">
                  <c:v>6.309999999939464E-2</c:v>
                </c:pt>
                <c:pt idx="18">
                  <c:v>5.6259999997564591E-2</c:v>
                </c:pt>
                <c:pt idx="20">
                  <c:v>2.9009999998379499E-2</c:v>
                </c:pt>
                <c:pt idx="21">
                  <c:v>2.9550000006565824E-2</c:v>
                </c:pt>
                <c:pt idx="24">
                  <c:v>1.9740000003366731E-2</c:v>
                </c:pt>
                <c:pt idx="26">
                  <c:v>2.1140000004379544E-2</c:v>
                </c:pt>
                <c:pt idx="32">
                  <c:v>1.6250000000582077E-2</c:v>
                </c:pt>
                <c:pt idx="33">
                  <c:v>5.999999848427251E-5</c:v>
                </c:pt>
                <c:pt idx="35">
                  <c:v>3.0000000042491592E-3</c:v>
                </c:pt>
                <c:pt idx="38">
                  <c:v>-9.8000000434694812E-4</c:v>
                </c:pt>
                <c:pt idx="41">
                  <c:v>-3.4900000027846545E-3</c:v>
                </c:pt>
                <c:pt idx="42">
                  <c:v>-1.7639999998209532E-2</c:v>
                </c:pt>
                <c:pt idx="43">
                  <c:v>-4.0999999982886948E-3</c:v>
                </c:pt>
                <c:pt idx="49">
                  <c:v>-7.8999999968800694E-3</c:v>
                </c:pt>
                <c:pt idx="50">
                  <c:v>2.1200000046519563E-3</c:v>
                </c:pt>
                <c:pt idx="51">
                  <c:v>-1.3019999998505227E-2</c:v>
                </c:pt>
                <c:pt idx="52">
                  <c:v>-1.337999999668682E-2</c:v>
                </c:pt>
                <c:pt idx="53">
                  <c:v>-1.5109999993001111E-2</c:v>
                </c:pt>
                <c:pt idx="54">
                  <c:v>-2.0969999997760169E-2</c:v>
                </c:pt>
                <c:pt idx="55">
                  <c:v>-1.3169999998353887E-2</c:v>
                </c:pt>
                <c:pt idx="58">
                  <c:v>-1.0750000001280569E-2</c:v>
                </c:pt>
                <c:pt idx="59">
                  <c:v>-1.0650000003806781E-2</c:v>
                </c:pt>
                <c:pt idx="62">
                  <c:v>-1.2960000000020955E-2</c:v>
                </c:pt>
                <c:pt idx="63">
                  <c:v>-1.2060000000928994E-2</c:v>
                </c:pt>
                <c:pt idx="64">
                  <c:v>1.1039999997592531E-2</c:v>
                </c:pt>
                <c:pt idx="66">
                  <c:v>-1.3289999995322432E-2</c:v>
                </c:pt>
                <c:pt idx="67">
                  <c:v>-9.8899999939021654E-3</c:v>
                </c:pt>
                <c:pt idx="68">
                  <c:v>-1.1500000000523869E-2</c:v>
                </c:pt>
                <c:pt idx="76">
                  <c:v>-3.9699999979347922E-3</c:v>
                </c:pt>
                <c:pt idx="77">
                  <c:v>-1.4700000028824434E-3</c:v>
                </c:pt>
                <c:pt idx="78">
                  <c:v>-2.3150000000896398E-2</c:v>
                </c:pt>
                <c:pt idx="80">
                  <c:v>9.8300000026938505E-3</c:v>
                </c:pt>
                <c:pt idx="81">
                  <c:v>9.8300000026938505E-3</c:v>
                </c:pt>
                <c:pt idx="82">
                  <c:v>1.1509999996633269E-2</c:v>
                </c:pt>
                <c:pt idx="84">
                  <c:v>1.1250000003201421E-2</c:v>
                </c:pt>
                <c:pt idx="85">
                  <c:v>1.9390000001294538E-2</c:v>
                </c:pt>
                <c:pt idx="86">
                  <c:v>1.3420000002952293E-2</c:v>
                </c:pt>
                <c:pt idx="90">
                  <c:v>1.9010000003618188E-2</c:v>
                </c:pt>
                <c:pt idx="92">
                  <c:v>2.2400000001653098E-2</c:v>
                </c:pt>
                <c:pt idx="93">
                  <c:v>2.1659999998519197E-2</c:v>
                </c:pt>
                <c:pt idx="96">
                  <c:v>2.5709999994433019E-2</c:v>
                </c:pt>
                <c:pt idx="97">
                  <c:v>2.8279999998630956E-2</c:v>
                </c:pt>
                <c:pt idx="98">
                  <c:v>2.8480000000854488E-2</c:v>
                </c:pt>
                <c:pt idx="104">
                  <c:v>3.6919999998644926E-2</c:v>
                </c:pt>
                <c:pt idx="106">
                  <c:v>4.1250000002037268E-2</c:v>
                </c:pt>
                <c:pt idx="108">
                  <c:v>4.2959999998856802E-2</c:v>
                </c:pt>
                <c:pt idx="109">
                  <c:v>4.4820000002800953E-2</c:v>
                </c:pt>
                <c:pt idx="111">
                  <c:v>4.7630000000935979E-2</c:v>
                </c:pt>
                <c:pt idx="113">
                  <c:v>5.0580000002810266E-2</c:v>
                </c:pt>
                <c:pt idx="117">
                  <c:v>5.2560000003722962E-2</c:v>
                </c:pt>
                <c:pt idx="119">
                  <c:v>5.6180000006861519E-2</c:v>
                </c:pt>
                <c:pt idx="120">
                  <c:v>6.0350000007019844E-2</c:v>
                </c:pt>
                <c:pt idx="121">
                  <c:v>5.9320000007573981E-2</c:v>
                </c:pt>
                <c:pt idx="123">
                  <c:v>7.1929999910935294E-2</c:v>
                </c:pt>
                <c:pt idx="124">
                  <c:v>7.1000000185449608E-2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0F-412C-BA8B-D0C6DF6FBFA2}"/>
            </c:ext>
          </c:extLst>
        </c:ser>
        <c:ser>
          <c:idx val="7"/>
          <c:order val="1"/>
          <c:tx>
            <c:strRef>
              <c:f>'Active 2'!$O$20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2'!$O$21:$O$991</c:f>
              <c:numCache>
                <c:formatCode>General</c:formatCode>
                <c:ptCount val="971"/>
                <c:pt idx="0">
                  <c:v>-0.17024707278827556</c:v>
                </c:pt>
                <c:pt idx="1">
                  <c:v>-0.17024027840914618</c:v>
                </c:pt>
                <c:pt idx="2">
                  <c:v>-0.1536348158170204</c:v>
                </c:pt>
                <c:pt idx="3">
                  <c:v>-0.15359404954224432</c:v>
                </c:pt>
                <c:pt idx="4">
                  <c:v>-0.15356687202572691</c:v>
                </c:pt>
                <c:pt idx="5">
                  <c:v>-0.15221479057898674</c:v>
                </c:pt>
                <c:pt idx="6">
                  <c:v>-0.15220799619985739</c:v>
                </c:pt>
                <c:pt idx="7">
                  <c:v>-0.15219440744159868</c:v>
                </c:pt>
                <c:pt idx="8">
                  <c:v>-0.14027027206959347</c:v>
                </c:pt>
                <c:pt idx="9">
                  <c:v>-0.14020912265742935</c:v>
                </c:pt>
                <c:pt idx="10">
                  <c:v>-0.13550741229992072</c:v>
                </c:pt>
                <c:pt idx="11">
                  <c:v>-0.11354118457473961</c:v>
                </c:pt>
                <c:pt idx="12">
                  <c:v>-0.11350721267909286</c:v>
                </c:pt>
                <c:pt idx="13">
                  <c:v>-7.9834269714045669E-2</c:v>
                </c:pt>
                <c:pt idx="14">
                  <c:v>-7.9813886576657611E-2</c:v>
                </c:pt>
                <c:pt idx="15">
                  <c:v>-7.7238816886634837E-2</c:v>
                </c:pt>
                <c:pt idx="16">
                  <c:v>-7.7204844990988092E-2</c:v>
                </c:pt>
                <c:pt idx="17">
                  <c:v>-7.715728433708266E-2</c:v>
                </c:pt>
                <c:pt idx="18">
                  <c:v>-7.24759571169621E-2</c:v>
                </c:pt>
                <c:pt idx="19">
                  <c:v>-7.2469162737832743E-2</c:v>
                </c:pt>
                <c:pt idx="20">
                  <c:v>-5.5286177919712409E-2</c:v>
                </c:pt>
                <c:pt idx="21">
                  <c:v>-5.498722523802111E-2</c:v>
                </c:pt>
                <c:pt idx="22">
                  <c:v>-5.4939664584115679E-2</c:v>
                </c:pt>
                <c:pt idx="23">
                  <c:v>-5.2153969141083119E-2</c:v>
                </c:pt>
                <c:pt idx="24">
                  <c:v>-5.0543701287427717E-2</c:v>
                </c:pt>
                <c:pt idx="25">
                  <c:v>-5.0536906908298367E-2</c:v>
                </c:pt>
                <c:pt idx="26">
                  <c:v>-5.0271926122253806E-2</c:v>
                </c:pt>
                <c:pt idx="27">
                  <c:v>-5.0224365468348374E-2</c:v>
                </c:pt>
                <c:pt idx="28">
                  <c:v>-5.021077671008968E-2</c:v>
                </c:pt>
                <c:pt idx="29">
                  <c:v>-5.021077671008968E-2</c:v>
                </c:pt>
                <c:pt idx="30">
                  <c:v>-4.8321939312131017E-2</c:v>
                </c:pt>
                <c:pt idx="31">
                  <c:v>-4.7927865322628847E-2</c:v>
                </c:pt>
                <c:pt idx="32">
                  <c:v>-4.7921070943499504E-2</c:v>
                </c:pt>
                <c:pt idx="33">
                  <c:v>-3.5922197401071457E-2</c:v>
                </c:pt>
                <c:pt idx="34">
                  <c:v>-3.5487357136793206E-2</c:v>
                </c:pt>
                <c:pt idx="35">
                  <c:v>-3.5487357136793206E-2</c:v>
                </c:pt>
                <c:pt idx="36">
                  <c:v>-3.5154432559455169E-2</c:v>
                </c:pt>
                <c:pt idx="37">
                  <c:v>-3.5140843801196475E-2</c:v>
                </c:pt>
                <c:pt idx="38">
                  <c:v>-3.5134049422067125E-2</c:v>
                </c:pt>
                <c:pt idx="39">
                  <c:v>-3.3387893985824764E-2</c:v>
                </c:pt>
                <c:pt idx="40">
                  <c:v>-3.3360716469307376E-2</c:v>
                </c:pt>
                <c:pt idx="41">
                  <c:v>-3.3272389540625856E-2</c:v>
                </c:pt>
                <c:pt idx="42">
                  <c:v>-3.320444574933238E-2</c:v>
                </c:pt>
                <c:pt idx="43">
                  <c:v>-3.3177268232814985E-2</c:v>
                </c:pt>
                <c:pt idx="44">
                  <c:v>-3.1016655669682418E-2</c:v>
                </c:pt>
                <c:pt idx="45">
                  <c:v>-3.0941917499259591E-2</c:v>
                </c:pt>
                <c:pt idx="46">
                  <c:v>-3.0941917499259591E-2</c:v>
                </c:pt>
                <c:pt idx="47">
                  <c:v>-3.0887562466224813E-2</c:v>
                </c:pt>
                <c:pt idx="48">
                  <c:v>-2.8509529770953116E-2</c:v>
                </c:pt>
                <c:pt idx="49">
                  <c:v>-2.6111113938293379E-2</c:v>
                </c:pt>
                <c:pt idx="50">
                  <c:v>-2.5214255893219479E-2</c:v>
                </c:pt>
                <c:pt idx="51">
                  <c:v>-2.089303076695434E-2</c:v>
                </c:pt>
                <c:pt idx="52">
                  <c:v>-2.0458190502676089E-2</c:v>
                </c:pt>
                <c:pt idx="53">
                  <c:v>-2.0444601744417392E-2</c:v>
                </c:pt>
                <c:pt idx="54">
                  <c:v>-1.8514998071682644E-2</c:v>
                </c:pt>
                <c:pt idx="55">
                  <c:v>-1.8514998071682644E-2</c:v>
                </c:pt>
                <c:pt idx="56">
                  <c:v>-1.6089404722505515E-2</c:v>
                </c:pt>
                <c:pt idx="57">
                  <c:v>-1.6089404722505515E-2</c:v>
                </c:pt>
                <c:pt idx="58">
                  <c:v>-1.5987489035565301E-2</c:v>
                </c:pt>
                <c:pt idx="59">
                  <c:v>-1.5987489035565301E-2</c:v>
                </c:pt>
                <c:pt idx="60">
                  <c:v>-1.5763274524296825E-2</c:v>
                </c:pt>
                <c:pt idx="61">
                  <c:v>-1.5763274524296825E-2</c:v>
                </c:pt>
                <c:pt idx="62">
                  <c:v>-1.5756480145167479E-2</c:v>
                </c:pt>
                <c:pt idx="63">
                  <c:v>-1.5756480145167479E-2</c:v>
                </c:pt>
                <c:pt idx="64">
                  <c:v>-1.5756480145167479E-2</c:v>
                </c:pt>
                <c:pt idx="65">
                  <c:v>-1.3657016994199037E-2</c:v>
                </c:pt>
                <c:pt idx="66">
                  <c:v>-1.3296914900343609E-2</c:v>
                </c:pt>
                <c:pt idx="67">
                  <c:v>-1.3296914900343609E-2</c:v>
                </c:pt>
                <c:pt idx="68">
                  <c:v>-1.1299367436315384E-2</c:v>
                </c:pt>
                <c:pt idx="69">
                  <c:v>-1.1292573057186037E-2</c:v>
                </c:pt>
                <c:pt idx="70">
                  <c:v>-1.1047975408529521E-2</c:v>
                </c:pt>
                <c:pt idx="71">
                  <c:v>-1.1007209133753432E-2</c:v>
                </c:pt>
                <c:pt idx="72">
                  <c:v>-8.6699427132578243E-3</c:v>
                </c:pt>
                <c:pt idx="73">
                  <c:v>-4.3079513122166006E-3</c:v>
                </c:pt>
                <c:pt idx="74">
                  <c:v>9.1013185912243444E-4</c:v>
                </c:pt>
                <c:pt idx="75">
                  <c:v>9.1013185912243444E-4</c:v>
                </c:pt>
                <c:pt idx="76">
                  <c:v>1.3245889860126481E-3</c:v>
                </c:pt>
                <c:pt idx="77">
                  <c:v>1.3245889860126481E-3</c:v>
                </c:pt>
                <c:pt idx="78">
                  <c:v>1.2820678472868961E-2</c:v>
                </c:pt>
                <c:pt idx="79">
                  <c:v>1.2827472851998305E-2</c:v>
                </c:pt>
                <c:pt idx="80">
                  <c:v>1.7902874061621041E-2</c:v>
                </c:pt>
                <c:pt idx="81">
                  <c:v>1.7902874061621041E-2</c:v>
                </c:pt>
                <c:pt idx="82">
                  <c:v>1.877255459017755E-2</c:v>
                </c:pt>
                <c:pt idx="83">
                  <c:v>1.8792937727565587E-2</c:v>
                </c:pt>
                <c:pt idx="84">
                  <c:v>1.8799732106694937E-2</c:v>
                </c:pt>
                <c:pt idx="85">
                  <c:v>2.0729335779429682E-2</c:v>
                </c:pt>
                <c:pt idx="86">
                  <c:v>2.2618173177388345E-2</c:v>
                </c:pt>
                <c:pt idx="87">
                  <c:v>2.3019041546019858E-2</c:v>
                </c:pt>
                <c:pt idx="88">
                  <c:v>2.3127751612089423E-2</c:v>
                </c:pt>
                <c:pt idx="89">
                  <c:v>2.346747056855681E-2</c:v>
                </c:pt>
                <c:pt idx="90">
                  <c:v>2.3800395145894847E-2</c:v>
                </c:pt>
                <c:pt idx="91">
                  <c:v>2.5458223653455687E-2</c:v>
                </c:pt>
                <c:pt idx="92">
                  <c:v>2.634149294027089E-2</c:v>
                </c:pt>
                <c:pt idx="93">
                  <c:v>2.7809078832209989E-2</c:v>
                </c:pt>
                <c:pt idx="94">
                  <c:v>2.7843050727856734E-2</c:v>
                </c:pt>
                <c:pt idx="95">
                  <c:v>2.8196358442582815E-2</c:v>
                </c:pt>
                <c:pt idx="96">
                  <c:v>3.0594774275242549E-2</c:v>
                </c:pt>
                <c:pt idx="97">
                  <c:v>3.060836303350125E-2</c:v>
                </c:pt>
                <c:pt idx="98">
                  <c:v>3.060836303350125E-2</c:v>
                </c:pt>
                <c:pt idx="99">
                  <c:v>3.0886932577804498E-2</c:v>
                </c:pt>
                <c:pt idx="100">
                  <c:v>3.5316867770139197E-2</c:v>
                </c:pt>
                <c:pt idx="101">
                  <c:v>3.7613367915858724E-2</c:v>
                </c:pt>
                <c:pt idx="102">
                  <c:v>3.7722077981928288E-2</c:v>
                </c:pt>
                <c:pt idx="103">
                  <c:v>3.7722077981928288E-2</c:v>
                </c:pt>
                <c:pt idx="104">
                  <c:v>3.7728872361057632E-2</c:v>
                </c:pt>
                <c:pt idx="105">
                  <c:v>3.8150123867077189E-2</c:v>
                </c:pt>
                <c:pt idx="106">
                  <c:v>3.8231656416629366E-2</c:v>
                </c:pt>
                <c:pt idx="107">
                  <c:v>4.0507773424960848E-2</c:v>
                </c:pt>
                <c:pt idx="108">
                  <c:v>4.055533407886628E-2</c:v>
                </c:pt>
                <c:pt idx="109">
                  <c:v>4.2906189257620582E-2</c:v>
                </c:pt>
                <c:pt idx="110">
                  <c:v>4.2926572395008626E-2</c:v>
                </c:pt>
                <c:pt idx="111">
                  <c:v>4.4849381688614028E-2</c:v>
                </c:pt>
                <c:pt idx="112">
                  <c:v>4.4883353584260773E-2</c:v>
                </c:pt>
                <c:pt idx="113">
                  <c:v>4.5284221952892285E-2</c:v>
                </c:pt>
                <c:pt idx="114">
                  <c:v>4.5331782606797717E-2</c:v>
                </c:pt>
                <c:pt idx="115">
                  <c:v>4.5358960123315105E-2</c:v>
                </c:pt>
                <c:pt idx="116">
                  <c:v>4.7234208763015074E-2</c:v>
                </c:pt>
                <c:pt idx="117">
                  <c:v>4.8056328637666144E-2</c:v>
                </c:pt>
                <c:pt idx="118">
                  <c:v>5.0115025513858498E-2</c:v>
                </c:pt>
                <c:pt idx="119">
                  <c:v>5.0447950091196535E-2</c:v>
                </c:pt>
                <c:pt idx="120">
                  <c:v>5.1956302257911723E-2</c:v>
                </c:pt>
                <c:pt idx="121">
                  <c:v>5.1969891016170423E-2</c:v>
                </c:pt>
                <c:pt idx="122">
                  <c:v>5.1976685395299767E-2</c:v>
                </c:pt>
                <c:pt idx="123">
                  <c:v>6.4512314888946293E-2</c:v>
                </c:pt>
                <c:pt idx="124">
                  <c:v>6.452590364720498E-2</c:v>
                </c:pt>
                <c:pt idx="125">
                  <c:v>6.4532698026334323E-2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0F-412C-BA8B-D0C6DF6FB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998856"/>
        <c:axId val="1"/>
      </c:scatterChart>
      <c:valAx>
        <c:axId val="369998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1134020618559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998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237113402061853"/>
          <c:y val="0.9204921861831491"/>
          <c:w val="0.2948453608247422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4309667358525792"/>
          <c:y val="3.5598705501618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64034473917275"/>
          <c:y val="0.15534029676216363"/>
          <c:w val="0.75732294934434385"/>
          <c:h val="0.64077872414392489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2'!$S$20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5.9999999999999995E-4</c:v>
                  </c:pt>
                  <c:pt idx="107">
                    <c:v>4.8000000000000001E-4</c:v>
                  </c:pt>
                  <c:pt idx="108">
                    <c:v>3.3E-4</c:v>
                  </c:pt>
                  <c:pt idx="109">
                    <c:v>5.5000000000000003E-4</c:v>
                  </c:pt>
                  <c:pt idx="110">
                    <c:v>4.6000000000000001E-4</c:v>
                  </c:pt>
                  <c:pt idx="111">
                    <c:v>3.2000000000000003E-4</c:v>
                  </c:pt>
                  <c:pt idx="112">
                    <c:v>5.6999999999999998E-4</c:v>
                  </c:pt>
                  <c:pt idx="113">
                    <c:v>4.8999999999999998E-3</c:v>
                  </c:pt>
                  <c:pt idx="114">
                    <c:v>8.3000000000000001E-3</c:v>
                  </c:pt>
                  <c:pt idx="115">
                    <c:v>1.2200000000000001E-2</c:v>
                  </c:pt>
                  <c:pt idx="116">
                    <c:v>1E-4</c:v>
                  </c:pt>
                  <c:pt idx="117">
                    <c:v>2.5999999999999999E-3</c:v>
                  </c:pt>
                  <c:pt idx="118">
                    <c:v>1.1599999999999999E-2</c:v>
                  </c:pt>
                  <c:pt idx="119">
                    <c:v>7.9000000000000008E-3</c:v>
                  </c:pt>
                  <c:pt idx="120">
                    <c:v>5.0000000000000001E-4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</c:numCache>
              </c:numRef>
            </c:plus>
            <c:minus>
              <c:numRef>
                <c:f>'Active 2'!$D$21:$D$991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5.9999999999999995E-4</c:v>
                  </c:pt>
                  <c:pt idx="107">
                    <c:v>4.8000000000000001E-4</c:v>
                  </c:pt>
                  <c:pt idx="108">
                    <c:v>3.3E-4</c:v>
                  </c:pt>
                  <c:pt idx="109">
                    <c:v>5.5000000000000003E-4</c:v>
                  </c:pt>
                  <c:pt idx="110">
                    <c:v>4.6000000000000001E-4</c:v>
                  </c:pt>
                  <c:pt idx="111">
                    <c:v>3.2000000000000003E-4</c:v>
                  </c:pt>
                  <c:pt idx="112">
                    <c:v>5.6999999999999998E-4</c:v>
                  </c:pt>
                  <c:pt idx="113">
                    <c:v>4.8999999999999998E-3</c:v>
                  </c:pt>
                  <c:pt idx="114">
                    <c:v>8.3000000000000001E-3</c:v>
                  </c:pt>
                  <c:pt idx="115">
                    <c:v>1.2200000000000001E-2</c:v>
                  </c:pt>
                  <c:pt idx="116">
                    <c:v>1E-4</c:v>
                  </c:pt>
                  <c:pt idx="117">
                    <c:v>2.5999999999999999E-3</c:v>
                  </c:pt>
                  <c:pt idx="118">
                    <c:v>1.1599999999999999E-2</c:v>
                  </c:pt>
                  <c:pt idx="119">
                    <c:v>7.9000000000000008E-3</c:v>
                  </c:pt>
                  <c:pt idx="120">
                    <c:v>5.0000000000000001E-4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2'!$S$21:$S$991</c:f>
              <c:numCache>
                <c:formatCode>General</c:formatCode>
                <c:ptCount val="971"/>
                <c:pt idx="0">
                  <c:v>2.1010000000387663E-2</c:v>
                </c:pt>
                <c:pt idx="9">
                  <c:v>1.8444999997882405E-2</c:v>
                </c:pt>
                <c:pt idx="12">
                  <c:v>-6.7049999997834675E-3</c:v>
                </c:pt>
                <c:pt idx="13">
                  <c:v>7.7549999987240881E-3</c:v>
                </c:pt>
                <c:pt idx="15">
                  <c:v>9.8250000010011718E-3</c:v>
                </c:pt>
                <c:pt idx="17">
                  <c:v>8.6450000017066486E-3</c:v>
                </c:pt>
                <c:pt idx="19">
                  <c:v>2.0694999999250285E-2</c:v>
                </c:pt>
                <c:pt idx="22">
                  <c:v>4.3994999999995343E-2</c:v>
                </c:pt>
                <c:pt idx="23">
                  <c:v>4.0345000001252629E-2</c:v>
                </c:pt>
                <c:pt idx="25">
                  <c:v>4.6674999997776467E-2</c:v>
                </c:pt>
                <c:pt idx="27">
                  <c:v>4.68849999961094E-2</c:v>
                </c:pt>
                <c:pt idx="28">
                  <c:v>4.5955000001413282E-2</c:v>
                </c:pt>
                <c:pt idx="29">
                  <c:v>4.9955000002228189E-2</c:v>
                </c:pt>
                <c:pt idx="30">
                  <c:v>4.9585000000661239E-2</c:v>
                </c:pt>
                <c:pt idx="31">
                  <c:v>5.0015000000712462E-2</c:v>
                </c:pt>
                <c:pt idx="48">
                  <c:v>7.384499999898253E-2</c:v>
                </c:pt>
                <c:pt idx="56">
                  <c:v>7.9625000005762558E-2</c:v>
                </c:pt>
                <c:pt idx="57">
                  <c:v>7.9665000004752073E-2</c:v>
                </c:pt>
                <c:pt idx="60">
                  <c:v>8.1005000000004657E-2</c:v>
                </c:pt>
                <c:pt idx="61">
                  <c:v>8.2005000003846362E-2</c:v>
                </c:pt>
                <c:pt idx="65">
                  <c:v>8.165500000177417E-2</c:v>
                </c:pt>
                <c:pt idx="69">
                  <c:v>8.0134999996516854E-2</c:v>
                </c:pt>
                <c:pt idx="70">
                  <c:v>8.5095000002183951E-2</c:v>
                </c:pt>
                <c:pt idx="72">
                  <c:v>8.0444999999599531E-2</c:v>
                </c:pt>
                <c:pt idx="73">
                  <c:v>7.8015000006416813E-2</c:v>
                </c:pt>
                <c:pt idx="74">
                  <c:v>7.2495000000344589E-2</c:v>
                </c:pt>
                <c:pt idx="75">
                  <c:v>7.4795000000449363E-2</c:v>
                </c:pt>
                <c:pt idx="79">
                  <c:v>7.1485000000393484E-2</c:v>
                </c:pt>
                <c:pt idx="83">
                  <c:v>6.6115000001445878E-2</c:v>
                </c:pt>
                <c:pt idx="87">
                  <c:v>5.2985000002081506E-2</c:v>
                </c:pt>
                <c:pt idx="88">
                  <c:v>5.114500000490807E-2</c:v>
                </c:pt>
                <c:pt idx="89">
                  <c:v>4.7894999996060506E-2</c:v>
                </c:pt>
                <c:pt idx="94">
                  <c:v>4.4935000005352776E-2</c:v>
                </c:pt>
                <c:pt idx="95">
                  <c:v>4.4354999998176936E-2</c:v>
                </c:pt>
                <c:pt idx="99">
                  <c:v>4.5115000000805594E-2</c:v>
                </c:pt>
                <c:pt idx="100">
                  <c:v>4.6535000001313165E-2</c:v>
                </c:pt>
                <c:pt idx="102">
                  <c:v>2.3085000000719447E-2</c:v>
                </c:pt>
                <c:pt idx="103">
                  <c:v>2.9925000002549496E-2</c:v>
                </c:pt>
                <c:pt idx="105">
                  <c:v>4.1330000000016298E-2</c:v>
                </c:pt>
                <c:pt idx="107">
                  <c:v>2.397499999642605E-2</c:v>
                </c:pt>
                <c:pt idx="110">
                  <c:v>2.1765000004961621E-2</c:v>
                </c:pt>
                <c:pt idx="112">
                  <c:v>2.0475000004807953E-2</c:v>
                </c:pt>
                <c:pt idx="114">
                  <c:v>1.9524999996065162E-2</c:v>
                </c:pt>
                <c:pt idx="115">
                  <c:v>2.2564999999303836E-2</c:v>
                </c:pt>
                <c:pt idx="118">
                  <c:v>1.1064999998779967E-2</c:v>
                </c:pt>
                <c:pt idx="122">
                  <c:v>9.7550000064074993E-3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ED-4503-9CBF-5B91FB5CDC4D}"/>
            </c:ext>
          </c:extLst>
        </c:ser>
        <c:ser>
          <c:idx val="7"/>
          <c:order val="1"/>
          <c:tx>
            <c:strRef>
              <c:f>'Active 2'!$P$20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2'!$P$21:$P$991</c:f>
              <c:numCache>
                <c:formatCode>General</c:formatCode>
                <c:ptCount val="971"/>
                <c:pt idx="0">
                  <c:v>0.24566749841470076</c:v>
                </c:pt>
                <c:pt idx="1">
                  <c:v>0.24566052820695153</c:v>
                </c:pt>
                <c:pt idx="2">
                  <c:v>0.22862534046787486</c:v>
                </c:pt>
                <c:pt idx="3">
                  <c:v>0.22858351922137957</c:v>
                </c:pt>
                <c:pt idx="4">
                  <c:v>0.22855563839038273</c:v>
                </c:pt>
                <c:pt idx="5">
                  <c:v>0.2271685670482893</c:v>
                </c:pt>
                <c:pt idx="6">
                  <c:v>0.2271615968405401</c:v>
                </c:pt>
                <c:pt idx="7">
                  <c:v>0.2271476564250417</c:v>
                </c:pt>
                <c:pt idx="8">
                  <c:v>0.21491494182517279</c:v>
                </c:pt>
                <c:pt idx="9">
                  <c:v>0.21485220995542986</c:v>
                </c:pt>
                <c:pt idx="10">
                  <c:v>0.21002882619297444</c:v>
                </c:pt>
                <c:pt idx="11">
                  <c:v>0.18749414453976865</c:v>
                </c:pt>
                <c:pt idx="12">
                  <c:v>0.18745929350102258</c:v>
                </c:pt>
                <c:pt idx="13">
                  <c:v>0.15291494389592275</c:v>
                </c:pt>
                <c:pt idx="14">
                  <c:v>0.15289403327267509</c:v>
                </c:pt>
                <c:pt idx="15">
                  <c:v>0.15025232453572335</c:v>
                </c:pt>
                <c:pt idx="16">
                  <c:v>0.15021747349697728</c:v>
                </c:pt>
                <c:pt idx="17">
                  <c:v>0.15016868204273282</c:v>
                </c:pt>
                <c:pt idx="18">
                  <c:v>0.145366208903525</c:v>
                </c:pt>
                <c:pt idx="19">
                  <c:v>0.1453592386957758</c:v>
                </c:pt>
                <c:pt idx="20">
                  <c:v>0.12773158329801601</c:v>
                </c:pt>
                <c:pt idx="21">
                  <c:v>0.12742489415705063</c:v>
                </c:pt>
                <c:pt idx="22">
                  <c:v>0.12737610270280614</c:v>
                </c:pt>
                <c:pt idx="23">
                  <c:v>0.12451831752562878</c:v>
                </c:pt>
                <c:pt idx="24">
                  <c:v>0.1228663782890653</c:v>
                </c:pt>
                <c:pt idx="25">
                  <c:v>0.12285940808131608</c:v>
                </c:pt>
                <c:pt idx="26">
                  <c:v>0.12258756997909677</c:v>
                </c:pt>
                <c:pt idx="27">
                  <c:v>0.12253877852485229</c:v>
                </c:pt>
                <c:pt idx="28">
                  <c:v>0.12252483810935386</c:v>
                </c:pt>
                <c:pt idx="29">
                  <c:v>0.12252483810935386</c:v>
                </c:pt>
                <c:pt idx="30">
                  <c:v>0.12058712035507263</c:v>
                </c:pt>
                <c:pt idx="31">
                  <c:v>0.12018284830561828</c:v>
                </c:pt>
                <c:pt idx="32">
                  <c:v>0.12017587809786906</c:v>
                </c:pt>
                <c:pt idx="33">
                  <c:v>0.10786649121275882</c:v>
                </c:pt>
                <c:pt idx="34">
                  <c:v>0.10742039791680918</c:v>
                </c:pt>
                <c:pt idx="35">
                  <c:v>0.10742039791680918</c:v>
                </c:pt>
                <c:pt idx="36">
                  <c:v>0.10707885773709774</c:v>
                </c:pt>
                <c:pt idx="37">
                  <c:v>0.10706491732159933</c:v>
                </c:pt>
                <c:pt idx="38">
                  <c:v>0.10705794711385011</c:v>
                </c:pt>
                <c:pt idx="39">
                  <c:v>0.10526660372230236</c:v>
                </c:pt>
                <c:pt idx="40">
                  <c:v>0.10523872289130551</c:v>
                </c:pt>
                <c:pt idx="41">
                  <c:v>0.10514811019056573</c:v>
                </c:pt>
                <c:pt idx="42">
                  <c:v>0.1050784081130736</c:v>
                </c:pt>
                <c:pt idx="43">
                  <c:v>0.10505052728207676</c:v>
                </c:pt>
                <c:pt idx="44">
                  <c:v>0.102834001217827</c:v>
                </c:pt>
                <c:pt idx="45">
                  <c:v>0.10275732893258566</c:v>
                </c:pt>
                <c:pt idx="46">
                  <c:v>0.10275732893258566</c:v>
                </c:pt>
                <c:pt idx="47">
                  <c:v>0.10270156727059196</c:v>
                </c:pt>
                <c:pt idx="48">
                  <c:v>0.10026199455836739</c:v>
                </c:pt>
                <c:pt idx="49">
                  <c:v>9.7801511222895182E-2</c:v>
                </c:pt>
                <c:pt idx="50">
                  <c:v>9.6881443799999065E-2</c:v>
                </c:pt>
                <c:pt idx="51">
                  <c:v>9.2448391671499569E-2</c:v>
                </c:pt>
                <c:pt idx="52">
                  <c:v>9.2002298375549921E-2</c:v>
                </c:pt>
                <c:pt idx="53">
                  <c:v>9.1988357960051503E-2</c:v>
                </c:pt>
                <c:pt idx="54">
                  <c:v>9.0008818959274997E-2</c:v>
                </c:pt>
                <c:pt idx="55">
                  <c:v>9.0008818959274997E-2</c:v>
                </c:pt>
                <c:pt idx="56">
                  <c:v>8.752045479280593E-2</c:v>
                </c:pt>
                <c:pt idx="57">
                  <c:v>8.752045479280593E-2</c:v>
                </c:pt>
                <c:pt idx="58">
                  <c:v>8.7415901676567737E-2</c:v>
                </c:pt>
                <c:pt idx="59">
                  <c:v>8.7415901676567737E-2</c:v>
                </c:pt>
                <c:pt idx="60">
                  <c:v>8.7185884820843718E-2</c:v>
                </c:pt>
                <c:pt idx="61">
                  <c:v>8.7185884820843718E-2</c:v>
                </c:pt>
                <c:pt idx="62">
                  <c:v>8.7178914613094502E-2</c:v>
                </c:pt>
                <c:pt idx="63">
                  <c:v>8.7178914613094502E-2</c:v>
                </c:pt>
                <c:pt idx="64">
                  <c:v>8.7178914613094502E-2</c:v>
                </c:pt>
                <c:pt idx="65">
                  <c:v>8.5025120418587674E-2</c:v>
                </c:pt>
                <c:pt idx="66">
                  <c:v>8.465569940787937E-2</c:v>
                </c:pt>
                <c:pt idx="67">
                  <c:v>8.465569940787937E-2</c:v>
                </c:pt>
                <c:pt idx="68">
                  <c:v>8.2606458329610735E-2</c:v>
                </c:pt>
                <c:pt idx="69">
                  <c:v>8.259948812186152E-2</c:v>
                </c:pt>
                <c:pt idx="70">
                  <c:v>8.2348560642889854E-2</c:v>
                </c:pt>
                <c:pt idx="71">
                  <c:v>8.2306739396394574E-2</c:v>
                </c:pt>
                <c:pt idx="72">
                  <c:v>7.9908987930665296E-2</c:v>
                </c:pt>
                <c:pt idx="73">
                  <c:v>7.5434114555670506E-2</c:v>
                </c:pt>
                <c:pt idx="74">
                  <c:v>7.0080995004274893E-2</c:v>
                </c:pt>
                <c:pt idx="75">
                  <c:v>7.0080995004274893E-2</c:v>
                </c:pt>
                <c:pt idx="76">
                  <c:v>6.9655812331572892E-2</c:v>
                </c:pt>
                <c:pt idx="77">
                  <c:v>6.9655812331572892E-2</c:v>
                </c:pt>
                <c:pt idx="78">
                  <c:v>5.7862220819904428E-2</c:v>
                </c:pt>
                <c:pt idx="79">
                  <c:v>5.7855250612155212E-2</c:v>
                </c:pt>
                <c:pt idx="80">
                  <c:v>5.2648505423493065E-2</c:v>
                </c:pt>
                <c:pt idx="81">
                  <c:v>5.2648505423493065E-2</c:v>
                </c:pt>
                <c:pt idx="82">
                  <c:v>5.1756318831593796E-2</c:v>
                </c:pt>
                <c:pt idx="83">
                  <c:v>5.1735408208346156E-2</c:v>
                </c:pt>
                <c:pt idx="84">
                  <c:v>5.1728438000596941E-2</c:v>
                </c:pt>
                <c:pt idx="85">
                  <c:v>4.9748898999820441E-2</c:v>
                </c:pt>
                <c:pt idx="86">
                  <c:v>4.7811181245539215E-2</c:v>
                </c:pt>
                <c:pt idx="87">
                  <c:v>4.7399938988335645E-2</c:v>
                </c:pt>
                <c:pt idx="88">
                  <c:v>4.7288415664348236E-2</c:v>
                </c:pt>
                <c:pt idx="89">
                  <c:v>4.6939905276887579E-2</c:v>
                </c:pt>
                <c:pt idx="90">
                  <c:v>4.6598365097176145E-2</c:v>
                </c:pt>
                <c:pt idx="91">
                  <c:v>4.4897634406368153E-2</c:v>
                </c:pt>
                <c:pt idx="92">
                  <c:v>4.3991507398970467E-2</c:v>
                </c:pt>
                <c:pt idx="93">
                  <c:v>4.2485942525140444E-2</c:v>
                </c:pt>
                <c:pt idx="94">
                  <c:v>4.2451091486394379E-2</c:v>
                </c:pt>
                <c:pt idx="95">
                  <c:v>4.2088640683435305E-2</c:v>
                </c:pt>
                <c:pt idx="96">
                  <c:v>3.96281573479631E-2</c:v>
                </c:pt>
                <c:pt idx="97">
                  <c:v>3.9614216932464669E-2</c:v>
                </c:pt>
                <c:pt idx="98">
                  <c:v>3.9614216932464669E-2</c:v>
                </c:pt>
                <c:pt idx="99">
                  <c:v>3.9328438414746938E-2</c:v>
                </c:pt>
                <c:pt idx="100">
                  <c:v>3.4783862962260034E-2</c:v>
                </c:pt>
                <c:pt idx="101">
                  <c:v>3.2427932743026022E-2</c:v>
                </c:pt>
                <c:pt idx="102">
                  <c:v>3.2316409419038614E-2</c:v>
                </c:pt>
                <c:pt idx="103">
                  <c:v>3.2316409419038614E-2</c:v>
                </c:pt>
                <c:pt idx="104">
                  <c:v>3.2309439211289398E-2</c:v>
                </c:pt>
                <c:pt idx="105">
                  <c:v>3.1877286330838195E-2</c:v>
                </c:pt>
                <c:pt idx="106">
                  <c:v>3.1793643837847635E-2</c:v>
                </c:pt>
                <c:pt idx="107">
                  <c:v>2.9458624241861256E-2</c:v>
                </c:pt>
                <c:pt idx="108">
                  <c:v>2.9409832787616774E-2</c:v>
                </c:pt>
                <c:pt idx="109">
                  <c:v>2.6998140906389051E-2</c:v>
                </c:pt>
                <c:pt idx="110">
                  <c:v>2.6977230283141418E-2</c:v>
                </c:pt>
                <c:pt idx="111">
                  <c:v>2.5004661490114127E-2</c:v>
                </c:pt>
                <c:pt idx="112">
                  <c:v>2.4969810451368063E-2</c:v>
                </c:pt>
                <c:pt idx="113">
                  <c:v>2.4558568194164493E-2</c:v>
                </c:pt>
                <c:pt idx="114">
                  <c:v>2.4509776739919997E-2</c:v>
                </c:pt>
                <c:pt idx="115">
                  <c:v>2.4481895908923149E-2</c:v>
                </c:pt>
                <c:pt idx="116">
                  <c:v>2.255811857014034E-2</c:v>
                </c:pt>
                <c:pt idx="117">
                  <c:v>2.1714723432485566E-2</c:v>
                </c:pt>
                <c:pt idx="118">
                  <c:v>1.9602750484474019E-2</c:v>
                </c:pt>
                <c:pt idx="119">
                  <c:v>1.9261210304762577E-2</c:v>
                </c:pt>
                <c:pt idx="120">
                  <c:v>1.7713824184437274E-2</c:v>
                </c:pt>
                <c:pt idx="121">
                  <c:v>1.7699883768938857E-2</c:v>
                </c:pt>
                <c:pt idx="122">
                  <c:v>1.7692913561189641E-2</c:v>
                </c:pt>
                <c:pt idx="123">
                  <c:v>4.832880263891573E-3</c:v>
                </c:pt>
                <c:pt idx="124">
                  <c:v>4.8189398483931417E-3</c:v>
                </c:pt>
                <c:pt idx="125">
                  <c:v>4.8119696406439261E-3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ED-4503-9CBF-5B91FB5CD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997216"/>
        <c:axId val="1"/>
      </c:scatterChart>
      <c:valAx>
        <c:axId val="369997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1299157688974"/>
              <c:y val="0.86084414205505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485355648535567E-2"/>
              <c:y val="0.378642135752448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997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912177818776833"/>
          <c:y val="0.91586066304818692"/>
          <c:w val="0.33891257316684781"/>
          <c:h val="6.472525885720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839012538293394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93508046442686"/>
          <c:y val="0.14678942920199375"/>
          <c:w val="0.82198204544647158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2'!$H$21:$H$991</c:f>
              <c:numCache>
                <c:formatCode>General</c:formatCode>
                <c:ptCount val="971"/>
                <c:pt idx="0">
                  <c:v>2.1010000000387663E-2</c:v>
                </c:pt>
                <c:pt idx="1">
                  <c:v>6.4644999998563435E-2</c:v>
                </c:pt>
                <c:pt idx="8">
                  <c:v>5.5230000001756707E-2</c:v>
                </c:pt>
                <c:pt idx="9">
                  <c:v>1.8444999997882405E-2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01-4DE5-83D7-B4DE26061F5C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5.9999999999999995E-4</c:v>
                  </c:pt>
                  <c:pt idx="107">
                    <c:v>4.8000000000000001E-4</c:v>
                  </c:pt>
                  <c:pt idx="108">
                    <c:v>3.3E-4</c:v>
                  </c:pt>
                  <c:pt idx="109">
                    <c:v>5.5000000000000003E-4</c:v>
                  </c:pt>
                  <c:pt idx="110">
                    <c:v>4.6000000000000001E-4</c:v>
                  </c:pt>
                  <c:pt idx="111">
                    <c:v>3.2000000000000003E-4</c:v>
                  </c:pt>
                  <c:pt idx="112">
                    <c:v>5.6999999999999998E-4</c:v>
                  </c:pt>
                  <c:pt idx="113">
                    <c:v>4.8999999999999998E-3</c:v>
                  </c:pt>
                  <c:pt idx="114">
                    <c:v>8.3000000000000001E-3</c:v>
                  </c:pt>
                  <c:pt idx="115">
                    <c:v>1.2200000000000001E-2</c:v>
                  </c:pt>
                  <c:pt idx="116">
                    <c:v>1E-4</c:v>
                  </c:pt>
                  <c:pt idx="117">
                    <c:v>2.5999999999999999E-3</c:v>
                  </c:pt>
                  <c:pt idx="118">
                    <c:v>1.1599999999999999E-2</c:v>
                  </c:pt>
                  <c:pt idx="119">
                    <c:v>7.9000000000000008E-3</c:v>
                  </c:pt>
                  <c:pt idx="120">
                    <c:v>5.0000000000000001E-4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</c:numCache>
              </c:numRef>
            </c:plus>
            <c:minus>
              <c:numRef>
                <c:f>'Active 2'!$D$21:$D$991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5.9999999999999995E-4</c:v>
                  </c:pt>
                  <c:pt idx="107">
                    <c:v>4.8000000000000001E-4</c:v>
                  </c:pt>
                  <c:pt idx="108">
                    <c:v>3.3E-4</c:v>
                  </c:pt>
                  <c:pt idx="109">
                    <c:v>5.5000000000000003E-4</c:v>
                  </c:pt>
                  <c:pt idx="110">
                    <c:v>4.6000000000000001E-4</c:v>
                  </c:pt>
                  <c:pt idx="111">
                    <c:v>3.2000000000000003E-4</c:v>
                  </c:pt>
                  <c:pt idx="112">
                    <c:v>5.6999999999999998E-4</c:v>
                  </c:pt>
                  <c:pt idx="113">
                    <c:v>4.8999999999999998E-3</c:v>
                  </c:pt>
                  <c:pt idx="114">
                    <c:v>8.3000000000000001E-3</c:v>
                  </c:pt>
                  <c:pt idx="115">
                    <c:v>1.2200000000000001E-2</c:v>
                  </c:pt>
                  <c:pt idx="116">
                    <c:v>1E-4</c:v>
                  </c:pt>
                  <c:pt idx="117">
                    <c:v>2.5999999999999999E-3</c:v>
                  </c:pt>
                  <c:pt idx="118">
                    <c:v>1.1599999999999999E-2</c:v>
                  </c:pt>
                  <c:pt idx="119">
                    <c:v>7.9000000000000008E-3</c:v>
                  </c:pt>
                  <c:pt idx="120">
                    <c:v>5.0000000000000001E-4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2'!$I$21:$I$991</c:f>
              <c:numCache>
                <c:formatCode>General</c:formatCode>
                <c:ptCount val="971"/>
                <c:pt idx="11">
                  <c:v>8.0119999998714775E-2</c:v>
                </c:pt>
                <c:pt idx="12">
                  <c:v>-6.7049999997834675E-3</c:v>
                </c:pt>
                <c:pt idx="16">
                  <c:v>6.309999999939464E-2</c:v>
                </c:pt>
                <c:pt idx="19">
                  <c:v>2.0694999999250285E-2</c:v>
                </c:pt>
                <c:pt idx="34">
                  <c:v>0</c:v>
                </c:pt>
                <c:pt idx="35">
                  <c:v>3.0000000042491592E-3</c:v>
                </c:pt>
                <c:pt idx="38">
                  <c:v>-9.8000000434694812E-4</c:v>
                </c:pt>
                <c:pt idx="42">
                  <c:v>-1.7639999998209532E-2</c:v>
                </c:pt>
                <c:pt idx="43">
                  <c:v>-4.0999999982886948E-3</c:v>
                </c:pt>
                <c:pt idx="50">
                  <c:v>2.1200000046519563E-3</c:v>
                </c:pt>
                <c:pt idx="51">
                  <c:v>-1.3019999998505227E-2</c:v>
                </c:pt>
                <c:pt idx="52">
                  <c:v>-1.337999999668682E-2</c:v>
                </c:pt>
                <c:pt idx="53">
                  <c:v>-1.5109999993001111E-2</c:v>
                </c:pt>
                <c:pt idx="64">
                  <c:v>1.1039999997592531E-2</c:v>
                </c:pt>
                <c:pt idx="70">
                  <c:v>8.5095000002183951E-2</c:v>
                </c:pt>
                <c:pt idx="73">
                  <c:v>7.8015000006416813E-2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01-4DE5-83D7-B4DE26061F5C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2'!$D$21:$D$42</c:f>
                <c:numCache>
                  <c:formatCode>General</c:formatCode>
                  <c:ptCount val="22"/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2'!$D$21:$D$42</c:f>
                <c:numCache>
                  <c:formatCode>General</c:formatCode>
                  <c:ptCount val="22"/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2'!$J$21:$J$991</c:f>
              <c:numCache>
                <c:formatCode>General</c:formatCode>
                <c:ptCount val="971"/>
                <c:pt idx="13">
                  <c:v>7.7549999987240881E-3</c:v>
                </c:pt>
                <c:pt idx="14">
                  <c:v>6.8460000002232846E-2</c:v>
                </c:pt>
                <c:pt idx="15">
                  <c:v>9.8250000010011718E-3</c:v>
                </c:pt>
                <c:pt idx="17">
                  <c:v>8.6450000017066486E-3</c:v>
                </c:pt>
                <c:pt idx="18">
                  <c:v>5.6259999997564591E-2</c:v>
                </c:pt>
                <c:pt idx="20">
                  <c:v>2.9009999998379499E-2</c:v>
                </c:pt>
                <c:pt idx="21">
                  <c:v>2.9550000006565824E-2</c:v>
                </c:pt>
                <c:pt idx="22">
                  <c:v>4.3994999999995343E-2</c:v>
                </c:pt>
                <c:pt idx="23">
                  <c:v>4.0345000001252629E-2</c:v>
                </c:pt>
                <c:pt idx="24">
                  <c:v>1.9740000003366731E-2</c:v>
                </c:pt>
                <c:pt idx="25">
                  <c:v>4.6674999997776467E-2</c:v>
                </c:pt>
                <c:pt idx="26">
                  <c:v>2.1140000004379544E-2</c:v>
                </c:pt>
                <c:pt idx="27">
                  <c:v>4.68849999961094E-2</c:v>
                </c:pt>
                <c:pt idx="28">
                  <c:v>4.5955000001413282E-2</c:v>
                </c:pt>
                <c:pt idx="29">
                  <c:v>4.9955000002228189E-2</c:v>
                </c:pt>
                <c:pt idx="30">
                  <c:v>4.9585000000661239E-2</c:v>
                </c:pt>
                <c:pt idx="31">
                  <c:v>5.0015000000712462E-2</c:v>
                </c:pt>
                <c:pt idx="32">
                  <c:v>1.6250000000582077E-2</c:v>
                </c:pt>
                <c:pt idx="33">
                  <c:v>5.999999848427251E-5</c:v>
                </c:pt>
                <c:pt idx="48">
                  <c:v>7.384499999898253E-2</c:v>
                </c:pt>
                <c:pt idx="49">
                  <c:v>-7.8999999968800694E-3</c:v>
                </c:pt>
                <c:pt idx="54">
                  <c:v>-2.0969999997760169E-2</c:v>
                </c:pt>
                <c:pt idx="55">
                  <c:v>-1.3169999998353887E-2</c:v>
                </c:pt>
                <c:pt idx="56">
                  <c:v>7.9625000005762558E-2</c:v>
                </c:pt>
                <c:pt idx="57">
                  <c:v>7.9665000004752073E-2</c:v>
                </c:pt>
                <c:pt idx="58">
                  <c:v>-1.0750000001280569E-2</c:v>
                </c:pt>
                <c:pt idx="59">
                  <c:v>-1.0650000003806781E-2</c:v>
                </c:pt>
                <c:pt idx="60">
                  <c:v>8.1005000000004657E-2</c:v>
                </c:pt>
                <c:pt idx="61">
                  <c:v>8.2005000003846362E-2</c:v>
                </c:pt>
                <c:pt idx="62">
                  <c:v>-1.2960000000020955E-2</c:v>
                </c:pt>
                <c:pt idx="63">
                  <c:v>-1.2060000000928994E-2</c:v>
                </c:pt>
                <c:pt idx="65">
                  <c:v>8.165500000177417E-2</c:v>
                </c:pt>
                <c:pt idx="66">
                  <c:v>-1.3289999995322432E-2</c:v>
                </c:pt>
                <c:pt idx="67">
                  <c:v>-9.8899999939021654E-3</c:v>
                </c:pt>
                <c:pt idx="68">
                  <c:v>-1.1500000000523869E-2</c:v>
                </c:pt>
                <c:pt idx="69">
                  <c:v>8.0134999996516854E-2</c:v>
                </c:pt>
                <c:pt idx="72">
                  <c:v>8.0444999999599531E-2</c:v>
                </c:pt>
                <c:pt idx="74">
                  <c:v>7.2495000000344589E-2</c:v>
                </c:pt>
                <c:pt idx="75">
                  <c:v>7.4795000000449363E-2</c:v>
                </c:pt>
                <c:pt idx="76">
                  <c:v>-3.9699999979347922E-3</c:v>
                </c:pt>
                <c:pt idx="77">
                  <c:v>-1.4700000028824434E-3</c:v>
                </c:pt>
                <c:pt idx="78">
                  <c:v>-2.3150000000896398E-2</c:v>
                </c:pt>
                <c:pt idx="79">
                  <c:v>7.1485000000393484E-2</c:v>
                </c:pt>
                <c:pt idx="82">
                  <c:v>1.1509999996633269E-2</c:v>
                </c:pt>
                <c:pt idx="83">
                  <c:v>6.6115000001445878E-2</c:v>
                </c:pt>
                <c:pt idx="84">
                  <c:v>1.1250000003201421E-2</c:v>
                </c:pt>
                <c:pt idx="85">
                  <c:v>1.9390000001294538E-2</c:v>
                </c:pt>
                <c:pt idx="86">
                  <c:v>1.3420000002952293E-2</c:v>
                </c:pt>
                <c:pt idx="89">
                  <c:v>4.7894999996060506E-2</c:v>
                </c:pt>
                <c:pt idx="90">
                  <c:v>1.9010000003618188E-2</c:v>
                </c:pt>
                <c:pt idx="91">
                  <c:v>2.2349999999278225E-2</c:v>
                </c:pt>
                <c:pt idx="92">
                  <c:v>2.2400000001653098E-2</c:v>
                </c:pt>
                <c:pt idx="95">
                  <c:v>4.4354999998176936E-2</c:v>
                </c:pt>
                <c:pt idx="96">
                  <c:v>2.5709999994433019E-2</c:v>
                </c:pt>
                <c:pt idx="100">
                  <c:v>4.6535000001313165E-2</c:v>
                </c:pt>
                <c:pt idx="103">
                  <c:v>2.9925000002549496E-2</c:v>
                </c:pt>
                <c:pt idx="105">
                  <c:v>4.1330000000016298E-2</c:v>
                </c:pt>
                <c:pt idx="113">
                  <c:v>5.0580000002810266E-2</c:v>
                </c:pt>
                <c:pt idx="114">
                  <c:v>1.9524999996065162E-2</c:v>
                </c:pt>
                <c:pt idx="115">
                  <c:v>2.2564999999303836E-2</c:v>
                </c:pt>
                <c:pt idx="117">
                  <c:v>5.2560000003722962E-2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01-4DE5-83D7-B4DE26061F5C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2'!$K$21:$K$991</c:f>
              <c:numCache>
                <c:formatCode>General</c:formatCode>
                <c:ptCount val="971"/>
                <c:pt idx="80">
                  <c:v>9.8300000026938505E-3</c:v>
                </c:pt>
                <c:pt idx="81">
                  <c:v>9.8300000026938505E-3</c:v>
                </c:pt>
                <c:pt idx="87">
                  <c:v>5.2985000002081506E-2</c:v>
                </c:pt>
                <c:pt idx="88">
                  <c:v>5.114500000490807E-2</c:v>
                </c:pt>
                <c:pt idx="93">
                  <c:v>2.1659999998519197E-2</c:v>
                </c:pt>
                <c:pt idx="94">
                  <c:v>4.4935000005352776E-2</c:v>
                </c:pt>
                <c:pt idx="97">
                  <c:v>2.8279999998630956E-2</c:v>
                </c:pt>
                <c:pt idx="98">
                  <c:v>2.8480000000854488E-2</c:v>
                </c:pt>
                <c:pt idx="99">
                  <c:v>4.5115000000805594E-2</c:v>
                </c:pt>
                <c:pt idx="102">
                  <c:v>2.3085000000719447E-2</c:v>
                </c:pt>
                <c:pt idx="104">
                  <c:v>3.6919999998644926E-2</c:v>
                </c:pt>
                <c:pt idx="106">
                  <c:v>4.1250000002037268E-2</c:v>
                </c:pt>
                <c:pt idx="107">
                  <c:v>2.397499999642605E-2</c:v>
                </c:pt>
                <c:pt idx="108">
                  <c:v>4.2959999998856802E-2</c:v>
                </c:pt>
                <c:pt idx="109">
                  <c:v>4.4820000002800953E-2</c:v>
                </c:pt>
                <c:pt idx="110">
                  <c:v>2.1765000004961621E-2</c:v>
                </c:pt>
                <c:pt idx="111">
                  <c:v>4.7630000000935979E-2</c:v>
                </c:pt>
                <c:pt idx="112">
                  <c:v>2.0475000004807953E-2</c:v>
                </c:pt>
                <c:pt idx="118">
                  <c:v>1.1064999998779967E-2</c:v>
                </c:pt>
                <c:pt idx="119">
                  <c:v>5.6180000006861519E-2</c:v>
                </c:pt>
                <c:pt idx="120">
                  <c:v>6.0350000007019844E-2</c:v>
                </c:pt>
                <c:pt idx="121">
                  <c:v>5.9320000007573981E-2</c:v>
                </c:pt>
                <c:pt idx="122">
                  <c:v>9.7550000064074993E-3</c:v>
                </c:pt>
                <c:pt idx="123">
                  <c:v>7.1929999910935294E-2</c:v>
                </c:pt>
                <c:pt idx="124">
                  <c:v>7.1000000185449608E-2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01-4DE5-83D7-B4DE26061F5C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01-4DE5-83D7-B4DE26061F5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01-4DE5-83D7-B4DE26061F5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01-4DE5-83D7-B4DE26061F5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2'!$O$21:$O$991</c:f>
              <c:numCache>
                <c:formatCode>General</c:formatCode>
                <c:ptCount val="971"/>
                <c:pt idx="0">
                  <c:v>-0.17024707278827556</c:v>
                </c:pt>
                <c:pt idx="1">
                  <c:v>-0.17024027840914618</c:v>
                </c:pt>
                <c:pt idx="2">
                  <c:v>-0.1536348158170204</c:v>
                </c:pt>
                <c:pt idx="3">
                  <c:v>-0.15359404954224432</c:v>
                </c:pt>
                <c:pt idx="4">
                  <c:v>-0.15356687202572691</c:v>
                </c:pt>
                <c:pt idx="5">
                  <c:v>-0.15221479057898674</c:v>
                </c:pt>
                <c:pt idx="6">
                  <c:v>-0.15220799619985739</c:v>
                </c:pt>
                <c:pt idx="7">
                  <c:v>-0.15219440744159868</c:v>
                </c:pt>
                <c:pt idx="8">
                  <c:v>-0.14027027206959347</c:v>
                </c:pt>
                <c:pt idx="9">
                  <c:v>-0.14020912265742935</c:v>
                </c:pt>
                <c:pt idx="10">
                  <c:v>-0.13550741229992072</c:v>
                </c:pt>
                <c:pt idx="11">
                  <c:v>-0.11354118457473961</c:v>
                </c:pt>
                <c:pt idx="12">
                  <c:v>-0.11350721267909286</c:v>
                </c:pt>
                <c:pt idx="13">
                  <c:v>-7.9834269714045669E-2</c:v>
                </c:pt>
                <c:pt idx="14">
                  <c:v>-7.9813886576657611E-2</c:v>
                </c:pt>
                <c:pt idx="15">
                  <c:v>-7.7238816886634837E-2</c:v>
                </c:pt>
                <c:pt idx="16">
                  <c:v>-7.7204844990988092E-2</c:v>
                </c:pt>
                <c:pt idx="17">
                  <c:v>-7.715728433708266E-2</c:v>
                </c:pt>
                <c:pt idx="18">
                  <c:v>-7.24759571169621E-2</c:v>
                </c:pt>
                <c:pt idx="19">
                  <c:v>-7.2469162737832743E-2</c:v>
                </c:pt>
                <c:pt idx="20">
                  <c:v>-5.5286177919712409E-2</c:v>
                </c:pt>
                <c:pt idx="21">
                  <c:v>-5.498722523802111E-2</c:v>
                </c:pt>
                <c:pt idx="22">
                  <c:v>-5.4939664584115679E-2</c:v>
                </c:pt>
                <c:pt idx="23">
                  <c:v>-5.2153969141083119E-2</c:v>
                </c:pt>
                <c:pt idx="24">
                  <c:v>-5.0543701287427717E-2</c:v>
                </c:pt>
                <c:pt idx="25">
                  <c:v>-5.0536906908298367E-2</c:v>
                </c:pt>
                <c:pt idx="26">
                  <c:v>-5.0271926122253806E-2</c:v>
                </c:pt>
                <c:pt idx="27">
                  <c:v>-5.0224365468348374E-2</c:v>
                </c:pt>
                <c:pt idx="28">
                  <c:v>-5.021077671008968E-2</c:v>
                </c:pt>
                <c:pt idx="29">
                  <c:v>-5.021077671008968E-2</c:v>
                </c:pt>
                <c:pt idx="30">
                  <c:v>-4.8321939312131017E-2</c:v>
                </c:pt>
                <c:pt idx="31">
                  <c:v>-4.7927865322628847E-2</c:v>
                </c:pt>
                <c:pt idx="32">
                  <c:v>-4.7921070943499504E-2</c:v>
                </c:pt>
                <c:pt idx="33">
                  <c:v>-3.5922197401071457E-2</c:v>
                </c:pt>
                <c:pt idx="34">
                  <c:v>-3.5487357136793206E-2</c:v>
                </c:pt>
                <c:pt idx="35">
                  <c:v>-3.5487357136793206E-2</c:v>
                </c:pt>
                <c:pt idx="36">
                  <c:v>-3.5154432559455169E-2</c:v>
                </c:pt>
                <c:pt idx="37">
                  <c:v>-3.5140843801196475E-2</c:v>
                </c:pt>
                <c:pt idx="38">
                  <c:v>-3.5134049422067125E-2</c:v>
                </c:pt>
                <c:pt idx="39">
                  <c:v>-3.3387893985824764E-2</c:v>
                </c:pt>
                <c:pt idx="40">
                  <c:v>-3.3360716469307376E-2</c:v>
                </c:pt>
                <c:pt idx="41">
                  <c:v>-3.3272389540625856E-2</c:v>
                </c:pt>
                <c:pt idx="42">
                  <c:v>-3.320444574933238E-2</c:v>
                </c:pt>
                <c:pt idx="43">
                  <c:v>-3.3177268232814985E-2</c:v>
                </c:pt>
                <c:pt idx="44">
                  <c:v>-3.1016655669682418E-2</c:v>
                </c:pt>
                <c:pt idx="45">
                  <c:v>-3.0941917499259591E-2</c:v>
                </c:pt>
                <c:pt idx="46">
                  <c:v>-3.0941917499259591E-2</c:v>
                </c:pt>
                <c:pt idx="47">
                  <c:v>-3.0887562466224813E-2</c:v>
                </c:pt>
                <c:pt idx="48">
                  <c:v>-2.8509529770953116E-2</c:v>
                </c:pt>
                <c:pt idx="49">
                  <c:v>-2.6111113938293379E-2</c:v>
                </c:pt>
                <c:pt idx="50">
                  <c:v>-2.5214255893219479E-2</c:v>
                </c:pt>
                <c:pt idx="51">
                  <c:v>-2.089303076695434E-2</c:v>
                </c:pt>
                <c:pt idx="52">
                  <c:v>-2.0458190502676089E-2</c:v>
                </c:pt>
                <c:pt idx="53">
                  <c:v>-2.0444601744417392E-2</c:v>
                </c:pt>
                <c:pt idx="54">
                  <c:v>-1.8514998071682644E-2</c:v>
                </c:pt>
                <c:pt idx="55">
                  <c:v>-1.8514998071682644E-2</c:v>
                </c:pt>
                <c:pt idx="56">
                  <c:v>-1.6089404722505515E-2</c:v>
                </c:pt>
                <c:pt idx="57">
                  <c:v>-1.6089404722505515E-2</c:v>
                </c:pt>
                <c:pt idx="58">
                  <c:v>-1.5987489035565301E-2</c:v>
                </c:pt>
                <c:pt idx="59">
                  <c:v>-1.5987489035565301E-2</c:v>
                </c:pt>
                <c:pt idx="60">
                  <c:v>-1.5763274524296825E-2</c:v>
                </c:pt>
                <c:pt idx="61">
                  <c:v>-1.5763274524296825E-2</c:v>
                </c:pt>
                <c:pt idx="62">
                  <c:v>-1.5756480145167479E-2</c:v>
                </c:pt>
                <c:pt idx="63">
                  <c:v>-1.5756480145167479E-2</c:v>
                </c:pt>
                <c:pt idx="64">
                  <c:v>-1.5756480145167479E-2</c:v>
                </c:pt>
                <c:pt idx="65">
                  <c:v>-1.3657016994199037E-2</c:v>
                </c:pt>
                <c:pt idx="66">
                  <c:v>-1.3296914900343609E-2</c:v>
                </c:pt>
                <c:pt idx="67">
                  <c:v>-1.3296914900343609E-2</c:v>
                </c:pt>
                <c:pt idx="68">
                  <c:v>-1.1299367436315384E-2</c:v>
                </c:pt>
                <c:pt idx="69">
                  <c:v>-1.1292573057186037E-2</c:v>
                </c:pt>
                <c:pt idx="70">
                  <c:v>-1.1047975408529521E-2</c:v>
                </c:pt>
                <c:pt idx="71">
                  <c:v>-1.1007209133753432E-2</c:v>
                </c:pt>
                <c:pt idx="72">
                  <c:v>-8.6699427132578243E-3</c:v>
                </c:pt>
                <c:pt idx="73">
                  <c:v>-4.3079513122166006E-3</c:v>
                </c:pt>
                <c:pt idx="74">
                  <c:v>9.1013185912243444E-4</c:v>
                </c:pt>
                <c:pt idx="75">
                  <c:v>9.1013185912243444E-4</c:v>
                </c:pt>
                <c:pt idx="76">
                  <c:v>1.3245889860126481E-3</c:v>
                </c:pt>
                <c:pt idx="77">
                  <c:v>1.3245889860126481E-3</c:v>
                </c:pt>
                <c:pt idx="78">
                  <c:v>1.2820678472868961E-2</c:v>
                </c:pt>
                <c:pt idx="79">
                  <c:v>1.2827472851998305E-2</c:v>
                </c:pt>
                <c:pt idx="80">
                  <c:v>1.7902874061621041E-2</c:v>
                </c:pt>
                <c:pt idx="81">
                  <c:v>1.7902874061621041E-2</c:v>
                </c:pt>
                <c:pt idx="82">
                  <c:v>1.877255459017755E-2</c:v>
                </c:pt>
                <c:pt idx="83">
                  <c:v>1.8792937727565587E-2</c:v>
                </c:pt>
                <c:pt idx="84">
                  <c:v>1.8799732106694937E-2</c:v>
                </c:pt>
                <c:pt idx="85">
                  <c:v>2.0729335779429682E-2</c:v>
                </c:pt>
                <c:pt idx="86">
                  <c:v>2.2618173177388345E-2</c:v>
                </c:pt>
                <c:pt idx="87">
                  <c:v>2.3019041546019858E-2</c:v>
                </c:pt>
                <c:pt idx="88">
                  <c:v>2.3127751612089423E-2</c:v>
                </c:pt>
                <c:pt idx="89">
                  <c:v>2.346747056855681E-2</c:v>
                </c:pt>
                <c:pt idx="90">
                  <c:v>2.3800395145894847E-2</c:v>
                </c:pt>
                <c:pt idx="91">
                  <c:v>2.5458223653455687E-2</c:v>
                </c:pt>
                <c:pt idx="92">
                  <c:v>2.634149294027089E-2</c:v>
                </c:pt>
                <c:pt idx="93">
                  <c:v>2.7809078832209989E-2</c:v>
                </c:pt>
                <c:pt idx="94">
                  <c:v>2.7843050727856734E-2</c:v>
                </c:pt>
                <c:pt idx="95">
                  <c:v>2.8196358442582815E-2</c:v>
                </c:pt>
                <c:pt idx="96">
                  <c:v>3.0594774275242549E-2</c:v>
                </c:pt>
                <c:pt idx="97">
                  <c:v>3.060836303350125E-2</c:v>
                </c:pt>
                <c:pt idx="98">
                  <c:v>3.060836303350125E-2</c:v>
                </c:pt>
                <c:pt idx="99">
                  <c:v>3.0886932577804498E-2</c:v>
                </c:pt>
                <c:pt idx="100">
                  <c:v>3.5316867770139197E-2</c:v>
                </c:pt>
                <c:pt idx="101">
                  <c:v>3.7613367915858724E-2</c:v>
                </c:pt>
                <c:pt idx="102">
                  <c:v>3.7722077981928288E-2</c:v>
                </c:pt>
                <c:pt idx="103">
                  <c:v>3.7722077981928288E-2</c:v>
                </c:pt>
                <c:pt idx="104">
                  <c:v>3.7728872361057632E-2</c:v>
                </c:pt>
                <c:pt idx="105">
                  <c:v>3.8150123867077189E-2</c:v>
                </c:pt>
                <c:pt idx="106">
                  <c:v>3.8231656416629366E-2</c:v>
                </c:pt>
                <c:pt idx="107">
                  <c:v>4.0507773424960848E-2</c:v>
                </c:pt>
                <c:pt idx="108">
                  <c:v>4.055533407886628E-2</c:v>
                </c:pt>
                <c:pt idx="109">
                  <c:v>4.2906189257620582E-2</c:v>
                </c:pt>
                <c:pt idx="110">
                  <c:v>4.2926572395008626E-2</c:v>
                </c:pt>
                <c:pt idx="111">
                  <c:v>4.4849381688614028E-2</c:v>
                </c:pt>
                <c:pt idx="112">
                  <c:v>4.4883353584260773E-2</c:v>
                </c:pt>
                <c:pt idx="113">
                  <c:v>4.5284221952892285E-2</c:v>
                </c:pt>
                <c:pt idx="114">
                  <c:v>4.5331782606797717E-2</c:v>
                </c:pt>
                <c:pt idx="115">
                  <c:v>4.5358960123315105E-2</c:v>
                </c:pt>
                <c:pt idx="116">
                  <c:v>4.7234208763015074E-2</c:v>
                </c:pt>
                <c:pt idx="117">
                  <c:v>4.8056328637666144E-2</c:v>
                </c:pt>
                <c:pt idx="118">
                  <c:v>5.0115025513858498E-2</c:v>
                </c:pt>
                <c:pt idx="119">
                  <c:v>5.0447950091196535E-2</c:v>
                </c:pt>
                <c:pt idx="120">
                  <c:v>5.1956302257911723E-2</c:v>
                </c:pt>
                <c:pt idx="121">
                  <c:v>5.1969891016170423E-2</c:v>
                </c:pt>
                <c:pt idx="122">
                  <c:v>5.1976685395299767E-2</c:v>
                </c:pt>
                <c:pt idx="123">
                  <c:v>6.4512314888946293E-2</c:v>
                </c:pt>
                <c:pt idx="124">
                  <c:v>6.452590364720498E-2</c:v>
                </c:pt>
                <c:pt idx="125">
                  <c:v>6.4532698026334323E-2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01-4DE5-83D7-B4DE26061F5C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2'!$U$21:$U$991</c:f>
              <c:numCache>
                <c:formatCode>General</c:formatCode>
                <c:ptCount val="971"/>
                <c:pt idx="2">
                  <c:v>-0.36101499999858788</c:v>
                </c:pt>
                <c:pt idx="3">
                  <c:v>-0.39420500000051106</c:v>
                </c:pt>
                <c:pt idx="4">
                  <c:v>-0.39166499999919324</c:v>
                </c:pt>
                <c:pt idx="5">
                  <c:v>-0.48430000000007567</c:v>
                </c:pt>
                <c:pt idx="6">
                  <c:v>0.48433500000101048</c:v>
                </c:pt>
                <c:pt idx="7">
                  <c:v>0.48260500000105822</c:v>
                </c:pt>
                <c:pt idx="10">
                  <c:v>8.8165000004664762E-2</c:v>
                </c:pt>
                <c:pt idx="36">
                  <c:v>0</c:v>
                </c:pt>
                <c:pt idx="37">
                  <c:v>0</c:v>
                </c:pt>
                <c:pt idx="39">
                  <c:v>6.9715000005089678E-2</c:v>
                </c:pt>
                <c:pt idx="40">
                  <c:v>6.8054999996093102E-2</c:v>
                </c:pt>
                <c:pt idx="44">
                  <c:v>0.25283000000490574</c:v>
                </c:pt>
                <c:pt idx="45">
                  <c:v>0.10381500000221422</c:v>
                </c:pt>
                <c:pt idx="46">
                  <c:v>0.10981500000343658</c:v>
                </c:pt>
                <c:pt idx="47">
                  <c:v>7.3895000001357403E-2</c:v>
                </c:pt>
                <c:pt idx="71">
                  <c:v>0.24190500000258908</c:v>
                </c:pt>
                <c:pt idx="101">
                  <c:v>0.38876500000333181</c:v>
                </c:pt>
                <c:pt idx="116">
                  <c:v>2.1724999998696148E-2</c:v>
                </c:pt>
                <c:pt idx="125">
                  <c:v>-6.1649997733184136E-3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901-4DE5-83D7-B4DE26061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909264"/>
        <c:axId val="1"/>
      </c:scatterChart>
      <c:valAx>
        <c:axId val="429909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2818881385959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3560371517028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909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266270121807529"/>
          <c:y val="0.9204921861831491"/>
          <c:w val="0.90866938072369441"/>
          <c:h val="0.98165458675463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444676409185804"/>
          <c:y val="3.5483870967741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2776617954071"/>
          <c:y val="0.15483895356437999"/>
          <c:w val="0.75782881002087688"/>
          <c:h val="0.64193649498565863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2'!$S$20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5.9999999999999995E-4</c:v>
                  </c:pt>
                  <c:pt idx="107">
                    <c:v>4.8000000000000001E-4</c:v>
                  </c:pt>
                  <c:pt idx="108">
                    <c:v>3.3E-4</c:v>
                  </c:pt>
                  <c:pt idx="109">
                    <c:v>5.5000000000000003E-4</c:v>
                  </c:pt>
                  <c:pt idx="110">
                    <c:v>4.6000000000000001E-4</c:v>
                  </c:pt>
                  <c:pt idx="111">
                    <c:v>3.2000000000000003E-4</c:v>
                  </c:pt>
                  <c:pt idx="112">
                    <c:v>5.6999999999999998E-4</c:v>
                  </c:pt>
                  <c:pt idx="113">
                    <c:v>4.8999999999999998E-3</c:v>
                  </c:pt>
                  <c:pt idx="114">
                    <c:v>8.3000000000000001E-3</c:v>
                  </c:pt>
                  <c:pt idx="115">
                    <c:v>1.2200000000000001E-2</c:v>
                  </c:pt>
                  <c:pt idx="116">
                    <c:v>1E-4</c:v>
                  </c:pt>
                  <c:pt idx="117">
                    <c:v>2.5999999999999999E-3</c:v>
                  </c:pt>
                  <c:pt idx="118">
                    <c:v>1.1599999999999999E-2</c:v>
                  </c:pt>
                  <c:pt idx="119">
                    <c:v>7.9000000000000008E-3</c:v>
                  </c:pt>
                  <c:pt idx="120">
                    <c:v>5.0000000000000001E-4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</c:numCache>
              </c:numRef>
            </c:plus>
            <c:minus>
              <c:numRef>
                <c:f>'Active 2'!$D$21:$D$991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5.9999999999999995E-4</c:v>
                  </c:pt>
                  <c:pt idx="107">
                    <c:v>4.8000000000000001E-4</c:v>
                  </c:pt>
                  <c:pt idx="108">
                    <c:v>3.3E-4</c:v>
                  </c:pt>
                  <c:pt idx="109">
                    <c:v>5.5000000000000003E-4</c:v>
                  </c:pt>
                  <c:pt idx="110">
                    <c:v>4.6000000000000001E-4</c:v>
                  </c:pt>
                  <c:pt idx="111">
                    <c:v>3.2000000000000003E-4</c:v>
                  </c:pt>
                  <c:pt idx="112">
                    <c:v>5.6999999999999998E-4</c:v>
                  </c:pt>
                  <c:pt idx="113">
                    <c:v>4.8999999999999998E-3</c:v>
                  </c:pt>
                  <c:pt idx="114">
                    <c:v>8.3000000000000001E-3</c:v>
                  </c:pt>
                  <c:pt idx="115">
                    <c:v>1.2200000000000001E-2</c:v>
                  </c:pt>
                  <c:pt idx="116">
                    <c:v>1E-4</c:v>
                  </c:pt>
                  <c:pt idx="117">
                    <c:v>2.5999999999999999E-3</c:v>
                  </c:pt>
                  <c:pt idx="118">
                    <c:v>1.1599999999999999E-2</c:v>
                  </c:pt>
                  <c:pt idx="119">
                    <c:v>7.9000000000000008E-3</c:v>
                  </c:pt>
                  <c:pt idx="120">
                    <c:v>5.0000000000000001E-4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2'!$S$21:$S$991</c:f>
              <c:numCache>
                <c:formatCode>General</c:formatCode>
                <c:ptCount val="971"/>
                <c:pt idx="0">
                  <c:v>2.1010000000387663E-2</c:v>
                </c:pt>
                <c:pt idx="9">
                  <c:v>1.8444999997882405E-2</c:v>
                </c:pt>
                <c:pt idx="12">
                  <c:v>-6.7049999997834675E-3</c:v>
                </c:pt>
                <c:pt idx="13">
                  <c:v>7.7549999987240881E-3</c:v>
                </c:pt>
                <c:pt idx="15">
                  <c:v>9.8250000010011718E-3</c:v>
                </c:pt>
                <c:pt idx="17">
                  <c:v>8.6450000017066486E-3</c:v>
                </c:pt>
                <c:pt idx="19">
                  <c:v>2.0694999999250285E-2</c:v>
                </c:pt>
                <c:pt idx="22">
                  <c:v>4.3994999999995343E-2</c:v>
                </c:pt>
                <c:pt idx="23">
                  <c:v>4.0345000001252629E-2</c:v>
                </c:pt>
                <c:pt idx="25">
                  <c:v>4.6674999997776467E-2</c:v>
                </c:pt>
                <c:pt idx="27">
                  <c:v>4.68849999961094E-2</c:v>
                </c:pt>
                <c:pt idx="28">
                  <c:v>4.5955000001413282E-2</c:v>
                </c:pt>
                <c:pt idx="29">
                  <c:v>4.9955000002228189E-2</c:v>
                </c:pt>
                <c:pt idx="30">
                  <c:v>4.9585000000661239E-2</c:v>
                </c:pt>
                <c:pt idx="31">
                  <c:v>5.0015000000712462E-2</c:v>
                </c:pt>
                <c:pt idx="48">
                  <c:v>7.384499999898253E-2</c:v>
                </c:pt>
                <c:pt idx="56">
                  <c:v>7.9625000005762558E-2</c:v>
                </c:pt>
                <c:pt idx="57">
                  <c:v>7.9665000004752073E-2</c:v>
                </c:pt>
                <c:pt idx="60">
                  <c:v>8.1005000000004657E-2</c:v>
                </c:pt>
                <c:pt idx="61">
                  <c:v>8.2005000003846362E-2</c:v>
                </c:pt>
                <c:pt idx="65">
                  <c:v>8.165500000177417E-2</c:v>
                </c:pt>
                <c:pt idx="69">
                  <c:v>8.0134999996516854E-2</c:v>
                </c:pt>
                <c:pt idx="70">
                  <c:v>8.5095000002183951E-2</c:v>
                </c:pt>
                <c:pt idx="72">
                  <c:v>8.0444999999599531E-2</c:v>
                </c:pt>
                <c:pt idx="73">
                  <c:v>7.8015000006416813E-2</c:v>
                </c:pt>
                <c:pt idx="74">
                  <c:v>7.2495000000344589E-2</c:v>
                </c:pt>
                <c:pt idx="75">
                  <c:v>7.4795000000449363E-2</c:v>
                </c:pt>
                <c:pt idx="79">
                  <c:v>7.1485000000393484E-2</c:v>
                </c:pt>
                <c:pt idx="83">
                  <c:v>6.6115000001445878E-2</c:v>
                </c:pt>
                <c:pt idx="87">
                  <c:v>5.2985000002081506E-2</c:v>
                </c:pt>
                <c:pt idx="88">
                  <c:v>5.114500000490807E-2</c:v>
                </c:pt>
                <c:pt idx="89">
                  <c:v>4.7894999996060506E-2</c:v>
                </c:pt>
                <c:pt idx="94">
                  <c:v>4.4935000005352776E-2</c:v>
                </c:pt>
                <c:pt idx="95">
                  <c:v>4.4354999998176936E-2</c:v>
                </c:pt>
                <c:pt idx="99">
                  <c:v>4.5115000000805594E-2</c:v>
                </c:pt>
                <c:pt idx="100">
                  <c:v>4.6535000001313165E-2</c:v>
                </c:pt>
                <c:pt idx="102">
                  <c:v>2.3085000000719447E-2</c:v>
                </c:pt>
                <c:pt idx="103">
                  <c:v>2.9925000002549496E-2</c:v>
                </c:pt>
                <c:pt idx="105">
                  <c:v>4.1330000000016298E-2</c:v>
                </c:pt>
                <c:pt idx="107">
                  <c:v>2.397499999642605E-2</c:v>
                </c:pt>
                <c:pt idx="110">
                  <c:v>2.1765000004961621E-2</c:v>
                </c:pt>
                <c:pt idx="112">
                  <c:v>2.0475000004807953E-2</c:v>
                </c:pt>
                <c:pt idx="114">
                  <c:v>1.9524999996065162E-2</c:v>
                </c:pt>
                <c:pt idx="115">
                  <c:v>2.2564999999303836E-2</c:v>
                </c:pt>
                <c:pt idx="118">
                  <c:v>1.1064999998779967E-2</c:v>
                </c:pt>
                <c:pt idx="122">
                  <c:v>9.7550000064074993E-3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98-48FA-9887-67B0279D5021}"/>
            </c:ext>
          </c:extLst>
        </c:ser>
        <c:ser>
          <c:idx val="7"/>
          <c:order val="1"/>
          <c:tx>
            <c:strRef>
              <c:f>'Active 2'!$P$20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2'!$P$21:$P$991</c:f>
              <c:numCache>
                <c:formatCode>General</c:formatCode>
                <c:ptCount val="971"/>
                <c:pt idx="0">
                  <c:v>0.24566749841470076</c:v>
                </c:pt>
                <c:pt idx="1">
                  <c:v>0.24566052820695153</c:v>
                </c:pt>
                <c:pt idx="2">
                  <c:v>0.22862534046787486</c:v>
                </c:pt>
                <c:pt idx="3">
                  <c:v>0.22858351922137957</c:v>
                </c:pt>
                <c:pt idx="4">
                  <c:v>0.22855563839038273</c:v>
                </c:pt>
                <c:pt idx="5">
                  <c:v>0.2271685670482893</c:v>
                </c:pt>
                <c:pt idx="6">
                  <c:v>0.2271615968405401</c:v>
                </c:pt>
                <c:pt idx="7">
                  <c:v>0.2271476564250417</c:v>
                </c:pt>
                <c:pt idx="8">
                  <c:v>0.21491494182517279</c:v>
                </c:pt>
                <c:pt idx="9">
                  <c:v>0.21485220995542986</c:v>
                </c:pt>
                <c:pt idx="10">
                  <c:v>0.21002882619297444</c:v>
                </c:pt>
                <c:pt idx="11">
                  <c:v>0.18749414453976865</c:v>
                </c:pt>
                <c:pt idx="12">
                  <c:v>0.18745929350102258</c:v>
                </c:pt>
                <c:pt idx="13">
                  <c:v>0.15291494389592275</c:v>
                </c:pt>
                <c:pt idx="14">
                  <c:v>0.15289403327267509</c:v>
                </c:pt>
                <c:pt idx="15">
                  <c:v>0.15025232453572335</c:v>
                </c:pt>
                <c:pt idx="16">
                  <c:v>0.15021747349697728</c:v>
                </c:pt>
                <c:pt idx="17">
                  <c:v>0.15016868204273282</c:v>
                </c:pt>
                <c:pt idx="18">
                  <c:v>0.145366208903525</c:v>
                </c:pt>
                <c:pt idx="19">
                  <c:v>0.1453592386957758</c:v>
                </c:pt>
                <c:pt idx="20">
                  <c:v>0.12773158329801601</c:v>
                </c:pt>
                <c:pt idx="21">
                  <c:v>0.12742489415705063</c:v>
                </c:pt>
                <c:pt idx="22">
                  <c:v>0.12737610270280614</c:v>
                </c:pt>
                <c:pt idx="23">
                  <c:v>0.12451831752562878</c:v>
                </c:pt>
                <c:pt idx="24">
                  <c:v>0.1228663782890653</c:v>
                </c:pt>
                <c:pt idx="25">
                  <c:v>0.12285940808131608</c:v>
                </c:pt>
                <c:pt idx="26">
                  <c:v>0.12258756997909677</c:v>
                </c:pt>
                <c:pt idx="27">
                  <c:v>0.12253877852485229</c:v>
                </c:pt>
                <c:pt idx="28">
                  <c:v>0.12252483810935386</c:v>
                </c:pt>
                <c:pt idx="29">
                  <c:v>0.12252483810935386</c:v>
                </c:pt>
                <c:pt idx="30">
                  <c:v>0.12058712035507263</c:v>
                </c:pt>
                <c:pt idx="31">
                  <c:v>0.12018284830561828</c:v>
                </c:pt>
                <c:pt idx="32">
                  <c:v>0.12017587809786906</c:v>
                </c:pt>
                <c:pt idx="33">
                  <c:v>0.10786649121275882</c:v>
                </c:pt>
                <c:pt idx="34">
                  <c:v>0.10742039791680918</c:v>
                </c:pt>
                <c:pt idx="35">
                  <c:v>0.10742039791680918</c:v>
                </c:pt>
                <c:pt idx="36">
                  <c:v>0.10707885773709774</c:v>
                </c:pt>
                <c:pt idx="37">
                  <c:v>0.10706491732159933</c:v>
                </c:pt>
                <c:pt idx="38">
                  <c:v>0.10705794711385011</c:v>
                </c:pt>
                <c:pt idx="39">
                  <c:v>0.10526660372230236</c:v>
                </c:pt>
                <c:pt idx="40">
                  <c:v>0.10523872289130551</c:v>
                </c:pt>
                <c:pt idx="41">
                  <c:v>0.10514811019056573</c:v>
                </c:pt>
                <c:pt idx="42">
                  <c:v>0.1050784081130736</c:v>
                </c:pt>
                <c:pt idx="43">
                  <c:v>0.10505052728207676</c:v>
                </c:pt>
                <c:pt idx="44">
                  <c:v>0.102834001217827</c:v>
                </c:pt>
                <c:pt idx="45">
                  <c:v>0.10275732893258566</c:v>
                </c:pt>
                <c:pt idx="46">
                  <c:v>0.10275732893258566</c:v>
                </c:pt>
                <c:pt idx="47">
                  <c:v>0.10270156727059196</c:v>
                </c:pt>
                <c:pt idx="48">
                  <c:v>0.10026199455836739</c:v>
                </c:pt>
                <c:pt idx="49">
                  <c:v>9.7801511222895182E-2</c:v>
                </c:pt>
                <c:pt idx="50">
                  <c:v>9.6881443799999065E-2</c:v>
                </c:pt>
                <c:pt idx="51">
                  <c:v>9.2448391671499569E-2</c:v>
                </c:pt>
                <c:pt idx="52">
                  <c:v>9.2002298375549921E-2</c:v>
                </c:pt>
                <c:pt idx="53">
                  <c:v>9.1988357960051503E-2</c:v>
                </c:pt>
                <c:pt idx="54">
                  <c:v>9.0008818959274997E-2</c:v>
                </c:pt>
                <c:pt idx="55">
                  <c:v>9.0008818959274997E-2</c:v>
                </c:pt>
                <c:pt idx="56">
                  <c:v>8.752045479280593E-2</c:v>
                </c:pt>
                <c:pt idx="57">
                  <c:v>8.752045479280593E-2</c:v>
                </c:pt>
                <c:pt idx="58">
                  <c:v>8.7415901676567737E-2</c:v>
                </c:pt>
                <c:pt idx="59">
                  <c:v>8.7415901676567737E-2</c:v>
                </c:pt>
                <c:pt idx="60">
                  <c:v>8.7185884820843718E-2</c:v>
                </c:pt>
                <c:pt idx="61">
                  <c:v>8.7185884820843718E-2</c:v>
                </c:pt>
                <c:pt idx="62">
                  <c:v>8.7178914613094502E-2</c:v>
                </c:pt>
                <c:pt idx="63">
                  <c:v>8.7178914613094502E-2</c:v>
                </c:pt>
                <c:pt idx="64">
                  <c:v>8.7178914613094502E-2</c:v>
                </c:pt>
                <c:pt idx="65">
                  <c:v>8.5025120418587674E-2</c:v>
                </c:pt>
                <c:pt idx="66">
                  <c:v>8.465569940787937E-2</c:v>
                </c:pt>
                <c:pt idx="67">
                  <c:v>8.465569940787937E-2</c:v>
                </c:pt>
                <c:pt idx="68">
                  <c:v>8.2606458329610735E-2</c:v>
                </c:pt>
                <c:pt idx="69">
                  <c:v>8.259948812186152E-2</c:v>
                </c:pt>
                <c:pt idx="70">
                  <c:v>8.2348560642889854E-2</c:v>
                </c:pt>
                <c:pt idx="71">
                  <c:v>8.2306739396394574E-2</c:v>
                </c:pt>
                <c:pt idx="72">
                  <c:v>7.9908987930665296E-2</c:v>
                </c:pt>
                <c:pt idx="73">
                  <c:v>7.5434114555670506E-2</c:v>
                </c:pt>
                <c:pt idx="74">
                  <c:v>7.0080995004274893E-2</c:v>
                </c:pt>
                <c:pt idx="75">
                  <c:v>7.0080995004274893E-2</c:v>
                </c:pt>
                <c:pt idx="76">
                  <c:v>6.9655812331572892E-2</c:v>
                </c:pt>
                <c:pt idx="77">
                  <c:v>6.9655812331572892E-2</c:v>
                </c:pt>
                <c:pt idx="78">
                  <c:v>5.7862220819904428E-2</c:v>
                </c:pt>
                <c:pt idx="79">
                  <c:v>5.7855250612155212E-2</c:v>
                </c:pt>
                <c:pt idx="80">
                  <c:v>5.2648505423493065E-2</c:v>
                </c:pt>
                <c:pt idx="81">
                  <c:v>5.2648505423493065E-2</c:v>
                </c:pt>
                <c:pt idx="82">
                  <c:v>5.1756318831593796E-2</c:v>
                </c:pt>
                <c:pt idx="83">
                  <c:v>5.1735408208346156E-2</c:v>
                </c:pt>
                <c:pt idx="84">
                  <c:v>5.1728438000596941E-2</c:v>
                </c:pt>
                <c:pt idx="85">
                  <c:v>4.9748898999820441E-2</c:v>
                </c:pt>
                <c:pt idx="86">
                  <c:v>4.7811181245539215E-2</c:v>
                </c:pt>
                <c:pt idx="87">
                  <c:v>4.7399938988335645E-2</c:v>
                </c:pt>
                <c:pt idx="88">
                  <c:v>4.7288415664348236E-2</c:v>
                </c:pt>
                <c:pt idx="89">
                  <c:v>4.6939905276887579E-2</c:v>
                </c:pt>
                <c:pt idx="90">
                  <c:v>4.6598365097176145E-2</c:v>
                </c:pt>
                <c:pt idx="91">
                  <c:v>4.4897634406368153E-2</c:v>
                </c:pt>
                <c:pt idx="92">
                  <c:v>4.3991507398970467E-2</c:v>
                </c:pt>
                <c:pt idx="93">
                  <c:v>4.2485942525140444E-2</c:v>
                </c:pt>
                <c:pt idx="94">
                  <c:v>4.2451091486394379E-2</c:v>
                </c:pt>
                <c:pt idx="95">
                  <c:v>4.2088640683435305E-2</c:v>
                </c:pt>
                <c:pt idx="96">
                  <c:v>3.96281573479631E-2</c:v>
                </c:pt>
                <c:pt idx="97">
                  <c:v>3.9614216932464669E-2</c:v>
                </c:pt>
                <c:pt idx="98">
                  <c:v>3.9614216932464669E-2</c:v>
                </c:pt>
                <c:pt idx="99">
                  <c:v>3.9328438414746938E-2</c:v>
                </c:pt>
                <c:pt idx="100">
                  <c:v>3.4783862962260034E-2</c:v>
                </c:pt>
                <c:pt idx="101">
                  <c:v>3.2427932743026022E-2</c:v>
                </c:pt>
                <c:pt idx="102">
                  <c:v>3.2316409419038614E-2</c:v>
                </c:pt>
                <c:pt idx="103">
                  <c:v>3.2316409419038614E-2</c:v>
                </c:pt>
                <c:pt idx="104">
                  <c:v>3.2309439211289398E-2</c:v>
                </c:pt>
                <c:pt idx="105">
                  <c:v>3.1877286330838195E-2</c:v>
                </c:pt>
                <c:pt idx="106">
                  <c:v>3.1793643837847635E-2</c:v>
                </c:pt>
                <c:pt idx="107">
                  <c:v>2.9458624241861256E-2</c:v>
                </c:pt>
                <c:pt idx="108">
                  <c:v>2.9409832787616774E-2</c:v>
                </c:pt>
                <c:pt idx="109">
                  <c:v>2.6998140906389051E-2</c:v>
                </c:pt>
                <c:pt idx="110">
                  <c:v>2.6977230283141418E-2</c:v>
                </c:pt>
                <c:pt idx="111">
                  <c:v>2.5004661490114127E-2</c:v>
                </c:pt>
                <c:pt idx="112">
                  <c:v>2.4969810451368063E-2</c:v>
                </c:pt>
                <c:pt idx="113">
                  <c:v>2.4558568194164493E-2</c:v>
                </c:pt>
                <c:pt idx="114">
                  <c:v>2.4509776739919997E-2</c:v>
                </c:pt>
                <c:pt idx="115">
                  <c:v>2.4481895908923149E-2</c:v>
                </c:pt>
                <c:pt idx="116">
                  <c:v>2.255811857014034E-2</c:v>
                </c:pt>
                <c:pt idx="117">
                  <c:v>2.1714723432485566E-2</c:v>
                </c:pt>
                <c:pt idx="118">
                  <c:v>1.9602750484474019E-2</c:v>
                </c:pt>
                <c:pt idx="119">
                  <c:v>1.9261210304762577E-2</c:v>
                </c:pt>
                <c:pt idx="120">
                  <c:v>1.7713824184437274E-2</c:v>
                </c:pt>
                <c:pt idx="121">
                  <c:v>1.7699883768938857E-2</c:v>
                </c:pt>
                <c:pt idx="122">
                  <c:v>1.7692913561189641E-2</c:v>
                </c:pt>
                <c:pt idx="123">
                  <c:v>4.832880263891573E-3</c:v>
                </c:pt>
                <c:pt idx="124">
                  <c:v>4.8189398483931417E-3</c:v>
                </c:pt>
                <c:pt idx="125">
                  <c:v>4.8119696406439261E-3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98-48FA-9887-67B0279D5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921728"/>
        <c:axId val="1"/>
      </c:scatterChart>
      <c:valAx>
        <c:axId val="429921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92066805845516"/>
              <c:y val="0.861291677250021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367432150313153E-2"/>
              <c:y val="0.377420032173397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921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8830897703549061"/>
          <c:y val="0.91613038692744042"/>
          <c:w val="0.72651356993736949"/>
          <c:h val="0.980646515959698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4639175257731958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501531966242162"/>
          <c:w val="0.75876288659793811"/>
          <c:h val="0.6646535484527657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(4)'!$S$20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</c:numCache>
              </c:numRef>
            </c:plus>
            <c:minus>
              <c:numRef>
                <c:f>'A (4)'!$D$21:$D$991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(4)'!$S$21:$S$991</c:f>
              <c:numCache>
                <c:formatCode>General</c:formatCode>
                <c:ptCount val="971"/>
                <c:pt idx="0">
                  <c:v>-1.554039999973611E-2</c:v>
                </c:pt>
                <c:pt idx="8">
                  <c:v>1.9120799999654992E-2</c:v>
                </c:pt>
                <c:pt idx="11">
                  <c:v>4.4404199994460214E-2</c:v>
                </c:pt>
                <c:pt idx="14">
                  <c:v>3.3240600001590792E-2</c:v>
                </c:pt>
                <c:pt idx="16">
                  <c:v>2.7919000000110827E-2</c:v>
                </c:pt>
                <c:pt idx="18">
                  <c:v>2.1148599997104611E-2</c:v>
                </c:pt>
                <c:pt idx="20">
                  <c:v>-5.8484000037424266E-3</c:v>
                </c:pt>
                <c:pt idx="21">
                  <c:v>-5.3039999984321184E-3</c:v>
                </c:pt>
                <c:pt idx="24">
                  <c:v>-1.5048599998408463E-2</c:v>
                </c:pt>
                <c:pt idx="26">
                  <c:v>-1.3644599996041507E-2</c:v>
                </c:pt>
                <c:pt idx="32">
                  <c:v>-1.8499999998311978E-2</c:v>
                </c:pt>
                <c:pt idx="33">
                  <c:v>-3.4513400001742411E-2</c:v>
                </c:pt>
                <c:pt idx="35">
                  <c:v>-3.156699999817647E-2</c:v>
                </c:pt>
                <c:pt idx="38">
                  <c:v>-3.5541800003557E-2</c:v>
                </c:pt>
                <c:pt idx="41">
                  <c:v>-3.8024400004360359E-2</c:v>
                </c:pt>
                <c:pt idx="43">
                  <c:v>-3.8632999996480066E-2</c:v>
                </c:pt>
                <c:pt idx="49">
                  <c:v>-4.232899999624351E-2</c:v>
                </c:pt>
                <c:pt idx="50">
                  <c:v>-3.2295799996063579E-2</c:v>
                </c:pt>
                <c:pt idx="51">
                  <c:v>-4.7372200002428144E-2</c:v>
                </c:pt>
                <c:pt idx="52">
                  <c:v>-4.7725799995532725E-2</c:v>
                </c:pt>
                <c:pt idx="53">
                  <c:v>-4.9455599997600075E-2</c:v>
                </c:pt>
                <c:pt idx="54">
                  <c:v>-5.5287199997110292E-2</c:v>
                </c:pt>
                <c:pt idx="55">
                  <c:v>-4.748719999770401E-2</c:v>
                </c:pt>
                <c:pt idx="58">
                  <c:v>-4.5030000001133885E-2</c:v>
                </c:pt>
                <c:pt idx="59">
                  <c:v>-4.4930000003660098E-2</c:v>
                </c:pt>
                <c:pt idx="62">
                  <c:v>-4.7236599995812867E-2</c:v>
                </c:pt>
                <c:pt idx="63">
                  <c:v>-4.6336599996720906E-2</c:v>
                </c:pt>
                <c:pt idx="66">
                  <c:v>-4.7530399999232031E-2</c:v>
                </c:pt>
                <c:pt idx="67">
                  <c:v>-4.4130399997811764E-2</c:v>
                </c:pt>
                <c:pt idx="68">
                  <c:v>-4.5710999998846091E-2</c:v>
                </c:pt>
                <c:pt idx="76">
                  <c:v>-3.7995200000295881E-2</c:v>
                </c:pt>
                <c:pt idx="77">
                  <c:v>-3.5495200005243532E-2</c:v>
                </c:pt>
                <c:pt idx="80">
                  <c:v>-2.3951199997100048E-2</c:v>
                </c:pt>
                <c:pt idx="81">
                  <c:v>-2.3951199997100048E-2</c:v>
                </c:pt>
                <c:pt idx="82">
                  <c:v>-2.2258400000282563E-2</c:v>
                </c:pt>
                <c:pt idx="84">
                  <c:v>-2.2517999997944571E-2</c:v>
                </c:pt>
                <c:pt idx="85">
                  <c:v>-1.4349599994602613E-2</c:v>
                </c:pt>
                <c:pt idx="86">
                  <c:v>-2.0291799999540672E-2</c:v>
                </c:pt>
                <c:pt idx="90">
                  <c:v>-1.4684399997349828E-2</c:v>
                </c:pt>
                <c:pt idx="92">
                  <c:v>-1.1256999998295214E-2</c:v>
                </c:pt>
                <c:pt idx="93">
                  <c:v>-1.1975400004303083E-2</c:v>
                </c:pt>
                <c:pt idx="96">
                  <c:v>-7.8844000017852522E-3</c:v>
                </c:pt>
                <c:pt idx="97">
                  <c:v>-5.3142000033403747E-3</c:v>
                </c:pt>
                <c:pt idx="98">
                  <c:v>-5.114200001116842E-3</c:v>
                </c:pt>
                <c:pt idx="104">
                  <c:v>3.4306000015931204E-3</c:v>
                </c:pt>
                <c:pt idx="107">
                  <c:v>9.5121999984257855E-3</c:v>
                </c:pt>
                <c:pt idx="108">
                  <c:v>1.1406800003896933E-2</c:v>
                </c:pt>
                <c:pt idx="110">
                  <c:v>1.4245400001527742E-2</c:v>
                </c:pt>
                <c:pt idx="112">
                  <c:v>1.7201800001203083E-2</c:v>
                </c:pt>
                <c:pt idx="116">
                  <c:v>1.9222599999920931E-2</c:v>
                </c:pt>
                <c:pt idx="118">
                  <c:v>2.2877800001879223E-2</c:v>
                </c:pt>
                <c:pt idx="119">
                  <c:v>2.7070000003732275E-2</c:v>
                </c:pt>
                <c:pt idx="120">
                  <c:v>2.6040200005809311E-2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99-4DBD-9AA1-0F609E53BFF8}"/>
            </c:ext>
          </c:extLst>
        </c:ser>
        <c:ser>
          <c:idx val="7"/>
          <c:order val="1"/>
          <c:tx>
            <c:strRef>
              <c:f>'A (4)'!$O$20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(4)'!$O$21:$O$991</c:f>
              <c:numCache>
                <c:formatCode>General</c:formatCode>
                <c:ptCount val="971"/>
                <c:pt idx="0">
                  <c:v>-2.1225930660044346E-2</c:v>
                </c:pt>
                <c:pt idx="1">
                  <c:v>-2.1216556244035265E-2</c:v>
                </c:pt>
                <c:pt idx="2">
                  <c:v>3.8296755824979547E-3</c:v>
                </c:pt>
                <c:pt idx="3">
                  <c:v>3.8933073673294086E-3</c:v>
                </c:pt>
                <c:pt idx="4">
                  <c:v>3.9357257289076913E-3</c:v>
                </c:pt>
                <c:pt idx="5">
                  <c:v>6.0318680624374928E-3</c:v>
                </c:pt>
                <c:pt idx="6">
                  <c:v>6.0529983106629428E-3</c:v>
                </c:pt>
                <c:pt idx="7">
                  <c:v>6.0741275575699949E-3</c:v>
                </c:pt>
                <c:pt idx="8">
                  <c:v>2.3757707229441399E-2</c:v>
                </c:pt>
                <c:pt idx="9">
                  <c:v>2.3841605649416002E-2</c:v>
                </c:pt>
                <c:pt idx="10">
                  <c:v>2.9989590361085526E-2</c:v>
                </c:pt>
                <c:pt idx="11">
                  <c:v>4.7608801538737922E-2</c:v>
                </c:pt>
                <c:pt idx="12">
                  <c:v>4.7618782172522037E-2</c:v>
                </c:pt>
                <c:pt idx="13">
                  <c:v>2.9678411664897434E-2</c:v>
                </c:pt>
                <c:pt idx="14">
                  <c:v>2.9652996793971188E-2</c:v>
                </c:pt>
                <c:pt idx="15">
                  <c:v>2.6342182239490985E-2</c:v>
                </c:pt>
                <c:pt idx="16">
                  <c:v>2.6297231250616438E-2</c:v>
                </c:pt>
                <c:pt idx="17">
                  <c:v>2.6234246626067975E-2</c:v>
                </c:pt>
                <c:pt idx="18">
                  <c:v>1.9756738846602097E-2</c:v>
                </c:pt>
                <c:pt idx="19">
                  <c:v>1.9746975380225105E-2</c:v>
                </c:pt>
                <c:pt idx="20">
                  <c:v>-6.5662479782420497E-3</c:v>
                </c:pt>
                <c:pt idx="21">
                  <c:v>-7.0271976254955701E-3</c:v>
                </c:pt>
                <c:pt idx="22">
                  <c:v>-7.1004590050747782E-3</c:v>
                </c:pt>
                <c:pt idx="23">
                  <c:v>-1.1350348454482628E-2</c:v>
                </c:pt>
                <c:pt idx="24">
                  <c:v>-1.376141708282331E-2</c:v>
                </c:pt>
                <c:pt idx="25">
                  <c:v>-1.377150640260605E-2</c:v>
                </c:pt>
                <c:pt idx="26">
                  <c:v>-1.416440285755728E-2</c:v>
                </c:pt>
                <c:pt idx="27">
                  <c:v>-1.423480029069883E-2</c:v>
                </c:pt>
                <c:pt idx="28">
                  <c:v>-1.4254906925518613E-2</c:v>
                </c:pt>
                <c:pt idx="29">
                  <c:v>-1.4254906925518613E-2</c:v>
                </c:pt>
                <c:pt idx="30">
                  <c:v>-1.701794336166474E-2</c:v>
                </c:pt>
                <c:pt idx="31">
                  <c:v>-1.7585898482234859E-2</c:v>
                </c:pt>
                <c:pt idx="32">
                  <c:v>-1.7595663419358407E-2</c:v>
                </c:pt>
                <c:pt idx="33">
                  <c:v>-3.2948393398164445E-2</c:v>
                </c:pt>
                <c:pt idx="34">
                  <c:v>-3.3418142372651942E-2</c:v>
                </c:pt>
                <c:pt idx="35">
                  <c:v>-3.3418142372651942E-2</c:v>
                </c:pt>
                <c:pt idx="36">
                  <c:v>-3.3772999259099677E-2</c:v>
                </c:pt>
                <c:pt idx="37">
                  <c:v>-3.3787394174148597E-2</c:v>
                </c:pt>
                <c:pt idx="38">
                  <c:v>-3.3794589003430367E-2</c:v>
                </c:pt>
                <c:pt idx="39">
                  <c:v>-3.5584547886951347E-2</c:v>
                </c:pt>
                <c:pt idx="40">
                  <c:v>-3.561146047841636E-2</c:v>
                </c:pt>
                <c:pt idx="41">
                  <c:v>-3.5698722529982671E-2</c:v>
                </c:pt>
                <c:pt idx="42">
                  <c:v>-3.576563466283917E-2</c:v>
                </c:pt>
                <c:pt idx="43">
                  <c:v>-3.5792347686637159E-2</c:v>
                </c:pt>
                <c:pt idx="44">
                  <c:v>-3.7819402228604672E-2</c:v>
                </c:pt>
                <c:pt idx="45">
                  <c:v>-3.7886040898204874E-2</c:v>
                </c:pt>
                <c:pt idx="46">
                  <c:v>-3.7886040898204874E-2</c:v>
                </c:pt>
                <c:pt idx="47">
                  <c:v>-3.7934356577213023E-2</c:v>
                </c:pt>
                <c:pt idx="48">
                  <c:v>-3.9923224512444337E-2</c:v>
                </c:pt>
                <c:pt idx="49">
                  <c:v>-4.1673547715573744E-2</c:v>
                </c:pt>
                <c:pt idx="50">
                  <c:v>-4.2259850704536819E-2</c:v>
                </c:pt>
                <c:pt idx="51">
                  <c:v>-4.4544703352202286E-2</c:v>
                </c:pt>
                <c:pt idx="52">
                  <c:v>-4.4723957785705919E-2</c:v>
                </c:pt>
                <c:pt idx="53">
                  <c:v>-4.4729407743062978E-2</c:v>
                </c:pt>
                <c:pt idx="54">
                  <c:v>-4.5409310008704656E-2</c:v>
                </c:pt>
                <c:pt idx="55">
                  <c:v>-4.5409310008704656E-2</c:v>
                </c:pt>
                <c:pt idx="56">
                  <c:v>-4.5996471522614227E-2</c:v>
                </c:pt>
                <c:pt idx="57">
                  <c:v>-4.5996471522614227E-2</c:v>
                </c:pt>
                <c:pt idx="58">
                  <c:v>-4.6014564026535233E-2</c:v>
                </c:pt>
                <c:pt idx="59">
                  <c:v>-4.6014564026535233E-2</c:v>
                </c:pt>
                <c:pt idx="60">
                  <c:v>-4.6052492679489944E-2</c:v>
                </c:pt>
                <c:pt idx="61">
                  <c:v>-4.6052492679489944E-2</c:v>
                </c:pt>
                <c:pt idx="62">
                  <c:v>-4.6053601773338261E-2</c:v>
                </c:pt>
                <c:pt idx="63">
                  <c:v>-4.6053601773338261E-2</c:v>
                </c:pt>
                <c:pt idx="64">
                  <c:v>-4.6053601773338261E-2</c:v>
                </c:pt>
                <c:pt idx="65">
                  <c:v>-4.6282626960420473E-2</c:v>
                </c:pt>
                <c:pt idx="66">
                  <c:v>-4.6299097959025662E-2</c:v>
                </c:pt>
                <c:pt idx="67">
                  <c:v>-4.6299097959025662E-2</c:v>
                </c:pt>
                <c:pt idx="68">
                  <c:v>-4.6268989526572359E-2</c:v>
                </c:pt>
                <c:pt idx="69">
                  <c:v>-4.6268535913143588E-2</c:v>
                </c:pt>
                <c:pt idx="70">
                  <c:v>-4.6250621163596288E-2</c:v>
                </c:pt>
                <c:pt idx="71">
                  <c:v>-4.6247335615753393E-2</c:v>
                </c:pt>
                <c:pt idx="72">
                  <c:v>-4.5916031771995588E-2</c:v>
                </c:pt>
                <c:pt idx="73">
                  <c:v>-4.4553290529249917E-2</c:v>
                </c:pt>
                <c:pt idx="74">
                  <c:v>-4.1687249858412774E-2</c:v>
                </c:pt>
                <c:pt idx="75">
                  <c:v>-4.1687249858412774E-2</c:v>
                </c:pt>
                <c:pt idx="76">
                  <c:v>-4.1404017974055241E-2</c:v>
                </c:pt>
                <c:pt idx="77">
                  <c:v>-4.1404017974055241E-2</c:v>
                </c:pt>
                <c:pt idx="78">
                  <c:v>-3.0607255316686201E-2</c:v>
                </c:pt>
                <c:pt idx="79">
                  <c:v>-3.0599354215036793E-2</c:v>
                </c:pt>
                <c:pt idx="80">
                  <c:v>-2.4281044924975671E-2</c:v>
                </c:pt>
                <c:pt idx="81">
                  <c:v>-2.4281044924975671E-2</c:v>
                </c:pt>
                <c:pt idx="82">
                  <c:v>-2.3121958789288917E-2</c:v>
                </c:pt>
                <c:pt idx="83">
                  <c:v>-2.3094549986480629E-2</c:v>
                </c:pt>
                <c:pt idx="84">
                  <c:v>-2.3085411288670945E-2</c:v>
                </c:pt>
                <c:pt idx="85">
                  <c:v>-2.0442646862389991E-2</c:v>
                </c:pt>
                <c:pt idx="86">
                  <c:v>-1.7771184744601369E-2</c:v>
                </c:pt>
                <c:pt idx="87">
                  <c:v>-1.719445006518858E-2</c:v>
                </c:pt>
                <c:pt idx="88">
                  <c:v>-1.7037492275077365E-2</c:v>
                </c:pt>
                <c:pt idx="89">
                  <c:v>-1.6545506369995182E-2</c:v>
                </c:pt>
                <c:pt idx="90">
                  <c:v>-1.6061211772039043E-2</c:v>
                </c:pt>
                <c:pt idx="91">
                  <c:v>-1.3619998807167733E-2</c:v>
                </c:pt>
                <c:pt idx="92">
                  <c:v>-1.230093284674272E-2</c:v>
                </c:pt>
                <c:pt idx="93">
                  <c:v>-1.0084685933605463E-2</c:v>
                </c:pt>
                <c:pt idx="94">
                  <c:v>-1.0033053948630377E-2</c:v>
                </c:pt>
                <c:pt idx="95">
                  <c:v>-9.4952660404409184E-3</c:v>
                </c:pt>
                <c:pt idx="96">
                  <c:v>-5.8102903854189902E-3</c:v>
                </c:pt>
                <c:pt idx="97">
                  <c:v>-5.7892676360710871E-3</c:v>
                </c:pt>
                <c:pt idx="98">
                  <c:v>-5.7892676360710871E-3</c:v>
                </c:pt>
                <c:pt idx="99">
                  <c:v>-5.358003273703984E-3</c:v>
                </c:pt>
                <c:pt idx="100">
                  <c:v>1.5487412102628152E-3</c:v>
                </c:pt>
                <c:pt idx="101">
                  <c:v>5.134573197232613E-3</c:v>
                </c:pt>
                <c:pt idx="102">
                  <c:v>5.3039004725074085E-3</c:v>
                </c:pt>
                <c:pt idx="103">
                  <c:v>5.3039004725074085E-3</c:v>
                </c:pt>
                <c:pt idx="104">
                  <c:v>5.3144816420764886E-3</c:v>
                </c:pt>
                <c:pt idx="105">
                  <c:v>5.9700766471251698E-3</c:v>
                </c:pt>
                <c:pt idx="106">
                  <c:v>9.6182538317432717E-3</c:v>
                </c:pt>
                <c:pt idx="107">
                  <c:v>9.6913899807732472E-3</c:v>
                </c:pt>
                <c:pt idx="108">
                  <c:v>1.3276339710626656E-2</c:v>
                </c:pt>
                <c:pt idx="109">
                  <c:v>1.3307133000452602E-2</c:v>
                </c:pt>
                <c:pt idx="110">
                  <c:v>1.6185139683229974E-2</c:v>
                </c:pt>
                <c:pt idx="111">
                  <c:v>1.6235474865939636E-2</c:v>
                </c:pt>
                <c:pt idx="112">
                  <c:v>1.6827973888504922E-2</c:v>
                </c:pt>
                <c:pt idx="113">
                  <c:v>1.6898089462743716E-2</c:v>
                </c:pt>
                <c:pt idx="114">
                  <c:v>1.6938138015956287E-2</c:v>
                </c:pt>
                <c:pt idx="115">
                  <c:v>1.9668920713632763E-2</c:v>
                </c:pt>
                <c:pt idx="116">
                  <c:v>2.084427526658527E-2</c:v>
                </c:pt>
                <c:pt idx="117">
                  <c:v>2.372180702303436E-2</c:v>
                </c:pt>
                <c:pt idx="118">
                  <c:v>2.4177677970695477E-2</c:v>
                </c:pt>
                <c:pt idx="119">
                  <c:v>2.6207314250097098E-2</c:v>
                </c:pt>
                <c:pt idx="120">
                  <c:v>2.6225323752414934E-2</c:v>
                </c:pt>
                <c:pt idx="121">
                  <c:v>2.6234326607336534E-2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99-4DBD-9AA1-0F609E53B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920088"/>
        <c:axId val="1"/>
      </c:scatterChart>
      <c:valAx>
        <c:axId val="429920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1134020618559"/>
              <c:y val="0.87009190316467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8670758300227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920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237113402061853"/>
          <c:y val="0.92145141978098655"/>
          <c:w val="0.29484536082474222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4309667358525792"/>
          <c:y val="3.53697749196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64034473917275"/>
          <c:y val="0.15434083601286175"/>
          <c:w val="0.75732294934434385"/>
          <c:h val="0.64308681672025725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(4)'!$T$20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</c:numCache>
              </c:numRef>
            </c:plus>
            <c:minus>
              <c:numRef>
                <c:f>'A (4)'!$D$21:$D$991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(4)'!$T$21:$T$991</c:f>
              <c:numCache>
                <c:formatCode>General</c:formatCode>
                <c:ptCount val="971"/>
                <c:pt idx="1">
                  <c:v>2.8094699995563133E-2</c:v>
                </c:pt>
                <c:pt idx="9">
                  <c:v>-1.7663300001004245E-2</c:v>
                </c:pt>
                <c:pt idx="12">
                  <c:v>-4.2420300000230782E-2</c:v>
                </c:pt>
                <c:pt idx="13">
                  <c:v>-2.7464700004202314E-2</c:v>
                </c:pt>
                <c:pt idx="15">
                  <c:v>-2.535649999481393E-2</c:v>
                </c:pt>
                <c:pt idx="17">
                  <c:v>-2.6535299999522977E-2</c:v>
                </c:pt>
                <c:pt idx="19">
                  <c:v>-1.4416300000448246E-2</c:v>
                </c:pt>
                <c:pt idx="22">
                  <c:v>9.1417000003275461E-3</c:v>
                </c:pt>
                <c:pt idx="23">
                  <c:v>5.5327000009128824E-3</c:v>
                </c:pt>
                <c:pt idx="25">
                  <c:v>1.1886499996762723E-2</c:v>
                </c:pt>
                <c:pt idx="27">
                  <c:v>1.2101099993742537E-2</c:v>
                </c:pt>
                <c:pt idx="28">
                  <c:v>1.1171300000569317E-2</c:v>
                </c:pt>
                <c:pt idx="29">
                  <c:v>1.5171300001384225E-2</c:v>
                </c:pt>
                <c:pt idx="30">
                  <c:v>1.4829100000497419E-2</c:v>
                </c:pt>
                <c:pt idx="31">
                  <c:v>1.5264900001056958E-2</c:v>
                </c:pt>
                <c:pt idx="39">
                  <c:v>3.517890000512125E-2</c:v>
                </c:pt>
                <c:pt idx="40">
                  <c:v>3.3519299999170471E-2</c:v>
                </c:pt>
                <c:pt idx="47">
                  <c:v>3.9395699997839984E-2</c:v>
                </c:pt>
                <c:pt idx="48">
                  <c:v>3.9380700000037905E-2</c:v>
                </c:pt>
                <c:pt idx="56">
                  <c:v>4.5343500001763459E-2</c:v>
                </c:pt>
                <c:pt idx="57">
                  <c:v>4.5383500000752974E-2</c:v>
                </c:pt>
                <c:pt idx="60">
                  <c:v>4.6728299996175338E-2</c:v>
                </c:pt>
                <c:pt idx="61">
                  <c:v>4.7728300000017043E-2</c:v>
                </c:pt>
                <c:pt idx="65">
                  <c:v>4.7409300001163501E-2</c:v>
                </c:pt>
                <c:pt idx="69">
                  <c:v>4.5924099998956081E-2</c:v>
                </c:pt>
                <c:pt idx="70">
                  <c:v>5.0887700002931524E-2</c:v>
                </c:pt>
                <c:pt idx="72">
                  <c:v>4.627269999764394E-2</c:v>
                </c:pt>
                <c:pt idx="73">
                  <c:v>4.3906900005822536E-2</c:v>
                </c:pt>
                <c:pt idx="74">
                  <c:v>3.8463700002466794E-2</c:v>
                </c:pt>
                <c:pt idx="75">
                  <c:v>4.0763700002571568E-2</c:v>
                </c:pt>
                <c:pt idx="79">
                  <c:v>3.7629099999321625E-2</c:v>
                </c:pt>
                <c:pt idx="83">
                  <c:v>3.2346899999538437E-2</c:v>
                </c:pt>
                <c:pt idx="87">
                  <c:v>1.9279100000858307E-2</c:v>
                </c:pt>
                <c:pt idx="88">
                  <c:v>1.7440700001316145E-2</c:v>
                </c:pt>
                <c:pt idx="89">
                  <c:v>1.4195700001437217E-2</c:v>
                </c:pt>
                <c:pt idx="94">
                  <c:v>1.1300100006337743E-2</c:v>
                </c:pt>
                <c:pt idx="95">
                  <c:v>1.072530000237748E-2</c:v>
                </c:pt>
                <c:pt idx="99">
                  <c:v>1.1524900000949856E-2</c:v>
                </c:pt>
                <c:pt idx="100">
                  <c:v>1.3010100003157277E-2</c:v>
                </c:pt>
                <c:pt idx="102">
                  <c:v>-1.0404500004369766E-2</c:v>
                </c:pt>
                <c:pt idx="103">
                  <c:v>-3.5645000025397167E-3</c:v>
                </c:pt>
                <c:pt idx="105">
                  <c:v>7.8467999992426485E-3</c:v>
                </c:pt>
                <c:pt idx="106">
                  <c:v>-9.4735000020591542E-3</c:v>
                </c:pt>
                <c:pt idx="109">
                  <c:v>-1.1647899998934008E-2</c:v>
                </c:pt>
                <c:pt idx="111">
                  <c:v>-1.2909099998068996E-2</c:v>
                </c:pt>
                <c:pt idx="113">
                  <c:v>-1.3852500000211876E-2</c:v>
                </c:pt>
                <c:pt idx="114">
                  <c:v>-1.0812100001203362E-2</c:v>
                </c:pt>
                <c:pt idx="115">
                  <c:v>-1.1624500002653804E-2</c:v>
                </c:pt>
                <c:pt idx="117">
                  <c:v>-2.2242099999857601E-2</c:v>
                </c:pt>
                <c:pt idx="121">
                  <c:v>-2.3524699994595721E-2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1B-4EBB-8692-8AF4C531D883}"/>
            </c:ext>
          </c:extLst>
        </c:ser>
        <c:ser>
          <c:idx val="7"/>
          <c:order val="1"/>
          <c:tx>
            <c:strRef>
              <c:f>'A (4)'!$P$20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(4)'!$P$21:$P$991</c:f>
              <c:numCache>
                <c:formatCode>General</c:formatCode>
                <c:ptCount val="971"/>
                <c:pt idx="0">
                  <c:v>2.6959597808177201E-2</c:v>
                </c:pt>
                <c:pt idx="1">
                  <c:v>2.695115394708926E-2</c:v>
                </c:pt>
                <c:pt idx="2">
                  <c:v>3.4817243535106568E-3</c:v>
                </c:pt>
                <c:pt idx="3">
                  <c:v>3.4201243372049871E-3</c:v>
                </c:pt>
                <c:pt idx="4">
                  <c:v>3.3790552798395714E-3</c:v>
                </c:pt>
                <c:pt idx="5">
                  <c:v>1.344490888920127E-3</c:v>
                </c:pt>
                <c:pt idx="6">
                  <c:v>1.3239304691317238E-3</c:v>
                </c:pt>
                <c:pt idx="7">
                  <c:v>1.3033700066403938E-3</c:v>
                </c:pt>
                <c:pt idx="8">
                  <c:v>-1.6279827717634192E-2</c:v>
                </c:pt>
                <c:pt idx="9">
                  <c:v>-1.636521933925476E-2</c:v>
                </c:pt>
                <c:pt idx="10">
                  <c:v>-2.2686002765772938E-2</c:v>
                </c:pt>
                <c:pt idx="11">
                  <c:v>-4.2369640839989287E-2</c:v>
                </c:pt>
                <c:pt idx="12">
                  <c:v>-4.2384006767432036E-2</c:v>
                </c:pt>
                <c:pt idx="13">
                  <c:v>-2.9049139029297559E-2</c:v>
                </c:pt>
                <c:pt idx="14">
                  <c:v>-2.9026124276794314E-2</c:v>
                </c:pt>
                <c:pt idx="15">
                  <c:v>-2.6009864359031753E-2</c:v>
                </c:pt>
                <c:pt idx="16">
                  <c:v>-2.5968680847673755E-2</c:v>
                </c:pt>
                <c:pt idx="17">
                  <c:v>-2.5910965353110171E-2</c:v>
                </c:pt>
                <c:pt idx="18">
                  <c:v>-1.9920144662918814E-2</c:v>
                </c:pt>
                <c:pt idx="19">
                  <c:v>-1.9911039613782846E-2</c:v>
                </c:pt>
                <c:pt idx="20">
                  <c:v>5.2427375844721173E-3</c:v>
                </c:pt>
                <c:pt idx="21">
                  <c:v>5.6929784902101125E-3</c:v>
                </c:pt>
                <c:pt idx="22">
                  <c:v>5.7645668126021649E-3</c:v>
                </c:pt>
                <c:pt idx="23">
                  <c:v>9.9311019701314677E-3</c:v>
                </c:pt>
                <c:pt idx="24">
                  <c:v>1.230706980143402E-2</c:v>
                </c:pt>
                <c:pt idx="25">
                  <c:v>1.2317031214652789E-2</c:v>
                </c:pt>
                <c:pt idx="26">
                  <c:v>1.2705071306748576E-2</c:v>
                </c:pt>
                <c:pt idx="27">
                  <c:v>1.2774624314432454E-2</c:v>
                </c:pt>
                <c:pt idx="28">
                  <c:v>1.2794491206088351E-2</c:v>
                </c:pt>
                <c:pt idx="29">
                  <c:v>1.2794491206088351E-2</c:v>
                </c:pt>
                <c:pt idx="30">
                  <c:v>1.5530756600882257E-2</c:v>
                </c:pt>
                <c:pt idx="31">
                  <c:v>1.6094758881694565E-2</c:v>
                </c:pt>
                <c:pt idx="32">
                  <c:v>1.6104460581929443E-2</c:v>
                </c:pt>
                <c:pt idx="33">
                  <c:v>3.1594270752495261E-2</c:v>
                </c:pt>
                <c:pt idx="34">
                  <c:v>3.2077790334817731E-2</c:v>
                </c:pt>
                <c:pt idx="35">
                  <c:v>3.2077790334817731E-2</c:v>
                </c:pt>
                <c:pt idx="36">
                  <c:v>3.244357568410778E-2</c:v>
                </c:pt>
                <c:pt idx="37">
                  <c:v>3.2458423717598175E-2</c:v>
                </c:pt>
                <c:pt idx="38">
                  <c:v>3.2465845313176887E-2</c:v>
                </c:pt>
                <c:pt idx="39">
                  <c:v>3.4318599881569739E-2</c:v>
                </c:pt>
                <c:pt idx="40">
                  <c:v>3.4346559987587386E-2</c:v>
                </c:pt>
                <c:pt idx="41">
                  <c:v>3.4437241093793085E-2</c:v>
                </c:pt>
                <c:pt idx="42">
                  <c:v>3.4506798474279086E-2</c:v>
                </c:pt>
                <c:pt idx="43">
                  <c:v>3.4534573293842658E-2</c:v>
                </c:pt>
                <c:pt idx="44">
                  <c:v>3.6652673793644328E-2</c:v>
                </c:pt>
                <c:pt idx="45">
                  <c:v>3.6722691740392645E-2</c:v>
                </c:pt>
                <c:pt idx="46">
                  <c:v>3.6722691740392645E-2</c:v>
                </c:pt>
                <c:pt idx="47">
                  <c:v>3.6773474534531406E-2</c:v>
                </c:pt>
                <c:pt idx="48">
                  <c:v>3.8877893666782175E-2</c:v>
                </c:pt>
                <c:pt idx="49">
                  <c:v>4.0759123956722446E-2</c:v>
                </c:pt>
                <c:pt idx="50">
                  <c:v>4.1397860767891696E-2</c:v>
                </c:pt>
                <c:pt idx="51">
                  <c:v>4.3959536928105496E-2</c:v>
                </c:pt>
                <c:pt idx="52">
                  <c:v>4.4168699589705915E-2</c:v>
                </c:pt>
                <c:pt idx="53">
                  <c:v>4.4175089803643548E-2</c:v>
                </c:pt>
                <c:pt idx="54">
                  <c:v>4.4991838332775778E-2</c:v>
                </c:pt>
                <c:pt idx="55">
                  <c:v>4.4991838332775778E-2</c:v>
                </c:pt>
                <c:pt idx="56">
                  <c:v>4.5759718871756561E-2</c:v>
                </c:pt>
                <c:pt idx="57">
                  <c:v>4.5759718871756561E-2</c:v>
                </c:pt>
                <c:pt idx="58">
                  <c:v>4.5785599580265478E-2</c:v>
                </c:pt>
                <c:pt idx="59">
                  <c:v>4.5785599580265478E-2</c:v>
                </c:pt>
                <c:pt idx="60">
                  <c:v>4.5840714615427151E-2</c:v>
                </c:pt>
                <c:pt idx="61">
                  <c:v>4.5840714615427151E-2</c:v>
                </c:pt>
                <c:pt idx="62">
                  <c:v>4.5842345624183808E-2</c:v>
                </c:pt>
                <c:pt idx="63">
                  <c:v>4.5842345624183808E-2</c:v>
                </c:pt>
                <c:pt idx="64">
                  <c:v>4.5842345624183808E-2</c:v>
                </c:pt>
                <c:pt idx="65">
                  <c:v>4.623563027941055E-2</c:v>
                </c:pt>
                <c:pt idx="66">
                  <c:v>4.6280840807309286E-2</c:v>
                </c:pt>
                <c:pt idx="67">
                  <c:v>4.6280840807309286E-2</c:v>
                </c:pt>
                <c:pt idx="68">
                  <c:v>4.6412847042930611E-2</c:v>
                </c:pt>
                <c:pt idx="69">
                  <c:v>4.641295213929738E-2</c:v>
                </c:pt>
                <c:pt idx="70">
                  <c:v>4.6415181825461442E-2</c:v>
                </c:pt>
                <c:pt idx="71">
                  <c:v>4.6415259475378862E-2</c:v>
                </c:pt>
                <c:pt idx="72">
                  <c:v>4.6279328217179387E-2</c:v>
                </c:pt>
                <c:pt idx="73">
                  <c:v>4.5291690450889543E-2</c:v>
                </c:pt>
                <c:pt idx="74">
                  <c:v>4.2883675387025449E-2</c:v>
                </c:pt>
                <c:pt idx="75">
                  <c:v>4.2883675387025449E-2</c:v>
                </c:pt>
                <c:pt idx="76">
                  <c:v>4.2636930197295121E-2</c:v>
                </c:pt>
                <c:pt idx="77">
                  <c:v>4.2636930197295121E-2</c:v>
                </c:pt>
                <c:pt idx="78">
                  <c:v>3.2828208681418287E-2</c:v>
                </c:pt>
                <c:pt idx="79">
                  <c:v>3.2820866803758397E-2</c:v>
                </c:pt>
                <c:pt idx="80">
                  <c:v>2.6907611560843453E-2</c:v>
                </c:pt>
                <c:pt idx="81">
                  <c:v>2.6907611560843453E-2</c:v>
                </c:pt>
                <c:pt idx="82">
                  <c:v>2.5815106155164403E-2</c:v>
                </c:pt>
                <c:pt idx="83">
                  <c:v>2.5789246979555681E-2</c:v>
                </c:pt>
                <c:pt idx="84">
                  <c:v>2.57806247122675E-2</c:v>
                </c:pt>
                <c:pt idx="85">
                  <c:v>2.3282204530644598E-2</c:v>
                </c:pt>
                <c:pt idx="86">
                  <c:v>2.0747344685373599E-2</c:v>
                </c:pt>
                <c:pt idx="87">
                  <c:v>2.0198975859687319E-2</c:v>
                </c:pt>
                <c:pt idx="88">
                  <c:v>2.0049671853056672E-2</c:v>
                </c:pt>
                <c:pt idx="89">
                  <c:v>1.9581496870675147E-2</c:v>
                </c:pt>
                <c:pt idx="90">
                  <c:v>1.9120378321483712E-2</c:v>
                </c:pt>
                <c:pt idx="91">
                  <c:v>1.679218577455972E-2</c:v>
                </c:pt>
                <c:pt idx="92">
                  <c:v>1.5531673383460827E-2</c:v>
                </c:pt>
                <c:pt idx="93">
                  <c:v>1.3410082030813099E-2</c:v>
                </c:pt>
                <c:pt idx="94">
                  <c:v>1.3360601563754409E-2</c:v>
                </c:pt>
                <c:pt idx="95">
                  <c:v>1.2845081977701411E-2</c:v>
                </c:pt>
                <c:pt idx="96">
                  <c:v>9.306003964283752E-3</c:v>
                </c:pt>
                <c:pt idx="97">
                  <c:v>9.2857812531258743E-3</c:v>
                </c:pt>
                <c:pt idx="98">
                  <c:v>9.2857812531258743E-3</c:v>
                </c:pt>
                <c:pt idx="99">
                  <c:v>8.8708507575142037E-3</c:v>
                </c:pt>
                <c:pt idx="100">
                  <c:v>2.206349163551515E-3</c:v>
                </c:pt>
                <c:pt idx="101">
                  <c:v>-1.2671950788329951E-3</c:v>
                </c:pt>
                <c:pt idx="102">
                  <c:v>-1.4314363376687806E-3</c:v>
                </c:pt>
                <c:pt idx="103">
                  <c:v>-1.4314363376687806E-3</c:v>
                </c:pt>
                <c:pt idx="104">
                  <c:v>-1.4417003232939159E-3</c:v>
                </c:pt>
                <c:pt idx="105">
                  <c:v>-2.077789104048728E-3</c:v>
                </c:pt>
                <c:pt idx="106">
                  <c:v>-5.6226049974295797E-3</c:v>
                </c:pt>
                <c:pt idx="107">
                  <c:v>-5.6937579107547501E-3</c:v>
                </c:pt>
                <c:pt idx="108">
                  <c:v>-9.1857234282785773E-3</c:v>
                </c:pt>
                <c:pt idx="109">
                  <c:v>-9.2157538005092458E-3</c:v>
                </c:pt>
                <c:pt idx="110">
                  <c:v>-1.2025143299762691E-2</c:v>
                </c:pt>
                <c:pt idx="111">
                  <c:v>-1.2074325782738947E-2</c:v>
                </c:pt>
                <c:pt idx="112">
                  <c:v>-1.2653379191395855E-2</c:v>
                </c:pt>
                <c:pt idx="113">
                  <c:v>-1.2721918636059081E-2</c:v>
                </c:pt>
                <c:pt idx="114">
                  <c:v>-1.2761068363670094E-2</c:v>
                </c:pt>
                <c:pt idx="115">
                  <c:v>-1.54330245879445E-2</c:v>
                </c:pt>
                <c:pt idx="116">
                  <c:v>-1.6584569321800365E-2</c:v>
                </c:pt>
                <c:pt idx="117">
                  <c:v>-1.9407744998482614E-2</c:v>
                </c:pt>
                <c:pt idx="118">
                  <c:v>-1.9855529431769242E-2</c:v>
                </c:pt>
                <c:pt idx="119">
                  <c:v>-2.1850966488053819E-2</c:v>
                </c:pt>
                <c:pt idx="120">
                  <c:v>-2.1868685972836185E-2</c:v>
                </c:pt>
                <c:pt idx="121">
                  <c:v>-2.1877543939687188E-2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1B-4EBB-8692-8AF4C531D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961072"/>
        <c:axId val="1"/>
      </c:scatterChart>
      <c:valAx>
        <c:axId val="418961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1299157688974"/>
              <c:y val="0.86173633440514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485355648535567E-2"/>
              <c:y val="0.37942122186495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961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912177818776833"/>
          <c:y val="0.91639871382636651"/>
          <c:w val="0.33891257316684781"/>
          <c:h val="6.43086816720257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8390125382933943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93508046442686"/>
          <c:y val="0.14501531966242162"/>
          <c:w val="0.82198204544647158"/>
          <c:h val="0.6646535484527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(4)'!$H$21:$H$991</c:f>
              <c:numCache>
                <c:formatCode>General</c:formatCode>
                <c:ptCount val="971"/>
                <c:pt idx="0">
                  <c:v>-1.554039999973611E-2</c:v>
                </c:pt>
                <c:pt idx="1">
                  <c:v>2.8094699995563133E-2</c:v>
                </c:pt>
                <c:pt idx="8">
                  <c:v>1.9120799999654992E-2</c:v>
                </c:pt>
                <c:pt idx="9">
                  <c:v>-1.7663300001004245E-2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09-4530-8333-604931334925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</c:numCache>
              </c:numRef>
            </c:plus>
            <c:minus>
              <c:numRef>
                <c:f>'A (4)'!$D$21:$D$991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(4)'!$I$21:$I$991</c:f>
              <c:numCache>
                <c:formatCode>General</c:formatCode>
                <c:ptCount val="971"/>
                <c:pt idx="11">
                  <c:v>4.4404199994460214E-2</c:v>
                </c:pt>
                <c:pt idx="12">
                  <c:v>-4.2420300000230782E-2</c:v>
                </c:pt>
                <c:pt idx="16">
                  <c:v>2.7919000000110827E-2</c:v>
                </c:pt>
                <c:pt idx="19">
                  <c:v>-1.4416300000448246E-2</c:v>
                </c:pt>
                <c:pt idx="34">
                  <c:v>-3.456700000242563E-2</c:v>
                </c:pt>
                <c:pt idx="35">
                  <c:v>-3.156699999817647E-2</c:v>
                </c:pt>
                <c:pt idx="38">
                  <c:v>-3.5541800003557E-2</c:v>
                </c:pt>
                <c:pt idx="41">
                  <c:v>-3.8024400004360359E-2</c:v>
                </c:pt>
                <c:pt idx="42">
                  <c:v>-5.2173399999446701E-2</c:v>
                </c:pt>
                <c:pt idx="43">
                  <c:v>-3.8632999996480066E-2</c:v>
                </c:pt>
                <c:pt idx="50">
                  <c:v>-3.2295799996063579E-2</c:v>
                </c:pt>
                <c:pt idx="51">
                  <c:v>-4.7372200002428144E-2</c:v>
                </c:pt>
                <c:pt idx="52">
                  <c:v>-4.7725799995532725E-2</c:v>
                </c:pt>
                <c:pt idx="53">
                  <c:v>-4.9455599997600075E-2</c:v>
                </c:pt>
                <c:pt idx="64">
                  <c:v>-2.3236599998199381E-2</c:v>
                </c:pt>
                <c:pt idx="70">
                  <c:v>5.0887700002931524E-2</c:v>
                </c:pt>
                <c:pt idx="73">
                  <c:v>4.3906900005822536E-2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09-4530-8333-604931334925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(4)'!$D$21:$D$42</c:f>
                <c:numCache>
                  <c:formatCode>General</c:formatCode>
                  <c:ptCount val="22"/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 (4)'!$D$21:$D$42</c:f>
                <c:numCache>
                  <c:formatCode>General</c:formatCode>
                  <c:ptCount val="22"/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(4)'!$J$21:$J$991</c:f>
              <c:numCache>
                <c:formatCode>General</c:formatCode>
                <c:ptCount val="971"/>
                <c:pt idx="13">
                  <c:v>-2.7464700004202314E-2</c:v>
                </c:pt>
                <c:pt idx="14">
                  <c:v>3.3240600001590792E-2</c:v>
                </c:pt>
                <c:pt idx="15">
                  <c:v>-2.535649999481393E-2</c:v>
                </c:pt>
                <c:pt idx="17">
                  <c:v>-2.6535299999522977E-2</c:v>
                </c:pt>
                <c:pt idx="18">
                  <c:v>2.1148599997104611E-2</c:v>
                </c:pt>
                <c:pt idx="20">
                  <c:v>-5.8484000037424266E-3</c:v>
                </c:pt>
                <c:pt idx="21">
                  <c:v>-5.3039999984321184E-3</c:v>
                </c:pt>
                <c:pt idx="22">
                  <c:v>9.1417000003275461E-3</c:v>
                </c:pt>
                <c:pt idx="23">
                  <c:v>5.5327000009128824E-3</c:v>
                </c:pt>
                <c:pt idx="24">
                  <c:v>-1.5048599998408463E-2</c:v>
                </c:pt>
                <c:pt idx="25">
                  <c:v>1.1886499996762723E-2</c:v>
                </c:pt>
                <c:pt idx="26">
                  <c:v>-1.3644599996041507E-2</c:v>
                </c:pt>
                <c:pt idx="27">
                  <c:v>1.2101099993742537E-2</c:v>
                </c:pt>
                <c:pt idx="28">
                  <c:v>1.1171300000569317E-2</c:v>
                </c:pt>
                <c:pt idx="29">
                  <c:v>1.5171300001384225E-2</c:v>
                </c:pt>
                <c:pt idx="30">
                  <c:v>1.4829100000497419E-2</c:v>
                </c:pt>
                <c:pt idx="31">
                  <c:v>1.5264900001056958E-2</c:v>
                </c:pt>
                <c:pt idx="32">
                  <c:v>-1.8499999998311978E-2</c:v>
                </c:pt>
                <c:pt idx="33">
                  <c:v>-3.4513400001742411E-2</c:v>
                </c:pt>
                <c:pt idx="48">
                  <c:v>3.9380700000037905E-2</c:v>
                </c:pt>
                <c:pt idx="49">
                  <c:v>-4.232899999624351E-2</c:v>
                </c:pt>
                <c:pt idx="54">
                  <c:v>-5.5287199997110292E-2</c:v>
                </c:pt>
                <c:pt idx="55">
                  <c:v>-4.748719999770401E-2</c:v>
                </c:pt>
                <c:pt idx="56">
                  <c:v>4.5343500001763459E-2</c:v>
                </c:pt>
                <c:pt idx="57">
                  <c:v>4.5383500000752974E-2</c:v>
                </c:pt>
                <c:pt idx="58">
                  <c:v>-4.5030000001133885E-2</c:v>
                </c:pt>
                <c:pt idx="59">
                  <c:v>-4.4930000003660098E-2</c:v>
                </c:pt>
                <c:pt idx="60">
                  <c:v>4.6728299996175338E-2</c:v>
                </c:pt>
                <c:pt idx="61">
                  <c:v>4.7728300000017043E-2</c:v>
                </c:pt>
                <c:pt idx="62">
                  <c:v>-4.7236599995812867E-2</c:v>
                </c:pt>
                <c:pt idx="63">
                  <c:v>-4.6336599996720906E-2</c:v>
                </c:pt>
                <c:pt idx="65">
                  <c:v>4.7409300001163501E-2</c:v>
                </c:pt>
                <c:pt idx="66">
                  <c:v>-4.7530399999232031E-2</c:v>
                </c:pt>
                <c:pt idx="67">
                  <c:v>-4.4130399997811764E-2</c:v>
                </c:pt>
                <c:pt idx="68">
                  <c:v>-4.5710999998846091E-2</c:v>
                </c:pt>
                <c:pt idx="69">
                  <c:v>4.5924099998956081E-2</c:v>
                </c:pt>
                <c:pt idx="72">
                  <c:v>4.627269999764394E-2</c:v>
                </c:pt>
                <c:pt idx="74">
                  <c:v>3.8463700002466794E-2</c:v>
                </c:pt>
                <c:pt idx="75">
                  <c:v>4.0763700002571568E-2</c:v>
                </c:pt>
                <c:pt idx="76">
                  <c:v>-3.7995200000295881E-2</c:v>
                </c:pt>
                <c:pt idx="77">
                  <c:v>-3.5495200005243532E-2</c:v>
                </c:pt>
                <c:pt idx="78">
                  <c:v>-5.7005999995453749E-2</c:v>
                </c:pt>
                <c:pt idx="79">
                  <c:v>3.7629099999321625E-2</c:v>
                </c:pt>
                <c:pt idx="82">
                  <c:v>-2.2258400000282563E-2</c:v>
                </c:pt>
                <c:pt idx="83">
                  <c:v>3.2346899999538437E-2</c:v>
                </c:pt>
                <c:pt idx="84">
                  <c:v>-2.2517999997944571E-2</c:v>
                </c:pt>
                <c:pt idx="85">
                  <c:v>-1.4349599994602613E-2</c:v>
                </c:pt>
                <c:pt idx="86">
                  <c:v>-2.0291799999540672E-2</c:v>
                </c:pt>
                <c:pt idx="89">
                  <c:v>1.4195700001437217E-2</c:v>
                </c:pt>
                <c:pt idx="90">
                  <c:v>-1.4684399997349828E-2</c:v>
                </c:pt>
                <c:pt idx="91">
                  <c:v>0.11635560000286205</c:v>
                </c:pt>
                <c:pt idx="92">
                  <c:v>-1.1256999998295214E-2</c:v>
                </c:pt>
                <c:pt idx="95">
                  <c:v>1.072530000237748E-2</c:v>
                </c:pt>
                <c:pt idx="96">
                  <c:v>-7.8844000017852522E-3</c:v>
                </c:pt>
                <c:pt idx="100">
                  <c:v>1.3010100003157277E-2</c:v>
                </c:pt>
                <c:pt idx="103">
                  <c:v>-3.5645000025397167E-3</c:v>
                </c:pt>
                <c:pt idx="105">
                  <c:v>7.8467999992426485E-3</c:v>
                </c:pt>
                <c:pt idx="112">
                  <c:v>1.7201800001203083E-2</c:v>
                </c:pt>
                <c:pt idx="113">
                  <c:v>-1.3852500000211876E-2</c:v>
                </c:pt>
                <c:pt idx="114">
                  <c:v>-1.0812100001203362E-2</c:v>
                </c:pt>
                <c:pt idx="115">
                  <c:v>-1.1624500002653804E-2</c:v>
                </c:pt>
                <c:pt idx="116">
                  <c:v>1.9222599999920931E-2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09-4530-8333-604931334925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 (4)'!$D$21:$D$91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(4)'!$K$21:$K$991</c:f>
              <c:numCache>
                <c:formatCode>General</c:formatCode>
                <c:ptCount val="971"/>
                <c:pt idx="80">
                  <c:v>-2.3951199997100048E-2</c:v>
                </c:pt>
                <c:pt idx="81">
                  <c:v>-2.3951199997100048E-2</c:v>
                </c:pt>
                <c:pt idx="87">
                  <c:v>1.9279100000858307E-2</c:v>
                </c:pt>
                <c:pt idx="88">
                  <c:v>1.7440700001316145E-2</c:v>
                </c:pt>
                <c:pt idx="93">
                  <c:v>-1.1975400004303083E-2</c:v>
                </c:pt>
                <c:pt idx="94">
                  <c:v>1.1300100006337743E-2</c:v>
                </c:pt>
                <c:pt idx="97">
                  <c:v>-5.3142000033403747E-3</c:v>
                </c:pt>
                <c:pt idx="98">
                  <c:v>-5.114200001116842E-3</c:v>
                </c:pt>
                <c:pt idx="99">
                  <c:v>1.1524900000949856E-2</c:v>
                </c:pt>
                <c:pt idx="102">
                  <c:v>-1.0404500004369766E-2</c:v>
                </c:pt>
                <c:pt idx="104">
                  <c:v>3.4306000015931204E-3</c:v>
                </c:pt>
                <c:pt idx="106">
                  <c:v>-9.4735000020591542E-3</c:v>
                </c:pt>
                <c:pt idx="107">
                  <c:v>9.5121999984257855E-3</c:v>
                </c:pt>
                <c:pt idx="108">
                  <c:v>1.1406800003896933E-2</c:v>
                </c:pt>
                <c:pt idx="109">
                  <c:v>-1.1647899998934008E-2</c:v>
                </c:pt>
                <c:pt idx="110">
                  <c:v>1.4245400001527742E-2</c:v>
                </c:pt>
                <c:pt idx="111">
                  <c:v>-1.2909099998068996E-2</c:v>
                </c:pt>
                <c:pt idx="117">
                  <c:v>-2.2242099999857601E-2</c:v>
                </c:pt>
                <c:pt idx="118">
                  <c:v>2.2877800001879223E-2</c:v>
                </c:pt>
                <c:pt idx="119">
                  <c:v>2.7070000003732275E-2</c:v>
                </c:pt>
                <c:pt idx="120">
                  <c:v>2.6040200005809311E-2</c:v>
                </c:pt>
                <c:pt idx="121">
                  <c:v>-2.3524699994595721E-2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09-4530-8333-604931334925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 (4)'!$D$21:$D$91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09-4530-8333-604931334925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 (4)'!$D$21:$D$91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09-4530-8333-604931334925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 (4)'!$D$21:$D$91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09-4530-8333-604931334925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(4)'!$O$21:$O$991</c:f>
              <c:numCache>
                <c:formatCode>General</c:formatCode>
                <c:ptCount val="971"/>
                <c:pt idx="0">
                  <c:v>-2.1225930660044346E-2</c:v>
                </c:pt>
                <c:pt idx="1">
                  <c:v>-2.1216556244035265E-2</c:v>
                </c:pt>
                <c:pt idx="2">
                  <c:v>3.8296755824979547E-3</c:v>
                </c:pt>
                <c:pt idx="3">
                  <c:v>3.8933073673294086E-3</c:v>
                </c:pt>
                <c:pt idx="4">
                  <c:v>3.9357257289076913E-3</c:v>
                </c:pt>
                <c:pt idx="5">
                  <c:v>6.0318680624374928E-3</c:v>
                </c:pt>
                <c:pt idx="6">
                  <c:v>6.0529983106629428E-3</c:v>
                </c:pt>
                <c:pt idx="7">
                  <c:v>6.0741275575699949E-3</c:v>
                </c:pt>
                <c:pt idx="8">
                  <c:v>2.3757707229441399E-2</c:v>
                </c:pt>
                <c:pt idx="9">
                  <c:v>2.3841605649416002E-2</c:v>
                </c:pt>
                <c:pt idx="10">
                  <c:v>2.9989590361085526E-2</c:v>
                </c:pt>
                <c:pt idx="11">
                  <c:v>4.7608801538737922E-2</c:v>
                </c:pt>
                <c:pt idx="12">
                  <c:v>4.7618782172522037E-2</c:v>
                </c:pt>
                <c:pt idx="13">
                  <c:v>2.9678411664897434E-2</c:v>
                </c:pt>
                <c:pt idx="14">
                  <c:v>2.9652996793971188E-2</c:v>
                </c:pt>
                <c:pt idx="15">
                  <c:v>2.6342182239490985E-2</c:v>
                </c:pt>
                <c:pt idx="16">
                  <c:v>2.6297231250616438E-2</c:v>
                </c:pt>
                <c:pt idx="17">
                  <c:v>2.6234246626067975E-2</c:v>
                </c:pt>
                <c:pt idx="18">
                  <c:v>1.9756738846602097E-2</c:v>
                </c:pt>
                <c:pt idx="19">
                  <c:v>1.9746975380225105E-2</c:v>
                </c:pt>
                <c:pt idx="20">
                  <c:v>-6.5662479782420497E-3</c:v>
                </c:pt>
                <c:pt idx="21">
                  <c:v>-7.0271976254955701E-3</c:v>
                </c:pt>
                <c:pt idx="22">
                  <c:v>-7.1004590050747782E-3</c:v>
                </c:pt>
                <c:pt idx="23">
                  <c:v>-1.1350348454482628E-2</c:v>
                </c:pt>
                <c:pt idx="24">
                  <c:v>-1.376141708282331E-2</c:v>
                </c:pt>
                <c:pt idx="25">
                  <c:v>-1.377150640260605E-2</c:v>
                </c:pt>
                <c:pt idx="26">
                  <c:v>-1.416440285755728E-2</c:v>
                </c:pt>
                <c:pt idx="27">
                  <c:v>-1.423480029069883E-2</c:v>
                </c:pt>
                <c:pt idx="28">
                  <c:v>-1.4254906925518613E-2</c:v>
                </c:pt>
                <c:pt idx="29">
                  <c:v>-1.4254906925518613E-2</c:v>
                </c:pt>
                <c:pt idx="30">
                  <c:v>-1.701794336166474E-2</c:v>
                </c:pt>
                <c:pt idx="31">
                  <c:v>-1.7585898482234859E-2</c:v>
                </c:pt>
                <c:pt idx="32">
                  <c:v>-1.7595663419358407E-2</c:v>
                </c:pt>
                <c:pt idx="33">
                  <c:v>-3.2948393398164445E-2</c:v>
                </c:pt>
                <c:pt idx="34">
                  <c:v>-3.3418142372651942E-2</c:v>
                </c:pt>
                <c:pt idx="35">
                  <c:v>-3.3418142372651942E-2</c:v>
                </c:pt>
                <c:pt idx="36">
                  <c:v>-3.3772999259099677E-2</c:v>
                </c:pt>
                <c:pt idx="37">
                  <c:v>-3.3787394174148597E-2</c:v>
                </c:pt>
                <c:pt idx="38">
                  <c:v>-3.3794589003430367E-2</c:v>
                </c:pt>
                <c:pt idx="39">
                  <c:v>-3.5584547886951347E-2</c:v>
                </c:pt>
                <c:pt idx="40">
                  <c:v>-3.561146047841636E-2</c:v>
                </c:pt>
                <c:pt idx="41">
                  <c:v>-3.5698722529982671E-2</c:v>
                </c:pt>
                <c:pt idx="42">
                  <c:v>-3.576563466283917E-2</c:v>
                </c:pt>
                <c:pt idx="43">
                  <c:v>-3.5792347686637159E-2</c:v>
                </c:pt>
                <c:pt idx="44">
                  <c:v>-3.7819402228604672E-2</c:v>
                </c:pt>
                <c:pt idx="45">
                  <c:v>-3.7886040898204874E-2</c:v>
                </c:pt>
                <c:pt idx="46">
                  <c:v>-3.7886040898204874E-2</c:v>
                </c:pt>
                <c:pt idx="47">
                  <c:v>-3.7934356577213023E-2</c:v>
                </c:pt>
                <c:pt idx="48">
                  <c:v>-3.9923224512444337E-2</c:v>
                </c:pt>
                <c:pt idx="49">
                  <c:v>-4.1673547715573744E-2</c:v>
                </c:pt>
                <c:pt idx="50">
                  <c:v>-4.2259850704536819E-2</c:v>
                </c:pt>
                <c:pt idx="51">
                  <c:v>-4.4544703352202286E-2</c:v>
                </c:pt>
                <c:pt idx="52">
                  <c:v>-4.4723957785705919E-2</c:v>
                </c:pt>
                <c:pt idx="53">
                  <c:v>-4.4729407743062978E-2</c:v>
                </c:pt>
                <c:pt idx="54">
                  <c:v>-4.5409310008704656E-2</c:v>
                </c:pt>
                <c:pt idx="55">
                  <c:v>-4.5409310008704656E-2</c:v>
                </c:pt>
                <c:pt idx="56">
                  <c:v>-4.5996471522614227E-2</c:v>
                </c:pt>
                <c:pt idx="57">
                  <c:v>-4.5996471522614227E-2</c:v>
                </c:pt>
                <c:pt idx="58">
                  <c:v>-4.6014564026535233E-2</c:v>
                </c:pt>
                <c:pt idx="59">
                  <c:v>-4.6014564026535233E-2</c:v>
                </c:pt>
                <c:pt idx="60">
                  <c:v>-4.6052492679489944E-2</c:v>
                </c:pt>
                <c:pt idx="61">
                  <c:v>-4.6052492679489944E-2</c:v>
                </c:pt>
                <c:pt idx="62">
                  <c:v>-4.6053601773338261E-2</c:v>
                </c:pt>
                <c:pt idx="63">
                  <c:v>-4.6053601773338261E-2</c:v>
                </c:pt>
                <c:pt idx="64">
                  <c:v>-4.6053601773338261E-2</c:v>
                </c:pt>
                <c:pt idx="65">
                  <c:v>-4.6282626960420473E-2</c:v>
                </c:pt>
                <c:pt idx="66">
                  <c:v>-4.6299097959025662E-2</c:v>
                </c:pt>
                <c:pt idx="67">
                  <c:v>-4.6299097959025662E-2</c:v>
                </c:pt>
                <c:pt idx="68">
                  <c:v>-4.6268989526572359E-2</c:v>
                </c:pt>
                <c:pt idx="69">
                  <c:v>-4.6268535913143588E-2</c:v>
                </c:pt>
                <c:pt idx="70">
                  <c:v>-4.6250621163596288E-2</c:v>
                </c:pt>
                <c:pt idx="71">
                  <c:v>-4.6247335615753393E-2</c:v>
                </c:pt>
                <c:pt idx="72">
                  <c:v>-4.5916031771995588E-2</c:v>
                </c:pt>
                <c:pt idx="73">
                  <c:v>-4.4553290529249917E-2</c:v>
                </c:pt>
                <c:pt idx="74">
                  <c:v>-4.1687249858412774E-2</c:v>
                </c:pt>
                <c:pt idx="75">
                  <c:v>-4.1687249858412774E-2</c:v>
                </c:pt>
                <c:pt idx="76">
                  <c:v>-4.1404017974055241E-2</c:v>
                </c:pt>
                <c:pt idx="77">
                  <c:v>-4.1404017974055241E-2</c:v>
                </c:pt>
                <c:pt idx="78">
                  <c:v>-3.0607255316686201E-2</c:v>
                </c:pt>
                <c:pt idx="79">
                  <c:v>-3.0599354215036793E-2</c:v>
                </c:pt>
                <c:pt idx="80">
                  <c:v>-2.4281044924975671E-2</c:v>
                </c:pt>
                <c:pt idx="81">
                  <c:v>-2.4281044924975671E-2</c:v>
                </c:pt>
                <c:pt idx="82">
                  <c:v>-2.3121958789288917E-2</c:v>
                </c:pt>
                <c:pt idx="83">
                  <c:v>-2.3094549986480629E-2</c:v>
                </c:pt>
                <c:pt idx="84">
                  <c:v>-2.3085411288670945E-2</c:v>
                </c:pt>
                <c:pt idx="85">
                  <c:v>-2.0442646862389991E-2</c:v>
                </c:pt>
                <c:pt idx="86">
                  <c:v>-1.7771184744601369E-2</c:v>
                </c:pt>
                <c:pt idx="87">
                  <c:v>-1.719445006518858E-2</c:v>
                </c:pt>
                <c:pt idx="88">
                  <c:v>-1.7037492275077365E-2</c:v>
                </c:pt>
                <c:pt idx="89">
                  <c:v>-1.6545506369995182E-2</c:v>
                </c:pt>
                <c:pt idx="90">
                  <c:v>-1.6061211772039043E-2</c:v>
                </c:pt>
                <c:pt idx="91">
                  <c:v>-1.3619998807167733E-2</c:v>
                </c:pt>
                <c:pt idx="92">
                  <c:v>-1.230093284674272E-2</c:v>
                </c:pt>
                <c:pt idx="93">
                  <c:v>-1.0084685933605463E-2</c:v>
                </c:pt>
                <c:pt idx="94">
                  <c:v>-1.0033053948630377E-2</c:v>
                </c:pt>
                <c:pt idx="95">
                  <c:v>-9.4952660404409184E-3</c:v>
                </c:pt>
                <c:pt idx="96">
                  <c:v>-5.8102903854189902E-3</c:v>
                </c:pt>
                <c:pt idx="97">
                  <c:v>-5.7892676360710871E-3</c:v>
                </c:pt>
                <c:pt idx="98">
                  <c:v>-5.7892676360710871E-3</c:v>
                </c:pt>
                <c:pt idx="99">
                  <c:v>-5.358003273703984E-3</c:v>
                </c:pt>
                <c:pt idx="100">
                  <c:v>1.5487412102628152E-3</c:v>
                </c:pt>
                <c:pt idx="101">
                  <c:v>5.134573197232613E-3</c:v>
                </c:pt>
                <c:pt idx="102">
                  <c:v>5.3039004725074085E-3</c:v>
                </c:pt>
                <c:pt idx="103">
                  <c:v>5.3039004725074085E-3</c:v>
                </c:pt>
                <c:pt idx="104">
                  <c:v>5.3144816420764886E-3</c:v>
                </c:pt>
                <c:pt idx="105">
                  <c:v>5.9700766471251698E-3</c:v>
                </c:pt>
                <c:pt idx="106">
                  <c:v>9.6182538317432717E-3</c:v>
                </c:pt>
                <c:pt idx="107">
                  <c:v>9.6913899807732472E-3</c:v>
                </c:pt>
                <c:pt idx="108">
                  <c:v>1.3276339710626656E-2</c:v>
                </c:pt>
                <c:pt idx="109">
                  <c:v>1.3307133000452602E-2</c:v>
                </c:pt>
                <c:pt idx="110">
                  <c:v>1.6185139683229974E-2</c:v>
                </c:pt>
                <c:pt idx="111">
                  <c:v>1.6235474865939636E-2</c:v>
                </c:pt>
                <c:pt idx="112">
                  <c:v>1.6827973888504922E-2</c:v>
                </c:pt>
                <c:pt idx="113">
                  <c:v>1.6898089462743716E-2</c:v>
                </c:pt>
                <c:pt idx="114">
                  <c:v>1.6938138015956287E-2</c:v>
                </c:pt>
                <c:pt idx="115">
                  <c:v>1.9668920713632763E-2</c:v>
                </c:pt>
                <c:pt idx="116">
                  <c:v>2.084427526658527E-2</c:v>
                </c:pt>
                <c:pt idx="117">
                  <c:v>2.372180702303436E-2</c:v>
                </c:pt>
                <c:pt idx="118">
                  <c:v>2.4177677970695477E-2</c:v>
                </c:pt>
                <c:pt idx="119">
                  <c:v>2.6207314250097098E-2</c:v>
                </c:pt>
                <c:pt idx="120">
                  <c:v>2.6225323752414934E-2</c:v>
                </c:pt>
                <c:pt idx="121">
                  <c:v>2.6234326607336534E-2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09-4530-8333-604931334925}"/>
            </c:ext>
          </c:extLst>
        </c:ser>
        <c:ser>
          <c:idx val="8"/>
          <c:order val="8"/>
          <c:tx>
            <c:strRef>
              <c:f>'A (4)'!$W$20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(4)'!$W$21:$W$991</c:f>
              <c:numCache>
                <c:formatCode>General</c:formatCode>
                <c:ptCount val="971"/>
                <c:pt idx="2">
                  <c:v>-0.39732089999961318</c:v>
                </c:pt>
                <c:pt idx="3">
                  <c:v>-0.43051030000060564</c:v>
                </c:pt>
                <c:pt idx="4">
                  <c:v>-0.42796989999988</c:v>
                </c:pt>
                <c:pt idx="5">
                  <c:v>0.49377989999993588</c:v>
                </c:pt>
                <c:pt idx="6">
                  <c:v>0.44805009999981849</c:v>
                </c:pt>
                <c:pt idx="7">
                  <c:v>0.44632029999775114</c:v>
                </c:pt>
                <c:pt idx="10">
                  <c:v>5.2125900001556147E-2</c:v>
                </c:pt>
                <c:pt idx="42">
                  <c:v>-5.2173399999446701E-2</c:v>
                </c:pt>
                <c:pt idx="44">
                  <c:v>0.2183288000014727</c:v>
                </c:pt>
                <c:pt idx="45">
                  <c:v>6.9314899999881163E-2</c:v>
                </c:pt>
                <c:pt idx="46">
                  <c:v>7.5314900001103524E-2</c:v>
                </c:pt>
                <c:pt idx="64">
                  <c:v>-2.3236599998199381E-2</c:v>
                </c:pt>
                <c:pt idx="71">
                  <c:v>0.20769830000062939</c:v>
                </c:pt>
                <c:pt idx="78">
                  <c:v>-5.7005999995453749E-2</c:v>
                </c:pt>
                <c:pt idx="101">
                  <c:v>0.35527390000061132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E09-4530-8333-604931334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964024"/>
        <c:axId val="1"/>
      </c:scatterChart>
      <c:valAx>
        <c:axId val="418964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2818881385959"/>
              <c:y val="0.87009190316467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35603715170282E-2"/>
              <c:y val="0.38670758300227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964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266270121807529"/>
          <c:y val="0.92145141978098655"/>
          <c:w val="0.90866938072369441"/>
          <c:h val="0.981874380506062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8019169329073482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7507987220447"/>
          <c:y val="0.13872851947553438"/>
          <c:w val="0.80670926517571884"/>
          <c:h val="0.679191709932303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(4)'!$S$20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(4)'!$S$21:$S$991</c:f>
              <c:numCache>
                <c:formatCode>General</c:formatCode>
                <c:ptCount val="971"/>
                <c:pt idx="0">
                  <c:v>-1.554039999973611E-2</c:v>
                </c:pt>
                <c:pt idx="8">
                  <c:v>1.9120799999654992E-2</c:v>
                </c:pt>
                <c:pt idx="11">
                  <c:v>4.4404199994460214E-2</c:v>
                </c:pt>
                <c:pt idx="14">
                  <c:v>3.3240600001590792E-2</c:v>
                </c:pt>
                <c:pt idx="16">
                  <c:v>2.7919000000110827E-2</c:v>
                </c:pt>
                <c:pt idx="18">
                  <c:v>2.1148599997104611E-2</c:v>
                </c:pt>
                <c:pt idx="20">
                  <c:v>-5.8484000037424266E-3</c:v>
                </c:pt>
                <c:pt idx="21">
                  <c:v>-5.3039999984321184E-3</c:v>
                </c:pt>
                <c:pt idx="24">
                  <c:v>-1.5048599998408463E-2</c:v>
                </c:pt>
                <c:pt idx="26">
                  <c:v>-1.3644599996041507E-2</c:v>
                </c:pt>
                <c:pt idx="32">
                  <c:v>-1.8499999998311978E-2</c:v>
                </c:pt>
                <c:pt idx="33">
                  <c:v>-3.4513400001742411E-2</c:v>
                </c:pt>
                <c:pt idx="35">
                  <c:v>-3.156699999817647E-2</c:v>
                </c:pt>
                <c:pt idx="38">
                  <c:v>-3.5541800003557E-2</c:v>
                </c:pt>
                <c:pt idx="41">
                  <c:v>-3.8024400004360359E-2</c:v>
                </c:pt>
                <c:pt idx="43">
                  <c:v>-3.8632999996480066E-2</c:v>
                </c:pt>
                <c:pt idx="49">
                  <c:v>-4.232899999624351E-2</c:v>
                </c:pt>
                <c:pt idx="50">
                  <c:v>-3.2295799996063579E-2</c:v>
                </c:pt>
                <c:pt idx="51">
                  <c:v>-4.7372200002428144E-2</c:v>
                </c:pt>
                <c:pt idx="52">
                  <c:v>-4.7725799995532725E-2</c:v>
                </c:pt>
                <c:pt idx="53">
                  <c:v>-4.9455599997600075E-2</c:v>
                </c:pt>
                <c:pt idx="54">
                  <c:v>-5.5287199997110292E-2</c:v>
                </c:pt>
                <c:pt idx="55">
                  <c:v>-4.748719999770401E-2</c:v>
                </c:pt>
                <c:pt idx="58">
                  <c:v>-4.5030000001133885E-2</c:v>
                </c:pt>
                <c:pt idx="59">
                  <c:v>-4.4930000003660098E-2</c:v>
                </c:pt>
                <c:pt idx="62">
                  <c:v>-4.7236599995812867E-2</c:v>
                </c:pt>
                <c:pt idx="63">
                  <c:v>-4.6336599996720906E-2</c:v>
                </c:pt>
                <c:pt idx="66">
                  <c:v>-4.7530399999232031E-2</c:v>
                </c:pt>
                <c:pt idx="67">
                  <c:v>-4.4130399997811764E-2</c:v>
                </c:pt>
                <c:pt idx="68">
                  <c:v>-4.5710999998846091E-2</c:v>
                </c:pt>
                <c:pt idx="76">
                  <c:v>-3.7995200000295881E-2</c:v>
                </c:pt>
                <c:pt idx="77">
                  <c:v>-3.5495200005243532E-2</c:v>
                </c:pt>
                <c:pt idx="80">
                  <c:v>-2.3951199997100048E-2</c:v>
                </c:pt>
                <c:pt idx="81">
                  <c:v>-2.3951199997100048E-2</c:v>
                </c:pt>
                <c:pt idx="82">
                  <c:v>-2.2258400000282563E-2</c:v>
                </c:pt>
                <c:pt idx="84">
                  <c:v>-2.2517999997944571E-2</c:v>
                </c:pt>
                <c:pt idx="85">
                  <c:v>-1.4349599994602613E-2</c:v>
                </c:pt>
                <c:pt idx="86">
                  <c:v>-2.0291799999540672E-2</c:v>
                </c:pt>
                <c:pt idx="90">
                  <c:v>-1.4684399997349828E-2</c:v>
                </c:pt>
                <c:pt idx="92">
                  <c:v>-1.1256999998295214E-2</c:v>
                </c:pt>
                <c:pt idx="93">
                  <c:v>-1.1975400004303083E-2</c:v>
                </c:pt>
                <c:pt idx="96">
                  <c:v>-7.8844000017852522E-3</c:v>
                </c:pt>
                <c:pt idx="97">
                  <c:v>-5.3142000033403747E-3</c:v>
                </c:pt>
                <c:pt idx="98">
                  <c:v>-5.114200001116842E-3</c:v>
                </c:pt>
                <c:pt idx="104">
                  <c:v>3.4306000015931204E-3</c:v>
                </c:pt>
                <c:pt idx="107">
                  <c:v>9.5121999984257855E-3</c:v>
                </c:pt>
                <c:pt idx="108">
                  <c:v>1.1406800003896933E-2</c:v>
                </c:pt>
                <c:pt idx="110">
                  <c:v>1.4245400001527742E-2</c:v>
                </c:pt>
                <c:pt idx="112">
                  <c:v>1.7201800001203083E-2</c:v>
                </c:pt>
                <c:pt idx="116">
                  <c:v>1.9222599999920931E-2</c:v>
                </c:pt>
                <c:pt idx="118">
                  <c:v>2.2877800001879223E-2</c:v>
                </c:pt>
                <c:pt idx="119">
                  <c:v>2.7070000003732275E-2</c:v>
                </c:pt>
                <c:pt idx="120">
                  <c:v>2.6040200005809311E-2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D8-408D-A4B5-F2468F49EC78}"/>
            </c:ext>
          </c:extLst>
        </c:ser>
        <c:ser>
          <c:idx val="1"/>
          <c:order val="1"/>
          <c:tx>
            <c:strRef>
              <c:f>'A (4)'!$T$20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</c:numCache>
              </c:numRef>
            </c:plus>
            <c:minus>
              <c:numRef>
                <c:f>'A (4)'!$D$21:$D$991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(4)'!$T$21:$T$991</c:f>
              <c:numCache>
                <c:formatCode>General</c:formatCode>
                <c:ptCount val="971"/>
                <c:pt idx="1">
                  <c:v>2.8094699995563133E-2</c:v>
                </c:pt>
                <c:pt idx="9">
                  <c:v>-1.7663300001004245E-2</c:v>
                </c:pt>
                <c:pt idx="12">
                  <c:v>-4.2420300000230782E-2</c:v>
                </c:pt>
                <c:pt idx="13">
                  <c:v>-2.7464700004202314E-2</c:v>
                </c:pt>
                <c:pt idx="15">
                  <c:v>-2.535649999481393E-2</c:v>
                </c:pt>
                <c:pt idx="17">
                  <c:v>-2.6535299999522977E-2</c:v>
                </c:pt>
                <c:pt idx="19">
                  <c:v>-1.4416300000448246E-2</c:v>
                </c:pt>
                <c:pt idx="22">
                  <c:v>9.1417000003275461E-3</c:v>
                </c:pt>
                <c:pt idx="23">
                  <c:v>5.5327000009128824E-3</c:v>
                </c:pt>
                <c:pt idx="25">
                  <c:v>1.1886499996762723E-2</c:v>
                </c:pt>
                <c:pt idx="27">
                  <c:v>1.2101099993742537E-2</c:v>
                </c:pt>
                <c:pt idx="28">
                  <c:v>1.1171300000569317E-2</c:v>
                </c:pt>
                <c:pt idx="29">
                  <c:v>1.5171300001384225E-2</c:v>
                </c:pt>
                <c:pt idx="30">
                  <c:v>1.4829100000497419E-2</c:v>
                </c:pt>
                <c:pt idx="31">
                  <c:v>1.5264900001056958E-2</c:v>
                </c:pt>
                <c:pt idx="39">
                  <c:v>3.517890000512125E-2</c:v>
                </c:pt>
                <c:pt idx="40">
                  <c:v>3.3519299999170471E-2</c:v>
                </c:pt>
                <c:pt idx="47">
                  <c:v>3.9395699997839984E-2</c:v>
                </c:pt>
                <c:pt idx="48">
                  <c:v>3.9380700000037905E-2</c:v>
                </c:pt>
                <c:pt idx="56">
                  <c:v>4.5343500001763459E-2</c:v>
                </c:pt>
                <c:pt idx="57">
                  <c:v>4.5383500000752974E-2</c:v>
                </c:pt>
                <c:pt idx="60">
                  <c:v>4.6728299996175338E-2</c:v>
                </c:pt>
                <c:pt idx="61">
                  <c:v>4.7728300000017043E-2</c:v>
                </c:pt>
                <c:pt idx="65">
                  <c:v>4.7409300001163501E-2</c:v>
                </c:pt>
                <c:pt idx="69">
                  <c:v>4.5924099998956081E-2</c:v>
                </c:pt>
                <c:pt idx="70">
                  <c:v>5.0887700002931524E-2</c:v>
                </c:pt>
                <c:pt idx="72">
                  <c:v>4.627269999764394E-2</c:v>
                </c:pt>
                <c:pt idx="73">
                  <c:v>4.3906900005822536E-2</c:v>
                </c:pt>
                <c:pt idx="74">
                  <c:v>3.8463700002466794E-2</c:v>
                </c:pt>
                <c:pt idx="75">
                  <c:v>4.0763700002571568E-2</c:v>
                </c:pt>
                <c:pt idx="79">
                  <c:v>3.7629099999321625E-2</c:v>
                </c:pt>
                <c:pt idx="83">
                  <c:v>3.2346899999538437E-2</c:v>
                </c:pt>
                <c:pt idx="87">
                  <c:v>1.9279100000858307E-2</c:v>
                </c:pt>
                <c:pt idx="88">
                  <c:v>1.7440700001316145E-2</c:v>
                </c:pt>
                <c:pt idx="89">
                  <c:v>1.4195700001437217E-2</c:v>
                </c:pt>
                <c:pt idx="94">
                  <c:v>1.1300100006337743E-2</c:v>
                </c:pt>
                <c:pt idx="95">
                  <c:v>1.072530000237748E-2</c:v>
                </c:pt>
                <c:pt idx="99">
                  <c:v>1.1524900000949856E-2</c:v>
                </c:pt>
                <c:pt idx="100">
                  <c:v>1.3010100003157277E-2</c:v>
                </c:pt>
                <c:pt idx="102">
                  <c:v>-1.0404500004369766E-2</c:v>
                </c:pt>
                <c:pt idx="103">
                  <c:v>-3.5645000025397167E-3</c:v>
                </c:pt>
                <c:pt idx="105">
                  <c:v>7.8467999992426485E-3</c:v>
                </c:pt>
                <c:pt idx="106">
                  <c:v>-9.4735000020591542E-3</c:v>
                </c:pt>
                <c:pt idx="109">
                  <c:v>-1.1647899998934008E-2</c:v>
                </c:pt>
                <c:pt idx="111">
                  <c:v>-1.2909099998068996E-2</c:v>
                </c:pt>
                <c:pt idx="113">
                  <c:v>-1.3852500000211876E-2</c:v>
                </c:pt>
                <c:pt idx="114">
                  <c:v>-1.0812100001203362E-2</c:v>
                </c:pt>
                <c:pt idx="115">
                  <c:v>-1.1624500002653804E-2</c:v>
                </c:pt>
                <c:pt idx="117">
                  <c:v>-2.2242099999857601E-2</c:v>
                </c:pt>
                <c:pt idx="121">
                  <c:v>-2.3524699994595721E-2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D8-408D-A4B5-F2468F49EC78}"/>
            </c:ext>
          </c:extLst>
        </c:ser>
        <c:ser>
          <c:idx val="7"/>
          <c:order val="2"/>
          <c:tx>
            <c:strRef>
              <c:f>'A (4)'!$Y$1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(4)'!$X$2:$X$82</c:f>
              <c:numCache>
                <c:formatCode>General</c:formatCode>
                <c:ptCount val="81"/>
                <c:pt idx="0">
                  <c:v>-12000</c:v>
                </c:pt>
                <c:pt idx="1">
                  <c:v>-11750</c:v>
                </c:pt>
                <c:pt idx="2">
                  <c:v>-11500</c:v>
                </c:pt>
                <c:pt idx="3">
                  <c:v>-11250</c:v>
                </c:pt>
                <c:pt idx="4">
                  <c:v>-11000</c:v>
                </c:pt>
                <c:pt idx="5">
                  <c:v>-10750</c:v>
                </c:pt>
                <c:pt idx="6">
                  <c:v>-10500</c:v>
                </c:pt>
                <c:pt idx="7">
                  <c:v>-10250</c:v>
                </c:pt>
                <c:pt idx="8">
                  <c:v>-10000</c:v>
                </c:pt>
                <c:pt idx="9">
                  <c:v>-9750</c:v>
                </c:pt>
                <c:pt idx="10">
                  <c:v>-9500</c:v>
                </c:pt>
                <c:pt idx="11">
                  <c:v>-9250</c:v>
                </c:pt>
                <c:pt idx="12">
                  <c:v>-9000</c:v>
                </c:pt>
                <c:pt idx="13">
                  <c:v>-8750</c:v>
                </c:pt>
                <c:pt idx="14">
                  <c:v>-8500</c:v>
                </c:pt>
                <c:pt idx="15">
                  <c:v>-8250</c:v>
                </c:pt>
                <c:pt idx="16">
                  <c:v>-8000</c:v>
                </c:pt>
                <c:pt idx="17">
                  <c:v>-7750</c:v>
                </c:pt>
                <c:pt idx="18">
                  <c:v>-7500</c:v>
                </c:pt>
                <c:pt idx="19">
                  <c:v>-7250</c:v>
                </c:pt>
                <c:pt idx="20">
                  <c:v>-7000</c:v>
                </c:pt>
                <c:pt idx="21">
                  <c:v>-6750</c:v>
                </c:pt>
                <c:pt idx="22">
                  <c:v>-6500</c:v>
                </c:pt>
                <c:pt idx="23">
                  <c:v>-6250</c:v>
                </c:pt>
                <c:pt idx="24">
                  <c:v>-6000</c:v>
                </c:pt>
                <c:pt idx="25">
                  <c:v>-5750</c:v>
                </c:pt>
                <c:pt idx="26">
                  <c:v>-5500</c:v>
                </c:pt>
                <c:pt idx="27">
                  <c:v>-5250</c:v>
                </c:pt>
                <c:pt idx="28">
                  <c:v>-5000</c:v>
                </c:pt>
                <c:pt idx="29">
                  <c:v>-4750</c:v>
                </c:pt>
                <c:pt idx="30">
                  <c:v>-4500</c:v>
                </c:pt>
                <c:pt idx="31">
                  <c:v>-4250</c:v>
                </c:pt>
                <c:pt idx="32">
                  <c:v>-4000</c:v>
                </c:pt>
                <c:pt idx="33">
                  <c:v>-3750</c:v>
                </c:pt>
                <c:pt idx="34">
                  <c:v>-3500</c:v>
                </c:pt>
                <c:pt idx="35">
                  <c:v>-3250</c:v>
                </c:pt>
                <c:pt idx="36">
                  <c:v>-3000</c:v>
                </c:pt>
                <c:pt idx="37">
                  <c:v>-2750</c:v>
                </c:pt>
                <c:pt idx="38">
                  <c:v>-2500</c:v>
                </c:pt>
                <c:pt idx="39">
                  <c:v>-2250</c:v>
                </c:pt>
                <c:pt idx="40">
                  <c:v>-2000</c:v>
                </c:pt>
                <c:pt idx="41">
                  <c:v>-1750</c:v>
                </c:pt>
                <c:pt idx="42">
                  <c:v>-1500</c:v>
                </c:pt>
                <c:pt idx="43">
                  <c:v>-1250</c:v>
                </c:pt>
                <c:pt idx="44">
                  <c:v>-1000</c:v>
                </c:pt>
                <c:pt idx="45">
                  <c:v>-750</c:v>
                </c:pt>
                <c:pt idx="46">
                  <c:v>-500</c:v>
                </c:pt>
                <c:pt idx="47">
                  <c:v>-250</c:v>
                </c:pt>
                <c:pt idx="48">
                  <c:v>0</c:v>
                </c:pt>
                <c:pt idx="49">
                  <c:v>250</c:v>
                </c:pt>
                <c:pt idx="50">
                  <c:v>500</c:v>
                </c:pt>
                <c:pt idx="51">
                  <c:v>750</c:v>
                </c:pt>
                <c:pt idx="52">
                  <c:v>1000</c:v>
                </c:pt>
                <c:pt idx="53">
                  <c:v>1250</c:v>
                </c:pt>
                <c:pt idx="54">
                  <c:v>1500</c:v>
                </c:pt>
                <c:pt idx="55">
                  <c:v>1750</c:v>
                </c:pt>
                <c:pt idx="56">
                  <c:v>2000</c:v>
                </c:pt>
                <c:pt idx="57">
                  <c:v>2250</c:v>
                </c:pt>
                <c:pt idx="58">
                  <c:v>2500</c:v>
                </c:pt>
                <c:pt idx="59">
                  <c:v>2750</c:v>
                </c:pt>
                <c:pt idx="60">
                  <c:v>3000</c:v>
                </c:pt>
                <c:pt idx="61">
                  <c:v>3250</c:v>
                </c:pt>
                <c:pt idx="62">
                  <c:v>3500</c:v>
                </c:pt>
                <c:pt idx="63">
                  <c:v>3750</c:v>
                </c:pt>
                <c:pt idx="64">
                  <c:v>4000</c:v>
                </c:pt>
                <c:pt idx="65">
                  <c:v>4250</c:v>
                </c:pt>
                <c:pt idx="66">
                  <c:v>4500</c:v>
                </c:pt>
                <c:pt idx="67">
                  <c:v>4750</c:v>
                </c:pt>
                <c:pt idx="68">
                  <c:v>5000</c:v>
                </c:pt>
                <c:pt idx="69">
                  <c:v>5250</c:v>
                </c:pt>
                <c:pt idx="70">
                  <c:v>5500</c:v>
                </c:pt>
                <c:pt idx="71">
                  <c:v>5750</c:v>
                </c:pt>
                <c:pt idx="72">
                  <c:v>6000</c:v>
                </c:pt>
                <c:pt idx="73">
                  <c:v>6250</c:v>
                </c:pt>
                <c:pt idx="74">
                  <c:v>6500</c:v>
                </c:pt>
                <c:pt idx="75">
                  <c:v>6750</c:v>
                </c:pt>
                <c:pt idx="76">
                  <c:v>7000</c:v>
                </c:pt>
                <c:pt idx="77">
                  <c:v>7250</c:v>
                </c:pt>
                <c:pt idx="78">
                  <c:v>7500</c:v>
                </c:pt>
                <c:pt idx="79">
                  <c:v>7750</c:v>
                </c:pt>
                <c:pt idx="80">
                  <c:v>8000</c:v>
                </c:pt>
              </c:numCache>
            </c:numRef>
          </c:xVal>
          <c:yVal>
            <c:numRef>
              <c:f>'A (4)'!$Y$2:$Y$82</c:f>
              <c:numCache>
                <c:formatCode>General</c:formatCode>
                <c:ptCount val="81"/>
                <c:pt idx="0">
                  <c:v>-4.4676841191188837E-2</c:v>
                </c:pt>
                <c:pt idx="1">
                  <c:v>-4.5770162599271039E-2</c:v>
                </c:pt>
                <c:pt idx="2">
                  <c:v>-4.627544852372581E-2</c:v>
                </c:pt>
                <c:pt idx="3">
                  <c:v>-4.6186355952034866E-2</c:v>
                </c:pt>
                <c:pt idx="4">
                  <c:v>-4.5504003291163789E-2</c:v>
                </c:pt>
                <c:pt idx="5">
                  <c:v>-4.4236956327849013E-2</c:v>
                </c:pt>
                <c:pt idx="6">
                  <c:v>-4.2401120699593155E-2</c:v>
                </c:pt>
                <c:pt idx="7">
                  <c:v>-4.0019542226214233E-2</c:v>
                </c:pt>
                <c:pt idx="8">
                  <c:v>-3.7122117608449051E-2</c:v>
                </c:pt>
                <c:pt idx="9">
                  <c:v>-3.3745219125302026E-2</c:v>
                </c:pt>
                <c:pt idx="10">
                  <c:v>-2.9931238041431323E-2</c:v>
                </c:pt>
                <c:pt idx="11">
                  <c:v>-2.5728052456322155E-2</c:v>
                </c:pt>
                <c:pt idx="12">
                  <c:v>-2.1188426275503509E-2</c:v>
                </c:pt>
                <c:pt idx="13">
                  <c:v>-1.6369346848710761E-2</c:v>
                </c:pt>
                <c:pt idx="14">
                  <c:v>-1.1331309589830215E-2</c:v>
                </c:pt>
                <c:pt idx="15">
                  <c:v>-6.1375585590148869E-3</c:v>
                </c:pt>
                <c:pt idx="16">
                  <c:v>-8.5329254018281326E-4</c:v>
                </c:pt>
                <c:pt idx="17">
                  <c:v>4.45515341974462E-3</c:v>
                </c:pt>
                <c:pt idx="18">
                  <c:v>9.7211407354696952E-3</c:v>
                </c:pt>
                <c:pt idx="19">
                  <c:v>1.4878563818357936E-2</c:v>
                </c:pt>
                <c:pt idx="20">
                  <c:v>1.9862679920603369E-2</c:v>
                </c:pt>
                <c:pt idx="21">
                  <c:v>2.461092187122596E-2</c:v>
                </c:pt>
                <c:pt idx="22">
                  <c:v>2.9063683501371583E-2</c:v>
                </c:pt>
                <c:pt idx="23">
                  <c:v>3.3165067899224458E-2</c:v>
                </c:pt>
                <c:pt idx="24">
                  <c:v>3.686358910145409E-2</c:v>
                </c:pt>
                <c:pt idx="25">
                  <c:v>4.0112818412643678E-2</c:v>
                </c:pt>
                <c:pt idx="26">
                  <c:v>4.2871967239250047E-2</c:v>
                </c:pt>
                <c:pt idx="27">
                  <c:v>4.5106399121597633E-2</c:v>
                </c:pt>
                <c:pt idx="28">
                  <c:v>4.6788064536208644E-2</c:v>
                </c:pt>
                <c:pt idx="29">
                  <c:v>4.7895853010259282E-2</c:v>
                </c:pt>
                <c:pt idx="30">
                  <c:v>4.8415858127959087E-2</c:v>
                </c:pt>
                <c:pt idx="31">
                  <c:v>4.8341552102145392E-2</c:v>
                </c:pt>
                <c:pt idx="32">
                  <c:v>4.7673867719640668E-2</c:v>
                </c:pt>
                <c:pt idx="33">
                  <c:v>4.6421186631687358E-2</c:v>
                </c:pt>
                <c:pt idx="34">
                  <c:v>4.4599234136453808E-2</c:v>
                </c:pt>
                <c:pt idx="35">
                  <c:v>4.2230881774439531E-2</c:v>
                </c:pt>
                <c:pt idx="36">
                  <c:v>3.9345860214861528E-2</c:v>
                </c:pt>
                <c:pt idx="37">
                  <c:v>3.5980386037248908E-2</c:v>
                </c:pt>
                <c:pt idx="38">
                  <c:v>3.2176707093373148E-2</c:v>
                </c:pt>
                <c:pt idx="39">
                  <c:v>2.7982572156728384E-2</c:v>
                </c:pt>
                <c:pt idx="40">
                  <c:v>2.3450631517217796E-2</c:v>
                </c:pt>
                <c:pt idx="41">
                  <c:v>1.8637776045568866E-2</c:v>
                </c:pt>
                <c:pt idx="42">
                  <c:v>1.3604423024408929E-2</c:v>
                </c:pt>
                <c:pt idx="43">
                  <c:v>8.4137577111873078E-3</c:v>
                </c:pt>
                <c:pt idx="44">
                  <c:v>3.1309401538423222E-3</c:v>
                </c:pt>
                <c:pt idx="45">
                  <c:v>-2.177712783695481E-3</c:v>
                </c:pt>
                <c:pt idx="46">
                  <c:v>-7.4455599178736348E-3</c:v>
                </c:pt>
                <c:pt idx="47">
                  <c:v>-1.2606472313173916E-2</c:v>
                </c:pt>
                <c:pt idx="48">
                  <c:v>-1.7595663419358407E-2</c:v>
                </c:pt>
                <c:pt idx="49">
                  <c:v>-2.2350502357332623E-2</c:v>
                </c:pt>
                <c:pt idx="50">
                  <c:v>-2.6811300144193317E-2</c:v>
                </c:pt>
                <c:pt idx="51">
                  <c:v>-3.0922058987731729E-2</c:v>
                </c:pt>
                <c:pt idx="52">
                  <c:v>-3.4631175244263609E-2</c:v>
                </c:pt>
                <c:pt idx="53">
                  <c:v>-3.7892087215335997E-2</c:v>
                </c:pt>
                <c:pt idx="54">
                  <c:v>-4.0663859651315963E-2</c:v>
                </c:pt>
                <c:pt idx="55">
                  <c:v>-4.2911697624404478E-2</c:v>
                </c:pt>
                <c:pt idx="56">
                  <c:v>-4.460738332026646E-2</c:v>
                </c:pt>
                <c:pt idx="57">
                  <c:v>-4.5729630265094925E-2</c:v>
                </c:pt>
                <c:pt idx="58">
                  <c:v>-4.6264350541385869E-2</c:v>
                </c:pt>
                <c:pt idx="59">
                  <c:v>-4.6204831637980455E-2</c:v>
                </c:pt>
                <c:pt idx="60">
                  <c:v>-4.555182071432072E-2</c:v>
                </c:pt>
                <c:pt idx="61">
                  <c:v>-4.4313515221122937E-2</c:v>
                </c:pt>
                <c:pt idx="62">
                  <c:v>-4.2505459995210548E-2</c:v>
                </c:pt>
                <c:pt idx="63">
                  <c:v>-4.0150352120307181E-2</c:v>
                </c:pt>
                <c:pt idx="64">
                  <c:v>-3.7277756003433596E-2</c:v>
                </c:pt>
                <c:pt idx="65">
                  <c:v>-3.3923732243643631E-2</c:v>
                </c:pt>
                <c:pt idx="66">
                  <c:v>-3.0130384952026409E-2</c:v>
                </c:pt>
                <c:pt idx="67">
                  <c:v>-2.5945333205608295E-2</c:v>
                </c:pt>
                <c:pt idx="68">
                  <c:v>-2.1421113270159747E-2</c:v>
                </c:pt>
                <c:pt idx="69">
                  <c:v>-1.6614519095991213E-2</c:v>
                </c:pt>
                <c:pt idx="70">
                  <c:v>-1.1585889365701039E-2</c:v>
                </c:pt>
                <c:pt idx="71">
                  <c:v>-6.3983500437884751E-3</c:v>
                </c:pt>
                <c:pt idx="72">
                  <c:v>-1.1170219366435248E-3</c:v>
                </c:pt>
                <c:pt idx="73">
                  <c:v>4.1917967893382764E-3</c:v>
                </c:pt>
                <c:pt idx="74">
                  <c:v>9.4614628694102022E-3</c:v>
                </c:pt>
                <c:pt idx="75">
                  <c:v>1.4625824534256296E-2</c:v>
                </c:pt>
                <c:pt idx="76">
                  <c:v>1.9620051933877388E-2</c:v>
                </c:pt>
                <c:pt idx="77">
                  <c:v>2.4381450967009579E-2</c:v>
                </c:pt>
                <c:pt idx="78">
                  <c:v>2.8850250299819812E-2</c:v>
                </c:pt>
                <c:pt idx="79">
                  <c:v>3.2970351694186079E-2</c:v>
                </c:pt>
                <c:pt idx="80">
                  <c:v>3.6690034226456503E-2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D8-408D-A4B5-F2468F49EC78}"/>
            </c:ext>
          </c:extLst>
        </c:ser>
        <c:ser>
          <c:idx val="8"/>
          <c:order val="3"/>
          <c:tx>
            <c:strRef>
              <c:f>'A (4)'!$W$20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(4)'!$W$21:$W$991</c:f>
              <c:numCache>
                <c:formatCode>General</c:formatCode>
                <c:ptCount val="971"/>
                <c:pt idx="2">
                  <c:v>-0.39732089999961318</c:v>
                </c:pt>
                <c:pt idx="3">
                  <c:v>-0.43051030000060564</c:v>
                </c:pt>
                <c:pt idx="4">
                  <c:v>-0.42796989999988</c:v>
                </c:pt>
                <c:pt idx="5">
                  <c:v>0.49377989999993588</c:v>
                </c:pt>
                <c:pt idx="6">
                  <c:v>0.44805009999981849</c:v>
                </c:pt>
                <c:pt idx="7">
                  <c:v>0.44632029999775114</c:v>
                </c:pt>
                <c:pt idx="10">
                  <c:v>5.2125900001556147E-2</c:v>
                </c:pt>
                <c:pt idx="42">
                  <c:v>-5.2173399999446701E-2</c:v>
                </c:pt>
                <c:pt idx="44">
                  <c:v>0.2183288000014727</c:v>
                </c:pt>
                <c:pt idx="45">
                  <c:v>6.9314899999881163E-2</c:v>
                </c:pt>
                <c:pt idx="46">
                  <c:v>7.5314900001103524E-2</c:v>
                </c:pt>
                <c:pt idx="64">
                  <c:v>-2.3236599998199381E-2</c:v>
                </c:pt>
                <c:pt idx="71">
                  <c:v>0.20769830000062939</c:v>
                </c:pt>
                <c:pt idx="78">
                  <c:v>-5.7005999995453749E-2</c:v>
                </c:pt>
                <c:pt idx="101">
                  <c:v>0.35527390000061132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D8-408D-A4B5-F2468F49EC78}"/>
            </c:ext>
          </c:extLst>
        </c:ser>
        <c:ser>
          <c:idx val="2"/>
          <c:order val="4"/>
          <c:tx>
            <c:strRef>
              <c:f>'A (4)'!$Z$1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(4)'!$X$2:$X$82</c:f>
              <c:numCache>
                <c:formatCode>General</c:formatCode>
                <c:ptCount val="81"/>
                <c:pt idx="0">
                  <c:v>-12000</c:v>
                </c:pt>
                <c:pt idx="1">
                  <c:v>-11750</c:v>
                </c:pt>
                <c:pt idx="2">
                  <c:v>-11500</c:v>
                </c:pt>
                <c:pt idx="3">
                  <c:v>-11250</c:v>
                </c:pt>
                <c:pt idx="4">
                  <c:v>-11000</c:v>
                </c:pt>
                <c:pt idx="5">
                  <c:v>-10750</c:v>
                </c:pt>
                <c:pt idx="6">
                  <c:v>-10500</c:v>
                </c:pt>
                <c:pt idx="7">
                  <c:v>-10250</c:v>
                </c:pt>
                <c:pt idx="8">
                  <c:v>-10000</c:v>
                </c:pt>
                <c:pt idx="9">
                  <c:v>-9750</c:v>
                </c:pt>
                <c:pt idx="10">
                  <c:v>-9500</c:v>
                </c:pt>
                <c:pt idx="11">
                  <c:v>-9250</c:v>
                </c:pt>
                <c:pt idx="12">
                  <c:v>-9000</c:v>
                </c:pt>
                <c:pt idx="13">
                  <c:v>-8750</c:v>
                </c:pt>
                <c:pt idx="14">
                  <c:v>-8500</c:v>
                </c:pt>
                <c:pt idx="15">
                  <c:v>-8250</c:v>
                </c:pt>
                <c:pt idx="16">
                  <c:v>-8000</c:v>
                </c:pt>
                <c:pt idx="17">
                  <c:v>-7750</c:v>
                </c:pt>
                <c:pt idx="18">
                  <c:v>-7500</c:v>
                </c:pt>
                <c:pt idx="19">
                  <c:v>-7250</c:v>
                </c:pt>
                <c:pt idx="20">
                  <c:v>-7000</c:v>
                </c:pt>
                <c:pt idx="21">
                  <c:v>-6750</c:v>
                </c:pt>
                <c:pt idx="22">
                  <c:v>-6500</c:v>
                </c:pt>
                <c:pt idx="23">
                  <c:v>-6250</c:v>
                </c:pt>
                <c:pt idx="24">
                  <c:v>-6000</c:v>
                </c:pt>
                <c:pt idx="25">
                  <c:v>-5750</c:v>
                </c:pt>
                <c:pt idx="26">
                  <c:v>-5500</c:v>
                </c:pt>
                <c:pt idx="27">
                  <c:v>-5250</c:v>
                </c:pt>
                <c:pt idx="28">
                  <c:v>-5000</c:v>
                </c:pt>
                <c:pt idx="29">
                  <c:v>-4750</c:v>
                </c:pt>
                <c:pt idx="30">
                  <c:v>-4500</c:v>
                </c:pt>
                <c:pt idx="31">
                  <c:v>-4250</c:v>
                </c:pt>
                <c:pt idx="32">
                  <c:v>-4000</c:v>
                </c:pt>
                <c:pt idx="33">
                  <c:v>-3750</c:v>
                </c:pt>
                <c:pt idx="34">
                  <c:v>-3500</c:v>
                </c:pt>
                <c:pt idx="35">
                  <c:v>-3250</c:v>
                </c:pt>
                <c:pt idx="36">
                  <c:v>-3000</c:v>
                </c:pt>
                <c:pt idx="37">
                  <c:v>-2750</c:v>
                </c:pt>
                <c:pt idx="38">
                  <c:v>-2500</c:v>
                </c:pt>
                <c:pt idx="39">
                  <c:v>-2250</c:v>
                </c:pt>
                <c:pt idx="40">
                  <c:v>-2000</c:v>
                </c:pt>
                <c:pt idx="41">
                  <c:v>-1750</c:v>
                </c:pt>
                <c:pt idx="42">
                  <c:v>-1500</c:v>
                </c:pt>
                <c:pt idx="43">
                  <c:v>-1250</c:v>
                </c:pt>
                <c:pt idx="44">
                  <c:v>-1000</c:v>
                </c:pt>
                <c:pt idx="45">
                  <c:v>-750</c:v>
                </c:pt>
                <c:pt idx="46">
                  <c:v>-500</c:v>
                </c:pt>
                <c:pt idx="47">
                  <c:v>-250</c:v>
                </c:pt>
                <c:pt idx="48">
                  <c:v>0</c:v>
                </c:pt>
                <c:pt idx="49">
                  <c:v>250</c:v>
                </c:pt>
                <c:pt idx="50">
                  <c:v>500</c:v>
                </c:pt>
                <c:pt idx="51">
                  <c:v>750</c:v>
                </c:pt>
                <c:pt idx="52">
                  <c:v>1000</c:v>
                </c:pt>
                <c:pt idx="53">
                  <c:v>1250</c:v>
                </c:pt>
                <c:pt idx="54">
                  <c:v>1500</c:v>
                </c:pt>
                <c:pt idx="55">
                  <c:v>1750</c:v>
                </c:pt>
                <c:pt idx="56">
                  <c:v>2000</c:v>
                </c:pt>
                <c:pt idx="57">
                  <c:v>2250</c:v>
                </c:pt>
                <c:pt idx="58">
                  <c:v>2500</c:v>
                </c:pt>
                <c:pt idx="59">
                  <c:v>2750</c:v>
                </c:pt>
                <c:pt idx="60">
                  <c:v>3000</c:v>
                </c:pt>
                <c:pt idx="61">
                  <c:v>3250</c:v>
                </c:pt>
                <c:pt idx="62">
                  <c:v>3500</c:v>
                </c:pt>
                <c:pt idx="63">
                  <c:v>3750</c:v>
                </c:pt>
                <c:pt idx="64">
                  <c:v>4000</c:v>
                </c:pt>
                <c:pt idx="65">
                  <c:v>4250</c:v>
                </c:pt>
                <c:pt idx="66">
                  <c:v>4500</c:v>
                </c:pt>
                <c:pt idx="67">
                  <c:v>4750</c:v>
                </c:pt>
                <c:pt idx="68">
                  <c:v>5000</c:v>
                </c:pt>
                <c:pt idx="69">
                  <c:v>5250</c:v>
                </c:pt>
                <c:pt idx="70">
                  <c:v>5500</c:v>
                </c:pt>
                <c:pt idx="71">
                  <c:v>5750</c:v>
                </c:pt>
                <c:pt idx="72">
                  <c:v>6000</c:v>
                </c:pt>
                <c:pt idx="73">
                  <c:v>6250</c:v>
                </c:pt>
                <c:pt idx="74">
                  <c:v>6500</c:v>
                </c:pt>
                <c:pt idx="75">
                  <c:v>6750</c:v>
                </c:pt>
                <c:pt idx="76">
                  <c:v>7000</c:v>
                </c:pt>
                <c:pt idx="77">
                  <c:v>7250</c:v>
                </c:pt>
                <c:pt idx="78">
                  <c:v>7500</c:v>
                </c:pt>
                <c:pt idx="79">
                  <c:v>7750</c:v>
                </c:pt>
                <c:pt idx="80">
                  <c:v>8000</c:v>
                </c:pt>
              </c:numCache>
            </c:numRef>
          </c:xVal>
          <c:yVal>
            <c:numRef>
              <c:f>'A (4)'!$Z$2:$Z$82</c:f>
              <c:numCache>
                <c:formatCode>General</c:formatCode>
                <c:ptCount val="81"/>
                <c:pt idx="0">
                  <c:v>4.2890643165389465E-2</c:v>
                </c:pt>
                <c:pt idx="1">
                  <c:v>4.4605601181989522E-2</c:v>
                </c:pt>
                <c:pt idx="2">
                  <c:v>4.5761191976286877E-2</c:v>
                </c:pt>
                <c:pt idx="3">
                  <c:v>4.6342552011032032E-2</c:v>
                </c:pt>
                <c:pt idx="4">
                  <c:v>4.6342203668218306E-2</c:v>
                </c:pt>
                <c:pt idx="5">
                  <c:v>4.5760151428329968E-2</c:v>
                </c:pt>
                <c:pt idx="6">
                  <c:v>4.4603881812713006E-2</c:v>
                </c:pt>
                <c:pt idx="7">
                  <c:v>4.2888267089809674E-2</c:v>
                </c:pt>
                <c:pt idx="8">
                  <c:v>4.0635373983814609E-2</c:v>
                </c:pt>
                <c:pt idx="9">
                  <c:v>3.7874179846196315E-2</c:v>
                </c:pt>
                <c:pt idx="10">
                  <c:v>3.4640199940766239E-2</c:v>
                </c:pt>
                <c:pt idx="11">
                  <c:v>3.0975030636261183E-2</c:v>
                </c:pt>
                <c:pt idx="12">
                  <c:v>2.6925814382025747E-2</c:v>
                </c:pt>
                <c:pt idx="13">
                  <c:v>2.2544633348429443E-2</c:v>
                </c:pt>
                <c:pt idx="14">
                  <c:v>1.7887839531188224E-2</c:v>
                </c:pt>
                <c:pt idx="15">
                  <c:v>1.3015329935978646E-2</c:v>
                </c:pt>
                <c:pt idx="16">
                  <c:v>7.9897761661262452E-3</c:v>
                </c:pt>
                <c:pt idx="17">
                  <c:v>2.8758183226306137E-3</c:v>
                </c:pt>
                <c:pt idx="18">
                  <c:v>-2.2607664151864815E-3</c:v>
                </c:pt>
                <c:pt idx="19">
                  <c:v>-7.3539098344571931E-3</c:v>
                </c:pt>
                <c:pt idx="20">
                  <c:v>-1.2338102476900191E-2</c:v>
                </c:pt>
                <c:pt idx="21">
                  <c:v>-1.7149236240092749E-2</c:v>
                </c:pt>
                <c:pt idx="22">
                  <c:v>-2.1725428954105484E-2</c:v>
                </c:pt>
                <c:pt idx="23">
                  <c:v>-2.6007820327560851E-2</c:v>
                </c:pt>
                <c:pt idx="24">
                  <c:v>-2.994132902543057E-2</c:v>
                </c:pt>
                <c:pt idx="25">
                  <c:v>-3.347536114082262E-2</c:v>
                </c:pt>
                <c:pt idx="26">
                  <c:v>-3.6564460948191879E-2</c:v>
                </c:pt>
                <c:pt idx="27">
                  <c:v>-3.9168895567802023E-2</c:v>
                </c:pt>
                <c:pt idx="28">
                  <c:v>-4.1255166021317922E-2</c:v>
                </c:pt>
                <c:pt idx="29">
                  <c:v>-4.27964381051864E-2</c:v>
                </c:pt>
                <c:pt idx="30">
                  <c:v>-4.3772887539789418E-2</c:v>
                </c:pt>
                <c:pt idx="31">
                  <c:v>-4.417195495496317E-2</c:v>
                </c:pt>
                <c:pt idx="32">
                  <c:v>-4.398850743218688E-2</c:v>
                </c:pt>
                <c:pt idx="33">
                  <c:v>-4.3224904525639728E-2</c:v>
                </c:pt>
                <c:pt idx="34">
                  <c:v>-4.189096791294436E-2</c:v>
                </c:pt>
                <c:pt idx="35">
                  <c:v>-4.0003855065957682E-2</c:v>
                </c:pt>
                <c:pt idx="36">
                  <c:v>-3.7587838566491179E-2</c:v>
                </c:pt>
                <c:pt idx="37">
                  <c:v>-3.4673993905464669E-2</c:v>
                </c:pt>
                <c:pt idx="38">
                  <c:v>-3.1299799781109507E-2</c:v>
                </c:pt>
                <c:pt idx="39">
                  <c:v>-2.7508656037299368E-2</c:v>
                </c:pt>
                <c:pt idx="40">
                  <c:v>-2.3349325442422835E-2</c:v>
                </c:pt>
                <c:pt idx="41">
                  <c:v>-1.887530648879655E-2</c:v>
                </c:pt>
                <c:pt idx="42">
                  <c:v>-1.4144145279851179E-2</c:v>
                </c:pt>
                <c:pt idx="43">
                  <c:v>-9.216695355792769E-3</c:v>
                </c:pt>
                <c:pt idx="44">
                  <c:v>-4.1563349780722311E-3</c:v>
                </c:pt>
                <c:pt idx="45">
                  <c:v>9.7184805982741438E-4</c:v>
                </c:pt>
                <c:pt idx="46">
                  <c:v>6.1018936100907129E-3</c:v>
                </c:pt>
                <c:pt idx="47">
                  <c:v>1.1167817568738804E-2</c:v>
                </c:pt>
                <c:pt idx="48">
                  <c:v>1.6104460581929443E-2</c:v>
                </c:pt>
                <c:pt idx="49">
                  <c:v>2.0848326144086351E-2</c:v>
                </c:pt>
                <c:pt idx="50">
                  <c:v>2.5338397308001522E-2</c:v>
                </c:pt>
                <c:pt idx="51">
                  <c:v>2.9516921502153032E-2</c:v>
                </c:pt>
                <c:pt idx="52">
                  <c:v>3.3330153360694996E-2</c:v>
                </c:pt>
                <c:pt idx="53">
                  <c:v>3.6729046011629032E-2</c:v>
                </c:pt>
                <c:pt idx="54">
                  <c:v>3.9669881931612541E-2</c:v>
                </c:pt>
                <c:pt idx="55">
                  <c:v>4.2114835253169759E-2</c:v>
                </c:pt>
                <c:pt idx="56">
                  <c:v>4.403245829175044E-2</c:v>
                </c:pt>
                <c:pt idx="57">
                  <c:v>4.53980860347869E-2</c:v>
                </c:pt>
                <c:pt idx="58">
                  <c:v>4.6194153390096235E-2</c:v>
                </c:pt>
                <c:pt idx="59">
                  <c:v>4.6410421113088456E-2</c:v>
                </c:pt>
                <c:pt idx="60">
                  <c:v>4.6044107506840723E-2</c:v>
                </c:pt>
                <c:pt idx="61">
                  <c:v>4.509992420107381E-2</c:v>
                </c:pt>
                <c:pt idx="62">
                  <c:v>4.359001554983144E-2</c:v>
                </c:pt>
                <c:pt idx="63">
                  <c:v>4.1533802427346792E-2</c:v>
                </c:pt>
                <c:pt idx="64">
                  <c:v>3.8957732431238137E-2</c:v>
                </c:pt>
                <c:pt idx="65">
                  <c:v>3.589493970599103E-2</c:v>
                </c:pt>
                <c:pt idx="66">
                  <c:v>3.238481876217434E-2</c:v>
                </c:pt>
                <c:pt idx="67">
                  <c:v>2.8472517773048055E-2</c:v>
                </c:pt>
                <c:pt idx="68">
                  <c:v>2.4208357865926552E-2</c:v>
                </c:pt>
                <c:pt idx="69">
                  <c:v>1.9647185877536132E-2</c:v>
                </c:pt>
                <c:pt idx="70">
                  <c:v>1.4847668898412112E-2</c:v>
                </c:pt>
                <c:pt idx="71">
                  <c:v>9.8715396801052988E-3</c:v>
                </c:pt>
                <c:pt idx="72">
                  <c:v>4.782802610985311E-3</c:v>
                </c:pt>
                <c:pt idx="73">
                  <c:v>-3.5308952639451392E-4</c:v>
                </c:pt>
                <c:pt idx="74">
                  <c:v>-5.4700774275900903E-3</c:v>
                </c:pt>
                <c:pt idx="75">
                  <c:v>-1.0502344939816201E-2</c:v>
                </c:pt>
                <c:pt idx="76">
                  <c:v>-1.5385165608010684E-2</c:v>
                </c:pt>
                <c:pt idx="77">
                  <c:v>-2.0055735204896469E-2</c:v>
                </c:pt>
                <c:pt idx="78">
                  <c:v>-2.4453979536803776E-2</c:v>
                </c:pt>
                <c:pt idx="79">
                  <c:v>-2.8523327135023892E-2</c:v>
                </c:pt>
                <c:pt idx="80">
                  <c:v>-3.2211436894119004E-2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D8-408D-A4B5-F2468F49E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955496"/>
        <c:axId val="1"/>
      </c:scatterChart>
      <c:valAx>
        <c:axId val="418955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6421725239612"/>
              <c:y val="0.872833583663313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18210862619806E-2"/>
              <c:y val="0.390174017265182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955496"/>
        <c:crosses val="autoZero"/>
        <c:crossBetween val="midCat"/>
        <c:maj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996805111821087"/>
          <c:y val="0.92485670505059692"/>
          <c:w val="0.56230031948881787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8118089305822417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510957920526"/>
          <c:y val="0.14121037463976946"/>
          <c:w val="0.80701880080430244"/>
          <c:h val="0.677233429394812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(4)'!$S$20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(4)'!$S$21:$S$991</c:f>
              <c:numCache>
                <c:formatCode>General</c:formatCode>
                <c:ptCount val="971"/>
                <c:pt idx="0">
                  <c:v>-1.554039999973611E-2</c:v>
                </c:pt>
                <c:pt idx="8">
                  <c:v>1.9120799999654992E-2</c:v>
                </c:pt>
                <c:pt idx="11">
                  <c:v>4.4404199994460214E-2</c:v>
                </c:pt>
                <c:pt idx="14">
                  <c:v>3.3240600001590792E-2</c:v>
                </c:pt>
                <c:pt idx="16">
                  <c:v>2.7919000000110827E-2</c:v>
                </c:pt>
                <c:pt idx="18">
                  <c:v>2.1148599997104611E-2</c:v>
                </c:pt>
                <c:pt idx="20">
                  <c:v>-5.8484000037424266E-3</c:v>
                </c:pt>
                <c:pt idx="21">
                  <c:v>-5.3039999984321184E-3</c:v>
                </c:pt>
                <c:pt idx="24">
                  <c:v>-1.5048599998408463E-2</c:v>
                </c:pt>
                <c:pt idx="26">
                  <c:v>-1.3644599996041507E-2</c:v>
                </c:pt>
                <c:pt idx="32">
                  <c:v>-1.8499999998311978E-2</c:v>
                </c:pt>
                <c:pt idx="33">
                  <c:v>-3.4513400001742411E-2</c:v>
                </c:pt>
                <c:pt idx="35">
                  <c:v>-3.156699999817647E-2</c:v>
                </c:pt>
                <c:pt idx="38">
                  <c:v>-3.5541800003557E-2</c:v>
                </c:pt>
                <c:pt idx="41">
                  <c:v>-3.8024400004360359E-2</c:v>
                </c:pt>
                <c:pt idx="43">
                  <c:v>-3.8632999996480066E-2</c:v>
                </c:pt>
                <c:pt idx="49">
                  <c:v>-4.232899999624351E-2</c:v>
                </c:pt>
                <c:pt idx="50">
                  <c:v>-3.2295799996063579E-2</c:v>
                </c:pt>
                <c:pt idx="51">
                  <c:v>-4.7372200002428144E-2</c:v>
                </c:pt>
                <c:pt idx="52">
                  <c:v>-4.7725799995532725E-2</c:v>
                </c:pt>
                <c:pt idx="53">
                  <c:v>-4.9455599997600075E-2</c:v>
                </c:pt>
                <c:pt idx="54">
                  <c:v>-5.5287199997110292E-2</c:v>
                </c:pt>
                <c:pt idx="55">
                  <c:v>-4.748719999770401E-2</c:v>
                </c:pt>
                <c:pt idx="58">
                  <c:v>-4.5030000001133885E-2</c:v>
                </c:pt>
                <c:pt idx="59">
                  <c:v>-4.4930000003660098E-2</c:v>
                </c:pt>
                <c:pt idx="62">
                  <c:v>-4.7236599995812867E-2</c:v>
                </c:pt>
                <c:pt idx="63">
                  <c:v>-4.6336599996720906E-2</c:v>
                </c:pt>
                <c:pt idx="66">
                  <c:v>-4.7530399999232031E-2</c:v>
                </c:pt>
                <c:pt idx="67">
                  <c:v>-4.4130399997811764E-2</c:v>
                </c:pt>
                <c:pt idx="68">
                  <c:v>-4.5710999998846091E-2</c:v>
                </c:pt>
                <c:pt idx="76">
                  <c:v>-3.7995200000295881E-2</c:v>
                </c:pt>
                <c:pt idx="77">
                  <c:v>-3.5495200005243532E-2</c:v>
                </c:pt>
                <c:pt idx="80">
                  <c:v>-2.3951199997100048E-2</c:v>
                </c:pt>
                <c:pt idx="81">
                  <c:v>-2.3951199997100048E-2</c:v>
                </c:pt>
                <c:pt idx="82">
                  <c:v>-2.2258400000282563E-2</c:v>
                </c:pt>
                <c:pt idx="84">
                  <c:v>-2.2517999997944571E-2</c:v>
                </c:pt>
                <c:pt idx="85">
                  <c:v>-1.4349599994602613E-2</c:v>
                </c:pt>
                <c:pt idx="86">
                  <c:v>-2.0291799999540672E-2</c:v>
                </c:pt>
                <c:pt idx="90">
                  <c:v>-1.4684399997349828E-2</c:v>
                </c:pt>
                <c:pt idx="92">
                  <c:v>-1.1256999998295214E-2</c:v>
                </c:pt>
                <c:pt idx="93">
                  <c:v>-1.1975400004303083E-2</c:v>
                </c:pt>
                <c:pt idx="96">
                  <c:v>-7.8844000017852522E-3</c:v>
                </c:pt>
                <c:pt idx="97">
                  <c:v>-5.3142000033403747E-3</c:v>
                </c:pt>
                <c:pt idx="98">
                  <c:v>-5.114200001116842E-3</c:v>
                </c:pt>
                <c:pt idx="104">
                  <c:v>3.4306000015931204E-3</c:v>
                </c:pt>
                <c:pt idx="107">
                  <c:v>9.5121999984257855E-3</c:v>
                </c:pt>
                <c:pt idx="108">
                  <c:v>1.1406800003896933E-2</c:v>
                </c:pt>
                <c:pt idx="110">
                  <c:v>1.4245400001527742E-2</c:v>
                </c:pt>
                <c:pt idx="112">
                  <c:v>1.7201800001203083E-2</c:v>
                </c:pt>
                <c:pt idx="116">
                  <c:v>1.9222599999920931E-2</c:v>
                </c:pt>
                <c:pt idx="118">
                  <c:v>2.2877800001879223E-2</c:v>
                </c:pt>
                <c:pt idx="119">
                  <c:v>2.7070000003732275E-2</c:v>
                </c:pt>
                <c:pt idx="120">
                  <c:v>2.6040200005809311E-2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B9-4AFB-A0EE-FB7BA302BC0E}"/>
            </c:ext>
          </c:extLst>
        </c:ser>
        <c:ser>
          <c:idx val="1"/>
          <c:order val="1"/>
          <c:tx>
            <c:strRef>
              <c:f>'A (4)'!$T$20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</c:numCache>
              </c:numRef>
            </c:plus>
            <c:minus>
              <c:numRef>
                <c:f>'A (4)'!$D$21:$D$991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(4)'!$T$21:$T$991</c:f>
              <c:numCache>
                <c:formatCode>General</c:formatCode>
                <c:ptCount val="971"/>
                <c:pt idx="1">
                  <c:v>2.8094699995563133E-2</c:v>
                </c:pt>
                <c:pt idx="9">
                  <c:v>-1.7663300001004245E-2</c:v>
                </c:pt>
                <c:pt idx="12">
                  <c:v>-4.2420300000230782E-2</c:v>
                </c:pt>
                <c:pt idx="13">
                  <c:v>-2.7464700004202314E-2</c:v>
                </c:pt>
                <c:pt idx="15">
                  <c:v>-2.535649999481393E-2</c:v>
                </c:pt>
                <c:pt idx="17">
                  <c:v>-2.6535299999522977E-2</c:v>
                </c:pt>
                <c:pt idx="19">
                  <c:v>-1.4416300000448246E-2</c:v>
                </c:pt>
                <c:pt idx="22">
                  <c:v>9.1417000003275461E-3</c:v>
                </c:pt>
                <c:pt idx="23">
                  <c:v>5.5327000009128824E-3</c:v>
                </c:pt>
                <c:pt idx="25">
                  <c:v>1.1886499996762723E-2</c:v>
                </c:pt>
                <c:pt idx="27">
                  <c:v>1.2101099993742537E-2</c:v>
                </c:pt>
                <c:pt idx="28">
                  <c:v>1.1171300000569317E-2</c:v>
                </c:pt>
                <c:pt idx="29">
                  <c:v>1.5171300001384225E-2</c:v>
                </c:pt>
                <c:pt idx="30">
                  <c:v>1.4829100000497419E-2</c:v>
                </c:pt>
                <c:pt idx="31">
                  <c:v>1.5264900001056958E-2</c:v>
                </c:pt>
                <c:pt idx="39">
                  <c:v>3.517890000512125E-2</c:v>
                </c:pt>
                <c:pt idx="40">
                  <c:v>3.3519299999170471E-2</c:v>
                </c:pt>
                <c:pt idx="47">
                  <c:v>3.9395699997839984E-2</c:v>
                </c:pt>
                <c:pt idx="48">
                  <c:v>3.9380700000037905E-2</c:v>
                </c:pt>
                <c:pt idx="56">
                  <c:v>4.5343500001763459E-2</c:v>
                </c:pt>
                <c:pt idx="57">
                  <c:v>4.5383500000752974E-2</c:v>
                </c:pt>
                <c:pt idx="60">
                  <c:v>4.6728299996175338E-2</c:v>
                </c:pt>
                <c:pt idx="61">
                  <c:v>4.7728300000017043E-2</c:v>
                </c:pt>
                <c:pt idx="65">
                  <c:v>4.7409300001163501E-2</c:v>
                </c:pt>
                <c:pt idx="69">
                  <c:v>4.5924099998956081E-2</c:v>
                </c:pt>
                <c:pt idx="70">
                  <c:v>5.0887700002931524E-2</c:v>
                </c:pt>
                <c:pt idx="72">
                  <c:v>4.627269999764394E-2</c:v>
                </c:pt>
                <c:pt idx="73">
                  <c:v>4.3906900005822536E-2</c:v>
                </c:pt>
                <c:pt idx="74">
                  <c:v>3.8463700002466794E-2</c:v>
                </c:pt>
                <c:pt idx="75">
                  <c:v>4.0763700002571568E-2</c:v>
                </c:pt>
                <c:pt idx="79">
                  <c:v>3.7629099999321625E-2</c:v>
                </c:pt>
                <c:pt idx="83">
                  <c:v>3.2346899999538437E-2</c:v>
                </c:pt>
                <c:pt idx="87">
                  <c:v>1.9279100000858307E-2</c:v>
                </c:pt>
                <c:pt idx="88">
                  <c:v>1.7440700001316145E-2</c:v>
                </c:pt>
                <c:pt idx="89">
                  <c:v>1.4195700001437217E-2</c:v>
                </c:pt>
                <c:pt idx="94">
                  <c:v>1.1300100006337743E-2</c:v>
                </c:pt>
                <c:pt idx="95">
                  <c:v>1.072530000237748E-2</c:v>
                </c:pt>
                <c:pt idx="99">
                  <c:v>1.1524900000949856E-2</c:v>
                </c:pt>
                <c:pt idx="100">
                  <c:v>1.3010100003157277E-2</c:v>
                </c:pt>
                <c:pt idx="102">
                  <c:v>-1.0404500004369766E-2</c:v>
                </c:pt>
                <c:pt idx="103">
                  <c:v>-3.5645000025397167E-3</c:v>
                </c:pt>
                <c:pt idx="105">
                  <c:v>7.8467999992426485E-3</c:v>
                </c:pt>
                <c:pt idx="106">
                  <c:v>-9.4735000020591542E-3</c:v>
                </c:pt>
                <c:pt idx="109">
                  <c:v>-1.1647899998934008E-2</c:v>
                </c:pt>
                <c:pt idx="111">
                  <c:v>-1.2909099998068996E-2</c:v>
                </c:pt>
                <c:pt idx="113">
                  <c:v>-1.3852500000211876E-2</c:v>
                </c:pt>
                <c:pt idx="114">
                  <c:v>-1.0812100001203362E-2</c:v>
                </c:pt>
                <c:pt idx="115">
                  <c:v>-1.1624500002653804E-2</c:v>
                </c:pt>
                <c:pt idx="117">
                  <c:v>-2.2242099999857601E-2</c:v>
                </c:pt>
                <c:pt idx="121">
                  <c:v>-2.3524699994595721E-2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B9-4AFB-A0EE-FB7BA302BC0E}"/>
            </c:ext>
          </c:extLst>
        </c:ser>
        <c:ser>
          <c:idx val="7"/>
          <c:order val="2"/>
          <c:tx>
            <c:strRef>
              <c:f>'A (4)'!$Y$1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(4)'!$X$2:$X$82</c:f>
              <c:numCache>
                <c:formatCode>General</c:formatCode>
                <c:ptCount val="81"/>
                <c:pt idx="0">
                  <c:v>-12000</c:v>
                </c:pt>
                <c:pt idx="1">
                  <c:v>-11750</c:v>
                </c:pt>
                <c:pt idx="2">
                  <c:v>-11500</c:v>
                </c:pt>
                <c:pt idx="3">
                  <c:v>-11250</c:v>
                </c:pt>
                <c:pt idx="4">
                  <c:v>-11000</c:v>
                </c:pt>
                <c:pt idx="5">
                  <c:v>-10750</c:v>
                </c:pt>
                <c:pt idx="6">
                  <c:v>-10500</c:v>
                </c:pt>
                <c:pt idx="7">
                  <c:v>-10250</c:v>
                </c:pt>
                <c:pt idx="8">
                  <c:v>-10000</c:v>
                </c:pt>
                <c:pt idx="9">
                  <c:v>-9750</c:v>
                </c:pt>
                <c:pt idx="10">
                  <c:v>-9500</c:v>
                </c:pt>
                <c:pt idx="11">
                  <c:v>-9250</c:v>
                </c:pt>
                <c:pt idx="12">
                  <c:v>-9000</c:v>
                </c:pt>
                <c:pt idx="13">
                  <c:v>-8750</c:v>
                </c:pt>
                <c:pt idx="14">
                  <c:v>-8500</c:v>
                </c:pt>
                <c:pt idx="15">
                  <c:v>-8250</c:v>
                </c:pt>
                <c:pt idx="16">
                  <c:v>-8000</c:v>
                </c:pt>
                <c:pt idx="17">
                  <c:v>-7750</c:v>
                </c:pt>
                <c:pt idx="18">
                  <c:v>-7500</c:v>
                </c:pt>
                <c:pt idx="19">
                  <c:v>-7250</c:v>
                </c:pt>
                <c:pt idx="20">
                  <c:v>-7000</c:v>
                </c:pt>
                <c:pt idx="21">
                  <c:v>-6750</c:v>
                </c:pt>
                <c:pt idx="22">
                  <c:v>-6500</c:v>
                </c:pt>
                <c:pt idx="23">
                  <c:v>-6250</c:v>
                </c:pt>
                <c:pt idx="24">
                  <c:v>-6000</c:v>
                </c:pt>
                <c:pt idx="25">
                  <c:v>-5750</c:v>
                </c:pt>
                <c:pt idx="26">
                  <c:v>-5500</c:v>
                </c:pt>
                <c:pt idx="27">
                  <c:v>-5250</c:v>
                </c:pt>
                <c:pt idx="28">
                  <c:v>-5000</c:v>
                </c:pt>
                <c:pt idx="29">
                  <c:v>-4750</c:v>
                </c:pt>
                <c:pt idx="30">
                  <c:v>-4500</c:v>
                </c:pt>
                <c:pt idx="31">
                  <c:v>-4250</c:v>
                </c:pt>
                <c:pt idx="32">
                  <c:v>-4000</c:v>
                </c:pt>
                <c:pt idx="33">
                  <c:v>-3750</c:v>
                </c:pt>
                <c:pt idx="34">
                  <c:v>-3500</c:v>
                </c:pt>
                <c:pt idx="35">
                  <c:v>-3250</c:v>
                </c:pt>
                <c:pt idx="36">
                  <c:v>-3000</c:v>
                </c:pt>
                <c:pt idx="37">
                  <c:v>-2750</c:v>
                </c:pt>
                <c:pt idx="38">
                  <c:v>-2500</c:v>
                </c:pt>
                <c:pt idx="39">
                  <c:v>-2250</c:v>
                </c:pt>
                <c:pt idx="40">
                  <c:v>-2000</c:v>
                </c:pt>
                <c:pt idx="41">
                  <c:v>-1750</c:v>
                </c:pt>
                <c:pt idx="42">
                  <c:v>-1500</c:v>
                </c:pt>
                <c:pt idx="43">
                  <c:v>-1250</c:v>
                </c:pt>
                <c:pt idx="44">
                  <c:v>-1000</c:v>
                </c:pt>
                <c:pt idx="45">
                  <c:v>-750</c:v>
                </c:pt>
                <c:pt idx="46">
                  <c:v>-500</c:v>
                </c:pt>
                <c:pt idx="47">
                  <c:v>-250</c:v>
                </c:pt>
                <c:pt idx="48">
                  <c:v>0</c:v>
                </c:pt>
                <c:pt idx="49">
                  <c:v>250</c:v>
                </c:pt>
                <c:pt idx="50">
                  <c:v>500</c:v>
                </c:pt>
                <c:pt idx="51">
                  <c:v>750</c:v>
                </c:pt>
                <c:pt idx="52">
                  <c:v>1000</c:v>
                </c:pt>
                <c:pt idx="53">
                  <c:v>1250</c:v>
                </c:pt>
                <c:pt idx="54">
                  <c:v>1500</c:v>
                </c:pt>
                <c:pt idx="55">
                  <c:v>1750</c:v>
                </c:pt>
                <c:pt idx="56">
                  <c:v>2000</c:v>
                </c:pt>
                <c:pt idx="57">
                  <c:v>2250</c:v>
                </c:pt>
                <c:pt idx="58">
                  <c:v>2500</c:v>
                </c:pt>
                <c:pt idx="59">
                  <c:v>2750</c:v>
                </c:pt>
                <c:pt idx="60">
                  <c:v>3000</c:v>
                </c:pt>
                <c:pt idx="61">
                  <c:v>3250</c:v>
                </c:pt>
                <c:pt idx="62">
                  <c:v>3500</c:v>
                </c:pt>
                <c:pt idx="63">
                  <c:v>3750</c:v>
                </c:pt>
                <c:pt idx="64">
                  <c:v>4000</c:v>
                </c:pt>
                <c:pt idx="65">
                  <c:v>4250</c:v>
                </c:pt>
                <c:pt idx="66">
                  <c:v>4500</c:v>
                </c:pt>
                <c:pt idx="67">
                  <c:v>4750</c:v>
                </c:pt>
                <c:pt idx="68">
                  <c:v>5000</c:v>
                </c:pt>
                <c:pt idx="69">
                  <c:v>5250</c:v>
                </c:pt>
                <c:pt idx="70">
                  <c:v>5500</c:v>
                </c:pt>
                <c:pt idx="71">
                  <c:v>5750</c:v>
                </c:pt>
                <c:pt idx="72">
                  <c:v>6000</c:v>
                </c:pt>
                <c:pt idx="73">
                  <c:v>6250</c:v>
                </c:pt>
                <c:pt idx="74">
                  <c:v>6500</c:v>
                </c:pt>
                <c:pt idx="75">
                  <c:v>6750</c:v>
                </c:pt>
                <c:pt idx="76">
                  <c:v>7000</c:v>
                </c:pt>
                <c:pt idx="77">
                  <c:v>7250</c:v>
                </c:pt>
                <c:pt idx="78">
                  <c:v>7500</c:v>
                </c:pt>
                <c:pt idx="79">
                  <c:v>7750</c:v>
                </c:pt>
                <c:pt idx="80">
                  <c:v>8000</c:v>
                </c:pt>
              </c:numCache>
            </c:numRef>
          </c:xVal>
          <c:yVal>
            <c:numRef>
              <c:f>'A (4)'!$Y$2:$Y$82</c:f>
              <c:numCache>
                <c:formatCode>General</c:formatCode>
                <c:ptCount val="81"/>
                <c:pt idx="0">
                  <c:v>-4.4676841191188837E-2</c:v>
                </c:pt>
                <c:pt idx="1">
                  <c:v>-4.5770162599271039E-2</c:v>
                </c:pt>
                <c:pt idx="2">
                  <c:v>-4.627544852372581E-2</c:v>
                </c:pt>
                <c:pt idx="3">
                  <c:v>-4.6186355952034866E-2</c:v>
                </c:pt>
                <c:pt idx="4">
                  <c:v>-4.5504003291163789E-2</c:v>
                </c:pt>
                <c:pt idx="5">
                  <c:v>-4.4236956327849013E-2</c:v>
                </c:pt>
                <c:pt idx="6">
                  <c:v>-4.2401120699593155E-2</c:v>
                </c:pt>
                <c:pt idx="7">
                  <c:v>-4.0019542226214233E-2</c:v>
                </c:pt>
                <c:pt idx="8">
                  <c:v>-3.7122117608449051E-2</c:v>
                </c:pt>
                <c:pt idx="9">
                  <c:v>-3.3745219125302026E-2</c:v>
                </c:pt>
                <c:pt idx="10">
                  <c:v>-2.9931238041431323E-2</c:v>
                </c:pt>
                <c:pt idx="11">
                  <c:v>-2.5728052456322155E-2</c:v>
                </c:pt>
                <c:pt idx="12">
                  <c:v>-2.1188426275503509E-2</c:v>
                </c:pt>
                <c:pt idx="13">
                  <c:v>-1.6369346848710761E-2</c:v>
                </c:pt>
                <c:pt idx="14">
                  <c:v>-1.1331309589830215E-2</c:v>
                </c:pt>
                <c:pt idx="15">
                  <c:v>-6.1375585590148869E-3</c:v>
                </c:pt>
                <c:pt idx="16">
                  <c:v>-8.5329254018281326E-4</c:v>
                </c:pt>
                <c:pt idx="17">
                  <c:v>4.45515341974462E-3</c:v>
                </c:pt>
                <c:pt idx="18">
                  <c:v>9.7211407354696952E-3</c:v>
                </c:pt>
                <c:pt idx="19">
                  <c:v>1.4878563818357936E-2</c:v>
                </c:pt>
                <c:pt idx="20">
                  <c:v>1.9862679920603369E-2</c:v>
                </c:pt>
                <c:pt idx="21">
                  <c:v>2.461092187122596E-2</c:v>
                </c:pt>
                <c:pt idx="22">
                  <c:v>2.9063683501371583E-2</c:v>
                </c:pt>
                <c:pt idx="23">
                  <c:v>3.3165067899224458E-2</c:v>
                </c:pt>
                <c:pt idx="24">
                  <c:v>3.686358910145409E-2</c:v>
                </c:pt>
                <c:pt idx="25">
                  <c:v>4.0112818412643678E-2</c:v>
                </c:pt>
                <c:pt idx="26">
                  <c:v>4.2871967239250047E-2</c:v>
                </c:pt>
                <c:pt idx="27">
                  <c:v>4.5106399121597633E-2</c:v>
                </c:pt>
                <c:pt idx="28">
                  <c:v>4.6788064536208644E-2</c:v>
                </c:pt>
                <c:pt idx="29">
                  <c:v>4.7895853010259282E-2</c:v>
                </c:pt>
                <c:pt idx="30">
                  <c:v>4.8415858127959087E-2</c:v>
                </c:pt>
                <c:pt idx="31">
                  <c:v>4.8341552102145392E-2</c:v>
                </c:pt>
                <c:pt idx="32">
                  <c:v>4.7673867719640668E-2</c:v>
                </c:pt>
                <c:pt idx="33">
                  <c:v>4.6421186631687358E-2</c:v>
                </c:pt>
                <c:pt idx="34">
                  <c:v>4.4599234136453808E-2</c:v>
                </c:pt>
                <c:pt idx="35">
                  <c:v>4.2230881774439531E-2</c:v>
                </c:pt>
                <c:pt idx="36">
                  <c:v>3.9345860214861528E-2</c:v>
                </c:pt>
                <c:pt idx="37">
                  <c:v>3.5980386037248908E-2</c:v>
                </c:pt>
                <c:pt idx="38">
                  <c:v>3.2176707093373148E-2</c:v>
                </c:pt>
                <c:pt idx="39">
                  <c:v>2.7982572156728384E-2</c:v>
                </c:pt>
                <c:pt idx="40">
                  <c:v>2.3450631517217796E-2</c:v>
                </c:pt>
                <c:pt idx="41">
                  <c:v>1.8637776045568866E-2</c:v>
                </c:pt>
                <c:pt idx="42">
                  <c:v>1.3604423024408929E-2</c:v>
                </c:pt>
                <c:pt idx="43">
                  <c:v>8.4137577111873078E-3</c:v>
                </c:pt>
                <c:pt idx="44">
                  <c:v>3.1309401538423222E-3</c:v>
                </c:pt>
                <c:pt idx="45">
                  <c:v>-2.177712783695481E-3</c:v>
                </c:pt>
                <c:pt idx="46">
                  <c:v>-7.4455599178736348E-3</c:v>
                </c:pt>
                <c:pt idx="47">
                  <c:v>-1.2606472313173916E-2</c:v>
                </c:pt>
                <c:pt idx="48">
                  <c:v>-1.7595663419358407E-2</c:v>
                </c:pt>
                <c:pt idx="49">
                  <c:v>-2.2350502357332623E-2</c:v>
                </c:pt>
                <c:pt idx="50">
                  <c:v>-2.6811300144193317E-2</c:v>
                </c:pt>
                <c:pt idx="51">
                  <c:v>-3.0922058987731729E-2</c:v>
                </c:pt>
                <c:pt idx="52">
                  <c:v>-3.4631175244263609E-2</c:v>
                </c:pt>
                <c:pt idx="53">
                  <c:v>-3.7892087215335997E-2</c:v>
                </c:pt>
                <c:pt idx="54">
                  <c:v>-4.0663859651315963E-2</c:v>
                </c:pt>
                <c:pt idx="55">
                  <c:v>-4.2911697624404478E-2</c:v>
                </c:pt>
                <c:pt idx="56">
                  <c:v>-4.460738332026646E-2</c:v>
                </c:pt>
                <c:pt idx="57">
                  <c:v>-4.5729630265094925E-2</c:v>
                </c:pt>
                <c:pt idx="58">
                  <c:v>-4.6264350541385869E-2</c:v>
                </c:pt>
                <c:pt idx="59">
                  <c:v>-4.6204831637980455E-2</c:v>
                </c:pt>
                <c:pt idx="60">
                  <c:v>-4.555182071432072E-2</c:v>
                </c:pt>
                <c:pt idx="61">
                  <c:v>-4.4313515221122937E-2</c:v>
                </c:pt>
                <c:pt idx="62">
                  <c:v>-4.2505459995210548E-2</c:v>
                </c:pt>
                <c:pt idx="63">
                  <c:v>-4.0150352120307181E-2</c:v>
                </c:pt>
                <c:pt idx="64">
                  <c:v>-3.7277756003433596E-2</c:v>
                </c:pt>
                <c:pt idx="65">
                  <c:v>-3.3923732243643631E-2</c:v>
                </c:pt>
                <c:pt idx="66">
                  <c:v>-3.0130384952026409E-2</c:v>
                </c:pt>
                <c:pt idx="67">
                  <c:v>-2.5945333205608295E-2</c:v>
                </c:pt>
                <c:pt idx="68">
                  <c:v>-2.1421113270159747E-2</c:v>
                </c:pt>
                <c:pt idx="69">
                  <c:v>-1.6614519095991213E-2</c:v>
                </c:pt>
                <c:pt idx="70">
                  <c:v>-1.1585889365701039E-2</c:v>
                </c:pt>
                <c:pt idx="71">
                  <c:v>-6.3983500437884751E-3</c:v>
                </c:pt>
                <c:pt idx="72">
                  <c:v>-1.1170219366435248E-3</c:v>
                </c:pt>
                <c:pt idx="73">
                  <c:v>4.1917967893382764E-3</c:v>
                </c:pt>
                <c:pt idx="74">
                  <c:v>9.4614628694102022E-3</c:v>
                </c:pt>
                <c:pt idx="75">
                  <c:v>1.4625824534256296E-2</c:v>
                </c:pt>
                <c:pt idx="76">
                  <c:v>1.9620051933877388E-2</c:v>
                </c:pt>
                <c:pt idx="77">
                  <c:v>2.4381450967009579E-2</c:v>
                </c:pt>
                <c:pt idx="78">
                  <c:v>2.8850250299819812E-2</c:v>
                </c:pt>
                <c:pt idx="79">
                  <c:v>3.2970351694186079E-2</c:v>
                </c:pt>
                <c:pt idx="80">
                  <c:v>3.6690034226456503E-2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B9-4AFB-A0EE-FB7BA302BC0E}"/>
            </c:ext>
          </c:extLst>
        </c:ser>
        <c:ser>
          <c:idx val="2"/>
          <c:order val="3"/>
          <c:tx>
            <c:strRef>
              <c:f>'A (4)'!$Z$1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(4)'!$X$2:$X$82</c:f>
              <c:numCache>
                <c:formatCode>General</c:formatCode>
                <c:ptCount val="81"/>
                <c:pt idx="0">
                  <c:v>-12000</c:v>
                </c:pt>
                <c:pt idx="1">
                  <c:v>-11750</c:v>
                </c:pt>
                <c:pt idx="2">
                  <c:v>-11500</c:v>
                </c:pt>
                <c:pt idx="3">
                  <c:v>-11250</c:v>
                </c:pt>
                <c:pt idx="4">
                  <c:v>-11000</c:v>
                </c:pt>
                <c:pt idx="5">
                  <c:v>-10750</c:v>
                </c:pt>
                <c:pt idx="6">
                  <c:v>-10500</c:v>
                </c:pt>
                <c:pt idx="7">
                  <c:v>-10250</c:v>
                </c:pt>
                <c:pt idx="8">
                  <c:v>-10000</c:v>
                </c:pt>
                <c:pt idx="9">
                  <c:v>-9750</c:v>
                </c:pt>
                <c:pt idx="10">
                  <c:v>-9500</c:v>
                </c:pt>
                <c:pt idx="11">
                  <c:v>-9250</c:v>
                </c:pt>
                <c:pt idx="12">
                  <c:v>-9000</c:v>
                </c:pt>
                <c:pt idx="13">
                  <c:v>-8750</c:v>
                </c:pt>
                <c:pt idx="14">
                  <c:v>-8500</c:v>
                </c:pt>
                <c:pt idx="15">
                  <c:v>-8250</c:v>
                </c:pt>
                <c:pt idx="16">
                  <c:v>-8000</c:v>
                </c:pt>
                <c:pt idx="17">
                  <c:v>-7750</c:v>
                </c:pt>
                <c:pt idx="18">
                  <c:v>-7500</c:v>
                </c:pt>
                <c:pt idx="19">
                  <c:v>-7250</c:v>
                </c:pt>
                <c:pt idx="20">
                  <c:v>-7000</c:v>
                </c:pt>
                <c:pt idx="21">
                  <c:v>-6750</c:v>
                </c:pt>
                <c:pt idx="22">
                  <c:v>-6500</c:v>
                </c:pt>
                <c:pt idx="23">
                  <c:v>-6250</c:v>
                </c:pt>
                <c:pt idx="24">
                  <c:v>-6000</c:v>
                </c:pt>
                <c:pt idx="25">
                  <c:v>-5750</c:v>
                </c:pt>
                <c:pt idx="26">
                  <c:v>-5500</c:v>
                </c:pt>
                <c:pt idx="27">
                  <c:v>-5250</c:v>
                </c:pt>
                <c:pt idx="28">
                  <c:v>-5000</c:v>
                </c:pt>
                <c:pt idx="29">
                  <c:v>-4750</c:v>
                </c:pt>
                <c:pt idx="30">
                  <c:v>-4500</c:v>
                </c:pt>
                <c:pt idx="31">
                  <c:v>-4250</c:v>
                </c:pt>
                <c:pt idx="32">
                  <c:v>-4000</c:v>
                </c:pt>
                <c:pt idx="33">
                  <c:v>-3750</c:v>
                </c:pt>
                <c:pt idx="34">
                  <c:v>-3500</c:v>
                </c:pt>
                <c:pt idx="35">
                  <c:v>-3250</c:v>
                </c:pt>
                <c:pt idx="36">
                  <c:v>-3000</c:v>
                </c:pt>
                <c:pt idx="37">
                  <c:v>-2750</c:v>
                </c:pt>
                <c:pt idx="38">
                  <c:v>-2500</c:v>
                </c:pt>
                <c:pt idx="39">
                  <c:v>-2250</c:v>
                </c:pt>
                <c:pt idx="40">
                  <c:v>-2000</c:v>
                </c:pt>
                <c:pt idx="41">
                  <c:v>-1750</c:v>
                </c:pt>
                <c:pt idx="42">
                  <c:v>-1500</c:v>
                </c:pt>
                <c:pt idx="43">
                  <c:v>-1250</c:v>
                </c:pt>
                <c:pt idx="44">
                  <c:v>-1000</c:v>
                </c:pt>
                <c:pt idx="45">
                  <c:v>-750</c:v>
                </c:pt>
                <c:pt idx="46">
                  <c:v>-500</c:v>
                </c:pt>
                <c:pt idx="47">
                  <c:v>-250</c:v>
                </c:pt>
                <c:pt idx="48">
                  <c:v>0</c:v>
                </c:pt>
                <c:pt idx="49">
                  <c:v>250</c:v>
                </c:pt>
                <c:pt idx="50">
                  <c:v>500</c:v>
                </c:pt>
                <c:pt idx="51">
                  <c:v>750</c:v>
                </c:pt>
                <c:pt idx="52">
                  <c:v>1000</c:v>
                </c:pt>
                <c:pt idx="53">
                  <c:v>1250</c:v>
                </c:pt>
                <c:pt idx="54">
                  <c:v>1500</c:v>
                </c:pt>
                <c:pt idx="55">
                  <c:v>1750</c:v>
                </c:pt>
                <c:pt idx="56">
                  <c:v>2000</c:v>
                </c:pt>
                <c:pt idx="57">
                  <c:v>2250</c:v>
                </c:pt>
                <c:pt idx="58">
                  <c:v>2500</c:v>
                </c:pt>
                <c:pt idx="59">
                  <c:v>2750</c:v>
                </c:pt>
                <c:pt idx="60">
                  <c:v>3000</c:v>
                </c:pt>
                <c:pt idx="61">
                  <c:v>3250</c:v>
                </c:pt>
                <c:pt idx="62">
                  <c:v>3500</c:v>
                </c:pt>
                <c:pt idx="63">
                  <c:v>3750</c:v>
                </c:pt>
                <c:pt idx="64">
                  <c:v>4000</c:v>
                </c:pt>
                <c:pt idx="65">
                  <c:v>4250</c:v>
                </c:pt>
                <c:pt idx="66">
                  <c:v>4500</c:v>
                </c:pt>
                <c:pt idx="67">
                  <c:v>4750</c:v>
                </c:pt>
                <c:pt idx="68">
                  <c:v>5000</c:v>
                </c:pt>
                <c:pt idx="69">
                  <c:v>5250</c:v>
                </c:pt>
                <c:pt idx="70">
                  <c:v>5500</c:v>
                </c:pt>
                <c:pt idx="71">
                  <c:v>5750</c:v>
                </c:pt>
                <c:pt idx="72">
                  <c:v>6000</c:v>
                </c:pt>
                <c:pt idx="73">
                  <c:v>6250</c:v>
                </c:pt>
                <c:pt idx="74">
                  <c:v>6500</c:v>
                </c:pt>
                <c:pt idx="75">
                  <c:v>6750</c:v>
                </c:pt>
                <c:pt idx="76">
                  <c:v>7000</c:v>
                </c:pt>
                <c:pt idx="77">
                  <c:v>7250</c:v>
                </c:pt>
                <c:pt idx="78">
                  <c:v>7500</c:v>
                </c:pt>
                <c:pt idx="79">
                  <c:v>7750</c:v>
                </c:pt>
                <c:pt idx="80">
                  <c:v>8000</c:v>
                </c:pt>
              </c:numCache>
            </c:numRef>
          </c:xVal>
          <c:yVal>
            <c:numRef>
              <c:f>'A (4)'!$Z$2:$Z$82</c:f>
              <c:numCache>
                <c:formatCode>General</c:formatCode>
                <c:ptCount val="81"/>
                <c:pt idx="0">
                  <c:v>4.2890643165389465E-2</c:v>
                </c:pt>
                <c:pt idx="1">
                  <c:v>4.4605601181989522E-2</c:v>
                </c:pt>
                <c:pt idx="2">
                  <c:v>4.5761191976286877E-2</c:v>
                </c:pt>
                <c:pt idx="3">
                  <c:v>4.6342552011032032E-2</c:v>
                </c:pt>
                <c:pt idx="4">
                  <c:v>4.6342203668218306E-2</c:v>
                </c:pt>
                <c:pt idx="5">
                  <c:v>4.5760151428329968E-2</c:v>
                </c:pt>
                <c:pt idx="6">
                  <c:v>4.4603881812713006E-2</c:v>
                </c:pt>
                <c:pt idx="7">
                  <c:v>4.2888267089809674E-2</c:v>
                </c:pt>
                <c:pt idx="8">
                  <c:v>4.0635373983814609E-2</c:v>
                </c:pt>
                <c:pt idx="9">
                  <c:v>3.7874179846196315E-2</c:v>
                </c:pt>
                <c:pt idx="10">
                  <c:v>3.4640199940766239E-2</c:v>
                </c:pt>
                <c:pt idx="11">
                  <c:v>3.0975030636261183E-2</c:v>
                </c:pt>
                <c:pt idx="12">
                  <c:v>2.6925814382025747E-2</c:v>
                </c:pt>
                <c:pt idx="13">
                  <c:v>2.2544633348429443E-2</c:v>
                </c:pt>
                <c:pt idx="14">
                  <c:v>1.7887839531188224E-2</c:v>
                </c:pt>
                <c:pt idx="15">
                  <c:v>1.3015329935978646E-2</c:v>
                </c:pt>
                <c:pt idx="16">
                  <c:v>7.9897761661262452E-3</c:v>
                </c:pt>
                <c:pt idx="17">
                  <c:v>2.8758183226306137E-3</c:v>
                </c:pt>
                <c:pt idx="18">
                  <c:v>-2.2607664151864815E-3</c:v>
                </c:pt>
                <c:pt idx="19">
                  <c:v>-7.3539098344571931E-3</c:v>
                </c:pt>
                <c:pt idx="20">
                  <c:v>-1.2338102476900191E-2</c:v>
                </c:pt>
                <c:pt idx="21">
                  <c:v>-1.7149236240092749E-2</c:v>
                </c:pt>
                <c:pt idx="22">
                  <c:v>-2.1725428954105484E-2</c:v>
                </c:pt>
                <c:pt idx="23">
                  <c:v>-2.6007820327560851E-2</c:v>
                </c:pt>
                <c:pt idx="24">
                  <c:v>-2.994132902543057E-2</c:v>
                </c:pt>
                <c:pt idx="25">
                  <c:v>-3.347536114082262E-2</c:v>
                </c:pt>
                <c:pt idx="26">
                  <c:v>-3.6564460948191879E-2</c:v>
                </c:pt>
                <c:pt idx="27">
                  <c:v>-3.9168895567802023E-2</c:v>
                </c:pt>
                <c:pt idx="28">
                  <c:v>-4.1255166021317922E-2</c:v>
                </c:pt>
                <c:pt idx="29">
                  <c:v>-4.27964381051864E-2</c:v>
                </c:pt>
                <c:pt idx="30">
                  <c:v>-4.3772887539789418E-2</c:v>
                </c:pt>
                <c:pt idx="31">
                  <c:v>-4.417195495496317E-2</c:v>
                </c:pt>
                <c:pt idx="32">
                  <c:v>-4.398850743218688E-2</c:v>
                </c:pt>
                <c:pt idx="33">
                  <c:v>-4.3224904525639728E-2</c:v>
                </c:pt>
                <c:pt idx="34">
                  <c:v>-4.189096791294436E-2</c:v>
                </c:pt>
                <c:pt idx="35">
                  <c:v>-4.0003855065957682E-2</c:v>
                </c:pt>
                <c:pt idx="36">
                  <c:v>-3.7587838566491179E-2</c:v>
                </c:pt>
                <c:pt idx="37">
                  <c:v>-3.4673993905464669E-2</c:v>
                </c:pt>
                <c:pt idx="38">
                  <c:v>-3.1299799781109507E-2</c:v>
                </c:pt>
                <c:pt idx="39">
                  <c:v>-2.7508656037299368E-2</c:v>
                </c:pt>
                <c:pt idx="40">
                  <c:v>-2.3349325442422835E-2</c:v>
                </c:pt>
                <c:pt idx="41">
                  <c:v>-1.887530648879655E-2</c:v>
                </c:pt>
                <c:pt idx="42">
                  <c:v>-1.4144145279851179E-2</c:v>
                </c:pt>
                <c:pt idx="43">
                  <c:v>-9.216695355792769E-3</c:v>
                </c:pt>
                <c:pt idx="44">
                  <c:v>-4.1563349780722311E-3</c:v>
                </c:pt>
                <c:pt idx="45">
                  <c:v>9.7184805982741438E-4</c:v>
                </c:pt>
                <c:pt idx="46">
                  <c:v>6.1018936100907129E-3</c:v>
                </c:pt>
                <c:pt idx="47">
                  <c:v>1.1167817568738804E-2</c:v>
                </c:pt>
                <c:pt idx="48">
                  <c:v>1.6104460581929443E-2</c:v>
                </c:pt>
                <c:pt idx="49">
                  <c:v>2.0848326144086351E-2</c:v>
                </c:pt>
                <c:pt idx="50">
                  <c:v>2.5338397308001522E-2</c:v>
                </c:pt>
                <c:pt idx="51">
                  <c:v>2.9516921502153032E-2</c:v>
                </c:pt>
                <c:pt idx="52">
                  <c:v>3.3330153360694996E-2</c:v>
                </c:pt>
                <c:pt idx="53">
                  <c:v>3.6729046011629032E-2</c:v>
                </c:pt>
                <c:pt idx="54">
                  <c:v>3.9669881931612541E-2</c:v>
                </c:pt>
                <c:pt idx="55">
                  <c:v>4.2114835253169759E-2</c:v>
                </c:pt>
                <c:pt idx="56">
                  <c:v>4.403245829175044E-2</c:v>
                </c:pt>
                <c:pt idx="57">
                  <c:v>4.53980860347869E-2</c:v>
                </c:pt>
                <c:pt idx="58">
                  <c:v>4.6194153390096235E-2</c:v>
                </c:pt>
                <c:pt idx="59">
                  <c:v>4.6410421113088456E-2</c:v>
                </c:pt>
                <c:pt idx="60">
                  <c:v>4.6044107506840723E-2</c:v>
                </c:pt>
                <c:pt idx="61">
                  <c:v>4.509992420107381E-2</c:v>
                </c:pt>
                <c:pt idx="62">
                  <c:v>4.359001554983144E-2</c:v>
                </c:pt>
                <c:pt idx="63">
                  <c:v>4.1533802427346792E-2</c:v>
                </c:pt>
                <c:pt idx="64">
                  <c:v>3.8957732431238137E-2</c:v>
                </c:pt>
                <c:pt idx="65">
                  <c:v>3.589493970599103E-2</c:v>
                </c:pt>
                <c:pt idx="66">
                  <c:v>3.238481876217434E-2</c:v>
                </c:pt>
                <c:pt idx="67">
                  <c:v>2.8472517773048055E-2</c:v>
                </c:pt>
                <c:pt idx="68">
                  <c:v>2.4208357865926552E-2</c:v>
                </c:pt>
                <c:pt idx="69">
                  <c:v>1.9647185877536132E-2</c:v>
                </c:pt>
                <c:pt idx="70">
                  <c:v>1.4847668898412112E-2</c:v>
                </c:pt>
                <c:pt idx="71">
                  <c:v>9.8715396801052988E-3</c:v>
                </c:pt>
                <c:pt idx="72">
                  <c:v>4.782802610985311E-3</c:v>
                </c:pt>
                <c:pt idx="73">
                  <c:v>-3.5308952639451392E-4</c:v>
                </c:pt>
                <c:pt idx="74">
                  <c:v>-5.4700774275900903E-3</c:v>
                </c:pt>
                <c:pt idx="75">
                  <c:v>-1.0502344939816201E-2</c:v>
                </c:pt>
                <c:pt idx="76">
                  <c:v>-1.5385165608010684E-2</c:v>
                </c:pt>
                <c:pt idx="77">
                  <c:v>-2.0055735204896469E-2</c:v>
                </c:pt>
                <c:pt idx="78">
                  <c:v>-2.4453979536803776E-2</c:v>
                </c:pt>
                <c:pt idx="79">
                  <c:v>-2.8523327135023892E-2</c:v>
                </c:pt>
                <c:pt idx="80">
                  <c:v>-3.2211436894119004E-2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B9-4AFB-A0EE-FB7BA302B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963368"/>
        <c:axId val="1"/>
      </c:scatterChart>
      <c:valAx>
        <c:axId val="418963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2683402612958"/>
              <c:y val="0.873198847262247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36682615629984E-2"/>
              <c:y val="0.391930835734870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963368"/>
        <c:crosses val="autoZero"/>
        <c:crossBetween val="midCat"/>
        <c:maj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57899760137638"/>
          <c:y val="0.9250720461095101"/>
          <c:w val="0.47049508763557657"/>
          <c:h val="5.7636887608069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8118089305822417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510957920526"/>
          <c:y val="0.14121037463976946"/>
          <c:w val="0.80701880080430244"/>
          <c:h val="0.677233429394812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(4)'!$S$20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(4)'!$S$21:$S$991</c:f>
              <c:numCache>
                <c:formatCode>General</c:formatCode>
                <c:ptCount val="971"/>
                <c:pt idx="0">
                  <c:v>-1.554039999973611E-2</c:v>
                </c:pt>
                <c:pt idx="8">
                  <c:v>1.9120799999654992E-2</c:v>
                </c:pt>
                <c:pt idx="11">
                  <c:v>4.4404199994460214E-2</c:v>
                </c:pt>
                <c:pt idx="14">
                  <c:v>3.3240600001590792E-2</c:v>
                </c:pt>
                <c:pt idx="16">
                  <c:v>2.7919000000110827E-2</c:v>
                </c:pt>
                <c:pt idx="18">
                  <c:v>2.1148599997104611E-2</c:v>
                </c:pt>
                <c:pt idx="20">
                  <c:v>-5.8484000037424266E-3</c:v>
                </c:pt>
                <c:pt idx="21">
                  <c:v>-5.3039999984321184E-3</c:v>
                </c:pt>
                <c:pt idx="24">
                  <c:v>-1.5048599998408463E-2</c:v>
                </c:pt>
                <c:pt idx="26">
                  <c:v>-1.3644599996041507E-2</c:v>
                </c:pt>
                <c:pt idx="32">
                  <c:v>-1.8499999998311978E-2</c:v>
                </c:pt>
                <c:pt idx="33">
                  <c:v>-3.4513400001742411E-2</c:v>
                </c:pt>
                <c:pt idx="35">
                  <c:v>-3.156699999817647E-2</c:v>
                </c:pt>
                <c:pt idx="38">
                  <c:v>-3.5541800003557E-2</c:v>
                </c:pt>
                <c:pt idx="41">
                  <c:v>-3.8024400004360359E-2</c:v>
                </c:pt>
                <c:pt idx="43">
                  <c:v>-3.8632999996480066E-2</c:v>
                </c:pt>
                <c:pt idx="49">
                  <c:v>-4.232899999624351E-2</c:v>
                </c:pt>
                <c:pt idx="50">
                  <c:v>-3.2295799996063579E-2</c:v>
                </c:pt>
                <c:pt idx="51">
                  <c:v>-4.7372200002428144E-2</c:v>
                </c:pt>
                <c:pt idx="52">
                  <c:v>-4.7725799995532725E-2</c:v>
                </c:pt>
                <c:pt idx="53">
                  <c:v>-4.9455599997600075E-2</c:v>
                </c:pt>
                <c:pt idx="54">
                  <c:v>-5.5287199997110292E-2</c:v>
                </c:pt>
                <c:pt idx="55">
                  <c:v>-4.748719999770401E-2</c:v>
                </c:pt>
                <c:pt idx="58">
                  <c:v>-4.5030000001133885E-2</c:v>
                </c:pt>
                <c:pt idx="59">
                  <c:v>-4.4930000003660098E-2</c:v>
                </c:pt>
                <c:pt idx="62">
                  <c:v>-4.7236599995812867E-2</c:v>
                </c:pt>
                <c:pt idx="63">
                  <c:v>-4.6336599996720906E-2</c:v>
                </c:pt>
                <c:pt idx="66">
                  <c:v>-4.7530399999232031E-2</c:v>
                </c:pt>
                <c:pt idx="67">
                  <c:v>-4.4130399997811764E-2</c:v>
                </c:pt>
                <c:pt idx="68">
                  <c:v>-4.5710999998846091E-2</c:v>
                </c:pt>
                <c:pt idx="76">
                  <c:v>-3.7995200000295881E-2</c:v>
                </c:pt>
                <c:pt idx="77">
                  <c:v>-3.5495200005243532E-2</c:v>
                </c:pt>
                <c:pt idx="80">
                  <c:v>-2.3951199997100048E-2</c:v>
                </c:pt>
                <c:pt idx="81">
                  <c:v>-2.3951199997100048E-2</c:v>
                </c:pt>
                <c:pt idx="82">
                  <c:v>-2.2258400000282563E-2</c:v>
                </c:pt>
                <c:pt idx="84">
                  <c:v>-2.2517999997944571E-2</c:v>
                </c:pt>
                <c:pt idx="85">
                  <c:v>-1.4349599994602613E-2</c:v>
                </c:pt>
                <c:pt idx="86">
                  <c:v>-2.0291799999540672E-2</c:v>
                </c:pt>
                <c:pt idx="90">
                  <c:v>-1.4684399997349828E-2</c:v>
                </c:pt>
                <c:pt idx="92">
                  <c:v>-1.1256999998295214E-2</c:v>
                </c:pt>
                <c:pt idx="93">
                  <c:v>-1.1975400004303083E-2</c:v>
                </c:pt>
                <c:pt idx="96">
                  <c:v>-7.8844000017852522E-3</c:v>
                </c:pt>
                <c:pt idx="97">
                  <c:v>-5.3142000033403747E-3</c:v>
                </c:pt>
                <c:pt idx="98">
                  <c:v>-5.114200001116842E-3</c:v>
                </c:pt>
                <c:pt idx="104">
                  <c:v>3.4306000015931204E-3</c:v>
                </c:pt>
                <c:pt idx="107">
                  <c:v>9.5121999984257855E-3</c:v>
                </c:pt>
                <c:pt idx="108">
                  <c:v>1.1406800003896933E-2</c:v>
                </c:pt>
                <c:pt idx="110">
                  <c:v>1.4245400001527742E-2</c:v>
                </c:pt>
                <c:pt idx="112">
                  <c:v>1.7201800001203083E-2</c:v>
                </c:pt>
                <c:pt idx="116">
                  <c:v>1.9222599999920931E-2</c:v>
                </c:pt>
                <c:pt idx="118">
                  <c:v>2.2877800001879223E-2</c:v>
                </c:pt>
                <c:pt idx="119">
                  <c:v>2.7070000003732275E-2</c:v>
                </c:pt>
                <c:pt idx="120">
                  <c:v>2.6040200005809311E-2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99-4287-89F7-07D284EF9517}"/>
            </c:ext>
          </c:extLst>
        </c:ser>
        <c:ser>
          <c:idx val="1"/>
          <c:order val="1"/>
          <c:tx>
            <c:strRef>
              <c:f>'A (4)'!$T$20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</c:numCache>
              </c:numRef>
            </c:plus>
            <c:minus>
              <c:numRef>
                <c:f>'A (4)'!$D$21:$D$991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(4)'!$T$21:$T$991</c:f>
              <c:numCache>
                <c:formatCode>General</c:formatCode>
                <c:ptCount val="971"/>
                <c:pt idx="1">
                  <c:v>2.8094699995563133E-2</c:v>
                </c:pt>
                <c:pt idx="9">
                  <c:v>-1.7663300001004245E-2</c:v>
                </c:pt>
                <c:pt idx="12">
                  <c:v>-4.2420300000230782E-2</c:v>
                </c:pt>
                <c:pt idx="13">
                  <c:v>-2.7464700004202314E-2</c:v>
                </c:pt>
                <c:pt idx="15">
                  <c:v>-2.535649999481393E-2</c:v>
                </c:pt>
                <c:pt idx="17">
                  <c:v>-2.6535299999522977E-2</c:v>
                </c:pt>
                <c:pt idx="19">
                  <c:v>-1.4416300000448246E-2</c:v>
                </c:pt>
                <c:pt idx="22">
                  <c:v>9.1417000003275461E-3</c:v>
                </c:pt>
                <c:pt idx="23">
                  <c:v>5.5327000009128824E-3</c:v>
                </c:pt>
                <c:pt idx="25">
                  <c:v>1.1886499996762723E-2</c:v>
                </c:pt>
                <c:pt idx="27">
                  <c:v>1.2101099993742537E-2</c:v>
                </c:pt>
                <c:pt idx="28">
                  <c:v>1.1171300000569317E-2</c:v>
                </c:pt>
                <c:pt idx="29">
                  <c:v>1.5171300001384225E-2</c:v>
                </c:pt>
                <c:pt idx="30">
                  <c:v>1.4829100000497419E-2</c:v>
                </c:pt>
                <c:pt idx="31">
                  <c:v>1.5264900001056958E-2</c:v>
                </c:pt>
                <c:pt idx="39">
                  <c:v>3.517890000512125E-2</c:v>
                </c:pt>
                <c:pt idx="40">
                  <c:v>3.3519299999170471E-2</c:v>
                </c:pt>
                <c:pt idx="47">
                  <c:v>3.9395699997839984E-2</c:v>
                </c:pt>
                <c:pt idx="48">
                  <c:v>3.9380700000037905E-2</c:v>
                </c:pt>
                <c:pt idx="56">
                  <c:v>4.5343500001763459E-2</c:v>
                </c:pt>
                <c:pt idx="57">
                  <c:v>4.5383500000752974E-2</c:v>
                </c:pt>
                <c:pt idx="60">
                  <c:v>4.6728299996175338E-2</c:v>
                </c:pt>
                <c:pt idx="61">
                  <c:v>4.7728300000017043E-2</c:v>
                </c:pt>
                <c:pt idx="65">
                  <c:v>4.7409300001163501E-2</c:v>
                </c:pt>
                <c:pt idx="69">
                  <c:v>4.5924099998956081E-2</c:v>
                </c:pt>
                <c:pt idx="70">
                  <c:v>5.0887700002931524E-2</c:v>
                </c:pt>
                <c:pt idx="72">
                  <c:v>4.627269999764394E-2</c:v>
                </c:pt>
                <c:pt idx="73">
                  <c:v>4.3906900005822536E-2</c:v>
                </c:pt>
                <c:pt idx="74">
                  <c:v>3.8463700002466794E-2</c:v>
                </c:pt>
                <c:pt idx="75">
                  <c:v>4.0763700002571568E-2</c:v>
                </c:pt>
                <c:pt idx="79">
                  <c:v>3.7629099999321625E-2</c:v>
                </c:pt>
                <c:pt idx="83">
                  <c:v>3.2346899999538437E-2</c:v>
                </c:pt>
                <c:pt idx="87">
                  <c:v>1.9279100000858307E-2</c:v>
                </c:pt>
                <c:pt idx="88">
                  <c:v>1.7440700001316145E-2</c:v>
                </c:pt>
                <c:pt idx="89">
                  <c:v>1.4195700001437217E-2</c:v>
                </c:pt>
                <c:pt idx="94">
                  <c:v>1.1300100006337743E-2</c:v>
                </c:pt>
                <c:pt idx="95">
                  <c:v>1.072530000237748E-2</c:v>
                </c:pt>
                <c:pt idx="99">
                  <c:v>1.1524900000949856E-2</c:v>
                </c:pt>
                <c:pt idx="100">
                  <c:v>1.3010100003157277E-2</c:v>
                </c:pt>
                <c:pt idx="102">
                  <c:v>-1.0404500004369766E-2</c:v>
                </c:pt>
                <c:pt idx="103">
                  <c:v>-3.5645000025397167E-3</c:v>
                </c:pt>
                <c:pt idx="105">
                  <c:v>7.8467999992426485E-3</c:v>
                </c:pt>
                <c:pt idx="106">
                  <c:v>-9.4735000020591542E-3</c:v>
                </c:pt>
                <c:pt idx="109">
                  <c:v>-1.1647899998934008E-2</c:v>
                </c:pt>
                <c:pt idx="111">
                  <c:v>-1.2909099998068996E-2</c:v>
                </c:pt>
                <c:pt idx="113">
                  <c:v>-1.3852500000211876E-2</c:v>
                </c:pt>
                <c:pt idx="114">
                  <c:v>-1.0812100001203362E-2</c:v>
                </c:pt>
                <c:pt idx="115">
                  <c:v>-1.1624500002653804E-2</c:v>
                </c:pt>
                <c:pt idx="117">
                  <c:v>-2.2242099999857601E-2</c:v>
                </c:pt>
                <c:pt idx="121">
                  <c:v>-2.3524699994595721E-2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99-4287-89F7-07D284EF9517}"/>
            </c:ext>
          </c:extLst>
        </c:ser>
        <c:ser>
          <c:idx val="7"/>
          <c:order val="2"/>
          <c:tx>
            <c:strRef>
              <c:f>'A (4)'!$Y$1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(4)'!$X$2:$X$82</c:f>
              <c:numCache>
                <c:formatCode>General</c:formatCode>
                <c:ptCount val="81"/>
                <c:pt idx="0">
                  <c:v>-12000</c:v>
                </c:pt>
                <c:pt idx="1">
                  <c:v>-11750</c:v>
                </c:pt>
                <c:pt idx="2">
                  <c:v>-11500</c:v>
                </c:pt>
                <c:pt idx="3">
                  <c:v>-11250</c:v>
                </c:pt>
                <c:pt idx="4">
                  <c:v>-11000</c:v>
                </c:pt>
                <c:pt idx="5">
                  <c:v>-10750</c:v>
                </c:pt>
                <c:pt idx="6">
                  <c:v>-10500</c:v>
                </c:pt>
                <c:pt idx="7">
                  <c:v>-10250</c:v>
                </c:pt>
                <c:pt idx="8">
                  <c:v>-10000</c:v>
                </c:pt>
                <c:pt idx="9">
                  <c:v>-9750</c:v>
                </c:pt>
                <c:pt idx="10">
                  <c:v>-9500</c:v>
                </c:pt>
                <c:pt idx="11">
                  <c:v>-9250</c:v>
                </c:pt>
                <c:pt idx="12">
                  <c:v>-9000</c:v>
                </c:pt>
                <c:pt idx="13">
                  <c:v>-8750</c:v>
                </c:pt>
                <c:pt idx="14">
                  <c:v>-8500</c:v>
                </c:pt>
                <c:pt idx="15">
                  <c:v>-8250</c:v>
                </c:pt>
                <c:pt idx="16">
                  <c:v>-8000</c:v>
                </c:pt>
                <c:pt idx="17">
                  <c:v>-7750</c:v>
                </c:pt>
                <c:pt idx="18">
                  <c:v>-7500</c:v>
                </c:pt>
                <c:pt idx="19">
                  <c:v>-7250</c:v>
                </c:pt>
                <c:pt idx="20">
                  <c:v>-7000</c:v>
                </c:pt>
                <c:pt idx="21">
                  <c:v>-6750</c:v>
                </c:pt>
                <c:pt idx="22">
                  <c:v>-6500</c:v>
                </c:pt>
                <c:pt idx="23">
                  <c:v>-6250</c:v>
                </c:pt>
                <c:pt idx="24">
                  <c:v>-6000</c:v>
                </c:pt>
                <c:pt idx="25">
                  <c:v>-5750</c:v>
                </c:pt>
                <c:pt idx="26">
                  <c:v>-5500</c:v>
                </c:pt>
                <c:pt idx="27">
                  <c:v>-5250</c:v>
                </c:pt>
                <c:pt idx="28">
                  <c:v>-5000</c:v>
                </c:pt>
                <c:pt idx="29">
                  <c:v>-4750</c:v>
                </c:pt>
                <c:pt idx="30">
                  <c:v>-4500</c:v>
                </c:pt>
                <c:pt idx="31">
                  <c:v>-4250</c:v>
                </c:pt>
                <c:pt idx="32">
                  <c:v>-4000</c:v>
                </c:pt>
                <c:pt idx="33">
                  <c:v>-3750</c:v>
                </c:pt>
                <c:pt idx="34">
                  <c:v>-3500</c:v>
                </c:pt>
                <c:pt idx="35">
                  <c:v>-3250</c:v>
                </c:pt>
                <c:pt idx="36">
                  <c:v>-3000</c:v>
                </c:pt>
                <c:pt idx="37">
                  <c:v>-2750</c:v>
                </c:pt>
                <c:pt idx="38">
                  <c:v>-2500</c:v>
                </c:pt>
                <c:pt idx="39">
                  <c:v>-2250</c:v>
                </c:pt>
                <c:pt idx="40">
                  <c:v>-2000</c:v>
                </c:pt>
                <c:pt idx="41">
                  <c:v>-1750</c:v>
                </c:pt>
                <c:pt idx="42">
                  <c:v>-1500</c:v>
                </c:pt>
                <c:pt idx="43">
                  <c:v>-1250</c:v>
                </c:pt>
                <c:pt idx="44">
                  <c:v>-1000</c:v>
                </c:pt>
                <c:pt idx="45">
                  <c:v>-750</c:v>
                </c:pt>
                <c:pt idx="46">
                  <c:v>-500</c:v>
                </c:pt>
                <c:pt idx="47">
                  <c:v>-250</c:v>
                </c:pt>
                <c:pt idx="48">
                  <c:v>0</c:v>
                </c:pt>
                <c:pt idx="49">
                  <c:v>250</c:v>
                </c:pt>
                <c:pt idx="50">
                  <c:v>500</c:v>
                </c:pt>
                <c:pt idx="51">
                  <c:v>750</c:v>
                </c:pt>
                <c:pt idx="52">
                  <c:v>1000</c:v>
                </c:pt>
                <c:pt idx="53">
                  <c:v>1250</c:v>
                </c:pt>
                <c:pt idx="54">
                  <c:v>1500</c:v>
                </c:pt>
                <c:pt idx="55">
                  <c:v>1750</c:v>
                </c:pt>
                <c:pt idx="56">
                  <c:v>2000</c:v>
                </c:pt>
                <c:pt idx="57">
                  <c:v>2250</c:v>
                </c:pt>
                <c:pt idx="58">
                  <c:v>2500</c:v>
                </c:pt>
                <c:pt idx="59">
                  <c:v>2750</c:v>
                </c:pt>
                <c:pt idx="60">
                  <c:v>3000</c:v>
                </c:pt>
                <c:pt idx="61">
                  <c:v>3250</c:v>
                </c:pt>
                <c:pt idx="62">
                  <c:v>3500</c:v>
                </c:pt>
                <c:pt idx="63">
                  <c:v>3750</c:v>
                </c:pt>
                <c:pt idx="64">
                  <c:v>4000</c:v>
                </c:pt>
                <c:pt idx="65">
                  <c:v>4250</c:v>
                </c:pt>
                <c:pt idx="66">
                  <c:v>4500</c:v>
                </c:pt>
                <c:pt idx="67">
                  <c:v>4750</c:v>
                </c:pt>
                <c:pt idx="68">
                  <c:v>5000</c:v>
                </c:pt>
                <c:pt idx="69">
                  <c:v>5250</c:v>
                </c:pt>
                <c:pt idx="70">
                  <c:v>5500</c:v>
                </c:pt>
                <c:pt idx="71">
                  <c:v>5750</c:v>
                </c:pt>
                <c:pt idx="72">
                  <c:v>6000</c:v>
                </c:pt>
                <c:pt idx="73">
                  <c:v>6250</c:v>
                </c:pt>
                <c:pt idx="74">
                  <c:v>6500</c:v>
                </c:pt>
                <c:pt idx="75">
                  <c:v>6750</c:v>
                </c:pt>
                <c:pt idx="76">
                  <c:v>7000</c:v>
                </c:pt>
                <c:pt idx="77">
                  <c:v>7250</c:v>
                </c:pt>
                <c:pt idx="78">
                  <c:v>7500</c:v>
                </c:pt>
                <c:pt idx="79">
                  <c:v>7750</c:v>
                </c:pt>
                <c:pt idx="80">
                  <c:v>8000</c:v>
                </c:pt>
              </c:numCache>
            </c:numRef>
          </c:xVal>
          <c:yVal>
            <c:numRef>
              <c:f>'A (4)'!$Y$2:$Y$82</c:f>
              <c:numCache>
                <c:formatCode>General</c:formatCode>
                <c:ptCount val="81"/>
                <c:pt idx="0">
                  <c:v>-4.4676841191188837E-2</c:v>
                </c:pt>
                <c:pt idx="1">
                  <c:v>-4.5770162599271039E-2</c:v>
                </c:pt>
                <c:pt idx="2">
                  <c:v>-4.627544852372581E-2</c:v>
                </c:pt>
                <c:pt idx="3">
                  <c:v>-4.6186355952034866E-2</c:v>
                </c:pt>
                <c:pt idx="4">
                  <c:v>-4.5504003291163789E-2</c:v>
                </c:pt>
                <c:pt idx="5">
                  <c:v>-4.4236956327849013E-2</c:v>
                </c:pt>
                <c:pt idx="6">
                  <c:v>-4.2401120699593155E-2</c:v>
                </c:pt>
                <c:pt idx="7">
                  <c:v>-4.0019542226214233E-2</c:v>
                </c:pt>
                <c:pt idx="8">
                  <c:v>-3.7122117608449051E-2</c:v>
                </c:pt>
                <c:pt idx="9">
                  <c:v>-3.3745219125302026E-2</c:v>
                </c:pt>
                <c:pt idx="10">
                  <c:v>-2.9931238041431323E-2</c:v>
                </c:pt>
                <c:pt idx="11">
                  <c:v>-2.5728052456322155E-2</c:v>
                </c:pt>
                <c:pt idx="12">
                  <c:v>-2.1188426275503509E-2</c:v>
                </c:pt>
                <c:pt idx="13">
                  <c:v>-1.6369346848710761E-2</c:v>
                </c:pt>
                <c:pt idx="14">
                  <c:v>-1.1331309589830215E-2</c:v>
                </c:pt>
                <c:pt idx="15">
                  <c:v>-6.1375585590148869E-3</c:v>
                </c:pt>
                <c:pt idx="16">
                  <c:v>-8.5329254018281326E-4</c:v>
                </c:pt>
                <c:pt idx="17">
                  <c:v>4.45515341974462E-3</c:v>
                </c:pt>
                <c:pt idx="18">
                  <c:v>9.7211407354696952E-3</c:v>
                </c:pt>
                <c:pt idx="19">
                  <c:v>1.4878563818357936E-2</c:v>
                </c:pt>
                <c:pt idx="20">
                  <c:v>1.9862679920603369E-2</c:v>
                </c:pt>
                <c:pt idx="21">
                  <c:v>2.461092187122596E-2</c:v>
                </c:pt>
                <c:pt idx="22">
                  <c:v>2.9063683501371583E-2</c:v>
                </c:pt>
                <c:pt idx="23">
                  <c:v>3.3165067899224458E-2</c:v>
                </c:pt>
                <c:pt idx="24">
                  <c:v>3.686358910145409E-2</c:v>
                </c:pt>
                <c:pt idx="25">
                  <c:v>4.0112818412643678E-2</c:v>
                </c:pt>
                <c:pt idx="26">
                  <c:v>4.2871967239250047E-2</c:v>
                </c:pt>
                <c:pt idx="27">
                  <c:v>4.5106399121597633E-2</c:v>
                </c:pt>
                <c:pt idx="28">
                  <c:v>4.6788064536208644E-2</c:v>
                </c:pt>
                <c:pt idx="29">
                  <c:v>4.7895853010259282E-2</c:v>
                </c:pt>
                <c:pt idx="30">
                  <c:v>4.8415858127959087E-2</c:v>
                </c:pt>
                <c:pt idx="31">
                  <c:v>4.8341552102145392E-2</c:v>
                </c:pt>
                <c:pt idx="32">
                  <c:v>4.7673867719640668E-2</c:v>
                </c:pt>
                <c:pt idx="33">
                  <c:v>4.6421186631687358E-2</c:v>
                </c:pt>
                <c:pt idx="34">
                  <c:v>4.4599234136453808E-2</c:v>
                </c:pt>
                <c:pt idx="35">
                  <c:v>4.2230881774439531E-2</c:v>
                </c:pt>
                <c:pt idx="36">
                  <c:v>3.9345860214861528E-2</c:v>
                </c:pt>
                <c:pt idx="37">
                  <c:v>3.5980386037248908E-2</c:v>
                </c:pt>
                <c:pt idx="38">
                  <c:v>3.2176707093373148E-2</c:v>
                </c:pt>
                <c:pt idx="39">
                  <c:v>2.7982572156728384E-2</c:v>
                </c:pt>
                <c:pt idx="40">
                  <c:v>2.3450631517217796E-2</c:v>
                </c:pt>
                <c:pt idx="41">
                  <c:v>1.8637776045568866E-2</c:v>
                </c:pt>
                <c:pt idx="42">
                  <c:v>1.3604423024408929E-2</c:v>
                </c:pt>
                <c:pt idx="43">
                  <c:v>8.4137577111873078E-3</c:v>
                </c:pt>
                <c:pt idx="44">
                  <c:v>3.1309401538423222E-3</c:v>
                </c:pt>
                <c:pt idx="45">
                  <c:v>-2.177712783695481E-3</c:v>
                </c:pt>
                <c:pt idx="46">
                  <c:v>-7.4455599178736348E-3</c:v>
                </c:pt>
                <c:pt idx="47">
                  <c:v>-1.2606472313173916E-2</c:v>
                </c:pt>
                <c:pt idx="48">
                  <c:v>-1.7595663419358407E-2</c:v>
                </c:pt>
                <c:pt idx="49">
                  <c:v>-2.2350502357332623E-2</c:v>
                </c:pt>
                <c:pt idx="50">
                  <c:v>-2.6811300144193317E-2</c:v>
                </c:pt>
                <c:pt idx="51">
                  <c:v>-3.0922058987731729E-2</c:v>
                </c:pt>
                <c:pt idx="52">
                  <c:v>-3.4631175244263609E-2</c:v>
                </c:pt>
                <c:pt idx="53">
                  <c:v>-3.7892087215335997E-2</c:v>
                </c:pt>
                <c:pt idx="54">
                  <c:v>-4.0663859651315963E-2</c:v>
                </c:pt>
                <c:pt idx="55">
                  <c:v>-4.2911697624404478E-2</c:v>
                </c:pt>
                <c:pt idx="56">
                  <c:v>-4.460738332026646E-2</c:v>
                </c:pt>
                <c:pt idx="57">
                  <c:v>-4.5729630265094925E-2</c:v>
                </c:pt>
                <c:pt idx="58">
                  <c:v>-4.6264350541385869E-2</c:v>
                </c:pt>
                <c:pt idx="59">
                  <c:v>-4.6204831637980455E-2</c:v>
                </c:pt>
                <c:pt idx="60">
                  <c:v>-4.555182071432072E-2</c:v>
                </c:pt>
                <c:pt idx="61">
                  <c:v>-4.4313515221122937E-2</c:v>
                </c:pt>
                <c:pt idx="62">
                  <c:v>-4.2505459995210548E-2</c:v>
                </c:pt>
                <c:pt idx="63">
                  <c:v>-4.0150352120307181E-2</c:v>
                </c:pt>
                <c:pt idx="64">
                  <c:v>-3.7277756003433596E-2</c:v>
                </c:pt>
                <c:pt idx="65">
                  <c:v>-3.3923732243643631E-2</c:v>
                </c:pt>
                <c:pt idx="66">
                  <c:v>-3.0130384952026409E-2</c:v>
                </c:pt>
                <c:pt idx="67">
                  <c:v>-2.5945333205608295E-2</c:v>
                </c:pt>
                <c:pt idx="68">
                  <c:v>-2.1421113270159747E-2</c:v>
                </c:pt>
                <c:pt idx="69">
                  <c:v>-1.6614519095991213E-2</c:v>
                </c:pt>
                <c:pt idx="70">
                  <c:v>-1.1585889365701039E-2</c:v>
                </c:pt>
                <c:pt idx="71">
                  <c:v>-6.3983500437884751E-3</c:v>
                </c:pt>
                <c:pt idx="72">
                  <c:v>-1.1170219366435248E-3</c:v>
                </c:pt>
                <c:pt idx="73">
                  <c:v>4.1917967893382764E-3</c:v>
                </c:pt>
                <c:pt idx="74">
                  <c:v>9.4614628694102022E-3</c:v>
                </c:pt>
                <c:pt idx="75">
                  <c:v>1.4625824534256296E-2</c:v>
                </c:pt>
                <c:pt idx="76">
                  <c:v>1.9620051933877388E-2</c:v>
                </c:pt>
                <c:pt idx="77">
                  <c:v>2.4381450967009579E-2</c:v>
                </c:pt>
                <c:pt idx="78">
                  <c:v>2.8850250299819812E-2</c:v>
                </c:pt>
                <c:pt idx="79">
                  <c:v>3.2970351694186079E-2</c:v>
                </c:pt>
                <c:pt idx="80">
                  <c:v>3.6690034226456503E-2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99-4287-89F7-07D284EF9517}"/>
            </c:ext>
          </c:extLst>
        </c:ser>
        <c:ser>
          <c:idx val="2"/>
          <c:order val="3"/>
          <c:tx>
            <c:strRef>
              <c:f>'A (4)'!$Z$1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(4)'!$X$2:$X$82</c:f>
              <c:numCache>
                <c:formatCode>General</c:formatCode>
                <c:ptCount val="81"/>
                <c:pt idx="0">
                  <c:v>-12000</c:v>
                </c:pt>
                <c:pt idx="1">
                  <c:v>-11750</c:v>
                </c:pt>
                <c:pt idx="2">
                  <c:v>-11500</c:v>
                </c:pt>
                <c:pt idx="3">
                  <c:v>-11250</c:v>
                </c:pt>
                <c:pt idx="4">
                  <c:v>-11000</c:v>
                </c:pt>
                <c:pt idx="5">
                  <c:v>-10750</c:v>
                </c:pt>
                <c:pt idx="6">
                  <c:v>-10500</c:v>
                </c:pt>
                <c:pt idx="7">
                  <c:v>-10250</c:v>
                </c:pt>
                <c:pt idx="8">
                  <c:v>-10000</c:v>
                </c:pt>
                <c:pt idx="9">
                  <c:v>-9750</c:v>
                </c:pt>
                <c:pt idx="10">
                  <c:v>-9500</c:v>
                </c:pt>
                <c:pt idx="11">
                  <c:v>-9250</c:v>
                </c:pt>
                <c:pt idx="12">
                  <c:v>-9000</c:v>
                </c:pt>
                <c:pt idx="13">
                  <c:v>-8750</c:v>
                </c:pt>
                <c:pt idx="14">
                  <c:v>-8500</c:v>
                </c:pt>
                <c:pt idx="15">
                  <c:v>-8250</c:v>
                </c:pt>
                <c:pt idx="16">
                  <c:v>-8000</c:v>
                </c:pt>
                <c:pt idx="17">
                  <c:v>-7750</c:v>
                </c:pt>
                <c:pt idx="18">
                  <c:v>-7500</c:v>
                </c:pt>
                <c:pt idx="19">
                  <c:v>-7250</c:v>
                </c:pt>
                <c:pt idx="20">
                  <c:v>-7000</c:v>
                </c:pt>
                <c:pt idx="21">
                  <c:v>-6750</c:v>
                </c:pt>
                <c:pt idx="22">
                  <c:v>-6500</c:v>
                </c:pt>
                <c:pt idx="23">
                  <c:v>-6250</c:v>
                </c:pt>
                <c:pt idx="24">
                  <c:v>-6000</c:v>
                </c:pt>
                <c:pt idx="25">
                  <c:v>-5750</c:v>
                </c:pt>
                <c:pt idx="26">
                  <c:v>-5500</c:v>
                </c:pt>
                <c:pt idx="27">
                  <c:v>-5250</c:v>
                </c:pt>
                <c:pt idx="28">
                  <c:v>-5000</c:v>
                </c:pt>
                <c:pt idx="29">
                  <c:v>-4750</c:v>
                </c:pt>
                <c:pt idx="30">
                  <c:v>-4500</c:v>
                </c:pt>
                <c:pt idx="31">
                  <c:v>-4250</c:v>
                </c:pt>
                <c:pt idx="32">
                  <c:v>-4000</c:v>
                </c:pt>
                <c:pt idx="33">
                  <c:v>-3750</c:v>
                </c:pt>
                <c:pt idx="34">
                  <c:v>-3500</c:v>
                </c:pt>
                <c:pt idx="35">
                  <c:v>-3250</c:v>
                </c:pt>
                <c:pt idx="36">
                  <c:v>-3000</c:v>
                </c:pt>
                <c:pt idx="37">
                  <c:v>-2750</c:v>
                </c:pt>
                <c:pt idx="38">
                  <c:v>-2500</c:v>
                </c:pt>
                <c:pt idx="39">
                  <c:v>-2250</c:v>
                </c:pt>
                <c:pt idx="40">
                  <c:v>-2000</c:v>
                </c:pt>
                <c:pt idx="41">
                  <c:v>-1750</c:v>
                </c:pt>
                <c:pt idx="42">
                  <c:v>-1500</c:v>
                </c:pt>
                <c:pt idx="43">
                  <c:v>-1250</c:v>
                </c:pt>
                <c:pt idx="44">
                  <c:v>-1000</c:v>
                </c:pt>
                <c:pt idx="45">
                  <c:v>-750</c:v>
                </c:pt>
                <c:pt idx="46">
                  <c:v>-500</c:v>
                </c:pt>
                <c:pt idx="47">
                  <c:v>-250</c:v>
                </c:pt>
                <c:pt idx="48">
                  <c:v>0</c:v>
                </c:pt>
                <c:pt idx="49">
                  <c:v>250</c:v>
                </c:pt>
                <c:pt idx="50">
                  <c:v>500</c:v>
                </c:pt>
                <c:pt idx="51">
                  <c:v>750</c:v>
                </c:pt>
                <c:pt idx="52">
                  <c:v>1000</c:v>
                </c:pt>
                <c:pt idx="53">
                  <c:v>1250</c:v>
                </c:pt>
                <c:pt idx="54">
                  <c:v>1500</c:v>
                </c:pt>
                <c:pt idx="55">
                  <c:v>1750</c:v>
                </c:pt>
                <c:pt idx="56">
                  <c:v>2000</c:v>
                </c:pt>
                <c:pt idx="57">
                  <c:v>2250</c:v>
                </c:pt>
                <c:pt idx="58">
                  <c:v>2500</c:v>
                </c:pt>
                <c:pt idx="59">
                  <c:v>2750</c:v>
                </c:pt>
                <c:pt idx="60">
                  <c:v>3000</c:v>
                </c:pt>
                <c:pt idx="61">
                  <c:v>3250</c:v>
                </c:pt>
                <c:pt idx="62">
                  <c:v>3500</c:v>
                </c:pt>
                <c:pt idx="63">
                  <c:v>3750</c:v>
                </c:pt>
                <c:pt idx="64">
                  <c:v>4000</c:v>
                </c:pt>
                <c:pt idx="65">
                  <c:v>4250</c:v>
                </c:pt>
                <c:pt idx="66">
                  <c:v>4500</c:v>
                </c:pt>
                <c:pt idx="67">
                  <c:v>4750</c:v>
                </c:pt>
                <c:pt idx="68">
                  <c:v>5000</c:v>
                </c:pt>
                <c:pt idx="69">
                  <c:v>5250</c:v>
                </c:pt>
                <c:pt idx="70">
                  <c:v>5500</c:v>
                </c:pt>
                <c:pt idx="71">
                  <c:v>5750</c:v>
                </c:pt>
                <c:pt idx="72">
                  <c:v>6000</c:v>
                </c:pt>
                <c:pt idx="73">
                  <c:v>6250</c:v>
                </c:pt>
                <c:pt idx="74">
                  <c:v>6500</c:v>
                </c:pt>
                <c:pt idx="75">
                  <c:v>6750</c:v>
                </c:pt>
                <c:pt idx="76">
                  <c:v>7000</c:v>
                </c:pt>
                <c:pt idx="77">
                  <c:v>7250</c:v>
                </c:pt>
                <c:pt idx="78">
                  <c:v>7500</c:v>
                </c:pt>
                <c:pt idx="79">
                  <c:v>7750</c:v>
                </c:pt>
                <c:pt idx="80">
                  <c:v>8000</c:v>
                </c:pt>
              </c:numCache>
            </c:numRef>
          </c:xVal>
          <c:yVal>
            <c:numRef>
              <c:f>'A (4)'!$Z$2:$Z$82</c:f>
              <c:numCache>
                <c:formatCode>General</c:formatCode>
                <c:ptCount val="81"/>
                <c:pt idx="0">
                  <c:v>4.2890643165389465E-2</c:v>
                </c:pt>
                <c:pt idx="1">
                  <c:v>4.4605601181989522E-2</c:v>
                </c:pt>
                <c:pt idx="2">
                  <c:v>4.5761191976286877E-2</c:v>
                </c:pt>
                <c:pt idx="3">
                  <c:v>4.6342552011032032E-2</c:v>
                </c:pt>
                <c:pt idx="4">
                  <c:v>4.6342203668218306E-2</c:v>
                </c:pt>
                <c:pt idx="5">
                  <c:v>4.5760151428329968E-2</c:v>
                </c:pt>
                <c:pt idx="6">
                  <c:v>4.4603881812713006E-2</c:v>
                </c:pt>
                <c:pt idx="7">
                  <c:v>4.2888267089809674E-2</c:v>
                </c:pt>
                <c:pt idx="8">
                  <c:v>4.0635373983814609E-2</c:v>
                </c:pt>
                <c:pt idx="9">
                  <c:v>3.7874179846196315E-2</c:v>
                </c:pt>
                <c:pt idx="10">
                  <c:v>3.4640199940766239E-2</c:v>
                </c:pt>
                <c:pt idx="11">
                  <c:v>3.0975030636261183E-2</c:v>
                </c:pt>
                <c:pt idx="12">
                  <c:v>2.6925814382025747E-2</c:v>
                </c:pt>
                <c:pt idx="13">
                  <c:v>2.2544633348429443E-2</c:v>
                </c:pt>
                <c:pt idx="14">
                  <c:v>1.7887839531188224E-2</c:v>
                </c:pt>
                <c:pt idx="15">
                  <c:v>1.3015329935978646E-2</c:v>
                </c:pt>
                <c:pt idx="16">
                  <c:v>7.9897761661262452E-3</c:v>
                </c:pt>
                <c:pt idx="17">
                  <c:v>2.8758183226306137E-3</c:v>
                </c:pt>
                <c:pt idx="18">
                  <c:v>-2.2607664151864815E-3</c:v>
                </c:pt>
                <c:pt idx="19">
                  <c:v>-7.3539098344571931E-3</c:v>
                </c:pt>
                <c:pt idx="20">
                  <c:v>-1.2338102476900191E-2</c:v>
                </c:pt>
                <c:pt idx="21">
                  <c:v>-1.7149236240092749E-2</c:v>
                </c:pt>
                <c:pt idx="22">
                  <c:v>-2.1725428954105484E-2</c:v>
                </c:pt>
                <c:pt idx="23">
                  <c:v>-2.6007820327560851E-2</c:v>
                </c:pt>
                <c:pt idx="24">
                  <c:v>-2.994132902543057E-2</c:v>
                </c:pt>
                <c:pt idx="25">
                  <c:v>-3.347536114082262E-2</c:v>
                </c:pt>
                <c:pt idx="26">
                  <c:v>-3.6564460948191879E-2</c:v>
                </c:pt>
                <c:pt idx="27">
                  <c:v>-3.9168895567802023E-2</c:v>
                </c:pt>
                <c:pt idx="28">
                  <c:v>-4.1255166021317922E-2</c:v>
                </c:pt>
                <c:pt idx="29">
                  <c:v>-4.27964381051864E-2</c:v>
                </c:pt>
                <c:pt idx="30">
                  <c:v>-4.3772887539789418E-2</c:v>
                </c:pt>
                <c:pt idx="31">
                  <c:v>-4.417195495496317E-2</c:v>
                </c:pt>
                <c:pt idx="32">
                  <c:v>-4.398850743218688E-2</c:v>
                </c:pt>
                <c:pt idx="33">
                  <c:v>-4.3224904525639728E-2</c:v>
                </c:pt>
                <c:pt idx="34">
                  <c:v>-4.189096791294436E-2</c:v>
                </c:pt>
                <c:pt idx="35">
                  <c:v>-4.0003855065957682E-2</c:v>
                </c:pt>
                <c:pt idx="36">
                  <c:v>-3.7587838566491179E-2</c:v>
                </c:pt>
                <c:pt idx="37">
                  <c:v>-3.4673993905464669E-2</c:v>
                </c:pt>
                <c:pt idx="38">
                  <c:v>-3.1299799781109507E-2</c:v>
                </c:pt>
                <c:pt idx="39">
                  <c:v>-2.7508656037299368E-2</c:v>
                </c:pt>
                <c:pt idx="40">
                  <c:v>-2.3349325442422835E-2</c:v>
                </c:pt>
                <c:pt idx="41">
                  <c:v>-1.887530648879655E-2</c:v>
                </c:pt>
                <c:pt idx="42">
                  <c:v>-1.4144145279851179E-2</c:v>
                </c:pt>
                <c:pt idx="43">
                  <c:v>-9.216695355792769E-3</c:v>
                </c:pt>
                <c:pt idx="44">
                  <c:v>-4.1563349780722311E-3</c:v>
                </c:pt>
                <c:pt idx="45">
                  <c:v>9.7184805982741438E-4</c:v>
                </c:pt>
                <c:pt idx="46">
                  <c:v>6.1018936100907129E-3</c:v>
                </c:pt>
                <c:pt idx="47">
                  <c:v>1.1167817568738804E-2</c:v>
                </c:pt>
                <c:pt idx="48">
                  <c:v>1.6104460581929443E-2</c:v>
                </c:pt>
                <c:pt idx="49">
                  <c:v>2.0848326144086351E-2</c:v>
                </c:pt>
                <c:pt idx="50">
                  <c:v>2.5338397308001522E-2</c:v>
                </c:pt>
                <c:pt idx="51">
                  <c:v>2.9516921502153032E-2</c:v>
                </c:pt>
                <c:pt idx="52">
                  <c:v>3.3330153360694996E-2</c:v>
                </c:pt>
                <c:pt idx="53">
                  <c:v>3.6729046011629032E-2</c:v>
                </c:pt>
                <c:pt idx="54">
                  <c:v>3.9669881931612541E-2</c:v>
                </c:pt>
                <c:pt idx="55">
                  <c:v>4.2114835253169759E-2</c:v>
                </c:pt>
                <c:pt idx="56">
                  <c:v>4.403245829175044E-2</c:v>
                </c:pt>
                <c:pt idx="57">
                  <c:v>4.53980860347869E-2</c:v>
                </c:pt>
                <c:pt idx="58">
                  <c:v>4.6194153390096235E-2</c:v>
                </c:pt>
                <c:pt idx="59">
                  <c:v>4.6410421113088456E-2</c:v>
                </c:pt>
                <c:pt idx="60">
                  <c:v>4.6044107506840723E-2</c:v>
                </c:pt>
                <c:pt idx="61">
                  <c:v>4.509992420107381E-2</c:v>
                </c:pt>
                <c:pt idx="62">
                  <c:v>4.359001554983144E-2</c:v>
                </c:pt>
                <c:pt idx="63">
                  <c:v>4.1533802427346792E-2</c:v>
                </c:pt>
                <c:pt idx="64">
                  <c:v>3.8957732431238137E-2</c:v>
                </c:pt>
                <c:pt idx="65">
                  <c:v>3.589493970599103E-2</c:v>
                </c:pt>
                <c:pt idx="66">
                  <c:v>3.238481876217434E-2</c:v>
                </c:pt>
                <c:pt idx="67">
                  <c:v>2.8472517773048055E-2</c:v>
                </c:pt>
                <c:pt idx="68">
                  <c:v>2.4208357865926552E-2</c:v>
                </c:pt>
                <c:pt idx="69">
                  <c:v>1.9647185877536132E-2</c:v>
                </c:pt>
                <c:pt idx="70">
                  <c:v>1.4847668898412112E-2</c:v>
                </c:pt>
                <c:pt idx="71">
                  <c:v>9.8715396801052988E-3</c:v>
                </c:pt>
                <c:pt idx="72">
                  <c:v>4.782802610985311E-3</c:v>
                </c:pt>
                <c:pt idx="73">
                  <c:v>-3.5308952639451392E-4</c:v>
                </c:pt>
                <c:pt idx="74">
                  <c:v>-5.4700774275900903E-3</c:v>
                </c:pt>
                <c:pt idx="75">
                  <c:v>-1.0502344939816201E-2</c:v>
                </c:pt>
                <c:pt idx="76">
                  <c:v>-1.5385165608010684E-2</c:v>
                </c:pt>
                <c:pt idx="77">
                  <c:v>-2.0055735204896469E-2</c:v>
                </c:pt>
                <c:pt idx="78">
                  <c:v>-2.4453979536803776E-2</c:v>
                </c:pt>
                <c:pt idx="79">
                  <c:v>-2.8523327135023892E-2</c:v>
                </c:pt>
                <c:pt idx="80">
                  <c:v>-3.2211436894119004E-2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99-4287-89F7-07D284EF9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967632"/>
        <c:axId val="1"/>
      </c:scatterChart>
      <c:valAx>
        <c:axId val="41896763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2683402612958"/>
              <c:y val="0.873198847262247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36682615629984E-2"/>
              <c:y val="0.391930835734870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967632"/>
        <c:crosses val="autoZero"/>
        <c:crossBetween val="midCat"/>
        <c:maj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57899760137638"/>
          <c:y val="0.9250720461095101"/>
          <c:w val="0.47049508763557657"/>
          <c:h val="5.7636887608069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4639175257731958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501531966242162"/>
          <c:w val="0.75876288659793811"/>
          <c:h val="0.6646535484527657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(5)'!$S$20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5.9999999999999995E-4</c:v>
                  </c:pt>
                </c:numCache>
              </c:numRef>
            </c:plus>
            <c:minus>
              <c:numRef>
                <c:f>'A (5)'!$D$21:$D$991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(5)'!$S$21:$S$991</c:f>
              <c:numCache>
                <c:formatCode>General</c:formatCode>
                <c:ptCount val="971"/>
                <c:pt idx="0">
                  <c:v>-1.554039999973611E-2</c:v>
                </c:pt>
                <c:pt idx="8">
                  <c:v>1.9120799999654992E-2</c:v>
                </c:pt>
                <c:pt idx="11">
                  <c:v>4.4404199994460214E-2</c:v>
                </c:pt>
                <c:pt idx="14">
                  <c:v>3.3240600001590792E-2</c:v>
                </c:pt>
                <c:pt idx="16">
                  <c:v>2.7919000000110827E-2</c:v>
                </c:pt>
                <c:pt idx="18">
                  <c:v>2.1148599997104611E-2</c:v>
                </c:pt>
                <c:pt idx="20">
                  <c:v>-5.8484000037424266E-3</c:v>
                </c:pt>
                <c:pt idx="21">
                  <c:v>-5.3039999984321184E-3</c:v>
                </c:pt>
                <c:pt idx="24">
                  <c:v>-1.5048599998408463E-2</c:v>
                </c:pt>
                <c:pt idx="26">
                  <c:v>-1.3644599996041507E-2</c:v>
                </c:pt>
                <c:pt idx="32">
                  <c:v>-1.8499999998311978E-2</c:v>
                </c:pt>
                <c:pt idx="33">
                  <c:v>-3.4513400001742411E-2</c:v>
                </c:pt>
                <c:pt idx="35">
                  <c:v>-3.156699999817647E-2</c:v>
                </c:pt>
                <c:pt idx="38">
                  <c:v>-3.5541800003557E-2</c:v>
                </c:pt>
                <c:pt idx="41">
                  <c:v>-3.8024400004360359E-2</c:v>
                </c:pt>
                <c:pt idx="43">
                  <c:v>-3.8632999996480066E-2</c:v>
                </c:pt>
                <c:pt idx="49">
                  <c:v>-4.232899999624351E-2</c:v>
                </c:pt>
                <c:pt idx="50">
                  <c:v>-3.2295799996063579E-2</c:v>
                </c:pt>
                <c:pt idx="51">
                  <c:v>-4.7372200002428144E-2</c:v>
                </c:pt>
                <c:pt idx="52">
                  <c:v>-4.7725799995532725E-2</c:v>
                </c:pt>
                <c:pt idx="53">
                  <c:v>-4.9455599997600075E-2</c:v>
                </c:pt>
                <c:pt idx="54">
                  <c:v>-5.5287199997110292E-2</c:v>
                </c:pt>
                <c:pt idx="55">
                  <c:v>-4.748719999770401E-2</c:v>
                </c:pt>
                <c:pt idx="58">
                  <c:v>-4.5030000001133885E-2</c:v>
                </c:pt>
                <c:pt idx="59">
                  <c:v>-4.4930000003660098E-2</c:v>
                </c:pt>
                <c:pt idx="62">
                  <c:v>-4.7236599995812867E-2</c:v>
                </c:pt>
                <c:pt idx="63">
                  <c:v>-4.6336599996720906E-2</c:v>
                </c:pt>
                <c:pt idx="66">
                  <c:v>-4.7530399999232031E-2</c:v>
                </c:pt>
                <c:pt idx="67">
                  <c:v>-4.4130399997811764E-2</c:v>
                </c:pt>
                <c:pt idx="68">
                  <c:v>-4.5710999998846091E-2</c:v>
                </c:pt>
                <c:pt idx="76">
                  <c:v>-3.7995200000295881E-2</c:v>
                </c:pt>
                <c:pt idx="77">
                  <c:v>-3.5495200005243532E-2</c:v>
                </c:pt>
                <c:pt idx="80">
                  <c:v>-2.3951199997100048E-2</c:v>
                </c:pt>
                <c:pt idx="81">
                  <c:v>-2.3951199997100048E-2</c:v>
                </c:pt>
                <c:pt idx="82">
                  <c:v>-2.2258400000282563E-2</c:v>
                </c:pt>
                <c:pt idx="84">
                  <c:v>-2.2517999997944571E-2</c:v>
                </c:pt>
                <c:pt idx="85">
                  <c:v>-1.4349599994602613E-2</c:v>
                </c:pt>
                <c:pt idx="86">
                  <c:v>-2.0291799999540672E-2</c:v>
                </c:pt>
                <c:pt idx="90">
                  <c:v>-1.4684399997349828E-2</c:v>
                </c:pt>
                <c:pt idx="92">
                  <c:v>-1.1256999998295214E-2</c:v>
                </c:pt>
                <c:pt idx="93">
                  <c:v>-1.1975400004303083E-2</c:v>
                </c:pt>
                <c:pt idx="96">
                  <c:v>-7.8844000017852522E-3</c:v>
                </c:pt>
                <c:pt idx="97">
                  <c:v>-5.3142000033403747E-3</c:v>
                </c:pt>
                <c:pt idx="98">
                  <c:v>-5.114200001116842E-3</c:v>
                </c:pt>
                <c:pt idx="104">
                  <c:v>3.4306000015931204E-3</c:v>
                </c:pt>
                <c:pt idx="107">
                  <c:v>9.5121999984257855E-3</c:v>
                </c:pt>
                <c:pt idx="108">
                  <c:v>1.1406800003896933E-2</c:v>
                </c:pt>
                <c:pt idx="110">
                  <c:v>1.4245400001527742E-2</c:v>
                </c:pt>
                <c:pt idx="112">
                  <c:v>1.7201800001203083E-2</c:v>
                </c:pt>
                <c:pt idx="116">
                  <c:v>1.9222599999920931E-2</c:v>
                </c:pt>
                <c:pt idx="118">
                  <c:v>2.2877800001879223E-2</c:v>
                </c:pt>
                <c:pt idx="119">
                  <c:v>2.7070000003732275E-2</c:v>
                </c:pt>
                <c:pt idx="120">
                  <c:v>2.6040200005809311E-2</c:v>
                </c:pt>
                <c:pt idx="122">
                  <c:v>7.7680000031250529E-3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8D-4FA3-9182-54931C7412BD}"/>
            </c:ext>
          </c:extLst>
        </c:ser>
        <c:ser>
          <c:idx val="7"/>
          <c:order val="1"/>
          <c:tx>
            <c:strRef>
              <c:f>'A (5)'!$O$20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(5)'!$O$21:$O$991</c:f>
              <c:numCache>
                <c:formatCode>General</c:formatCode>
                <c:ptCount val="971"/>
                <c:pt idx="0">
                  <c:v>-2.3840731547751924E-2</c:v>
                </c:pt>
                <c:pt idx="1">
                  <c:v>-2.3831620852857321E-2</c:v>
                </c:pt>
                <c:pt idx="2">
                  <c:v>1.0287851518590442E-3</c:v>
                </c:pt>
                <c:pt idx="3">
                  <c:v>1.0930685129177139E-3</c:v>
                </c:pt>
                <c:pt idx="4">
                  <c:v>1.1359241362217992E-3</c:v>
                </c:pt>
                <c:pt idx="5">
                  <c:v>3.2565696041532925E-3</c:v>
                </c:pt>
                <c:pt idx="6">
                  <c:v>3.2779757608165866E-3</c:v>
                </c:pt>
                <c:pt idx="7">
                  <c:v>3.2993814803879799E-3</c:v>
                </c:pt>
                <c:pt idx="8">
                  <c:v>2.1427306203573304E-2</c:v>
                </c:pt>
                <c:pt idx="9">
                  <c:v>2.1514428005882151E-2</c:v>
                </c:pt>
                <c:pt idx="10">
                  <c:v>2.7934463157946753E-2</c:v>
                </c:pt>
                <c:pt idx="11">
                  <c:v>4.7220188670142736E-2</c:v>
                </c:pt>
                <c:pt idx="12">
                  <c:v>4.7232931058767441E-2</c:v>
                </c:pt>
                <c:pt idx="13">
                  <c:v>3.1394481273546868E-2</c:v>
                </c:pt>
                <c:pt idx="14">
                  <c:v>3.1369715262296614E-2</c:v>
                </c:pt>
                <c:pt idx="15">
                  <c:v>2.8133261298408884E-2</c:v>
                </c:pt>
                <c:pt idx="16">
                  <c:v>2.8089189899138958E-2</c:v>
                </c:pt>
                <c:pt idx="17">
                  <c:v>2.8027432245393245E-2</c:v>
                </c:pt>
                <c:pt idx="18">
                  <c:v>2.1645178696356883E-2</c:v>
                </c:pt>
                <c:pt idx="19">
                  <c:v>2.1635516735374082E-2</c:v>
                </c:pt>
                <c:pt idx="20">
                  <c:v>-4.7466729096100847E-3</c:v>
                </c:pt>
                <c:pt idx="21">
                  <c:v>-5.2141529400423154E-3</c:v>
                </c:pt>
                <c:pt idx="22">
                  <c:v>-5.2884681924165941E-3</c:v>
                </c:pt>
                <c:pt idx="23">
                  <c:v>-9.6070405479875293E-3</c:v>
                </c:pt>
                <c:pt idx="24">
                  <c:v>-1.2063781153497523E-2</c:v>
                </c:pt>
                <c:pt idx="25">
                  <c:v>-1.2074072019606493E-2</c:v>
                </c:pt>
                <c:pt idx="26">
                  <c:v>-1.247488546573043E-2</c:v>
                </c:pt>
                <c:pt idx="27">
                  <c:v>-1.2546715553448622E-2</c:v>
                </c:pt>
                <c:pt idx="28">
                  <c:v>-1.2567232167211378E-2</c:v>
                </c:pt>
                <c:pt idx="29">
                  <c:v>-1.2567232167211378E-2</c:v>
                </c:pt>
                <c:pt idx="30">
                  <c:v>-1.5389996356389522E-2</c:v>
                </c:pt>
                <c:pt idx="31">
                  <c:v>-1.5971079029478686E-2</c:v>
                </c:pt>
                <c:pt idx="32">
                  <c:v>-1.5981072260596776E-2</c:v>
                </c:pt>
                <c:pt idx="33">
                  <c:v>-3.1821961213982751E-2</c:v>
                </c:pt>
                <c:pt idx="34">
                  <c:v>-3.2311864392804548E-2</c:v>
                </c:pt>
                <c:pt idx="35">
                  <c:v>-3.2311864392804548E-2</c:v>
                </c:pt>
                <c:pt idx="36">
                  <c:v>-3.2682232033697162E-2</c:v>
                </c:pt>
                <c:pt idx="37">
                  <c:v>-3.2697261476463901E-2</c:v>
                </c:pt>
                <c:pt idx="38">
                  <c:v>-3.2704773611278236E-2</c:v>
                </c:pt>
                <c:pt idx="39">
                  <c:v>-3.4577139969156706E-2</c:v>
                </c:pt>
                <c:pt idx="40">
                  <c:v>-3.4605347737498952E-2</c:v>
                </c:pt>
                <c:pt idx="41">
                  <c:v>-3.4696821560186525E-2</c:v>
                </c:pt>
                <c:pt idx="42">
                  <c:v>-3.4766976040866919E-2</c:v>
                </c:pt>
                <c:pt idx="43">
                  <c:v>-3.4794986612947464E-2</c:v>
                </c:pt>
                <c:pt idx="44">
                  <c:v>-3.6926189748147834E-2</c:v>
                </c:pt>
                <c:pt idx="45">
                  <c:v>-3.6996461896393579E-2</c:v>
                </c:pt>
                <c:pt idx="46">
                  <c:v>-3.6996461896393579E-2</c:v>
                </c:pt>
                <c:pt idx="47">
                  <c:v>-3.7047421220524283E-2</c:v>
                </c:pt>
                <c:pt idx="48">
                  <c:v>-3.9152705684376836E-2</c:v>
                </c:pt>
                <c:pt idx="49">
                  <c:v>-4.102132829911978E-2</c:v>
                </c:pt>
                <c:pt idx="50">
                  <c:v>-4.1651912200935982E-2</c:v>
                </c:pt>
                <c:pt idx="51">
                  <c:v>-4.4148621419684363E-2</c:v>
                </c:pt>
                <c:pt idx="52">
                  <c:v>-4.4348935948063078E-2</c:v>
                </c:pt>
                <c:pt idx="53">
                  <c:v>-4.4355042975577352E-2</c:v>
                </c:pt>
                <c:pt idx="54">
                  <c:v>-4.5127510477233158E-2</c:v>
                </c:pt>
                <c:pt idx="55">
                  <c:v>-4.5127510477233158E-2</c:v>
                </c:pt>
                <c:pt idx="56">
                  <c:v>-4.5828506047277305E-2</c:v>
                </c:pt>
                <c:pt idx="57">
                  <c:v>-4.5828506047277305E-2</c:v>
                </c:pt>
                <c:pt idx="58">
                  <c:v>-4.5851309196937508E-2</c:v>
                </c:pt>
                <c:pt idx="59">
                  <c:v>-4.5851309196937508E-2</c:v>
                </c:pt>
                <c:pt idx="60">
                  <c:v>-4.5899578918197001E-2</c:v>
                </c:pt>
                <c:pt idx="61">
                  <c:v>-4.5899578918197001E-2</c:v>
                </c:pt>
                <c:pt idx="62">
                  <c:v>-4.5901000893302749E-2</c:v>
                </c:pt>
                <c:pt idx="63">
                  <c:v>-4.5901000893302749E-2</c:v>
                </c:pt>
                <c:pt idx="64">
                  <c:v>-4.5901000893302749E-2</c:v>
                </c:pt>
                <c:pt idx="65">
                  <c:v>-4.6225251100696571E-2</c:v>
                </c:pt>
                <c:pt idx="66">
                  <c:v>-4.6257744916266552E-2</c:v>
                </c:pt>
                <c:pt idx="67">
                  <c:v>-4.6257744916266552E-2</c:v>
                </c:pt>
                <c:pt idx="68">
                  <c:v>-4.6314693497124554E-2</c:v>
                </c:pt>
                <c:pt idx="69">
                  <c:v>-4.631453046301294E-2</c:v>
                </c:pt>
                <c:pt idx="70">
                  <c:v>-4.6307050504101686E-2</c:v>
                </c:pt>
                <c:pt idx="71">
                  <c:v>-4.6305499130817253E-2</c:v>
                </c:pt>
                <c:pt idx="72">
                  <c:v>-4.6071143967705397E-2</c:v>
                </c:pt>
                <c:pt idx="73">
                  <c:v>-4.4874944207001867E-2</c:v>
                </c:pt>
                <c:pt idx="74">
                  <c:v>-4.2179943337071014E-2</c:v>
                </c:pt>
                <c:pt idx="75">
                  <c:v>-4.2179943337071014E-2</c:v>
                </c:pt>
                <c:pt idx="76">
                  <c:v>-4.190886450448196E-2</c:v>
                </c:pt>
                <c:pt idx="77">
                  <c:v>-4.190886450448196E-2</c:v>
                </c:pt>
                <c:pt idx="78">
                  <c:v>-3.1357949662659368E-2</c:v>
                </c:pt>
                <c:pt idx="79">
                  <c:v>-3.1350140313789306E-2</c:v>
                </c:pt>
                <c:pt idx="80">
                  <c:v>-2.5082663809505919E-2</c:v>
                </c:pt>
                <c:pt idx="81">
                  <c:v>-2.5082663809505919E-2</c:v>
                </c:pt>
                <c:pt idx="82">
                  <c:v>-2.3928782162091728E-2</c:v>
                </c:pt>
                <c:pt idx="83">
                  <c:v>-2.3901483243166807E-2</c:v>
                </c:pt>
                <c:pt idx="84">
                  <c:v>-2.389238105059395E-2</c:v>
                </c:pt>
                <c:pt idx="85">
                  <c:v>-2.1257519755837104E-2</c:v>
                </c:pt>
                <c:pt idx="86">
                  <c:v>-1.8589116580538967E-2</c:v>
                </c:pt>
                <c:pt idx="87">
                  <c:v>-1.8012448265763668E-2</c:v>
                </c:pt>
                <c:pt idx="88">
                  <c:v>-1.7855473764267472E-2</c:v>
                </c:pt>
                <c:pt idx="89">
                  <c:v>-1.7363340667798103E-2</c:v>
                </c:pt>
                <c:pt idx="90">
                  <c:v>-1.6878762882841191E-2</c:v>
                </c:pt>
                <c:pt idx="91">
                  <c:v>-1.4434122605821347E-2</c:v>
                </c:pt>
                <c:pt idx="92">
                  <c:v>-1.3111885752201997E-2</c:v>
                </c:pt>
                <c:pt idx="93">
                  <c:v>-1.088836472848055E-2</c:v>
                </c:pt>
                <c:pt idx="94">
                  <c:v>-1.08365352823694E-2</c:v>
                </c:pt>
                <c:pt idx="95">
                  <c:v>-1.0296617018125216E-2</c:v>
                </c:pt>
                <c:pt idx="96">
                  <c:v>-6.5935714825573798E-3</c:v>
                </c:pt>
                <c:pt idx="97">
                  <c:v>-6.572428915584818E-3</c:v>
                </c:pt>
                <c:pt idx="98">
                  <c:v>-6.572428915584818E-3</c:v>
                </c:pt>
                <c:pt idx="99">
                  <c:v>-6.1386661856250397E-3</c:v>
                </c:pt>
                <c:pt idx="100">
                  <c:v>8.1802608029757839E-4</c:v>
                </c:pt>
                <c:pt idx="101">
                  <c:v>4.4366529707047546E-3</c:v>
                </c:pt>
                <c:pt idx="102">
                  <c:v>4.6076379687195711E-3</c:v>
                </c:pt>
                <c:pt idx="103">
                  <c:v>4.6076379687195711E-3</c:v>
                </c:pt>
                <c:pt idx="104">
                  <c:v>4.6183230493168585E-3</c:v>
                </c:pt>
                <c:pt idx="105">
                  <c:v>5.2804295804311594E-3</c:v>
                </c:pt>
                <c:pt idx="106">
                  <c:v>8.967433153529528E-3</c:v>
                </c:pt>
                <c:pt idx="107">
                  <c:v>9.0413918939747026E-3</c:v>
                </c:pt>
                <c:pt idx="108">
                  <c:v>1.2668750075892018E-2</c:v>
                </c:pt>
                <c:pt idx="109">
                  <c:v>1.2699925217809436E-2</c:v>
                </c:pt>
                <c:pt idx="110">
                  <c:v>1.561492997923356E-2</c:v>
                </c:pt>
                <c:pt idx="111">
                  <c:v>1.5665935247011709E-2</c:v>
                </c:pt>
                <c:pt idx="112">
                  <c:v>1.6266381261153234E-2</c:v>
                </c:pt>
                <c:pt idx="113">
                  <c:v>1.6337444514988992E-2</c:v>
                </c:pt>
                <c:pt idx="114">
                  <c:v>1.6378035050907642E-2</c:v>
                </c:pt>
                <c:pt idx="115">
                  <c:v>1.9146955745750493E-2</c:v>
                </c:pt>
                <c:pt idx="116">
                  <c:v>2.0339445821672294E-2</c:v>
                </c:pt>
                <c:pt idx="117">
                  <c:v>2.3260787573419654E-2</c:v>
                </c:pt>
                <c:pt idx="118">
                  <c:v>2.3723845026584495E-2</c:v>
                </c:pt>
                <c:pt idx="119">
                  <c:v>2.5786314462668481E-2</c:v>
                </c:pt>
                <c:pt idx="120">
                  <c:v>2.5804621513066915E-2</c:v>
                </c:pt>
                <c:pt idx="121">
                  <c:v>2.5813773152200504E-2</c:v>
                </c:pt>
                <c:pt idx="122">
                  <c:v>5.4084894216182757E-3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8D-4FA3-9182-54931C741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969600"/>
        <c:axId val="1"/>
      </c:scatterChart>
      <c:valAx>
        <c:axId val="418969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1134020618559"/>
              <c:y val="0.87009190316467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8670758300227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969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1237113402061853"/>
          <c:y val="0.92145141978098655"/>
          <c:w val="0.70721649484536075"/>
          <c:h val="0.981874380506062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4309667358525792"/>
          <c:y val="3.53697749196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64034473917275"/>
          <c:y val="0.15434083601286175"/>
          <c:w val="0.75732294934434385"/>
          <c:h val="0.64308681672025725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(5)'!$T$20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5.9999999999999995E-4</c:v>
                  </c:pt>
                </c:numCache>
              </c:numRef>
            </c:plus>
            <c:minus>
              <c:numRef>
                <c:f>'A (5)'!$D$21:$D$991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(5)'!$T$21:$T$991</c:f>
              <c:numCache>
                <c:formatCode>General</c:formatCode>
                <c:ptCount val="971"/>
                <c:pt idx="1">
                  <c:v>2.8094699995563133E-2</c:v>
                </c:pt>
                <c:pt idx="9">
                  <c:v>-1.7663300001004245E-2</c:v>
                </c:pt>
                <c:pt idx="12">
                  <c:v>-4.2420300000230782E-2</c:v>
                </c:pt>
                <c:pt idx="13">
                  <c:v>-2.7464700004202314E-2</c:v>
                </c:pt>
                <c:pt idx="15">
                  <c:v>-2.535649999481393E-2</c:v>
                </c:pt>
                <c:pt idx="17">
                  <c:v>-2.6535299999522977E-2</c:v>
                </c:pt>
                <c:pt idx="19">
                  <c:v>-1.4416300000448246E-2</c:v>
                </c:pt>
                <c:pt idx="22">
                  <c:v>9.1417000003275461E-3</c:v>
                </c:pt>
                <c:pt idx="23">
                  <c:v>5.5327000009128824E-3</c:v>
                </c:pt>
                <c:pt idx="25">
                  <c:v>1.1886499996762723E-2</c:v>
                </c:pt>
                <c:pt idx="27">
                  <c:v>1.2101099993742537E-2</c:v>
                </c:pt>
                <c:pt idx="28">
                  <c:v>1.1171300000569317E-2</c:v>
                </c:pt>
                <c:pt idx="29">
                  <c:v>1.5171300001384225E-2</c:v>
                </c:pt>
                <c:pt idx="30">
                  <c:v>1.4829100000497419E-2</c:v>
                </c:pt>
                <c:pt idx="31">
                  <c:v>1.5264900001056958E-2</c:v>
                </c:pt>
                <c:pt idx="39">
                  <c:v>3.517890000512125E-2</c:v>
                </c:pt>
                <c:pt idx="40">
                  <c:v>3.3519299999170471E-2</c:v>
                </c:pt>
                <c:pt idx="47">
                  <c:v>3.9395699997839984E-2</c:v>
                </c:pt>
                <c:pt idx="48">
                  <c:v>3.9380700000037905E-2</c:v>
                </c:pt>
                <c:pt idx="56">
                  <c:v>4.5343500001763459E-2</c:v>
                </c:pt>
                <c:pt idx="57">
                  <c:v>4.5383500000752974E-2</c:v>
                </c:pt>
                <c:pt idx="60">
                  <c:v>4.6728299996175338E-2</c:v>
                </c:pt>
                <c:pt idx="61">
                  <c:v>4.7728300000017043E-2</c:v>
                </c:pt>
                <c:pt idx="65">
                  <c:v>4.7409300001163501E-2</c:v>
                </c:pt>
                <c:pt idx="69">
                  <c:v>4.5924099998956081E-2</c:v>
                </c:pt>
                <c:pt idx="70">
                  <c:v>5.0887700002931524E-2</c:v>
                </c:pt>
                <c:pt idx="72">
                  <c:v>4.627269999764394E-2</c:v>
                </c:pt>
                <c:pt idx="73">
                  <c:v>4.3906900005822536E-2</c:v>
                </c:pt>
                <c:pt idx="74">
                  <c:v>3.8463700002466794E-2</c:v>
                </c:pt>
                <c:pt idx="75">
                  <c:v>4.0763700002571568E-2</c:v>
                </c:pt>
                <c:pt idx="79">
                  <c:v>3.7629099999321625E-2</c:v>
                </c:pt>
                <c:pt idx="83">
                  <c:v>3.2346899999538437E-2</c:v>
                </c:pt>
                <c:pt idx="87">
                  <c:v>1.9279100000858307E-2</c:v>
                </c:pt>
                <c:pt idx="88">
                  <c:v>1.7440700001316145E-2</c:v>
                </c:pt>
                <c:pt idx="89">
                  <c:v>1.4195700001437217E-2</c:v>
                </c:pt>
                <c:pt idx="94">
                  <c:v>1.1300100006337743E-2</c:v>
                </c:pt>
                <c:pt idx="95">
                  <c:v>1.072530000237748E-2</c:v>
                </c:pt>
                <c:pt idx="99">
                  <c:v>1.1524900000949856E-2</c:v>
                </c:pt>
                <c:pt idx="100">
                  <c:v>1.3010100003157277E-2</c:v>
                </c:pt>
                <c:pt idx="102">
                  <c:v>-1.0404500004369766E-2</c:v>
                </c:pt>
                <c:pt idx="103">
                  <c:v>-3.5645000025397167E-3</c:v>
                </c:pt>
                <c:pt idx="105">
                  <c:v>7.8467999992426485E-3</c:v>
                </c:pt>
                <c:pt idx="106">
                  <c:v>-9.4735000020591542E-3</c:v>
                </c:pt>
                <c:pt idx="109">
                  <c:v>-1.1647899998934008E-2</c:v>
                </c:pt>
                <c:pt idx="111">
                  <c:v>-1.2909099998068996E-2</c:v>
                </c:pt>
                <c:pt idx="113">
                  <c:v>-1.3852500000211876E-2</c:v>
                </c:pt>
                <c:pt idx="114">
                  <c:v>-1.0812100001203362E-2</c:v>
                </c:pt>
                <c:pt idx="115">
                  <c:v>-1.1624500002653804E-2</c:v>
                </c:pt>
                <c:pt idx="117">
                  <c:v>-2.2242099999857601E-2</c:v>
                </c:pt>
                <c:pt idx="121">
                  <c:v>-2.3524699994595721E-2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96-41F4-B5A0-B429AAA0989E}"/>
            </c:ext>
          </c:extLst>
        </c:ser>
        <c:ser>
          <c:idx val="7"/>
          <c:order val="1"/>
          <c:tx>
            <c:strRef>
              <c:f>'A (5)'!$P$20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(5)'!$P$21:$P$991</c:f>
              <c:numCache>
                <c:formatCode>General</c:formatCode>
                <c:ptCount val="971"/>
                <c:pt idx="0">
                  <c:v>2.4933010076497467E-2</c:v>
                </c:pt>
                <c:pt idx="1">
                  <c:v>2.4924328458868585E-2</c:v>
                </c:pt>
                <c:pt idx="2">
                  <c:v>1.2347480779482168E-3</c:v>
                </c:pt>
                <c:pt idx="3">
                  <c:v>1.1734922059135375E-3</c:v>
                </c:pt>
                <c:pt idx="4">
                  <c:v>1.1326549109456287E-3</c:v>
                </c:pt>
                <c:pt idx="5">
                  <c:v>-8.8811664292468635E-4</c:v>
                </c:pt>
                <c:pt idx="6">
                  <c:v>-9.085146552831921E-4</c:v>
                </c:pt>
                <c:pt idx="7">
                  <c:v>-9.2891225113507655E-4</c:v>
                </c:pt>
                <c:pt idx="8">
                  <c:v>-1.8203084273414237E-2</c:v>
                </c:pt>
                <c:pt idx="9">
                  <c:v>-1.8286102987522708E-2</c:v>
                </c:pt>
                <c:pt idx="10">
                  <c:v>-2.4403780178889393E-2</c:v>
                </c:pt>
                <c:pt idx="11">
                  <c:v>-4.2781225206893314E-2</c:v>
                </c:pt>
                <c:pt idx="12">
                  <c:v>-4.2793367480012771E-2</c:v>
                </c:pt>
                <c:pt idx="13">
                  <c:v>-2.770084528930631E-2</c:v>
                </c:pt>
                <c:pt idx="14">
                  <c:v>-2.7677245658064713E-2</c:v>
                </c:pt>
                <c:pt idx="15">
                  <c:v>-2.4593215722587342E-2</c:v>
                </c:pt>
                <c:pt idx="16">
                  <c:v>-2.4551219909835671E-2</c:v>
                </c:pt>
                <c:pt idx="17">
                  <c:v>-2.4492370794408171E-2</c:v>
                </c:pt>
                <c:pt idx="18">
                  <c:v>-1.8410695843780744E-2</c:v>
                </c:pt>
                <c:pt idx="19">
                  <c:v>-1.8401488922490081E-2</c:v>
                </c:pt>
                <c:pt idx="20">
                  <c:v>6.738205179889799E-3</c:v>
                </c:pt>
                <c:pt idx="21">
                  <c:v>7.1836687718881947E-3</c:v>
                </c:pt>
                <c:pt idx="22">
                  <c:v>7.254484073308246E-3</c:v>
                </c:pt>
                <c:pt idx="23">
                  <c:v>1.1369668955192702E-2</c:v>
                </c:pt>
                <c:pt idx="24">
                  <c:v>1.3710706910818157E-2</c:v>
                </c:pt>
                <c:pt idx="25">
                  <c:v>1.3720513118320619E-2</c:v>
                </c:pt>
                <c:pt idx="26">
                  <c:v>1.4102449855311372E-2</c:v>
                </c:pt>
                <c:pt idx="27">
                  <c:v>1.4170897033384243E-2</c:v>
                </c:pt>
                <c:pt idx="28">
                  <c:v>1.4190447396752601E-2</c:v>
                </c:pt>
                <c:pt idx="29">
                  <c:v>1.4190447396752601E-2</c:v>
                </c:pt>
                <c:pt idx="30">
                  <c:v>1.6880270690194911E-2</c:v>
                </c:pt>
                <c:pt idx="31">
                  <c:v>1.7433986695053975E-2</c:v>
                </c:pt>
                <c:pt idx="32">
                  <c:v>1.7443509284982402E-2</c:v>
                </c:pt>
                <c:pt idx="33">
                  <c:v>3.2538355768795962E-2</c:v>
                </c:pt>
                <c:pt idx="34">
                  <c:v>3.3005186468639147E-2</c:v>
                </c:pt>
                <c:pt idx="35">
                  <c:v>3.3005186468639147E-2</c:v>
                </c:pt>
                <c:pt idx="36">
                  <c:v>3.335811127597145E-2</c:v>
                </c:pt>
                <c:pt idx="37">
                  <c:v>3.3372432892136351E-2</c:v>
                </c:pt>
                <c:pt idx="38">
                  <c:v>3.3379591235466813E-2</c:v>
                </c:pt>
                <c:pt idx="39">
                  <c:v>3.5163776631677891E-2</c:v>
                </c:pt>
                <c:pt idx="40">
                  <c:v>3.5190655927027421E-2</c:v>
                </c:pt>
                <c:pt idx="41">
                  <c:v>3.5277821698772915E-2</c:v>
                </c:pt>
                <c:pt idx="42">
                  <c:v>3.5344672184193168E-2</c:v>
                </c:pt>
                <c:pt idx="43">
                  <c:v>3.5371363570435681E-2</c:v>
                </c:pt>
                <c:pt idx="44">
                  <c:v>3.7402195567701559E-2</c:v>
                </c:pt>
                <c:pt idx="45">
                  <c:v>3.7469158179015777E-2</c:v>
                </c:pt>
                <c:pt idx="46">
                  <c:v>3.7469158179015777E-2</c:v>
                </c:pt>
                <c:pt idx="47">
                  <c:v>3.7517717522934882E-2</c:v>
                </c:pt>
                <c:pt idx="48">
                  <c:v>3.9523851514538889E-2</c:v>
                </c:pt>
                <c:pt idx="49">
                  <c:v>4.130446948293251E-2</c:v>
                </c:pt>
                <c:pt idx="50">
                  <c:v>4.190535540676478E-2</c:v>
                </c:pt>
                <c:pt idx="51">
                  <c:v>4.4284479613911833E-2</c:v>
                </c:pt>
                <c:pt idx="52">
                  <c:v>4.4475360129724549E-2</c:v>
                </c:pt>
                <c:pt idx="53">
                  <c:v>4.448117954068511E-2</c:v>
                </c:pt>
                <c:pt idx="54">
                  <c:v>4.5217266914666543E-2</c:v>
                </c:pt>
                <c:pt idx="55">
                  <c:v>4.5217266914666543E-2</c:v>
                </c:pt>
                <c:pt idx="56">
                  <c:v>4.5885248398962478E-2</c:v>
                </c:pt>
                <c:pt idx="57">
                  <c:v>4.5885248398962478E-2</c:v>
                </c:pt>
                <c:pt idx="58">
                  <c:v>4.5906977611538932E-2</c:v>
                </c:pt>
                <c:pt idx="59">
                  <c:v>4.5906977611538932E-2</c:v>
                </c:pt>
                <c:pt idx="60">
                  <c:v>4.595297402211744E-2</c:v>
                </c:pt>
                <c:pt idx="61">
                  <c:v>4.595297402211744E-2</c:v>
                </c:pt>
                <c:pt idx="62">
                  <c:v>4.5954329027886889E-2</c:v>
                </c:pt>
                <c:pt idx="63">
                  <c:v>4.5954329027886889E-2</c:v>
                </c:pt>
                <c:pt idx="64">
                  <c:v>4.5954329027886889E-2</c:v>
                </c:pt>
                <c:pt idx="65">
                  <c:v>4.6263308348261985E-2</c:v>
                </c:pt>
                <c:pt idx="66">
                  <c:v>4.6294271835168911E-2</c:v>
                </c:pt>
                <c:pt idx="67">
                  <c:v>4.6294271835168911E-2</c:v>
                </c:pt>
                <c:pt idx="68">
                  <c:v>4.6348538365794313E-2</c:v>
                </c:pt>
                <c:pt idx="69">
                  <c:v>4.6348383009936843E-2</c:v>
                </c:pt>
                <c:pt idx="70">
                  <c:v>4.6341255327153205E-2</c:v>
                </c:pt>
                <c:pt idx="71">
                  <c:v>4.6339777017341391E-2</c:v>
                </c:pt>
                <c:pt idx="72">
                  <c:v>4.6116459044450331E-2</c:v>
                </c:pt>
                <c:pt idx="73">
                  <c:v>4.4976595504914896E-2</c:v>
                </c:pt>
                <c:pt idx="74">
                  <c:v>4.2408518389731607E-2</c:v>
                </c:pt>
                <c:pt idx="75">
                  <c:v>4.2408518389731607E-2</c:v>
                </c:pt>
                <c:pt idx="76">
                  <c:v>4.2150206285216256E-2</c:v>
                </c:pt>
                <c:pt idx="77">
                  <c:v>4.2150206285216256E-2</c:v>
                </c:pt>
                <c:pt idx="78">
                  <c:v>3.2096197304422314E-2</c:v>
                </c:pt>
                <c:pt idx="79">
                  <c:v>3.2088755744628605E-2</c:v>
                </c:pt>
                <c:pt idx="80">
                  <c:v>2.6116452299319491E-2</c:v>
                </c:pt>
                <c:pt idx="81">
                  <c:v>2.6116452299319491E-2</c:v>
                </c:pt>
                <c:pt idx="82">
                  <c:v>2.5016913859307634E-2</c:v>
                </c:pt>
                <c:pt idx="83">
                  <c:v>2.4990900610205365E-2</c:v>
                </c:pt>
                <c:pt idx="84">
                  <c:v>2.4982227094472904E-2</c:v>
                </c:pt>
                <c:pt idx="85">
                  <c:v>2.2471457221170089E-2</c:v>
                </c:pt>
                <c:pt idx="86">
                  <c:v>1.9928725155654508E-2</c:v>
                </c:pt>
                <c:pt idx="87">
                  <c:v>1.9379215610500353E-2</c:v>
                </c:pt>
                <c:pt idx="88">
                  <c:v>1.9229633979764175E-2</c:v>
                </c:pt>
                <c:pt idx="89">
                  <c:v>1.8760678382469802E-2</c:v>
                </c:pt>
                <c:pt idx="90">
                  <c:v>1.829892227175434E-2</c:v>
                </c:pt>
                <c:pt idx="91">
                  <c:v>1.5969414767576403E-2</c:v>
                </c:pt>
                <c:pt idx="92">
                  <c:v>1.4709449977762095E-2</c:v>
                </c:pt>
                <c:pt idx="93">
                  <c:v>1.2590647895039771E-2</c:v>
                </c:pt>
                <c:pt idx="94">
                  <c:v>1.2541259408403E-2</c:v>
                </c:pt>
                <c:pt idx="95">
                  <c:v>1.2026769133485E-2</c:v>
                </c:pt>
                <c:pt idx="96">
                  <c:v>8.4981222219100167E-3</c:v>
                </c:pt>
                <c:pt idx="97">
                  <c:v>8.477975385222776E-3</c:v>
                </c:pt>
                <c:pt idx="98">
                  <c:v>8.477975385222776E-3</c:v>
                </c:pt>
                <c:pt idx="99">
                  <c:v>8.0646411437916357E-3</c:v>
                </c:pt>
                <c:pt idx="100">
                  <c:v>1.435581240762062E-3</c:v>
                </c:pt>
                <c:pt idx="101">
                  <c:v>-2.0126228059698268E-3</c:v>
                </c:pt>
                <c:pt idx="102">
                  <c:v>-2.1755550949129378E-3</c:v>
                </c:pt>
                <c:pt idx="103">
                  <c:v>-2.1755550949129378E-3</c:v>
                </c:pt>
                <c:pt idx="104">
                  <c:v>-2.1857369509790869E-3</c:v>
                </c:pt>
                <c:pt idx="105">
                  <c:v>-2.8166609144328189E-3</c:v>
                </c:pt>
                <c:pt idx="106">
                  <c:v>-6.3300213757657544E-3</c:v>
                </c:pt>
                <c:pt idx="107">
                  <c:v>-6.400496955541693E-3</c:v>
                </c:pt>
                <c:pt idx="108">
                  <c:v>-9.8570210848989183E-3</c:v>
                </c:pt>
                <c:pt idx="109">
                  <c:v>-9.8867280024045757E-3</c:v>
                </c:pt>
                <c:pt idx="110">
                  <c:v>-1.2664447706315351E-2</c:v>
                </c:pt>
                <c:pt idx="111">
                  <c:v>-1.2713050830119988E-2</c:v>
                </c:pt>
                <c:pt idx="112">
                  <c:v>-1.3285218240165923E-2</c:v>
                </c:pt>
                <c:pt idx="113">
                  <c:v>-1.3352934699163115E-2</c:v>
                </c:pt>
                <c:pt idx="114">
                  <c:v>-1.3391613583295865E-2</c:v>
                </c:pt>
                <c:pt idx="115">
                  <c:v>-1.6030129195487769E-2</c:v>
                </c:pt>
                <c:pt idx="116">
                  <c:v>-1.7166457761547391E-2</c:v>
                </c:pt>
                <c:pt idx="117">
                  <c:v>-1.995021600889977E-2</c:v>
                </c:pt>
                <c:pt idx="118">
                  <c:v>-2.039146530931955E-2</c:v>
                </c:pt>
                <c:pt idx="119">
                  <c:v>-2.2356800689603922E-2</c:v>
                </c:pt>
                <c:pt idx="120">
                  <c:v>-2.237424555119906E-2</c:v>
                </c:pt>
                <c:pt idx="121">
                  <c:v>-2.2382966184757144E-2</c:v>
                </c:pt>
                <c:pt idx="122">
                  <c:v>-2.9386896496350744E-3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96-41F4-B5A0-B429AAA09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255208"/>
        <c:axId val="1"/>
      </c:scatterChart>
      <c:valAx>
        <c:axId val="418255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1299157688974"/>
              <c:y val="0.86173633440514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485355648535567E-2"/>
              <c:y val="0.37942122186495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255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8912177818776833"/>
          <c:y val="0.91639871382636651"/>
          <c:w val="0.72803435135461614"/>
          <c:h val="0.980707395498392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8390125382933943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93508046442686"/>
          <c:y val="0.14501531966242162"/>
          <c:w val="0.82198204544647158"/>
          <c:h val="0.6646535484527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(5)'!$H$21:$H$991</c:f>
              <c:numCache>
                <c:formatCode>General</c:formatCode>
                <c:ptCount val="971"/>
                <c:pt idx="0">
                  <c:v>-1.554039999973611E-2</c:v>
                </c:pt>
                <c:pt idx="1">
                  <c:v>2.8094699995563133E-2</c:v>
                </c:pt>
                <c:pt idx="8">
                  <c:v>1.9120799999654992E-2</c:v>
                </c:pt>
                <c:pt idx="9">
                  <c:v>-1.7663300001004245E-2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74-49B5-9E52-BD266914424B}"/>
            </c:ext>
          </c:extLst>
        </c:ser>
        <c:ser>
          <c:idx val="1"/>
          <c:order val="1"/>
          <c:tx>
            <c:strRef>
              <c:f>'A (5)'!$I$20:$I$20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5.9999999999999995E-4</c:v>
                  </c:pt>
                </c:numCache>
              </c:numRef>
            </c:plus>
            <c:minus>
              <c:numRef>
                <c:f>'A (5)'!$D$21:$D$991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(5)'!$I$21:$I$991</c:f>
              <c:numCache>
                <c:formatCode>General</c:formatCode>
                <c:ptCount val="971"/>
                <c:pt idx="11">
                  <c:v>4.4404199994460214E-2</c:v>
                </c:pt>
                <c:pt idx="12">
                  <c:v>-4.2420300000230782E-2</c:v>
                </c:pt>
                <c:pt idx="16">
                  <c:v>2.7919000000110827E-2</c:v>
                </c:pt>
                <c:pt idx="19">
                  <c:v>-1.4416300000448246E-2</c:v>
                </c:pt>
                <c:pt idx="34">
                  <c:v>-3.456700000242563E-2</c:v>
                </c:pt>
                <c:pt idx="35">
                  <c:v>-3.156699999817647E-2</c:v>
                </c:pt>
                <c:pt idx="38">
                  <c:v>-3.5541800003557E-2</c:v>
                </c:pt>
                <c:pt idx="41">
                  <c:v>-3.8024400004360359E-2</c:v>
                </c:pt>
                <c:pt idx="42">
                  <c:v>-5.2173399999446701E-2</c:v>
                </c:pt>
                <c:pt idx="43">
                  <c:v>-3.8632999996480066E-2</c:v>
                </c:pt>
                <c:pt idx="50">
                  <c:v>-3.2295799996063579E-2</c:v>
                </c:pt>
                <c:pt idx="51">
                  <c:v>-4.7372200002428144E-2</c:v>
                </c:pt>
                <c:pt idx="52">
                  <c:v>-4.7725799995532725E-2</c:v>
                </c:pt>
                <c:pt idx="53">
                  <c:v>-4.9455599997600075E-2</c:v>
                </c:pt>
                <c:pt idx="64">
                  <c:v>-2.3236599998199381E-2</c:v>
                </c:pt>
                <c:pt idx="70">
                  <c:v>5.0887700002931524E-2</c:v>
                </c:pt>
                <c:pt idx="73">
                  <c:v>4.3906900005822536E-2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74-49B5-9E52-BD266914424B}"/>
            </c:ext>
          </c:extLst>
        </c:ser>
        <c:ser>
          <c:idx val="3"/>
          <c:order val="2"/>
          <c:tx>
            <c:strRef>
              <c:f>'A (5)'!$J$20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(5)'!$D$21:$D$42</c:f>
                <c:numCache>
                  <c:formatCode>General</c:formatCode>
                  <c:ptCount val="22"/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 (5)'!$D$21:$D$42</c:f>
                <c:numCache>
                  <c:formatCode>General</c:formatCode>
                  <c:ptCount val="22"/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(5)'!$J$21:$J$991</c:f>
              <c:numCache>
                <c:formatCode>General</c:formatCode>
                <c:ptCount val="971"/>
                <c:pt idx="13">
                  <c:v>-2.7464700004202314E-2</c:v>
                </c:pt>
                <c:pt idx="14">
                  <c:v>3.3240600001590792E-2</c:v>
                </c:pt>
                <c:pt idx="15">
                  <c:v>-2.535649999481393E-2</c:v>
                </c:pt>
                <c:pt idx="17">
                  <c:v>-2.6535299999522977E-2</c:v>
                </c:pt>
                <c:pt idx="18">
                  <c:v>2.1148599997104611E-2</c:v>
                </c:pt>
                <c:pt idx="20">
                  <c:v>-5.8484000037424266E-3</c:v>
                </c:pt>
                <c:pt idx="21">
                  <c:v>-5.3039999984321184E-3</c:v>
                </c:pt>
                <c:pt idx="22">
                  <c:v>9.1417000003275461E-3</c:v>
                </c:pt>
                <c:pt idx="23">
                  <c:v>5.5327000009128824E-3</c:v>
                </c:pt>
                <c:pt idx="24">
                  <c:v>-1.5048599998408463E-2</c:v>
                </c:pt>
                <c:pt idx="25">
                  <c:v>1.1886499996762723E-2</c:v>
                </c:pt>
                <c:pt idx="26">
                  <c:v>-1.3644599996041507E-2</c:v>
                </c:pt>
                <c:pt idx="27">
                  <c:v>1.2101099993742537E-2</c:v>
                </c:pt>
                <c:pt idx="28">
                  <c:v>1.1171300000569317E-2</c:v>
                </c:pt>
                <c:pt idx="29">
                  <c:v>1.5171300001384225E-2</c:v>
                </c:pt>
                <c:pt idx="30">
                  <c:v>1.4829100000497419E-2</c:v>
                </c:pt>
                <c:pt idx="31">
                  <c:v>1.5264900001056958E-2</c:v>
                </c:pt>
                <c:pt idx="32">
                  <c:v>-1.8499999998311978E-2</c:v>
                </c:pt>
                <c:pt idx="33">
                  <c:v>-3.4513400001742411E-2</c:v>
                </c:pt>
                <c:pt idx="48">
                  <c:v>3.9380700000037905E-2</c:v>
                </c:pt>
                <c:pt idx="49">
                  <c:v>-4.232899999624351E-2</c:v>
                </c:pt>
                <c:pt idx="54">
                  <c:v>-5.5287199997110292E-2</c:v>
                </c:pt>
                <c:pt idx="55">
                  <c:v>-4.748719999770401E-2</c:v>
                </c:pt>
                <c:pt idx="56">
                  <c:v>4.5343500001763459E-2</c:v>
                </c:pt>
                <c:pt idx="57">
                  <c:v>4.5383500000752974E-2</c:v>
                </c:pt>
                <c:pt idx="58">
                  <c:v>-4.5030000001133885E-2</c:v>
                </c:pt>
                <c:pt idx="59">
                  <c:v>-4.4930000003660098E-2</c:v>
                </c:pt>
                <c:pt idx="60">
                  <c:v>4.6728299996175338E-2</c:v>
                </c:pt>
                <c:pt idx="61">
                  <c:v>4.7728300000017043E-2</c:v>
                </c:pt>
                <c:pt idx="62">
                  <c:v>-4.7236599995812867E-2</c:v>
                </c:pt>
                <c:pt idx="63">
                  <c:v>-4.6336599996720906E-2</c:v>
                </c:pt>
                <c:pt idx="65">
                  <c:v>4.7409300001163501E-2</c:v>
                </c:pt>
                <c:pt idx="66">
                  <c:v>-4.7530399999232031E-2</c:v>
                </c:pt>
                <c:pt idx="67">
                  <c:v>-4.4130399997811764E-2</c:v>
                </c:pt>
                <c:pt idx="68">
                  <c:v>-4.5710999998846091E-2</c:v>
                </c:pt>
                <c:pt idx="69">
                  <c:v>4.5924099998956081E-2</c:v>
                </c:pt>
                <c:pt idx="72">
                  <c:v>4.627269999764394E-2</c:v>
                </c:pt>
                <c:pt idx="74">
                  <c:v>3.8463700002466794E-2</c:v>
                </c:pt>
                <c:pt idx="75">
                  <c:v>4.0763700002571568E-2</c:v>
                </c:pt>
                <c:pt idx="76">
                  <c:v>-3.7995200000295881E-2</c:v>
                </c:pt>
                <c:pt idx="77">
                  <c:v>-3.5495200005243532E-2</c:v>
                </c:pt>
                <c:pt idx="78">
                  <c:v>-5.7005999995453749E-2</c:v>
                </c:pt>
                <c:pt idx="79">
                  <c:v>3.7629099999321625E-2</c:v>
                </c:pt>
                <c:pt idx="82">
                  <c:v>-2.2258400000282563E-2</c:v>
                </c:pt>
                <c:pt idx="83">
                  <c:v>3.2346899999538437E-2</c:v>
                </c:pt>
                <c:pt idx="84">
                  <c:v>-2.2517999997944571E-2</c:v>
                </c:pt>
                <c:pt idx="85">
                  <c:v>-1.4349599994602613E-2</c:v>
                </c:pt>
                <c:pt idx="86">
                  <c:v>-2.0291799999540672E-2</c:v>
                </c:pt>
                <c:pt idx="89">
                  <c:v>1.4195700001437217E-2</c:v>
                </c:pt>
                <c:pt idx="90">
                  <c:v>-1.4684399997349828E-2</c:v>
                </c:pt>
                <c:pt idx="91">
                  <c:v>0.11635560000286205</c:v>
                </c:pt>
                <c:pt idx="92">
                  <c:v>-1.1256999998295214E-2</c:v>
                </c:pt>
                <c:pt idx="95">
                  <c:v>1.072530000237748E-2</c:v>
                </c:pt>
                <c:pt idx="96">
                  <c:v>-7.8844000017852522E-3</c:v>
                </c:pt>
                <c:pt idx="100">
                  <c:v>1.3010100003157277E-2</c:v>
                </c:pt>
                <c:pt idx="103">
                  <c:v>-3.5645000025397167E-3</c:v>
                </c:pt>
                <c:pt idx="105">
                  <c:v>7.8467999992426485E-3</c:v>
                </c:pt>
                <c:pt idx="112">
                  <c:v>1.7201800001203083E-2</c:v>
                </c:pt>
                <c:pt idx="113">
                  <c:v>-1.3852500000211876E-2</c:v>
                </c:pt>
                <c:pt idx="114">
                  <c:v>-1.0812100001203362E-2</c:v>
                </c:pt>
                <c:pt idx="115">
                  <c:v>-1.1624500002653804E-2</c:v>
                </c:pt>
                <c:pt idx="116">
                  <c:v>1.9222599999920931E-2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74-49B5-9E52-BD266914424B}"/>
            </c:ext>
          </c:extLst>
        </c:ser>
        <c:ser>
          <c:idx val="4"/>
          <c:order val="3"/>
          <c:tx>
            <c:strRef>
              <c:f>'A (5)'!$K$20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 (5)'!$D$21:$D$91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(5)'!$K$21:$K$991</c:f>
              <c:numCache>
                <c:formatCode>General</c:formatCode>
                <c:ptCount val="971"/>
                <c:pt idx="80">
                  <c:v>-2.3951199997100048E-2</c:v>
                </c:pt>
                <c:pt idx="81">
                  <c:v>-2.3951199997100048E-2</c:v>
                </c:pt>
                <c:pt idx="87">
                  <c:v>1.9279100000858307E-2</c:v>
                </c:pt>
                <c:pt idx="88">
                  <c:v>1.7440700001316145E-2</c:v>
                </c:pt>
                <c:pt idx="93">
                  <c:v>-1.1975400004303083E-2</c:v>
                </c:pt>
                <c:pt idx="94">
                  <c:v>1.1300100006337743E-2</c:v>
                </c:pt>
                <c:pt idx="97">
                  <c:v>-5.3142000033403747E-3</c:v>
                </c:pt>
                <c:pt idx="98">
                  <c:v>-5.114200001116842E-3</c:v>
                </c:pt>
                <c:pt idx="99">
                  <c:v>1.1524900000949856E-2</c:v>
                </c:pt>
                <c:pt idx="102">
                  <c:v>-1.0404500004369766E-2</c:v>
                </c:pt>
                <c:pt idx="104">
                  <c:v>3.4306000015931204E-3</c:v>
                </c:pt>
                <c:pt idx="106">
                  <c:v>-9.4735000020591542E-3</c:v>
                </c:pt>
                <c:pt idx="107">
                  <c:v>9.5121999984257855E-3</c:v>
                </c:pt>
                <c:pt idx="108">
                  <c:v>1.1406800003896933E-2</c:v>
                </c:pt>
                <c:pt idx="109">
                  <c:v>-1.1647899998934008E-2</c:v>
                </c:pt>
                <c:pt idx="110">
                  <c:v>1.4245400001527742E-2</c:v>
                </c:pt>
                <c:pt idx="111">
                  <c:v>-1.2909099998068996E-2</c:v>
                </c:pt>
                <c:pt idx="117">
                  <c:v>-2.2242099999857601E-2</c:v>
                </c:pt>
                <c:pt idx="118">
                  <c:v>2.2877800001879223E-2</c:v>
                </c:pt>
                <c:pt idx="119">
                  <c:v>2.7070000003732275E-2</c:v>
                </c:pt>
                <c:pt idx="120">
                  <c:v>2.6040200005809311E-2</c:v>
                </c:pt>
                <c:pt idx="121">
                  <c:v>-2.3524699994595721E-2</c:v>
                </c:pt>
                <c:pt idx="122">
                  <c:v>7.7680000031250529E-3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74-49B5-9E52-BD266914424B}"/>
            </c:ext>
          </c:extLst>
        </c:ser>
        <c:ser>
          <c:idx val="2"/>
          <c:order val="4"/>
          <c:tx>
            <c:strRef>
              <c:f>'A (5)'!$L$20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 (5)'!$D$21:$D$91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74-49B5-9E52-BD266914424B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 (5)'!$D$21:$D$91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74-49B5-9E52-BD266914424B}"/>
            </c:ext>
          </c:extLst>
        </c:ser>
        <c:ser>
          <c:idx val="6"/>
          <c:order val="6"/>
          <c:tx>
            <c:strRef>
              <c:f>'A (5)'!$N$20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 (5)'!$D$21:$D$91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74-49B5-9E52-BD266914424B}"/>
            </c:ext>
          </c:extLst>
        </c:ser>
        <c:ser>
          <c:idx val="7"/>
          <c:order val="7"/>
          <c:tx>
            <c:strRef>
              <c:f>'A (5)'!$O$20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(5)'!$O$21:$O$991</c:f>
              <c:numCache>
                <c:formatCode>General</c:formatCode>
                <c:ptCount val="971"/>
                <c:pt idx="0">
                  <c:v>-2.3840731547751924E-2</c:v>
                </c:pt>
                <c:pt idx="1">
                  <c:v>-2.3831620852857321E-2</c:v>
                </c:pt>
                <c:pt idx="2">
                  <c:v>1.0287851518590442E-3</c:v>
                </c:pt>
                <c:pt idx="3">
                  <c:v>1.0930685129177139E-3</c:v>
                </c:pt>
                <c:pt idx="4">
                  <c:v>1.1359241362217992E-3</c:v>
                </c:pt>
                <c:pt idx="5">
                  <c:v>3.2565696041532925E-3</c:v>
                </c:pt>
                <c:pt idx="6">
                  <c:v>3.2779757608165866E-3</c:v>
                </c:pt>
                <c:pt idx="7">
                  <c:v>3.2993814803879799E-3</c:v>
                </c:pt>
                <c:pt idx="8">
                  <c:v>2.1427306203573304E-2</c:v>
                </c:pt>
                <c:pt idx="9">
                  <c:v>2.1514428005882151E-2</c:v>
                </c:pt>
                <c:pt idx="10">
                  <c:v>2.7934463157946753E-2</c:v>
                </c:pt>
                <c:pt idx="11">
                  <c:v>4.7220188670142736E-2</c:v>
                </c:pt>
                <c:pt idx="12">
                  <c:v>4.7232931058767441E-2</c:v>
                </c:pt>
                <c:pt idx="13">
                  <c:v>3.1394481273546868E-2</c:v>
                </c:pt>
                <c:pt idx="14">
                  <c:v>3.1369715262296614E-2</c:v>
                </c:pt>
                <c:pt idx="15">
                  <c:v>2.8133261298408884E-2</c:v>
                </c:pt>
                <c:pt idx="16">
                  <c:v>2.8089189899138958E-2</c:v>
                </c:pt>
                <c:pt idx="17">
                  <c:v>2.8027432245393245E-2</c:v>
                </c:pt>
                <c:pt idx="18">
                  <c:v>2.1645178696356883E-2</c:v>
                </c:pt>
                <c:pt idx="19">
                  <c:v>2.1635516735374082E-2</c:v>
                </c:pt>
                <c:pt idx="20">
                  <c:v>-4.7466729096100847E-3</c:v>
                </c:pt>
                <c:pt idx="21">
                  <c:v>-5.2141529400423154E-3</c:v>
                </c:pt>
                <c:pt idx="22">
                  <c:v>-5.2884681924165941E-3</c:v>
                </c:pt>
                <c:pt idx="23">
                  <c:v>-9.6070405479875293E-3</c:v>
                </c:pt>
                <c:pt idx="24">
                  <c:v>-1.2063781153497523E-2</c:v>
                </c:pt>
                <c:pt idx="25">
                  <c:v>-1.2074072019606493E-2</c:v>
                </c:pt>
                <c:pt idx="26">
                  <c:v>-1.247488546573043E-2</c:v>
                </c:pt>
                <c:pt idx="27">
                  <c:v>-1.2546715553448622E-2</c:v>
                </c:pt>
                <c:pt idx="28">
                  <c:v>-1.2567232167211378E-2</c:v>
                </c:pt>
                <c:pt idx="29">
                  <c:v>-1.2567232167211378E-2</c:v>
                </c:pt>
                <c:pt idx="30">
                  <c:v>-1.5389996356389522E-2</c:v>
                </c:pt>
                <c:pt idx="31">
                  <c:v>-1.5971079029478686E-2</c:v>
                </c:pt>
                <c:pt idx="32">
                  <c:v>-1.5981072260596776E-2</c:v>
                </c:pt>
                <c:pt idx="33">
                  <c:v>-3.1821961213982751E-2</c:v>
                </c:pt>
                <c:pt idx="34">
                  <c:v>-3.2311864392804548E-2</c:v>
                </c:pt>
                <c:pt idx="35">
                  <c:v>-3.2311864392804548E-2</c:v>
                </c:pt>
                <c:pt idx="36">
                  <c:v>-3.2682232033697162E-2</c:v>
                </c:pt>
                <c:pt idx="37">
                  <c:v>-3.2697261476463901E-2</c:v>
                </c:pt>
                <c:pt idx="38">
                  <c:v>-3.2704773611278236E-2</c:v>
                </c:pt>
                <c:pt idx="39">
                  <c:v>-3.4577139969156706E-2</c:v>
                </c:pt>
                <c:pt idx="40">
                  <c:v>-3.4605347737498952E-2</c:v>
                </c:pt>
                <c:pt idx="41">
                  <c:v>-3.4696821560186525E-2</c:v>
                </c:pt>
                <c:pt idx="42">
                  <c:v>-3.4766976040866919E-2</c:v>
                </c:pt>
                <c:pt idx="43">
                  <c:v>-3.4794986612947464E-2</c:v>
                </c:pt>
                <c:pt idx="44">
                  <c:v>-3.6926189748147834E-2</c:v>
                </c:pt>
                <c:pt idx="45">
                  <c:v>-3.6996461896393579E-2</c:v>
                </c:pt>
                <c:pt idx="46">
                  <c:v>-3.6996461896393579E-2</c:v>
                </c:pt>
                <c:pt idx="47">
                  <c:v>-3.7047421220524283E-2</c:v>
                </c:pt>
                <c:pt idx="48">
                  <c:v>-3.9152705684376836E-2</c:v>
                </c:pt>
                <c:pt idx="49">
                  <c:v>-4.102132829911978E-2</c:v>
                </c:pt>
                <c:pt idx="50">
                  <c:v>-4.1651912200935982E-2</c:v>
                </c:pt>
                <c:pt idx="51">
                  <c:v>-4.4148621419684363E-2</c:v>
                </c:pt>
                <c:pt idx="52">
                  <c:v>-4.4348935948063078E-2</c:v>
                </c:pt>
                <c:pt idx="53">
                  <c:v>-4.4355042975577352E-2</c:v>
                </c:pt>
                <c:pt idx="54">
                  <c:v>-4.5127510477233158E-2</c:v>
                </c:pt>
                <c:pt idx="55">
                  <c:v>-4.5127510477233158E-2</c:v>
                </c:pt>
                <c:pt idx="56">
                  <c:v>-4.5828506047277305E-2</c:v>
                </c:pt>
                <c:pt idx="57">
                  <c:v>-4.5828506047277305E-2</c:v>
                </c:pt>
                <c:pt idx="58">
                  <c:v>-4.5851309196937508E-2</c:v>
                </c:pt>
                <c:pt idx="59">
                  <c:v>-4.5851309196937508E-2</c:v>
                </c:pt>
                <c:pt idx="60">
                  <c:v>-4.5899578918197001E-2</c:v>
                </c:pt>
                <c:pt idx="61">
                  <c:v>-4.5899578918197001E-2</c:v>
                </c:pt>
                <c:pt idx="62">
                  <c:v>-4.5901000893302749E-2</c:v>
                </c:pt>
                <c:pt idx="63">
                  <c:v>-4.5901000893302749E-2</c:v>
                </c:pt>
                <c:pt idx="64">
                  <c:v>-4.5901000893302749E-2</c:v>
                </c:pt>
                <c:pt idx="65">
                  <c:v>-4.6225251100696571E-2</c:v>
                </c:pt>
                <c:pt idx="66">
                  <c:v>-4.6257744916266552E-2</c:v>
                </c:pt>
                <c:pt idx="67">
                  <c:v>-4.6257744916266552E-2</c:v>
                </c:pt>
                <c:pt idx="68">
                  <c:v>-4.6314693497124554E-2</c:v>
                </c:pt>
                <c:pt idx="69">
                  <c:v>-4.631453046301294E-2</c:v>
                </c:pt>
                <c:pt idx="70">
                  <c:v>-4.6307050504101686E-2</c:v>
                </c:pt>
                <c:pt idx="71">
                  <c:v>-4.6305499130817253E-2</c:v>
                </c:pt>
                <c:pt idx="72">
                  <c:v>-4.6071143967705397E-2</c:v>
                </c:pt>
                <c:pt idx="73">
                  <c:v>-4.4874944207001867E-2</c:v>
                </c:pt>
                <c:pt idx="74">
                  <c:v>-4.2179943337071014E-2</c:v>
                </c:pt>
                <c:pt idx="75">
                  <c:v>-4.2179943337071014E-2</c:v>
                </c:pt>
                <c:pt idx="76">
                  <c:v>-4.190886450448196E-2</c:v>
                </c:pt>
                <c:pt idx="77">
                  <c:v>-4.190886450448196E-2</c:v>
                </c:pt>
                <c:pt idx="78">
                  <c:v>-3.1357949662659368E-2</c:v>
                </c:pt>
                <c:pt idx="79">
                  <c:v>-3.1350140313789306E-2</c:v>
                </c:pt>
                <c:pt idx="80">
                  <c:v>-2.5082663809505919E-2</c:v>
                </c:pt>
                <c:pt idx="81">
                  <c:v>-2.5082663809505919E-2</c:v>
                </c:pt>
                <c:pt idx="82">
                  <c:v>-2.3928782162091728E-2</c:v>
                </c:pt>
                <c:pt idx="83">
                  <c:v>-2.3901483243166807E-2</c:v>
                </c:pt>
                <c:pt idx="84">
                  <c:v>-2.389238105059395E-2</c:v>
                </c:pt>
                <c:pt idx="85">
                  <c:v>-2.1257519755837104E-2</c:v>
                </c:pt>
                <c:pt idx="86">
                  <c:v>-1.8589116580538967E-2</c:v>
                </c:pt>
                <c:pt idx="87">
                  <c:v>-1.8012448265763668E-2</c:v>
                </c:pt>
                <c:pt idx="88">
                  <c:v>-1.7855473764267472E-2</c:v>
                </c:pt>
                <c:pt idx="89">
                  <c:v>-1.7363340667798103E-2</c:v>
                </c:pt>
                <c:pt idx="90">
                  <c:v>-1.6878762882841191E-2</c:v>
                </c:pt>
                <c:pt idx="91">
                  <c:v>-1.4434122605821347E-2</c:v>
                </c:pt>
                <c:pt idx="92">
                  <c:v>-1.3111885752201997E-2</c:v>
                </c:pt>
                <c:pt idx="93">
                  <c:v>-1.088836472848055E-2</c:v>
                </c:pt>
                <c:pt idx="94">
                  <c:v>-1.08365352823694E-2</c:v>
                </c:pt>
                <c:pt idx="95">
                  <c:v>-1.0296617018125216E-2</c:v>
                </c:pt>
                <c:pt idx="96">
                  <c:v>-6.5935714825573798E-3</c:v>
                </c:pt>
                <c:pt idx="97">
                  <c:v>-6.572428915584818E-3</c:v>
                </c:pt>
                <c:pt idx="98">
                  <c:v>-6.572428915584818E-3</c:v>
                </c:pt>
                <c:pt idx="99">
                  <c:v>-6.1386661856250397E-3</c:v>
                </c:pt>
                <c:pt idx="100">
                  <c:v>8.1802608029757839E-4</c:v>
                </c:pt>
                <c:pt idx="101">
                  <c:v>4.4366529707047546E-3</c:v>
                </c:pt>
                <c:pt idx="102">
                  <c:v>4.6076379687195711E-3</c:v>
                </c:pt>
                <c:pt idx="103">
                  <c:v>4.6076379687195711E-3</c:v>
                </c:pt>
                <c:pt idx="104">
                  <c:v>4.6183230493168585E-3</c:v>
                </c:pt>
                <c:pt idx="105">
                  <c:v>5.2804295804311594E-3</c:v>
                </c:pt>
                <c:pt idx="106">
                  <c:v>8.967433153529528E-3</c:v>
                </c:pt>
                <c:pt idx="107">
                  <c:v>9.0413918939747026E-3</c:v>
                </c:pt>
                <c:pt idx="108">
                  <c:v>1.2668750075892018E-2</c:v>
                </c:pt>
                <c:pt idx="109">
                  <c:v>1.2699925217809436E-2</c:v>
                </c:pt>
                <c:pt idx="110">
                  <c:v>1.561492997923356E-2</c:v>
                </c:pt>
                <c:pt idx="111">
                  <c:v>1.5665935247011709E-2</c:v>
                </c:pt>
                <c:pt idx="112">
                  <c:v>1.6266381261153234E-2</c:v>
                </c:pt>
                <c:pt idx="113">
                  <c:v>1.6337444514988992E-2</c:v>
                </c:pt>
                <c:pt idx="114">
                  <c:v>1.6378035050907642E-2</c:v>
                </c:pt>
                <c:pt idx="115">
                  <c:v>1.9146955745750493E-2</c:v>
                </c:pt>
                <c:pt idx="116">
                  <c:v>2.0339445821672294E-2</c:v>
                </c:pt>
                <c:pt idx="117">
                  <c:v>2.3260787573419654E-2</c:v>
                </c:pt>
                <c:pt idx="118">
                  <c:v>2.3723845026584495E-2</c:v>
                </c:pt>
                <c:pt idx="119">
                  <c:v>2.5786314462668481E-2</c:v>
                </c:pt>
                <c:pt idx="120">
                  <c:v>2.5804621513066915E-2</c:v>
                </c:pt>
                <c:pt idx="121">
                  <c:v>2.5813773152200504E-2</c:v>
                </c:pt>
                <c:pt idx="122">
                  <c:v>5.4084894216182757E-3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74-49B5-9E52-BD266914424B}"/>
            </c:ext>
          </c:extLst>
        </c:ser>
        <c:ser>
          <c:idx val="8"/>
          <c:order val="8"/>
          <c:tx>
            <c:strRef>
              <c:f>'A (5)'!$W$20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(5)'!$W$21:$W$991</c:f>
              <c:numCache>
                <c:formatCode>General</c:formatCode>
                <c:ptCount val="971"/>
                <c:pt idx="2">
                  <c:v>-0.39732089999961318</c:v>
                </c:pt>
                <c:pt idx="3">
                  <c:v>-0.43051030000060564</c:v>
                </c:pt>
                <c:pt idx="4">
                  <c:v>-0.42796989999988</c:v>
                </c:pt>
                <c:pt idx="5">
                  <c:v>0.49377989999993588</c:v>
                </c:pt>
                <c:pt idx="6">
                  <c:v>0.44805009999981849</c:v>
                </c:pt>
                <c:pt idx="7">
                  <c:v>0.44632029999775114</c:v>
                </c:pt>
                <c:pt idx="10">
                  <c:v>5.2125900001556147E-2</c:v>
                </c:pt>
                <c:pt idx="42">
                  <c:v>-5.2173399999446701E-2</c:v>
                </c:pt>
                <c:pt idx="44">
                  <c:v>0.2183288000014727</c:v>
                </c:pt>
                <c:pt idx="45">
                  <c:v>6.9314899999881163E-2</c:v>
                </c:pt>
                <c:pt idx="46">
                  <c:v>7.5314900001103524E-2</c:v>
                </c:pt>
                <c:pt idx="64">
                  <c:v>-2.3236599998199381E-2</c:v>
                </c:pt>
                <c:pt idx="71">
                  <c:v>0.20769830000062939</c:v>
                </c:pt>
                <c:pt idx="78">
                  <c:v>-5.7005999995453749E-2</c:v>
                </c:pt>
                <c:pt idx="101">
                  <c:v>0.35527390000061132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974-49B5-9E52-BD2669144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257176"/>
        <c:axId val="1"/>
      </c:scatterChart>
      <c:valAx>
        <c:axId val="418257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2818881385959"/>
              <c:y val="0.87009190316467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35603715170282E-2"/>
              <c:y val="0.38670758300227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257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266270121807529"/>
          <c:y val="0.92145141978098655"/>
          <c:w val="0.90866938072369441"/>
          <c:h val="0.981874380506062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8328108828667706"/>
          <c:y val="1.4084507042253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55526092645663E-2"/>
          <c:y val="0.11267621131741214"/>
          <c:w val="0.88801330220858865"/>
          <c:h val="0.715493941865567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(5)'!$S$20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(5)'!$S$21:$S$991</c:f>
              <c:numCache>
                <c:formatCode>General</c:formatCode>
                <c:ptCount val="971"/>
                <c:pt idx="0">
                  <c:v>-1.554039999973611E-2</c:v>
                </c:pt>
                <c:pt idx="8">
                  <c:v>1.9120799999654992E-2</c:v>
                </c:pt>
                <c:pt idx="11">
                  <c:v>4.4404199994460214E-2</c:v>
                </c:pt>
                <c:pt idx="14">
                  <c:v>3.3240600001590792E-2</c:v>
                </c:pt>
                <c:pt idx="16">
                  <c:v>2.7919000000110827E-2</c:v>
                </c:pt>
                <c:pt idx="18">
                  <c:v>2.1148599997104611E-2</c:v>
                </c:pt>
                <c:pt idx="20">
                  <c:v>-5.8484000037424266E-3</c:v>
                </c:pt>
                <c:pt idx="21">
                  <c:v>-5.3039999984321184E-3</c:v>
                </c:pt>
                <c:pt idx="24">
                  <c:v>-1.5048599998408463E-2</c:v>
                </c:pt>
                <c:pt idx="26">
                  <c:v>-1.3644599996041507E-2</c:v>
                </c:pt>
                <c:pt idx="32">
                  <c:v>-1.8499999998311978E-2</c:v>
                </c:pt>
                <c:pt idx="33">
                  <c:v>-3.4513400001742411E-2</c:v>
                </c:pt>
                <c:pt idx="35">
                  <c:v>-3.156699999817647E-2</c:v>
                </c:pt>
                <c:pt idx="38">
                  <c:v>-3.5541800003557E-2</c:v>
                </c:pt>
                <c:pt idx="41">
                  <c:v>-3.8024400004360359E-2</c:v>
                </c:pt>
                <c:pt idx="43">
                  <c:v>-3.8632999996480066E-2</c:v>
                </c:pt>
                <c:pt idx="49">
                  <c:v>-4.232899999624351E-2</c:v>
                </c:pt>
                <c:pt idx="50">
                  <c:v>-3.2295799996063579E-2</c:v>
                </c:pt>
                <c:pt idx="51">
                  <c:v>-4.7372200002428144E-2</c:v>
                </c:pt>
                <c:pt idx="52">
                  <c:v>-4.7725799995532725E-2</c:v>
                </c:pt>
                <c:pt idx="53">
                  <c:v>-4.9455599997600075E-2</c:v>
                </c:pt>
                <c:pt idx="54">
                  <c:v>-5.5287199997110292E-2</c:v>
                </c:pt>
                <c:pt idx="55">
                  <c:v>-4.748719999770401E-2</c:v>
                </c:pt>
                <c:pt idx="58">
                  <c:v>-4.5030000001133885E-2</c:v>
                </c:pt>
                <c:pt idx="59">
                  <c:v>-4.4930000003660098E-2</c:v>
                </c:pt>
                <c:pt idx="62">
                  <c:v>-4.7236599995812867E-2</c:v>
                </c:pt>
                <c:pt idx="63">
                  <c:v>-4.6336599996720906E-2</c:v>
                </c:pt>
                <c:pt idx="66">
                  <c:v>-4.7530399999232031E-2</c:v>
                </c:pt>
                <c:pt idx="67">
                  <c:v>-4.4130399997811764E-2</c:v>
                </c:pt>
                <c:pt idx="68">
                  <c:v>-4.5710999998846091E-2</c:v>
                </c:pt>
                <c:pt idx="76">
                  <c:v>-3.7995200000295881E-2</c:v>
                </c:pt>
                <c:pt idx="77">
                  <c:v>-3.5495200005243532E-2</c:v>
                </c:pt>
                <c:pt idx="80">
                  <c:v>-2.3951199997100048E-2</c:v>
                </c:pt>
                <c:pt idx="81">
                  <c:v>-2.3951199997100048E-2</c:v>
                </c:pt>
                <c:pt idx="82">
                  <c:v>-2.2258400000282563E-2</c:v>
                </c:pt>
                <c:pt idx="84">
                  <c:v>-2.2517999997944571E-2</c:v>
                </c:pt>
                <c:pt idx="85">
                  <c:v>-1.4349599994602613E-2</c:v>
                </c:pt>
                <c:pt idx="86">
                  <c:v>-2.0291799999540672E-2</c:v>
                </c:pt>
                <c:pt idx="90">
                  <c:v>-1.4684399997349828E-2</c:v>
                </c:pt>
                <c:pt idx="92">
                  <c:v>-1.1256999998295214E-2</c:v>
                </c:pt>
                <c:pt idx="93">
                  <c:v>-1.1975400004303083E-2</c:v>
                </c:pt>
                <c:pt idx="96">
                  <c:v>-7.8844000017852522E-3</c:v>
                </c:pt>
                <c:pt idx="97">
                  <c:v>-5.3142000033403747E-3</c:v>
                </c:pt>
                <c:pt idx="98">
                  <c:v>-5.114200001116842E-3</c:v>
                </c:pt>
                <c:pt idx="104">
                  <c:v>3.4306000015931204E-3</c:v>
                </c:pt>
                <c:pt idx="107">
                  <c:v>9.5121999984257855E-3</c:v>
                </c:pt>
                <c:pt idx="108">
                  <c:v>1.1406800003896933E-2</c:v>
                </c:pt>
                <c:pt idx="110">
                  <c:v>1.4245400001527742E-2</c:v>
                </c:pt>
                <c:pt idx="112">
                  <c:v>1.7201800001203083E-2</c:v>
                </c:pt>
                <c:pt idx="116">
                  <c:v>1.9222599999920931E-2</c:v>
                </c:pt>
                <c:pt idx="118">
                  <c:v>2.2877800001879223E-2</c:v>
                </c:pt>
                <c:pt idx="119">
                  <c:v>2.7070000003732275E-2</c:v>
                </c:pt>
                <c:pt idx="120">
                  <c:v>2.6040200005809311E-2</c:v>
                </c:pt>
                <c:pt idx="122">
                  <c:v>7.7680000031250529E-3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38-48D4-997F-2250B062806A}"/>
            </c:ext>
          </c:extLst>
        </c:ser>
        <c:ser>
          <c:idx val="1"/>
          <c:order val="1"/>
          <c:tx>
            <c:strRef>
              <c:f>'A (5)'!$T$20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5.9999999999999995E-4</c:v>
                  </c:pt>
                </c:numCache>
              </c:numRef>
            </c:plus>
            <c:minus>
              <c:numRef>
                <c:f>'A (5)'!$D$21:$D$991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(5)'!$T$21:$T$991</c:f>
              <c:numCache>
                <c:formatCode>General</c:formatCode>
                <c:ptCount val="971"/>
                <c:pt idx="1">
                  <c:v>2.8094699995563133E-2</c:v>
                </c:pt>
                <c:pt idx="9">
                  <c:v>-1.7663300001004245E-2</c:v>
                </c:pt>
                <c:pt idx="12">
                  <c:v>-4.2420300000230782E-2</c:v>
                </c:pt>
                <c:pt idx="13">
                  <c:v>-2.7464700004202314E-2</c:v>
                </c:pt>
                <c:pt idx="15">
                  <c:v>-2.535649999481393E-2</c:v>
                </c:pt>
                <c:pt idx="17">
                  <c:v>-2.6535299999522977E-2</c:v>
                </c:pt>
                <c:pt idx="19">
                  <c:v>-1.4416300000448246E-2</c:v>
                </c:pt>
                <c:pt idx="22">
                  <c:v>9.1417000003275461E-3</c:v>
                </c:pt>
                <c:pt idx="23">
                  <c:v>5.5327000009128824E-3</c:v>
                </c:pt>
                <c:pt idx="25">
                  <c:v>1.1886499996762723E-2</c:v>
                </c:pt>
                <c:pt idx="27">
                  <c:v>1.2101099993742537E-2</c:v>
                </c:pt>
                <c:pt idx="28">
                  <c:v>1.1171300000569317E-2</c:v>
                </c:pt>
                <c:pt idx="29">
                  <c:v>1.5171300001384225E-2</c:v>
                </c:pt>
                <c:pt idx="30">
                  <c:v>1.4829100000497419E-2</c:v>
                </c:pt>
                <c:pt idx="31">
                  <c:v>1.5264900001056958E-2</c:v>
                </c:pt>
                <c:pt idx="39">
                  <c:v>3.517890000512125E-2</c:v>
                </c:pt>
                <c:pt idx="40">
                  <c:v>3.3519299999170471E-2</c:v>
                </c:pt>
                <c:pt idx="47">
                  <c:v>3.9395699997839984E-2</c:v>
                </c:pt>
                <c:pt idx="48">
                  <c:v>3.9380700000037905E-2</c:v>
                </c:pt>
                <c:pt idx="56">
                  <c:v>4.5343500001763459E-2</c:v>
                </c:pt>
                <c:pt idx="57">
                  <c:v>4.5383500000752974E-2</c:v>
                </c:pt>
                <c:pt idx="60">
                  <c:v>4.6728299996175338E-2</c:v>
                </c:pt>
                <c:pt idx="61">
                  <c:v>4.7728300000017043E-2</c:v>
                </c:pt>
                <c:pt idx="65">
                  <c:v>4.7409300001163501E-2</c:v>
                </c:pt>
                <c:pt idx="69">
                  <c:v>4.5924099998956081E-2</c:v>
                </c:pt>
                <c:pt idx="70">
                  <c:v>5.0887700002931524E-2</c:v>
                </c:pt>
                <c:pt idx="72">
                  <c:v>4.627269999764394E-2</c:v>
                </c:pt>
                <c:pt idx="73">
                  <c:v>4.3906900005822536E-2</c:v>
                </c:pt>
                <c:pt idx="74">
                  <c:v>3.8463700002466794E-2</c:v>
                </c:pt>
                <c:pt idx="75">
                  <c:v>4.0763700002571568E-2</c:v>
                </c:pt>
                <c:pt idx="79">
                  <c:v>3.7629099999321625E-2</c:v>
                </c:pt>
                <c:pt idx="83">
                  <c:v>3.2346899999538437E-2</c:v>
                </c:pt>
                <c:pt idx="87">
                  <c:v>1.9279100000858307E-2</c:v>
                </c:pt>
                <c:pt idx="88">
                  <c:v>1.7440700001316145E-2</c:v>
                </c:pt>
                <c:pt idx="89">
                  <c:v>1.4195700001437217E-2</c:v>
                </c:pt>
                <c:pt idx="94">
                  <c:v>1.1300100006337743E-2</c:v>
                </c:pt>
                <c:pt idx="95">
                  <c:v>1.072530000237748E-2</c:v>
                </c:pt>
                <c:pt idx="99">
                  <c:v>1.1524900000949856E-2</c:v>
                </c:pt>
                <c:pt idx="100">
                  <c:v>1.3010100003157277E-2</c:v>
                </c:pt>
                <c:pt idx="102">
                  <c:v>-1.0404500004369766E-2</c:v>
                </c:pt>
                <c:pt idx="103">
                  <c:v>-3.5645000025397167E-3</c:v>
                </c:pt>
                <c:pt idx="105">
                  <c:v>7.8467999992426485E-3</c:v>
                </c:pt>
                <c:pt idx="106">
                  <c:v>-9.4735000020591542E-3</c:v>
                </c:pt>
                <c:pt idx="109">
                  <c:v>-1.1647899998934008E-2</c:v>
                </c:pt>
                <c:pt idx="111">
                  <c:v>-1.2909099998068996E-2</c:v>
                </c:pt>
                <c:pt idx="113">
                  <c:v>-1.3852500000211876E-2</c:v>
                </c:pt>
                <c:pt idx="114">
                  <c:v>-1.0812100001203362E-2</c:v>
                </c:pt>
                <c:pt idx="115">
                  <c:v>-1.1624500002653804E-2</c:v>
                </c:pt>
                <c:pt idx="117">
                  <c:v>-2.2242099999857601E-2</c:v>
                </c:pt>
                <c:pt idx="121">
                  <c:v>-2.3524699994595721E-2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38-48D4-997F-2250B062806A}"/>
            </c:ext>
          </c:extLst>
        </c:ser>
        <c:ser>
          <c:idx val="7"/>
          <c:order val="2"/>
          <c:tx>
            <c:strRef>
              <c:f>'A (5)'!$Y$1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(5)'!$X$2:$X$82</c:f>
              <c:numCache>
                <c:formatCode>General</c:formatCode>
                <c:ptCount val="81"/>
                <c:pt idx="0">
                  <c:v>-12000</c:v>
                </c:pt>
                <c:pt idx="1">
                  <c:v>-11750</c:v>
                </c:pt>
                <c:pt idx="2">
                  <c:v>-11500</c:v>
                </c:pt>
                <c:pt idx="3">
                  <c:v>-11250</c:v>
                </c:pt>
                <c:pt idx="4">
                  <c:v>-11000</c:v>
                </c:pt>
                <c:pt idx="5">
                  <c:v>-10750</c:v>
                </c:pt>
                <c:pt idx="6">
                  <c:v>-10500</c:v>
                </c:pt>
                <c:pt idx="7">
                  <c:v>-10250</c:v>
                </c:pt>
                <c:pt idx="8">
                  <c:v>-10000</c:v>
                </c:pt>
                <c:pt idx="9">
                  <c:v>-9750</c:v>
                </c:pt>
                <c:pt idx="10">
                  <c:v>-9500</c:v>
                </c:pt>
                <c:pt idx="11">
                  <c:v>-9250</c:v>
                </c:pt>
                <c:pt idx="12">
                  <c:v>-9000</c:v>
                </c:pt>
                <c:pt idx="13">
                  <c:v>-8750</c:v>
                </c:pt>
                <c:pt idx="14">
                  <c:v>-8500</c:v>
                </c:pt>
                <c:pt idx="15">
                  <c:v>-8250</c:v>
                </c:pt>
                <c:pt idx="16">
                  <c:v>-8000</c:v>
                </c:pt>
                <c:pt idx="17">
                  <c:v>-7750</c:v>
                </c:pt>
                <c:pt idx="18">
                  <c:v>-7500</c:v>
                </c:pt>
                <c:pt idx="19">
                  <c:v>-7250</c:v>
                </c:pt>
                <c:pt idx="20">
                  <c:v>-7000</c:v>
                </c:pt>
                <c:pt idx="21">
                  <c:v>-6750</c:v>
                </c:pt>
                <c:pt idx="22">
                  <c:v>-6500</c:v>
                </c:pt>
                <c:pt idx="23">
                  <c:v>-6250</c:v>
                </c:pt>
                <c:pt idx="24">
                  <c:v>-6000</c:v>
                </c:pt>
                <c:pt idx="25">
                  <c:v>-5750</c:v>
                </c:pt>
                <c:pt idx="26">
                  <c:v>-5500</c:v>
                </c:pt>
                <c:pt idx="27">
                  <c:v>-5250</c:v>
                </c:pt>
                <c:pt idx="28">
                  <c:v>-5000</c:v>
                </c:pt>
                <c:pt idx="29">
                  <c:v>-4750</c:v>
                </c:pt>
                <c:pt idx="30">
                  <c:v>-4500</c:v>
                </c:pt>
                <c:pt idx="31">
                  <c:v>-4250</c:v>
                </c:pt>
                <c:pt idx="32">
                  <c:v>-4000</c:v>
                </c:pt>
                <c:pt idx="33">
                  <c:v>-3750</c:v>
                </c:pt>
                <c:pt idx="34">
                  <c:v>-3500</c:v>
                </c:pt>
                <c:pt idx="35">
                  <c:v>-3250</c:v>
                </c:pt>
                <c:pt idx="36">
                  <c:v>-3000</c:v>
                </c:pt>
                <c:pt idx="37">
                  <c:v>-2750</c:v>
                </c:pt>
                <c:pt idx="38">
                  <c:v>-2500</c:v>
                </c:pt>
                <c:pt idx="39">
                  <c:v>-2250</c:v>
                </c:pt>
                <c:pt idx="40">
                  <c:v>-2000</c:v>
                </c:pt>
                <c:pt idx="41">
                  <c:v>-1750</c:v>
                </c:pt>
                <c:pt idx="42">
                  <c:v>-1500</c:v>
                </c:pt>
                <c:pt idx="43">
                  <c:v>-1250</c:v>
                </c:pt>
                <c:pt idx="44">
                  <c:v>-1000</c:v>
                </c:pt>
                <c:pt idx="45">
                  <c:v>-750</c:v>
                </c:pt>
                <c:pt idx="46">
                  <c:v>-500</c:v>
                </c:pt>
                <c:pt idx="47">
                  <c:v>-250</c:v>
                </c:pt>
                <c:pt idx="48">
                  <c:v>0</c:v>
                </c:pt>
                <c:pt idx="49">
                  <c:v>250</c:v>
                </c:pt>
                <c:pt idx="50">
                  <c:v>500</c:v>
                </c:pt>
                <c:pt idx="51">
                  <c:v>750</c:v>
                </c:pt>
                <c:pt idx="52">
                  <c:v>1000</c:v>
                </c:pt>
                <c:pt idx="53">
                  <c:v>1250</c:v>
                </c:pt>
                <c:pt idx="54">
                  <c:v>1500</c:v>
                </c:pt>
                <c:pt idx="55">
                  <c:v>1750</c:v>
                </c:pt>
                <c:pt idx="56">
                  <c:v>2000</c:v>
                </c:pt>
                <c:pt idx="57">
                  <c:v>2250</c:v>
                </c:pt>
                <c:pt idx="58">
                  <c:v>2500</c:v>
                </c:pt>
                <c:pt idx="59">
                  <c:v>2750</c:v>
                </c:pt>
                <c:pt idx="60">
                  <c:v>3000</c:v>
                </c:pt>
                <c:pt idx="61">
                  <c:v>3250</c:v>
                </c:pt>
                <c:pt idx="62">
                  <c:v>3500</c:v>
                </c:pt>
                <c:pt idx="63">
                  <c:v>3750</c:v>
                </c:pt>
                <c:pt idx="64">
                  <c:v>4000</c:v>
                </c:pt>
                <c:pt idx="65">
                  <c:v>4250</c:v>
                </c:pt>
                <c:pt idx="66">
                  <c:v>4500</c:v>
                </c:pt>
                <c:pt idx="67">
                  <c:v>4750</c:v>
                </c:pt>
                <c:pt idx="68">
                  <c:v>5000</c:v>
                </c:pt>
                <c:pt idx="69">
                  <c:v>5250</c:v>
                </c:pt>
                <c:pt idx="70">
                  <c:v>5500</c:v>
                </c:pt>
                <c:pt idx="71">
                  <c:v>5750</c:v>
                </c:pt>
                <c:pt idx="72">
                  <c:v>6000</c:v>
                </c:pt>
                <c:pt idx="73">
                  <c:v>6250</c:v>
                </c:pt>
                <c:pt idx="74">
                  <c:v>6500</c:v>
                </c:pt>
                <c:pt idx="75">
                  <c:v>6750</c:v>
                </c:pt>
                <c:pt idx="76">
                  <c:v>7000</c:v>
                </c:pt>
                <c:pt idx="77">
                  <c:v>7250</c:v>
                </c:pt>
                <c:pt idx="78">
                  <c:v>7500</c:v>
                </c:pt>
                <c:pt idx="79">
                  <c:v>7750</c:v>
                </c:pt>
                <c:pt idx="80">
                  <c:v>8000</c:v>
                </c:pt>
              </c:numCache>
            </c:numRef>
          </c:xVal>
          <c:yVal>
            <c:numRef>
              <c:f>'A (5)'!$Y$2:$Y$82</c:f>
              <c:numCache>
                <c:formatCode>General</c:formatCode>
                <c:ptCount val="81"/>
                <c:pt idx="0">
                  <c:v>-4.3648093645676608E-2</c:v>
                </c:pt>
                <c:pt idx="1">
                  <c:v>-4.5131497408492323E-2</c:v>
                </c:pt>
                <c:pt idx="2">
                  <c:v>-4.6025946440228546E-2</c:v>
                </c:pt>
                <c:pt idx="3">
                  <c:v>-4.6320054563912479E-2</c:v>
                </c:pt>
                <c:pt idx="4">
                  <c:v>-4.6010077835477316E-2</c:v>
                </c:pt>
                <c:pt idx="5">
                  <c:v>-4.5099962203503922E-2</c:v>
                </c:pt>
                <c:pt idx="6">
                  <c:v>-4.3601293277997645E-2</c:v>
                </c:pt>
                <c:pt idx="7">
                  <c:v>-4.1533148847635114E-2</c:v>
                </c:pt>
                <c:pt idx="8">
                  <c:v>-3.8921856022909949E-2</c:v>
                </c:pt>
                <c:pt idx="9">
                  <c:v>-3.5800656096702139E-2</c:v>
                </c:pt>
                <c:pt idx="10">
                  <c:v>-3.2209281388536161E-2</c:v>
                </c:pt>
                <c:pt idx="11">
                  <c:v>-2.819344945922541E-2</c:v>
                </c:pt>
                <c:pt idx="12">
                  <c:v>-2.3804281134460106E-2</c:v>
                </c:pt>
                <c:pt idx="13">
                  <c:v>-1.9097649745795271E-2</c:v>
                </c:pt>
                <c:pt idx="14">
                  <c:v>-1.4133469873084699E-2</c:v>
                </c:pt>
                <c:pt idx="15">
                  <c:v>-8.9749346425435726E-3</c:v>
                </c:pt>
                <c:pt idx="16">
                  <c:v>-3.6877112894993279E-3</c:v>
                </c:pt>
                <c:pt idx="17">
                  <c:v>1.660894773826093E-3</c:v>
                </c:pt>
                <c:pt idx="18">
                  <c:v>7.0027967442341903E-3</c:v>
                </c:pt>
                <c:pt idx="19">
                  <c:v>1.2269993160436119E-2</c:v>
                </c:pt>
                <c:pt idx="20">
                  <c:v>1.7395433549551361E-2</c:v>
                </c:pt>
                <c:pt idx="21">
                  <c:v>2.2313871967693348E-2</c:v>
                </c:pt>
                <c:pt idx="22">
                  <c:v>2.6962697569222122E-2</c:v>
                </c:pt>
                <c:pt idx="23">
                  <c:v>3.1282731631665388E-2</c:v>
                </c:pt>
                <c:pt idx="24">
                  <c:v>3.5218980890322438E-2</c:v>
                </c:pt>
                <c:pt idx="25">
                  <c:v>3.8721337592735702E-2</c:v>
                </c:pt>
                <c:pt idx="26">
                  <c:v>4.1745217361460883E-2</c:v>
                </c:pt>
                <c:pt idx="27">
                  <c:v>4.4252126745256436E-2</c:v>
                </c:pt>
                <c:pt idx="28">
                  <c:v>4.6210153233866402E-2</c:v>
                </c:pt>
                <c:pt idx="29">
                  <c:v>4.7594371498596001E-2</c:v>
                </c:pt>
                <c:pt idx="30">
                  <c:v>4.8387160687309458E-2</c:v>
                </c:pt>
                <c:pt idx="31">
                  <c:v>4.8578428734741406E-2</c:v>
                </c:pt>
                <c:pt idx="32">
                  <c:v>4.8165740832691449E-2</c:v>
                </c:pt>
                <c:pt idx="33">
                  <c:v>4.7154350424699204E-2</c:v>
                </c:pt>
                <c:pt idx="34">
                  <c:v>4.5557132330643048E-2</c:v>
                </c:pt>
                <c:pt idx="35">
                  <c:v>4.3394418852574668E-2</c:v>
                </c:pt>
                <c:pt idx="36">
                  <c:v>4.0693740948132842E-2</c:v>
                </c:pt>
                <c:pt idx="37">
                  <c:v>3.7489477766352863E-2</c:v>
                </c:pt>
                <c:pt idx="38">
                  <c:v>3.3822419007218413E-2</c:v>
                </c:pt>
                <c:pt idx="39">
                  <c:v>2.9739245676040822E-2</c:v>
                </c:pt>
                <c:pt idx="40">
                  <c:v>2.5291935842570154E-2</c:v>
                </c:pt>
                <c:pt idx="41">
                  <c:v>2.053710296941871E-2</c:v>
                </c:pt>
                <c:pt idx="42">
                  <c:v>1.5535275232758545E-2</c:v>
                </c:pt>
                <c:pt idx="43">
                  <c:v>1.0350125009412044E-2</c:v>
                </c:pt>
                <c:pt idx="44">
                  <c:v>5.0476583388279076E-3</c:v>
                </c:pt>
                <c:pt idx="45">
                  <c:v>-3.0462532205274254E-4</c:v>
                </c:pt>
                <c:pt idx="46">
                  <c:v>-5.6385923548691406E-3</c:v>
                </c:pt>
                <c:pt idx="47">
                  <c:v>-1.0886342308675637E-2</c:v>
                </c:pt>
                <c:pt idx="48">
                  <c:v>-1.5981072260596776E-2</c:v>
                </c:pt>
                <c:pt idx="49">
                  <c:v>-2.0857927205145375E-2</c:v>
                </c:pt>
                <c:pt idx="50">
                  <c:v>-2.5454825646898969E-2</c:v>
                </c:pt>
                <c:pt idx="51">
                  <c:v>-2.971324988688678E-2</c:v>
                </c:pt>
                <c:pt idx="52">
                  <c:v>-3.3578990942482158E-2</c:v>
                </c:pt>
                <c:pt idx="53">
                  <c:v>-3.7002838618102878E-2</c:v>
                </c:pt>
                <c:pt idx="54">
                  <c:v>-3.9941207942242068E-2</c:v>
                </c:pt>
                <c:pt idx="55">
                  <c:v>-4.2356693996397916E-2</c:v>
                </c:pt>
                <c:pt idx="56">
                  <c:v>-4.4218548073028538E-2</c:v>
                </c:pt>
                <c:pt idx="57">
                  <c:v>-4.5503069101126101E-2</c:v>
                </c:pt>
                <c:pt idx="58">
                  <c:v>-4.6193905356632245E-2</c:v>
                </c:pt>
                <c:pt idx="59">
                  <c:v>-4.6282262616974941E-2</c:v>
                </c:pt>
                <c:pt idx="60">
                  <c:v>-4.5767016109956551E-2</c:v>
                </c:pt>
                <c:pt idx="61">
                  <c:v>-4.4654724831903733E-2</c:v>
                </c:pt>
                <c:pt idx="62">
                  <c:v>-4.2959548052811596E-2</c:v>
                </c:pt>
                <c:pt idx="63">
                  <c:v>-4.0703065071356875E-2</c:v>
                </c:pt>
                <c:pt idx="64">
                  <c:v>-3.7914000514266598E-2</c:v>
                </c:pt>
                <c:pt idx="65">
                  <c:v>-3.4627858676932514E-2</c:v>
                </c:pt>
                <c:pt idx="66">
                  <c:v>-3.0886471560050085E-2</c:v>
                </c:pt>
                <c:pt idx="67">
                  <c:v>-2.6737466355695232E-2</c:v>
                </c:pt>
                <c:pt idx="68">
                  <c:v>-2.2233659161646269E-2</c:v>
                </c:pt>
                <c:pt idx="69">
                  <c:v>-1.7432382641859819E-2</c:v>
                </c:pt>
                <c:pt idx="70">
                  <c:v>-1.2394756191863155E-2</c:v>
                </c:pt>
                <c:pt idx="71">
                  <c:v>-7.1849078997277436E-3</c:v>
                </c:pt>
                <c:pt idx="72">
                  <c:v>-1.8691582069219825E-3</c:v>
                </c:pt>
                <c:pt idx="73">
                  <c:v>3.4848243391043419E-3</c:v>
                </c:pt>
                <c:pt idx="74">
                  <c:v>8.8088844934849399E-3</c:v>
                </c:pt>
                <c:pt idx="75">
                  <c:v>1.4035247918073345E-2</c:v>
                </c:pt>
                <c:pt idx="76">
                  <c:v>1.9097383936704501E-2</c:v>
                </c:pt>
                <c:pt idx="77">
                  <c:v>2.3930852458860678E-2</c:v>
                </c:pt>
                <c:pt idx="78">
                  <c:v>2.8474124290554206E-2</c:v>
                </c:pt>
                <c:pt idx="79">
                  <c:v>3.2669364390015471E-2</c:v>
                </c:pt>
                <c:pt idx="80">
                  <c:v>3.6463168097480722E-2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38-48D4-997F-2250B062806A}"/>
            </c:ext>
          </c:extLst>
        </c:ser>
        <c:ser>
          <c:idx val="8"/>
          <c:order val="3"/>
          <c:tx>
            <c:strRef>
              <c:f>'A (5)'!$W$20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(5)'!$W$21:$W$991</c:f>
              <c:numCache>
                <c:formatCode>General</c:formatCode>
                <c:ptCount val="971"/>
                <c:pt idx="2">
                  <c:v>-0.39732089999961318</c:v>
                </c:pt>
                <c:pt idx="3">
                  <c:v>-0.43051030000060564</c:v>
                </c:pt>
                <c:pt idx="4">
                  <c:v>-0.42796989999988</c:v>
                </c:pt>
                <c:pt idx="5">
                  <c:v>0.49377989999993588</c:v>
                </c:pt>
                <c:pt idx="6">
                  <c:v>0.44805009999981849</c:v>
                </c:pt>
                <c:pt idx="7">
                  <c:v>0.44632029999775114</c:v>
                </c:pt>
                <c:pt idx="10">
                  <c:v>5.2125900001556147E-2</c:v>
                </c:pt>
                <c:pt idx="42">
                  <c:v>-5.2173399999446701E-2</c:v>
                </c:pt>
                <c:pt idx="44">
                  <c:v>0.2183288000014727</c:v>
                </c:pt>
                <c:pt idx="45">
                  <c:v>6.9314899999881163E-2</c:v>
                </c:pt>
                <c:pt idx="46">
                  <c:v>7.5314900001103524E-2</c:v>
                </c:pt>
                <c:pt idx="64">
                  <c:v>-2.3236599998199381E-2</c:v>
                </c:pt>
                <c:pt idx="71">
                  <c:v>0.20769830000062939</c:v>
                </c:pt>
                <c:pt idx="78">
                  <c:v>-5.7005999995453749E-2</c:v>
                </c:pt>
                <c:pt idx="101">
                  <c:v>0.35527390000061132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38-48D4-997F-2250B062806A}"/>
            </c:ext>
          </c:extLst>
        </c:ser>
        <c:ser>
          <c:idx val="2"/>
          <c:order val="4"/>
          <c:tx>
            <c:strRef>
              <c:f>'A (5)'!$Z$1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(5)'!$X$2:$X$82</c:f>
              <c:numCache>
                <c:formatCode>General</c:formatCode>
                <c:ptCount val="81"/>
                <c:pt idx="0">
                  <c:v>-12000</c:v>
                </c:pt>
                <c:pt idx="1">
                  <c:v>-11750</c:v>
                </c:pt>
                <c:pt idx="2">
                  <c:v>-11500</c:v>
                </c:pt>
                <c:pt idx="3">
                  <c:v>-11250</c:v>
                </c:pt>
                <c:pt idx="4">
                  <c:v>-11000</c:v>
                </c:pt>
                <c:pt idx="5">
                  <c:v>-10750</c:v>
                </c:pt>
                <c:pt idx="6">
                  <c:v>-10500</c:v>
                </c:pt>
                <c:pt idx="7">
                  <c:v>-10250</c:v>
                </c:pt>
                <c:pt idx="8">
                  <c:v>-10000</c:v>
                </c:pt>
                <c:pt idx="9">
                  <c:v>-9750</c:v>
                </c:pt>
                <c:pt idx="10">
                  <c:v>-9500</c:v>
                </c:pt>
                <c:pt idx="11">
                  <c:v>-9250</c:v>
                </c:pt>
                <c:pt idx="12">
                  <c:v>-9000</c:v>
                </c:pt>
                <c:pt idx="13">
                  <c:v>-8750</c:v>
                </c:pt>
                <c:pt idx="14">
                  <c:v>-8500</c:v>
                </c:pt>
                <c:pt idx="15">
                  <c:v>-8250</c:v>
                </c:pt>
                <c:pt idx="16">
                  <c:v>-8000</c:v>
                </c:pt>
                <c:pt idx="17">
                  <c:v>-7750</c:v>
                </c:pt>
                <c:pt idx="18">
                  <c:v>-7500</c:v>
                </c:pt>
                <c:pt idx="19">
                  <c:v>-7250</c:v>
                </c:pt>
                <c:pt idx="20">
                  <c:v>-7000</c:v>
                </c:pt>
                <c:pt idx="21">
                  <c:v>-6750</c:v>
                </c:pt>
                <c:pt idx="22">
                  <c:v>-6500</c:v>
                </c:pt>
                <c:pt idx="23">
                  <c:v>-6250</c:v>
                </c:pt>
                <c:pt idx="24">
                  <c:v>-6000</c:v>
                </c:pt>
                <c:pt idx="25">
                  <c:v>-5750</c:v>
                </c:pt>
                <c:pt idx="26">
                  <c:v>-5500</c:v>
                </c:pt>
                <c:pt idx="27">
                  <c:v>-5250</c:v>
                </c:pt>
                <c:pt idx="28">
                  <c:v>-5000</c:v>
                </c:pt>
                <c:pt idx="29">
                  <c:v>-4750</c:v>
                </c:pt>
                <c:pt idx="30">
                  <c:v>-4500</c:v>
                </c:pt>
                <c:pt idx="31">
                  <c:v>-4250</c:v>
                </c:pt>
                <c:pt idx="32">
                  <c:v>-4000</c:v>
                </c:pt>
                <c:pt idx="33">
                  <c:v>-3750</c:v>
                </c:pt>
                <c:pt idx="34">
                  <c:v>-3500</c:v>
                </c:pt>
                <c:pt idx="35">
                  <c:v>-3250</c:v>
                </c:pt>
                <c:pt idx="36">
                  <c:v>-3000</c:v>
                </c:pt>
                <c:pt idx="37">
                  <c:v>-2750</c:v>
                </c:pt>
                <c:pt idx="38">
                  <c:v>-2500</c:v>
                </c:pt>
                <c:pt idx="39">
                  <c:v>-2250</c:v>
                </c:pt>
                <c:pt idx="40">
                  <c:v>-2000</c:v>
                </c:pt>
                <c:pt idx="41">
                  <c:v>-1750</c:v>
                </c:pt>
                <c:pt idx="42">
                  <c:v>-1500</c:v>
                </c:pt>
                <c:pt idx="43">
                  <c:v>-1250</c:v>
                </c:pt>
                <c:pt idx="44">
                  <c:v>-1000</c:v>
                </c:pt>
                <c:pt idx="45">
                  <c:v>-750</c:v>
                </c:pt>
                <c:pt idx="46">
                  <c:v>-500</c:v>
                </c:pt>
                <c:pt idx="47">
                  <c:v>-250</c:v>
                </c:pt>
                <c:pt idx="48">
                  <c:v>0</c:v>
                </c:pt>
                <c:pt idx="49">
                  <c:v>250</c:v>
                </c:pt>
                <c:pt idx="50">
                  <c:v>500</c:v>
                </c:pt>
                <c:pt idx="51">
                  <c:v>750</c:v>
                </c:pt>
                <c:pt idx="52">
                  <c:v>1000</c:v>
                </c:pt>
                <c:pt idx="53">
                  <c:v>1250</c:v>
                </c:pt>
                <c:pt idx="54">
                  <c:v>1500</c:v>
                </c:pt>
                <c:pt idx="55">
                  <c:v>1750</c:v>
                </c:pt>
                <c:pt idx="56">
                  <c:v>2000</c:v>
                </c:pt>
                <c:pt idx="57">
                  <c:v>2250</c:v>
                </c:pt>
                <c:pt idx="58">
                  <c:v>2500</c:v>
                </c:pt>
                <c:pt idx="59">
                  <c:v>2750</c:v>
                </c:pt>
                <c:pt idx="60">
                  <c:v>3000</c:v>
                </c:pt>
                <c:pt idx="61">
                  <c:v>3250</c:v>
                </c:pt>
                <c:pt idx="62">
                  <c:v>3500</c:v>
                </c:pt>
                <c:pt idx="63">
                  <c:v>3750</c:v>
                </c:pt>
                <c:pt idx="64">
                  <c:v>4000</c:v>
                </c:pt>
                <c:pt idx="65">
                  <c:v>4250</c:v>
                </c:pt>
                <c:pt idx="66">
                  <c:v>4500</c:v>
                </c:pt>
                <c:pt idx="67">
                  <c:v>4750</c:v>
                </c:pt>
                <c:pt idx="68">
                  <c:v>5000</c:v>
                </c:pt>
                <c:pt idx="69">
                  <c:v>5250</c:v>
                </c:pt>
                <c:pt idx="70">
                  <c:v>5500</c:v>
                </c:pt>
                <c:pt idx="71">
                  <c:v>5750</c:v>
                </c:pt>
                <c:pt idx="72">
                  <c:v>6000</c:v>
                </c:pt>
                <c:pt idx="73">
                  <c:v>6250</c:v>
                </c:pt>
                <c:pt idx="74">
                  <c:v>6500</c:v>
                </c:pt>
                <c:pt idx="75">
                  <c:v>6750</c:v>
                </c:pt>
                <c:pt idx="76">
                  <c:v>7000</c:v>
                </c:pt>
                <c:pt idx="77">
                  <c:v>7250</c:v>
                </c:pt>
                <c:pt idx="78">
                  <c:v>7500</c:v>
                </c:pt>
                <c:pt idx="79">
                  <c:v>7750</c:v>
                </c:pt>
                <c:pt idx="80">
                  <c:v>8000</c:v>
                </c:pt>
              </c:numCache>
            </c:numRef>
          </c:xVal>
          <c:yVal>
            <c:numRef>
              <c:f>'A (5)'!$Z$2:$Z$82</c:f>
              <c:numCache>
                <c:formatCode>General</c:formatCode>
                <c:ptCount val="81"/>
                <c:pt idx="0">
                  <c:v>4.3807524694793043E-2</c:v>
                </c:pt>
                <c:pt idx="1">
                  <c:v>4.5221066077420331E-2</c:v>
                </c:pt>
                <c:pt idx="2">
                  <c:v>4.6073390139623173E-2</c:v>
                </c:pt>
                <c:pt idx="3">
                  <c:v>4.6353646947793169E-2</c:v>
                </c:pt>
                <c:pt idx="4">
                  <c:v>4.6058268882644665E-2</c:v>
                </c:pt>
                <c:pt idx="5">
                  <c:v>4.5191016054373249E-2</c:v>
                </c:pt>
                <c:pt idx="6">
                  <c:v>4.3762928437122227E-2</c:v>
                </c:pt>
                <c:pt idx="7">
                  <c:v>4.1792185332076751E-2</c:v>
                </c:pt>
                <c:pt idx="8">
                  <c:v>3.9303873948195428E-2</c:v>
                </c:pt>
                <c:pt idx="9">
                  <c:v>3.6329670046505516E-2</c:v>
                </c:pt>
                <c:pt idx="10">
                  <c:v>3.2907434713302923E-2</c:v>
                </c:pt>
                <c:pt idx="11">
                  <c:v>2.9080732395262526E-2</c:v>
                </c:pt>
                <c:pt idx="12">
                  <c:v>2.4898276331785877E-2</c:v>
                </c:pt>
                <c:pt idx="13">
                  <c:v>2.0413308444134096E-2</c:v>
                </c:pt>
                <c:pt idx="14">
                  <c:v>1.568292157524652E-2</c:v>
                </c:pt>
                <c:pt idx="15">
                  <c:v>1.0767332708012016E-2</c:v>
                </c:pt>
                <c:pt idx="16">
                  <c:v>5.7291164137946602E-3</c:v>
                </c:pt>
                <c:pt idx="17">
                  <c:v>6.3240828927780103E-4</c:v>
                </c:pt>
                <c:pt idx="18">
                  <c:v>-4.4579114782662896E-3</c:v>
                </c:pt>
                <c:pt idx="19">
                  <c:v>-9.4770440242126098E-3</c:v>
                </c:pt>
                <c:pt idx="20">
                  <c:v>-1.4361096684596609E-2</c:v>
                </c:pt>
                <c:pt idx="21">
                  <c:v>-1.9047896338354343E-2</c:v>
                </c:pt>
                <c:pt idx="22">
                  <c:v>-2.3477780860087553E-2</c:v>
                </c:pt>
                <c:pt idx="23">
                  <c:v>-2.7594358608300854E-2</c:v>
                </c:pt>
                <c:pt idx="24">
                  <c:v>-3.1345226280960904E-2</c:v>
                </c:pt>
                <c:pt idx="25">
                  <c:v>-3.468263600020418E-2</c:v>
                </c:pt>
                <c:pt idx="26">
                  <c:v>-3.7564103134323554E-2</c:v>
                </c:pt>
                <c:pt idx="27">
                  <c:v>-3.9952947119568268E-2</c:v>
                </c:pt>
                <c:pt idx="28">
                  <c:v>-4.1818758397191701E-2</c:v>
                </c:pt>
                <c:pt idx="29">
                  <c:v>-4.3137785521721719E-2</c:v>
                </c:pt>
                <c:pt idx="30">
                  <c:v>-4.3893237512634062E-2</c:v>
                </c:pt>
                <c:pt idx="31">
                  <c:v>-4.4075497600545792E-2</c:v>
                </c:pt>
                <c:pt idx="32">
                  <c:v>-4.3682245646977889E-2</c:v>
                </c:pt>
                <c:pt idx="33">
                  <c:v>-4.2718487679305167E-2</c:v>
                </c:pt>
                <c:pt idx="34">
                  <c:v>-4.119649216491874E-2</c:v>
                </c:pt>
                <c:pt idx="35">
                  <c:v>-3.9135633835819812E-2</c:v>
                </c:pt>
                <c:pt idx="36">
                  <c:v>-3.6562147051729776E-2</c:v>
                </c:pt>
                <c:pt idx="37">
                  <c:v>-3.3508791841360332E-2</c:v>
                </c:pt>
                <c:pt idx="38">
                  <c:v>-3.0014436873078917E-2</c:v>
                </c:pt>
                <c:pt idx="39">
                  <c:v>-2.612356466367851E-2</c:v>
                </c:pt>
                <c:pt idx="40">
                  <c:v>-2.1885705323856235E-2</c:v>
                </c:pt>
                <c:pt idx="41">
                  <c:v>-1.7354806048719928E-2</c:v>
                </c:pt>
                <c:pt idx="42">
                  <c:v>-1.2588544379596401E-2</c:v>
                </c:pt>
                <c:pt idx="43">
                  <c:v>-7.6475939791962313E-3</c:v>
                </c:pt>
                <c:pt idx="44">
                  <c:v>-2.5948522666866492E-3</c:v>
                </c:pt>
                <c:pt idx="45">
                  <c:v>2.5053602552594693E-3</c:v>
                </c:pt>
                <c:pt idx="46">
                  <c:v>7.5881187890143569E-3</c:v>
                </c:pt>
                <c:pt idx="47">
                  <c:v>1.2588720723113322E-2</c:v>
                </c:pt>
                <c:pt idx="48">
                  <c:v>1.7443509284982402E-2</c:v>
                </c:pt>
                <c:pt idx="49">
                  <c:v>2.2090683880323089E-2</c:v>
                </c:pt>
                <c:pt idx="50">
                  <c:v>2.647108680367799E-2</c:v>
                </c:pt>
                <c:pt idx="51">
                  <c:v>3.052895630549194E-2</c:v>
                </c:pt>
                <c:pt idx="52">
                  <c:v>3.4212636429258904E-2</c:v>
                </c:pt>
                <c:pt idx="53">
                  <c:v>3.7475234582654178E-2</c:v>
                </c:pt>
                <c:pt idx="54">
                  <c:v>4.0275218471888342E-2</c:v>
                </c:pt>
                <c:pt idx="55">
                  <c:v>4.2576944800414969E-2</c:v>
                </c:pt>
                <c:pt idx="56">
                  <c:v>4.4351113001751576E-2</c:v>
                </c:pt>
                <c:pt idx="57">
                  <c:v>4.5575138230475785E-2</c:v>
                </c:pt>
                <c:pt idx="58">
                  <c:v>4.6233438863287735E-2</c:v>
                </c:pt>
                <c:pt idx="59">
                  <c:v>4.6317634850301347E-2</c:v>
                </c:pt>
                <c:pt idx="60">
                  <c:v>4.5826654391587805E-2</c:v>
                </c:pt>
                <c:pt idx="61">
                  <c:v>4.4766747580997898E-2</c:v>
                </c:pt>
                <c:pt idx="62">
                  <c:v>4.3151406843579765E-2</c:v>
                </c:pt>
                <c:pt idx="63">
                  <c:v>4.1001195179409464E-2</c:v>
                </c:pt>
                <c:pt idx="64">
                  <c:v>3.8343484400260024E-2</c:v>
                </c:pt>
                <c:pt idx="65">
                  <c:v>3.5212106691309399E-2</c:v>
                </c:pt>
                <c:pt idx="66">
                  <c:v>3.1646923933444891E-2</c:v>
                </c:pt>
                <c:pt idx="67">
                  <c:v>2.7693320268614374E-2</c:v>
                </c:pt>
                <c:pt idx="68">
                  <c:v>2.3401624367777152E-2</c:v>
                </c:pt>
                <c:pt idx="69">
                  <c:v>1.882646875588052E-2</c:v>
                </c:pt>
                <c:pt idx="70">
                  <c:v>1.4026094349541135E-2</c:v>
                </c:pt>
                <c:pt idx="71">
                  <c:v>9.061609060542708E-3</c:v>
                </c:pt>
                <c:pt idx="72">
                  <c:v>3.9962099029953787E-3</c:v>
                </c:pt>
                <c:pt idx="73">
                  <c:v>-1.1056214934055161E-3</c:v>
                </c:pt>
                <c:pt idx="74">
                  <c:v>-6.1789397230485425E-3</c:v>
                </c:pt>
                <c:pt idx="75">
                  <c:v>-1.1159162347860086E-2</c:v>
                </c:pt>
                <c:pt idx="76">
                  <c:v>-1.5982892020246147E-2</c:v>
                </c:pt>
                <c:pt idx="77">
                  <c:v>-2.058872352004323E-2</c:v>
                </c:pt>
                <c:pt idx="78">
                  <c:v>-2.4918025432041635E-2</c:v>
                </c:pt>
                <c:pt idx="79">
                  <c:v>-2.8915686513465388E-2</c:v>
                </c:pt>
                <c:pt idx="80">
                  <c:v>-3.2530817250283665E-2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38-48D4-997F-2250B0628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251272"/>
        <c:axId val="1"/>
      </c:scatterChart>
      <c:valAx>
        <c:axId val="418251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331296521688726"/>
              <c:y val="0.909860337880300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8864353312302835E-3"/>
              <c:y val="0.38591608443310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251272"/>
        <c:crosses val="autoZero"/>
        <c:crossBetween val="midCat"/>
        <c:majorUnit val="0.05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511057568907987"/>
          <c:y val="0.91831104210565229"/>
          <c:w val="0.70031611979101993"/>
          <c:h val="0.9746490702746664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8118089305822417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510957920526"/>
          <c:y val="0.14121037463976946"/>
          <c:w val="0.80701880080430244"/>
          <c:h val="0.677233429394812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(5)'!$S$20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(5)'!$S$21:$S$991</c:f>
              <c:numCache>
                <c:formatCode>General</c:formatCode>
                <c:ptCount val="971"/>
                <c:pt idx="0">
                  <c:v>-1.554039999973611E-2</c:v>
                </c:pt>
                <c:pt idx="8">
                  <c:v>1.9120799999654992E-2</c:v>
                </c:pt>
                <c:pt idx="11">
                  <c:v>4.4404199994460214E-2</c:v>
                </c:pt>
                <c:pt idx="14">
                  <c:v>3.3240600001590792E-2</c:v>
                </c:pt>
                <c:pt idx="16">
                  <c:v>2.7919000000110827E-2</c:v>
                </c:pt>
                <c:pt idx="18">
                  <c:v>2.1148599997104611E-2</c:v>
                </c:pt>
                <c:pt idx="20">
                  <c:v>-5.8484000037424266E-3</c:v>
                </c:pt>
                <c:pt idx="21">
                  <c:v>-5.3039999984321184E-3</c:v>
                </c:pt>
                <c:pt idx="24">
                  <c:v>-1.5048599998408463E-2</c:v>
                </c:pt>
                <c:pt idx="26">
                  <c:v>-1.3644599996041507E-2</c:v>
                </c:pt>
                <c:pt idx="32">
                  <c:v>-1.8499999998311978E-2</c:v>
                </c:pt>
                <c:pt idx="33">
                  <c:v>-3.4513400001742411E-2</c:v>
                </c:pt>
                <c:pt idx="35">
                  <c:v>-3.156699999817647E-2</c:v>
                </c:pt>
                <c:pt idx="38">
                  <c:v>-3.5541800003557E-2</c:v>
                </c:pt>
                <c:pt idx="41">
                  <c:v>-3.8024400004360359E-2</c:v>
                </c:pt>
                <c:pt idx="43">
                  <c:v>-3.8632999996480066E-2</c:v>
                </c:pt>
                <c:pt idx="49">
                  <c:v>-4.232899999624351E-2</c:v>
                </c:pt>
                <c:pt idx="50">
                  <c:v>-3.2295799996063579E-2</c:v>
                </c:pt>
                <c:pt idx="51">
                  <c:v>-4.7372200002428144E-2</c:v>
                </c:pt>
                <c:pt idx="52">
                  <c:v>-4.7725799995532725E-2</c:v>
                </c:pt>
                <c:pt idx="53">
                  <c:v>-4.9455599997600075E-2</c:v>
                </c:pt>
                <c:pt idx="54">
                  <c:v>-5.5287199997110292E-2</c:v>
                </c:pt>
                <c:pt idx="55">
                  <c:v>-4.748719999770401E-2</c:v>
                </c:pt>
                <c:pt idx="58">
                  <c:v>-4.5030000001133885E-2</c:v>
                </c:pt>
                <c:pt idx="59">
                  <c:v>-4.4930000003660098E-2</c:v>
                </c:pt>
                <c:pt idx="62">
                  <c:v>-4.7236599995812867E-2</c:v>
                </c:pt>
                <c:pt idx="63">
                  <c:v>-4.6336599996720906E-2</c:v>
                </c:pt>
                <c:pt idx="66">
                  <c:v>-4.7530399999232031E-2</c:v>
                </c:pt>
                <c:pt idx="67">
                  <c:v>-4.4130399997811764E-2</c:v>
                </c:pt>
                <c:pt idx="68">
                  <c:v>-4.5710999998846091E-2</c:v>
                </c:pt>
                <c:pt idx="76">
                  <c:v>-3.7995200000295881E-2</c:v>
                </c:pt>
                <c:pt idx="77">
                  <c:v>-3.5495200005243532E-2</c:v>
                </c:pt>
                <c:pt idx="80">
                  <c:v>-2.3951199997100048E-2</c:v>
                </c:pt>
                <c:pt idx="81">
                  <c:v>-2.3951199997100048E-2</c:v>
                </c:pt>
                <c:pt idx="82">
                  <c:v>-2.2258400000282563E-2</c:v>
                </c:pt>
                <c:pt idx="84">
                  <c:v>-2.2517999997944571E-2</c:v>
                </c:pt>
                <c:pt idx="85">
                  <c:v>-1.4349599994602613E-2</c:v>
                </c:pt>
                <c:pt idx="86">
                  <c:v>-2.0291799999540672E-2</c:v>
                </c:pt>
                <c:pt idx="90">
                  <c:v>-1.4684399997349828E-2</c:v>
                </c:pt>
                <c:pt idx="92">
                  <c:v>-1.1256999998295214E-2</c:v>
                </c:pt>
                <c:pt idx="93">
                  <c:v>-1.1975400004303083E-2</c:v>
                </c:pt>
                <c:pt idx="96">
                  <c:v>-7.8844000017852522E-3</c:v>
                </c:pt>
                <c:pt idx="97">
                  <c:v>-5.3142000033403747E-3</c:v>
                </c:pt>
                <c:pt idx="98">
                  <c:v>-5.114200001116842E-3</c:v>
                </c:pt>
                <c:pt idx="104">
                  <c:v>3.4306000015931204E-3</c:v>
                </c:pt>
                <c:pt idx="107">
                  <c:v>9.5121999984257855E-3</c:v>
                </c:pt>
                <c:pt idx="108">
                  <c:v>1.1406800003896933E-2</c:v>
                </c:pt>
                <c:pt idx="110">
                  <c:v>1.4245400001527742E-2</c:v>
                </c:pt>
                <c:pt idx="112">
                  <c:v>1.7201800001203083E-2</c:v>
                </c:pt>
                <c:pt idx="116">
                  <c:v>1.9222599999920931E-2</c:v>
                </c:pt>
                <c:pt idx="118">
                  <c:v>2.2877800001879223E-2</c:v>
                </c:pt>
                <c:pt idx="119">
                  <c:v>2.7070000003732275E-2</c:v>
                </c:pt>
                <c:pt idx="120">
                  <c:v>2.6040200005809311E-2</c:v>
                </c:pt>
                <c:pt idx="122">
                  <c:v>7.7680000031250529E-3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77-49F0-9551-5A7D90351A12}"/>
            </c:ext>
          </c:extLst>
        </c:ser>
        <c:ser>
          <c:idx val="1"/>
          <c:order val="1"/>
          <c:tx>
            <c:strRef>
              <c:f>'A (5)'!$T$20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5.9999999999999995E-4</c:v>
                  </c:pt>
                </c:numCache>
              </c:numRef>
            </c:plus>
            <c:minus>
              <c:numRef>
                <c:f>'A (5)'!$D$21:$D$991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(5)'!$T$21:$T$991</c:f>
              <c:numCache>
                <c:formatCode>General</c:formatCode>
                <c:ptCount val="971"/>
                <c:pt idx="1">
                  <c:v>2.8094699995563133E-2</c:v>
                </c:pt>
                <c:pt idx="9">
                  <c:v>-1.7663300001004245E-2</c:v>
                </c:pt>
                <c:pt idx="12">
                  <c:v>-4.2420300000230782E-2</c:v>
                </c:pt>
                <c:pt idx="13">
                  <c:v>-2.7464700004202314E-2</c:v>
                </c:pt>
                <c:pt idx="15">
                  <c:v>-2.535649999481393E-2</c:v>
                </c:pt>
                <c:pt idx="17">
                  <c:v>-2.6535299999522977E-2</c:v>
                </c:pt>
                <c:pt idx="19">
                  <c:v>-1.4416300000448246E-2</c:v>
                </c:pt>
                <c:pt idx="22">
                  <c:v>9.1417000003275461E-3</c:v>
                </c:pt>
                <c:pt idx="23">
                  <c:v>5.5327000009128824E-3</c:v>
                </c:pt>
                <c:pt idx="25">
                  <c:v>1.1886499996762723E-2</c:v>
                </c:pt>
                <c:pt idx="27">
                  <c:v>1.2101099993742537E-2</c:v>
                </c:pt>
                <c:pt idx="28">
                  <c:v>1.1171300000569317E-2</c:v>
                </c:pt>
                <c:pt idx="29">
                  <c:v>1.5171300001384225E-2</c:v>
                </c:pt>
                <c:pt idx="30">
                  <c:v>1.4829100000497419E-2</c:v>
                </c:pt>
                <c:pt idx="31">
                  <c:v>1.5264900001056958E-2</c:v>
                </c:pt>
                <c:pt idx="39">
                  <c:v>3.517890000512125E-2</c:v>
                </c:pt>
                <c:pt idx="40">
                  <c:v>3.3519299999170471E-2</c:v>
                </c:pt>
                <c:pt idx="47">
                  <c:v>3.9395699997839984E-2</c:v>
                </c:pt>
                <c:pt idx="48">
                  <c:v>3.9380700000037905E-2</c:v>
                </c:pt>
                <c:pt idx="56">
                  <c:v>4.5343500001763459E-2</c:v>
                </c:pt>
                <c:pt idx="57">
                  <c:v>4.5383500000752974E-2</c:v>
                </c:pt>
                <c:pt idx="60">
                  <c:v>4.6728299996175338E-2</c:v>
                </c:pt>
                <c:pt idx="61">
                  <c:v>4.7728300000017043E-2</c:v>
                </c:pt>
                <c:pt idx="65">
                  <c:v>4.7409300001163501E-2</c:v>
                </c:pt>
                <c:pt idx="69">
                  <c:v>4.5924099998956081E-2</c:v>
                </c:pt>
                <c:pt idx="70">
                  <c:v>5.0887700002931524E-2</c:v>
                </c:pt>
                <c:pt idx="72">
                  <c:v>4.627269999764394E-2</c:v>
                </c:pt>
                <c:pt idx="73">
                  <c:v>4.3906900005822536E-2</c:v>
                </c:pt>
                <c:pt idx="74">
                  <c:v>3.8463700002466794E-2</c:v>
                </c:pt>
                <c:pt idx="75">
                  <c:v>4.0763700002571568E-2</c:v>
                </c:pt>
                <c:pt idx="79">
                  <c:v>3.7629099999321625E-2</c:v>
                </c:pt>
                <c:pt idx="83">
                  <c:v>3.2346899999538437E-2</c:v>
                </c:pt>
                <c:pt idx="87">
                  <c:v>1.9279100000858307E-2</c:v>
                </c:pt>
                <c:pt idx="88">
                  <c:v>1.7440700001316145E-2</c:v>
                </c:pt>
                <c:pt idx="89">
                  <c:v>1.4195700001437217E-2</c:v>
                </c:pt>
                <c:pt idx="94">
                  <c:v>1.1300100006337743E-2</c:v>
                </c:pt>
                <c:pt idx="95">
                  <c:v>1.072530000237748E-2</c:v>
                </c:pt>
                <c:pt idx="99">
                  <c:v>1.1524900000949856E-2</c:v>
                </c:pt>
                <c:pt idx="100">
                  <c:v>1.3010100003157277E-2</c:v>
                </c:pt>
                <c:pt idx="102">
                  <c:v>-1.0404500004369766E-2</c:v>
                </c:pt>
                <c:pt idx="103">
                  <c:v>-3.5645000025397167E-3</c:v>
                </c:pt>
                <c:pt idx="105">
                  <c:v>7.8467999992426485E-3</c:v>
                </c:pt>
                <c:pt idx="106">
                  <c:v>-9.4735000020591542E-3</c:v>
                </c:pt>
                <c:pt idx="109">
                  <c:v>-1.1647899998934008E-2</c:v>
                </c:pt>
                <c:pt idx="111">
                  <c:v>-1.2909099998068996E-2</c:v>
                </c:pt>
                <c:pt idx="113">
                  <c:v>-1.3852500000211876E-2</c:v>
                </c:pt>
                <c:pt idx="114">
                  <c:v>-1.0812100001203362E-2</c:v>
                </c:pt>
                <c:pt idx="115">
                  <c:v>-1.1624500002653804E-2</c:v>
                </c:pt>
                <c:pt idx="117">
                  <c:v>-2.2242099999857601E-2</c:v>
                </c:pt>
                <c:pt idx="121">
                  <c:v>-2.3524699994595721E-2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77-49F0-9551-5A7D90351A12}"/>
            </c:ext>
          </c:extLst>
        </c:ser>
        <c:ser>
          <c:idx val="7"/>
          <c:order val="2"/>
          <c:tx>
            <c:strRef>
              <c:f>'A (5)'!$Y$1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(5)'!$X$2:$X$82</c:f>
              <c:numCache>
                <c:formatCode>General</c:formatCode>
                <c:ptCount val="81"/>
                <c:pt idx="0">
                  <c:v>-12000</c:v>
                </c:pt>
                <c:pt idx="1">
                  <c:v>-11750</c:v>
                </c:pt>
                <c:pt idx="2">
                  <c:v>-11500</c:v>
                </c:pt>
                <c:pt idx="3">
                  <c:v>-11250</c:v>
                </c:pt>
                <c:pt idx="4">
                  <c:v>-11000</c:v>
                </c:pt>
                <c:pt idx="5">
                  <c:v>-10750</c:v>
                </c:pt>
                <c:pt idx="6">
                  <c:v>-10500</c:v>
                </c:pt>
                <c:pt idx="7">
                  <c:v>-10250</c:v>
                </c:pt>
                <c:pt idx="8">
                  <c:v>-10000</c:v>
                </c:pt>
                <c:pt idx="9">
                  <c:v>-9750</c:v>
                </c:pt>
                <c:pt idx="10">
                  <c:v>-9500</c:v>
                </c:pt>
                <c:pt idx="11">
                  <c:v>-9250</c:v>
                </c:pt>
                <c:pt idx="12">
                  <c:v>-9000</c:v>
                </c:pt>
                <c:pt idx="13">
                  <c:v>-8750</c:v>
                </c:pt>
                <c:pt idx="14">
                  <c:v>-8500</c:v>
                </c:pt>
                <c:pt idx="15">
                  <c:v>-8250</c:v>
                </c:pt>
                <c:pt idx="16">
                  <c:v>-8000</c:v>
                </c:pt>
                <c:pt idx="17">
                  <c:v>-7750</c:v>
                </c:pt>
                <c:pt idx="18">
                  <c:v>-7500</c:v>
                </c:pt>
                <c:pt idx="19">
                  <c:v>-7250</c:v>
                </c:pt>
                <c:pt idx="20">
                  <c:v>-7000</c:v>
                </c:pt>
                <c:pt idx="21">
                  <c:v>-6750</c:v>
                </c:pt>
                <c:pt idx="22">
                  <c:v>-6500</c:v>
                </c:pt>
                <c:pt idx="23">
                  <c:v>-6250</c:v>
                </c:pt>
                <c:pt idx="24">
                  <c:v>-6000</c:v>
                </c:pt>
                <c:pt idx="25">
                  <c:v>-5750</c:v>
                </c:pt>
                <c:pt idx="26">
                  <c:v>-5500</c:v>
                </c:pt>
                <c:pt idx="27">
                  <c:v>-5250</c:v>
                </c:pt>
                <c:pt idx="28">
                  <c:v>-5000</c:v>
                </c:pt>
                <c:pt idx="29">
                  <c:v>-4750</c:v>
                </c:pt>
                <c:pt idx="30">
                  <c:v>-4500</c:v>
                </c:pt>
                <c:pt idx="31">
                  <c:v>-4250</c:v>
                </c:pt>
                <c:pt idx="32">
                  <c:v>-4000</c:v>
                </c:pt>
                <c:pt idx="33">
                  <c:v>-3750</c:v>
                </c:pt>
                <c:pt idx="34">
                  <c:v>-3500</c:v>
                </c:pt>
                <c:pt idx="35">
                  <c:v>-3250</c:v>
                </c:pt>
                <c:pt idx="36">
                  <c:v>-3000</c:v>
                </c:pt>
                <c:pt idx="37">
                  <c:v>-2750</c:v>
                </c:pt>
                <c:pt idx="38">
                  <c:v>-2500</c:v>
                </c:pt>
                <c:pt idx="39">
                  <c:v>-2250</c:v>
                </c:pt>
                <c:pt idx="40">
                  <c:v>-2000</c:v>
                </c:pt>
                <c:pt idx="41">
                  <c:v>-1750</c:v>
                </c:pt>
                <c:pt idx="42">
                  <c:v>-1500</c:v>
                </c:pt>
                <c:pt idx="43">
                  <c:v>-1250</c:v>
                </c:pt>
                <c:pt idx="44">
                  <c:v>-1000</c:v>
                </c:pt>
                <c:pt idx="45">
                  <c:v>-750</c:v>
                </c:pt>
                <c:pt idx="46">
                  <c:v>-500</c:v>
                </c:pt>
                <c:pt idx="47">
                  <c:v>-250</c:v>
                </c:pt>
                <c:pt idx="48">
                  <c:v>0</c:v>
                </c:pt>
                <c:pt idx="49">
                  <c:v>250</c:v>
                </c:pt>
                <c:pt idx="50">
                  <c:v>500</c:v>
                </c:pt>
                <c:pt idx="51">
                  <c:v>750</c:v>
                </c:pt>
                <c:pt idx="52">
                  <c:v>1000</c:v>
                </c:pt>
                <c:pt idx="53">
                  <c:v>1250</c:v>
                </c:pt>
                <c:pt idx="54">
                  <c:v>1500</c:v>
                </c:pt>
                <c:pt idx="55">
                  <c:v>1750</c:v>
                </c:pt>
                <c:pt idx="56">
                  <c:v>2000</c:v>
                </c:pt>
                <c:pt idx="57">
                  <c:v>2250</c:v>
                </c:pt>
                <c:pt idx="58">
                  <c:v>2500</c:v>
                </c:pt>
                <c:pt idx="59">
                  <c:v>2750</c:v>
                </c:pt>
                <c:pt idx="60">
                  <c:v>3000</c:v>
                </c:pt>
                <c:pt idx="61">
                  <c:v>3250</c:v>
                </c:pt>
                <c:pt idx="62">
                  <c:v>3500</c:v>
                </c:pt>
                <c:pt idx="63">
                  <c:v>3750</c:v>
                </c:pt>
                <c:pt idx="64">
                  <c:v>4000</c:v>
                </c:pt>
                <c:pt idx="65">
                  <c:v>4250</c:v>
                </c:pt>
                <c:pt idx="66">
                  <c:v>4500</c:v>
                </c:pt>
                <c:pt idx="67">
                  <c:v>4750</c:v>
                </c:pt>
                <c:pt idx="68">
                  <c:v>5000</c:v>
                </c:pt>
                <c:pt idx="69">
                  <c:v>5250</c:v>
                </c:pt>
                <c:pt idx="70">
                  <c:v>5500</c:v>
                </c:pt>
                <c:pt idx="71">
                  <c:v>5750</c:v>
                </c:pt>
                <c:pt idx="72">
                  <c:v>6000</c:v>
                </c:pt>
                <c:pt idx="73">
                  <c:v>6250</c:v>
                </c:pt>
                <c:pt idx="74">
                  <c:v>6500</c:v>
                </c:pt>
                <c:pt idx="75">
                  <c:v>6750</c:v>
                </c:pt>
                <c:pt idx="76">
                  <c:v>7000</c:v>
                </c:pt>
                <c:pt idx="77">
                  <c:v>7250</c:v>
                </c:pt>
                <c:pt idx="78">
                  <c:v>7500</c:v>
                </c:pt>
                <c:pt idx="79">
                  <c:v>7750</c:v>
                </c:pt>
                <c:pt idx="80">
                  <c:v>8000</c:v>
                </c:pt>
              </c:numCache>
            </c:numRef>
          </c:xVal>
          <c:yVal>
            <c:numRef>
              <c:f>'A (5)'!$Y$2:$Y$82</c:f>
              <c:numCache>
                <c:formatCode>General</c:formatCode>
                <c:ptCount val="81"/>
                <c:pt idx="0">
                  <c:v>-4.3648093645676608E-2</c:v>
                </c:pt>
                <c:pt idx="1">
                  <c:v>-4.5131497408492323E-2</c:v>
                </c:pt>
                <c:pt idx="2">
                  <c:v>-4.6025946440228546E-2</c:v>
                </c:pt>
                <c:pt idx="3">
                  <c:v>-4.6320054563912479E-2</c:v>
                </c:pt>
                <c:pt idx="4">
                  <c:v>-4.6010077835477316E-2</c:v>
                </c:pt>
                <c:pt idx="5">
                  <c:v>-4.5099962203503922E-2</c:v>
                </c:pt>
                <c:pt idx="6">
                  <c:v>-4.3601293277997645E-2</c:v>
                </c:pt>
                <c:pt idx="7">
                  <c:v>-4.1533148847635114E-2</c:v>
                </c:pt>
                <c:pt idx="8">
                  <c:v>-3.8921856022909949E-2</c:v>
                </c:pt>
                <c:pt idx="9">
                  <c:v>-3.5800656096702139E-2</c:v>
                </c:pt>
                <c:pt idx="10">
                  <c:v>-3.2209281388536161E-2</c:v>
                </c:pt>
                <c:pt idx="11">
                  <c:v>-2.819344945922541E-2</c:v>
                </c:pt>
                <c:pt idx="12">
                  <c:v>-2.3804281134460106E-2</c:v>
                </c:pt>
                <c:pt idx="13">
                  <c:v>-1.9097649745795271E-2</c:v>
                </c:pt>
                <c:pt idx="14">
                  <c:v>-1.4133469873084699E-2</c:v>
                </c:pt>
                <c:pt idx="15">
                  <c:v>-8.9749346425435726E-3</c:v>
                </c:pt>
                <c:pt idx="16">
                  <c:v>-3.6877112894993279E-3</c:v>
                </c:pt>
                <c:pt idx="17">
                  <c:v>1.660894773826093E-3</c:v>
                </c:pt>
                <c:pt idx="18">
                  <c:v>7.0027967442341903E-3</c:v>
                </c:pt>
                <c:pt idx="19">
                  <c:v>1.2269993160436119E-2</c:v>
                </c:pt>
                <c:pt idx="20">
                  <c:v>1.7395433549551361E-2</c:v>
                </c:pt>
                <c:pt idx="21">
                  <c:v>2.2313871967693348E-2</c:v>
                </c:pt>
                <c:pt idx="22">
                  <c:v>2.6962697569222122E-2</c:v>
                </c:pt>
                <c:pt idx="23">
                  <c:v>3.1282731631665388E-2</c:v>
                </c:pt>
                <c:pt idx="24">
                  <c:v>3.5218980890322438E-2</c:v>
                </c:pt>
                <c:pt idx="25">
                  <c:v>3.8721337592735702E-2</c:v>
                </c:pt>
                <c:pt idx="26">
                  <c:v>4.1745217361460883E-2</c:v>
                </c:pt>
                <c:pt idx="27">
                  <c:v>4.4252126745256436E-2</c:v>
                </c:pt>
                <c:pt idx="28">
                  <c:v>4.6210153233866402E-2</c:v>
                </c:pt>
                <c:pt idx="29">
                  <c:v>4.7594371498596001E-2</c:v>
                </c:pt>
                <c:pt idx="30">
                  <c:v>4.8387160687309458E-2</c:v>
                </c:pt>
                <c:pt idx="31">
                  <c:v>4.8578428734741406E-2</c:v>
                </c:pt>
                <c:pt idx="32">
                  <c:v>4.8165740832691449E-2</c:v>
                </c:pt>
                <c:pt idx="33">
                  <c:v>4.7154350424699204E-2</c:v>
                </c:pt>
                <c:pt idx="34">
                  <c:v>4.5557132330643048E-2</c:v>
                </c:pt>
                <c:pt idx="35">
                  <c:v>4.3394418852574668E-2</c:v>
                </c:pt>
                <c:pt idx="36">
                  <c:v>4.0693740948132842E-2</c:v>
                </c:pt>
                <c:pt idx="37">
                  <c:v>3.7489477766352863E-2</c:v>
                </c:pt>
                <c:pt idx="38">
                  <c:v>3.3822419007218413E-2</c:v>
                </c:pt>
                <c:pt idx="39">
                  <c:v>2.9739245676040822E-2</c:v>
                </c:pt>
                <c:pt idx="40">
                  <c:v>2.5291935842570154E-2</c:v>
                </c:pt>
                <c:pt idx="41">
                  <c:v>2.053710296941871E-2</c:v>
                </c:pt>
                <c:pt idx="42">
                  <c:v>1.5535275232758545E-2</c:v>
                </c:pt>
                <c:pt idx="43">
                  <c:v>1.0350125009412044E-2</c:v>
                </c:pt>
                <c:pt idx="44">
                  <c:v>5.0476583388279076E-3</c:v>
                </c:pt>
                <c:pt idx="45">
                  <c:v>-3.0462532205274254E-4</c:v>
                </c:pt>
                <c:pt idx="46">
                  <c:v>-5.6385923548691406E-3</c:v>
                </c:pt>
                <c:pt idx="47">
                  <c:v>-1.0886342308675637E-2</c:v>
                </c:pt>
                <c:pt idx="48">
                  <c:v>-1.5981072260596776E-2</c:v>
                </c:pt>
                <c:pt idx="49">
                  <c:v>-2.0857927205145375E-2</c:v>
                </c:pt>
                <c:pt idx="50">
                  <c:v>-2.5454825646898969E-2</c:v>
                </c:pt>
                <c:pt idx="51">
                  <c:v>-2.971324988688678E-2</c:v>
                </c:pt>
                <c:pt idx="52">
                  <c:v>-3.3578990942482158E-2</c:v>
                </c:pt>
                <c:pt idx="53">
                  <c:v>-3.7002838618102878E-2</c:v>
                </c:pt>
                <c:pt idx="54">
                  <c:v>-3.9941207942242068E-2</c:v>
                </c:pt>
                <c:pt idx="55">
                  <c:v>-4.2356693996397916E-2</c:v>
                </c:pt>
                <c:pt idx="56">
                  <c:v>-4.4218548073028538E-2</c:v>
                </c:pt>
                <c:pt idx="57">
                  <c:v>-4.5503069101126101E-2</c:v>
                </c:pt>
                <c:pt idx="58">
                  <c:v>-4.6193905356632245E-2</c:v>
                </c:pt>
                <c:pt idx="59">
                  <c:v>-4.6282262616974941E-2</c:v>
                </c:pt>
                <c:pt idx="60">
                  <c:v>-4.5767016109956551E-2</c:v>
                </c:pt>
                <c:pt idx="61">
                  <c:v>-4.4654724831903733E-2</c:v>
                </c:pt>
                <c:pt idx="62">
                  <c:v>-4.2959548052811596E-2</c:v>
                </c:pt>
                <c:pt idx="63">
                  <c:v>-4.0703065071356875E-2</c:v>
                </c:pt>
                <c:pt idx="64">
                  <c:v>-3.7914000514266598E-2</c:v>
                </c:pt>
                <c:pt idx="65">
                  <c:v>-3.4627858676932514E-2</c:v>
                </c:pt>
                <c:pt idx="66">
                  <c:v>-3.0886471560050085E-2</c:v>
                </c:pt>
                <c:pt idx="67">
                  <c:v>-2.6737466355695232E-2</c:v>
                </c:pt>
                <c:pt idx="68">
                  <c:v>-2.2233659161646269E-2</c:v>
                </c:pt>
                <c:pt idx="69">
                  <c:v>-1.7432382641859819E-2</c:v>
                </c:pt>
                <c:pt idx="70">
                  <c:v>-1.2394756191863155E-2</c:v>
                </c:pt>
                <c:pt idx="71">
                  <c:v>-7.1849078997277436E-3</c:v>
                </c:pt>
                <c:pt idx="72">
                  <c:v>-1.8691582069219825E-3</c:v>
                </c:pt>
                <c:pt idx="73">
                  <c:v>3.4848243391043419E-3</c:v>
                </c:pt>
                <c:pt idx="74">
                  <c:v>8.8088844934849399E-3</c:v>
                </c:pt>
                <c:pt idx="75">
                  <c:v>1.4035247918073345E-2</c:v>
                </c:pt>
                <c:pt idx="76">
                  <c:v>1.9097383936704501E-2</c:v>
                </c:pt>
                <c:pt idx="77">
                  <c:v>2.3930852458860678E-2</c:v>
                </c:pt>
                <c:pt idx="78">
                  <c:v>2.8474124290554206E-2</c:v>
                </c:pt>
                <c:pt idx="79">
                  <c:v>3.2669364390015471E-2</c:v>
                </c:pt>
                <c:pt idx="80">
                  <c:v>3.6463168097480722E-2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77-49F0-9551-5A7D90351A12}"/>
            </c:ext>
          </c:extLst>
        </c:ser>
        <c:ser>
          <c:idx val="2"/>
          <c:order val="3"/>
          <c:tx>
            <c:strRef>
              <c:f>'A (5)'!$Z$1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(5)'!$X$2:$X$82</c:f>
              <c:numCache>
                <c:formatCode>General</c:formatCode>
                <c:ptCount val="81"/>
                <c:pt idx="0">
                  <c:v>-12000</c:v>
                </c:pt>
                <c:pt idx="1">
                  <c:v>-11750</c:v>
                </c:pt>
                <c:pt idx="2">
                  <c:v>-11500</c:v>
                </c:pt>
                <c:pt idx="3">
                  <c:v>-11250</c:v>
                </c:pt>
                <c:pt idx="4">
                  <c:v>-11000</c:v>
                </c:pt>
                <c:pt idx="5">
                  <c:v>-10750</c:v>
                </c:pt>
                <c:pt idx="6">
                  <c:v>-10500</c:v>
                </c:pt>
                <c:pt idx="7">
                  <c:v>-10250</c:v>
                </c:pt>
                <c:pt idx="8">
                  <c:v>-10000</c:v>
                </c:pt>
                <c:pt idx="9">
                  <c:v>-9750</c:v>
                </c:pt>
                <c:pt idx="10">
                  <c:v>-9500</c:v>
                </c:pt>
                <c:pt idx="11">
                  <c:v>-9250</c:v>
                </c:pt>
                <c:pt idx="12">
                  <c:v>-9000</c:v>
                </c:pt>
                <c:pt idx="13">
                  <c:v>-8750</c:v>
                </c:pt>
                <c:pt idx="14">
                  <c:v>-8500</c:v>
                </c:pt>
                <c:pt idx="15">
                  <c:v>-8250</c:v>
                </c:pt>
                <c:pt idx="16">
                  <c:v>-8000</c:v>
                </c:pt>
                <c:pt idx="17">
                  <c:v>-7750</c:v>
                </c:pt>
                <c:pt idx="18">
                  <c:v>-7500</c:v>
                </c:pt>
                <c:pt idx="19">
                  <c:v>-7250</c:v>
                </c:pt>
                <c:pt idx="20">
                  <c:v>-7000</c:v>
                </c:pt>
                <c:pt idx="21">
                  <c:v>-6750</c:v>
                </c:pt>
                <c:pt idx="22">
                  <c:v>-6500</c:v>
                </c:pt>
                <c:pt idx="23">
                  <c:v>-6250</c:v>
                </c:pt>
                <c:pt idx="24">
                  <c:v>-6000</c:v>
                </c:pt>
                <c:pt idx="25">
                  <c:v>-5750</c:v>
                </c:pt>
                <c:pt idx="26">
                  <c:v>-5500</c:v>
                </c:pt>
                <c:pt idx="27">
                  <c:v>-5250</c:v>
                </c:pt>
                <c:pt idx="28">
                  <c:v>-5000</c:v>
                </c:pt>
                <c:pt idx="29">
                  <c:v>-4750</c:v>
                </c:pt>
                <c:pt idx="30">
                  <c:v>-4500</c:v>
                </c:pt>
                <c:pt idx="31">
                  <c:v>-4250</c:v>
                </c:pt>
                <c:pt idx="32">
                  <c:v>-4000</c:v>
                </c:pt>
                <c:pt idx="33">
                  <c:v>-3750</c:v>
                </c:pt>
                <c:pt idx="34">
                  <c:v>-3500</c:v>
                </c:pt>
                <c:pt idx="35">
                  <c:v>-3250</c:v>
                </c:pt>
                <c:pt idx="36">
                  <c:v>-3000</c:v>
                </c:pt>
                <c:pt idx="37">
                  <c:v>-2750</c:v>
                </c:pt>
                <c:pt idx="38">
                  <c:v>-2500</c:v>
                </c:pt>
                <c:pt idx="39">
                  <c:v>-2250</c:v>
                </c:pt>
                <c:pt idx="40">
                  <c:v>-2000</c:v>
                </c:pt>
                <c:pt idx="41">
                  <c:v>-1750</c:v>
                </c:pt>
                <c:pt idx="42">
                  <c:v>-1500</c:v>
                </c:pt>
                <c:pt idx="43">
                  <c:v>-1250</c:v>
                </c:pt>
                <c:pt idx="44">
                  <c:v>-1000</c:v>
                </c:pt>
                <c:pt idx="45">
                  <c:v>-750</c:v>
                </c:pt>
                <c:pt idx="46">
                  <c:v>-500</c:v>
                </c:pt>
                <c:pt idx="47">
                  <c:v>-250</c:v>
                </c:pt>
                <c:pt idx="48">
                  <c:v>0</c:v>
                </c:pt>
                <c:pt idx="49">
                  <c:v>250</c:v>
                </c:pt>
                <c:pt idx="50">
                  <c:v>500</c:v>
                </c:pt>
                <c:pt idx="51">
                  <c:v>750</c:v>
                </c:pt>
                <c:pt idx="52">
                  <c:v>1000</c:v>
                </c:pt>
                <c:pt idx="53">
                  <c:v>1250</c:v>
                </c:pt>
                <c:pt idx="54">
                  <c:v>1500</c:v>
                </c:pt>
                <c:pt idx="55">
                  <c:v>1750</c:v>
                </c:pt>
                <c:pt idx="56">
                  <c:v>2000</c:v>
                </c:pt>
                <c:pt idx="57">
                  <c:v>2250</c:v>
                </c:pt>
                <c:pt idx="58">
                  <c:v>2500</c:v>
                </c:pt>
                <c:pt idx="59">
                  <c:v>2750</c:v>
                </c:pt>
                <c:pt idx="60">
                  <c:v>3000</c:v>
                </c:pt>
                <c:pt idx="61">
                  <c:v>3250</c:v>
                </c:pt>
                <c:pt idx="62">
                  <c:v>3500</c:v>
                </c:pt>
                <c:pt idx="63">
                  <c:v>3750</c:v>
                </c:pt>
                <c:pt idx="64">
                  <c:v>4000</c:v>
                </c:pt>
                <c:pt idx="65">
                  <c:v>4250</c:v>
                </c:pt>
                <c:pt idx="66">
                  <c:v>4500</c:v>
                </c:pt>
                <c:pt idx="67">
                  <c:v>4750</c:v>
                </c:pt>
                <c:pt idx="68">
                  <c:v>5000</c:v>
                </c:pt>
                <c:pt idx="69">
                  <c:v>5250</c:v>
                </c:pt>
                <c:pt idx="70">
                  <c:v>5500</c:v>
                </c:pt>
                <c:pt idx="71">
                  <c:v>5750</c:v>
                </c:pt>
                <c:pt idx="72">
                  <c:v>6000</c:v>
                </c:pt>
                <c:pt idx="73">
                  <c:v>6250</c:v>
                </c:pt>
                <c:pt idx="74">
                  <c:v>6500</c:v>
                </c:pt>
                <c:pt idx="75">
                  <c:v>6750</c:v>
                </c:pt>
                <c:pt idx="76">
                  <c:v>7000</c:v>
                </c:pt>
                <c:pt idx="77">
                  <c:v>7250</c:v>
                </c:pt>
                <c:pt idx="78">
                  <c:v>7500</c:v>
                </c:pt>
                <c:pt idx="79">
                  <c:v>7750</c:v>
                </c:pt>
                <c:pt idx="80">
                  <c:v>8000</c:v>
                </c:pt>
              </c:numCache>
            </c:numRef>
          </c:xVal>
          <c:yVal>
            <c:numRef>
              <c:f>'A (5)'!$Z$2:$Z$82</c:f>
              <c:numCache>
                <c:formatCode>General</c:formatCode>
                <c:ptCount val="81"/>
                <c:pt idx="0">
                  <c:v>4.3807524694793043E-2</c:v>
                </c:pt>
                <c:pt idx="1">
                  <c:v>4.5221066077420331E-2</c:v>
                </c:pt>
                <c:pt idx="2">
                  <c:v>4.6073390139623173E-2</c:v>
                </c:pt>
                <c:pt idx="3">
                  <c:v>4.6353646947793169E-2</c:v>
                </c:pt>
                <c:pt idx="4">
                  <c:v>4.6058268882644665E-2</c:v>
                </c:pt>
                <c:pt idx="5">
                  <c:v>4.5191016054373249E-2</c:v>
                </c:pt>
                <c:pt idx="6">
                  <c:v>4.3762928437122227E-2</c:v>
                </c:pt>
                <c:pt idx="7">
                  <c:v>4.1792185332076751E-2</c:v>
                </c:pt>
                <c:pt idx="8">
                  <c:v>3.9303873948195428E-2</c:v>
                </c:pt>
                <c:pt idx="9">
                  <c:v>3.6329670046505516E-2</c:v>
                </c:pt>
                <c:pt idx="10">
                  <c:v>3.2907434713302923E-2</c:v>
                </c:pt>
                <c:pt idx="11">
                  <c:v>2.9080732395262526E-2</c:v>
                </c:pt>
                <c:pt idx="12">
                  <c:v>2.4898276331785877E-2</c:v>
                </c:pt>
                <c:pt idx="13">
                  <c:v>2.0413308444134096E-2</c:v>
                </c:pt>
                <c:pt idx="14">
                  <c:v>1.568292157524652E-2</c:v>
                </c:pt>
                <c:pt idx="15">
                  <c:v>1.0767332708012016E-2</c:v>
                </c:pt>
                <c:pt idx="16">
                  <c:v>5.7291164137946602E-3</c:v>
                </c:pt>
                <c:pt idx="17">
                  <c:v>6.3240828927780103E-4</c:v>
                </c:pt>
                <c:pt idx="18">
                  <c:v>-4.4579114782662896E-3</c:v>
                </c:pt>
                <c:pt idx="19">
                  <c:v>-9.4770440242126098E-3</c:v>
                </c:pt>
                <c:pt idx="20">
                  <c:v>-1.4361096684596609E-2</c:v>
                </c:pt>
                <c:pt idx="21">
                  <c:v>-1.9047896338354343E-2</c:v>
                </c:pt>
                <c:pt idx="22">
                  <c:v>-2.3477780860087553E-2</c:v>
                </c:pt>
                <c:pt idx="23">
                  <c:v>-2.7594358608300854E-2</c:v>
                </c:pt>
                <c:pt idx="24">
                  <c:v>-3.1345226280960904E-2</c:v>
                </c:pt>
                <c:pt idx="25">
                  <c:v>-3.468263600020418E-2</c:v>
                </c:pt>
                <c:pt idx="26">
                  <c:v>-3.7564103134323554E-2</c:v>
                </c:pt>
                <c:pt idx="27">
                  <c:v>-3.9952947119568268E-2</c:v>
                </c:pt>
                <c:pt idx="28">
                  <c:v>-4.1818758397191701E-2</c:v>
                </c:pt>
                <c:pt idx="29">
                  <c:v>-4.3137785521721719E-2</c:v>
                </c:pt>
                <c:pt idx="30">
                  <c:v>-4.3893237512634062E-2</c:v>
                </c:pt>
                <c:pt idx="31">
                  <c:v>-4.4075497600545792E-2</c:v>
                </c:pt>
                <c:pt idx="32">
                  <c:v>-4.3682245646977889E-2</c:v>
                </c:pt>
                <c:pt idx="33">
                  <c:v>-4.2718487679305167E-2</c:v>
                </c:pt>
                <c:pt idx="34">
                  <c:v>-4.119649216491874E-2</c:v>
                </c:pt>
                <c:pt idx="35">
                  <c:v>-3.9135633835819812E-2</c:v>
                </c:pt>
                <c:pt idx="36">
                  <c:v>-3.6562147051729776E-2</c:v>
                </c:pt>
                <c:pt idx="37">
                  <c:v>-3.3508791841360332E-2</c:v>
                </c:pt>
                <c:pt idx="38">
                  <c:v>-3.0014436873078917E-2</c:v>
                </c:pt>
                <c:pt idx="39">
                  <c:v>-2.612356466367851E-2</c:v>
                </c:pt>
                <c:pt idx="40">
                  <c:v>-2.1885705323856235E-2</c:v>
                </c:pt>
                <c:pt idx="41">
                  <c:v>-1.7354806048719928E-2</c:v>
                </c:pt>
                <c:pt idx="42">
                  <c:v>-1.2588544379596401E-2</c:v>
                </c:pt>
                <c:pt idx="43">
                  <c:v>-7.6475939791962313E-3</c:v>
                </c:pt>
                <c:pt idx="44">
                  <c:v>-2.5948522666866492E-3</c:v>
                </c:pt>
                <c:pt idx="45">
                  <c:v>2.5053602552594693E-3</c:v>
                </c:pt>
                <c:pt idx="46">
                  <c:v>7.5881187890143569E-3</c:v>
                </c:pt>
                <c:pt idx="47">
                  <c:v>1.2588720723113322E-2</c:v>
                </c:pt>
                <c:pt idx="48">
                  <c:v>1.7443509284982402E-2</c:v>
                </c:pt>
                <c:pt idx="49">
                  <c:v>2.2090683880323089E-2</c:v>
                </c:pt>
                <c:pt idx="50">
                  <c:v>2.647108680367799E-2</c:v>
                </c:pt>
                <c:pt idx="51">
                  <c:v>3.052895630549194E-2</c:v>
                </c:pt>
                <c:pt idx="52">
                  <c:v>3.4212636429258904E-2</c:v>
                </c:pt>
                <c:pt idx="53">
                  <c:v>3.7475234582654178E-2</c:v>
                </c:pt>
                <c:pt idx="54">
                  <c:v>4.0275218471888342E-2</c:v>
                </c:pt>
                <c:pt idx="55">
                  <c:v>4.2576944800414969E-2</c:v>
                </c:pt>
                <c:pt idx="56">
                  <c:v>4.4351113001751576E-2</c:v>
                </c:pt>
                <c:pt idx="57">
                  <c:v>4.5575138230475785E-2</c:v>
                </c:pt>
                <c:pt idx="58">
                  <c:v>4.6233438863287735E-2</c:v>
                </c:pt>
                <c:pt idx="59">
                  <c:v>4.6317634850301347E-2</c:v>
                </c:pt>
                <c:pt idx="60">
                  <c:v>4.5826654391587805E-2</c:v>
                </c:pt>
                <c:pt idx="61">
                  <c:v>4.4766747580997898E-2</c:v>
                </c:pt>
                <c:pt idx="62">
                  <c:v>4.3151406843579765E-2</c:v>
                </c:pt>
                <c:pt idx="63">
                  <c:v>4.1001195179409464E-2</c:v>
                </c:pt>
                <c:pt idx="64">
                  <c:v>3.8343484400260024E-2</c:v>
                </c:pt>
                <c:pt idx="65">
                  <c:v>3.5212106691309399E-2</c:v>
                </c:pt>
                <c:pt idx="66">
                  <c:v>3.1646923933444891E-2</c:v>
                </c:pt>
                <c:pt idx="67">
                  <c:v>2.7693320268614374E-2</c:v>
                </c:pt>
                <c:pt idx="68">
                  <c:v>2.3401624367777152E-2</c:v>
                </c:pt>
                <c:pt idx="69">
                  <c:v>1.882646875588052E-2</c:v>
                </c:pt>
                <c:pt idx="70">
                  <c:v>1.4026094349541135E-2</c:v>
                </c:pt>
                <c:pt idx="71">
                  <c:v>9.061609060542708E-3</c:v>
                </c:pt>
                <c:pt idx="72">
                  <c:v>3.9962099029953787E-3</c:v>
                </c:pt>
                <c:pt idx="73">
                  <c:v>-1.1056214934055161E-3</c:v>
                </c:pt>
                <c:pt idx="74">
                  <c:v>-6.1789397230485425E-3</c:v>
                </c:pt>
                <c:pt idx="75">
                  <c:v>-1.1159162347860086E-2</c:v>
                </c:pt>
                <c:pt idx="76">
                  <c:v>-1.5982892020246147E-2</c:v>
                </c:pt>
                <c:pt idx="77">
                  <c:v>-2.058872352004323E-2</c:v>
                </c:pt>
                <c:pt idx="78">
                  <c:v>-2.4918025432041635E-2</c:v>
                </c:pt>
                <c:pt idx="79">
                  <c:v>-2.8915686513465388E-2</c:v>
                </c:pt>
                <c:pt idx="80">
                  <c:v>-3.2530817250283665E-2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77-49F0-9551-5A7D90351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580840"/>
        <c:axId val="1"/>
      </c:scatterChart>
      <c:valAx>
        <c:axId val="364580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2683402612958"/>
              <c:y val="0.873198847262247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36682615629984E-2"/>
              <c:y val="0.391930835734870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580840"/>
        <c:crosses val="autoZero"/>
        <c:crossBetween val="midCat"/>
        <c:maj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157899760137638"/>
          <c:y val="0.9250720461095101"/>
          <c:w val="0.78628506364934037"/>
          <c:h val="0.9827089337175792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8118089305822417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510957920526"/>
          <c:y val="0.14121037463976946"/>
          <c:w val="0.80701880080430244"/>
          <c:h val="0.677233429394812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(5)'!$S$20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(5)'!$S$21:$S$991</c:f>
              <c:numCache>
                <c:formatCode>General</c:formatCode>
                <c:ptCount val="971"/>
                <c:pt idx="0">
                  <c:v>-1.554039999973611E-2</c:v>
                </c:pt>
                <c:pt idx="8">
                  <c:v>1.9120799999654992E-2</c:v>
                </c:pt>
                <c:pt idx="11">
                  <c:v>4.4404199994460214E-2</c:v>
                </c:pt>
                <c:pt idx="14">
                  <c:v>3.3240600001590792E-2</c:v>
                </c:pt>
                <c:pt idx="16">
                  <c:v>2.7919000000110827E-2</c:v>
                </c:pt>
                <c:pt idx="18">
                  <c:v>2.1148599997104611E-2</c:v>
                </c:pt>
                <c:pt idx="20">
                  <c:v>-5.8484000037424266E-3</c:v>
                </c:pt>
                <c:pt idx="21">
                  <c:v>-5.3039999984321184E-3</c:v>
                </c:pt>
                <c:pt idx="24">
                  <c:v>-1.5048599998408463E-2</c:v>
                </c:pt>
                <c:pt idx="26">
                  <c:v>-1.3644599996041507E-2</c:v>
                </c:pt>
                <c:pt idx="32">
                  <c:v>-1.8499999998311978E-2</c:v>
                </c:pt>
                <c:pt idx="33">
                  <c:v>-3.4513400001742411E-2</c:v>
                </c:pt>
                <c:pt idx="35">
                  <c:v>-3.156699999817647E-2</c:v>
                </c:pt>
                <c:pt idx="38">
                  <c:v>-3.5541800003557E-2</c:v>
                </c:pt>
                <c:pt idx="41">
                  <c:v>-3.8024400004360359E-2</c:v>
                </c:pt>
                <c:pt idx="43">
                  <c:v>-3.8632999996480066E-2</c:v>
                </c:pt>
                <c:pt idx="49">
                  <c:v>-4.232899999624351E-2</c:v>
                </c:pt>
                <c:pt idx="50">
                  <c:v>-3.2295799996063579E-2</c:v>
                </c:pt>
                <c:pt idx="51">
                  <c:v>-4.7372200002428144E-2</c:v>
                </c:pt>
                <c:pt idx="52">
                  <c:v>-4.7725799995532725E-2</c:v>
                </c:pt>
                <c:pt idx="53">
                  <c:v>-4.9455599997600075E-2</c:v>
                </c:pt>
                <c:pt idx="54">
                  <c:v>-5.5287199997110292E-2</c:v>
                </c:pt>
                <c:pt idx="55">
                  <c:v>-4.748719999770401E-2</c:v>
                </c:pt>
                <c:pt idx="58">
                  <c:v>-4.5030000001133885E-2</c:v>
                </c:pt>
                <c:pt idx="59">
                  <c:v>-4.4930000003660098E-2</c:v>
                </c:pt>
                <c:pt idx="62">
                  <c:v>-4.7236599995812867E-2</c:v>
                </c:pt>
                <c:pt idx="63">
                  <c:v>-4.6336599996720906E-2</c:v>
                </c:pt>
                <c:pt idx="66">
                  <c:v>-4.7530399999232031E-2</c:v>
                </c:pt>
                <c:pt idx="67">
                  <c:v>-4.4130399997811764E-2</c:v>
                </c:pt>
                <c:pt idx="68">
                  <c:v>-4.5710999998846091E-2</c:v>
                </c:pt>
                <c:pt idx="76">
                  <c:v>-3.7995200000295881E-2</c:v>
                </c:pt>
                <c:pt idx="77">
                  <c:v>-3.5495200005243532E-2</c:v>
                </c:pt>
                <c:pt idx="80">
                  <c:v>-2.3951199997100048E-2</c:v>
                </c:pt>
                <c:pt idx="81">
                  <c:v>-2.3951199997100048E-2</c:v>
                </c:pt>
                <c:pt idx="82">
                  <c:v>-2.2258400000282563E-2</c:v>
                </c:pt>
                <c:pt idx="84">
                  <c:v>-2.2517999997944571E-2</c:v>
                </c:pt>
                <c:pt idx="85">
                  <c:v>-1.4349599994602613E-2</c:v>
                </c:pt>
                <c:pt idx="86">
                  <c:v>-2.0291799999540672E-2</c:v>
                </c:pt>
                <c:pt idx="90">
                  <c:v>-1.4684399997349828E-2</c:v>
                </c:pt>
                <c:pt idx="92">
                  <c:v>-1.1256999998295214E-2</c:v>
                </c:pt>
                <c:pt idx="93">
                  <c:v>-1.1975400004303083E-2</c:v>
                </c:pt>
                <c:pt idx="96">
                  <c:v>-7.8844000017852522E-3</c:v>
                </c:pt>
                <c:pt idx="97">
                  <c:v>-5.3142000033403747E-3</c:v>
                </c:pt>
                <c:pt idx="98">
                  <c:v>-5.114200001116842E-3</c:v>
                </c:pt>
                <c:pt idx="104">
                  <c:v>3.4306000015931204E-3</c:v>
                </c:pt>
                <c:pt idx="107">
                  <c:v>9.5121999984257855E-3</c:v>
                </c:pt>
                <c:pt idx="108">
                  <c:v>1.1406800003896933E-2</c:v>
                </c:pt>
                <c:pt idx="110">
                  <c:v>1.4245400001527742E-2</c:v>
                </c:pt>
                <c:pt idx="112">
                  <c:v>1.7201800001203083E-2</c:v>
                </c:pt>
                <c:pt idx="116">
                  <c:v>1.9222599999920931E-2</c:v>
                </c:pt>
                <c:pt idx="118">
                  <c:v>2.2877800001879223E-2</c:v>
                </c:pt>
                <c:pt idx="119">
                  <c:v>2.7070000003732275E-2</c:v>
                </c:pt>
                <c:pt idx="120">
                  <c:v>2.6040200005809311E-2</c:v>
                </c:pt>
                <c:pt idx="122">
                  <c:v>7.7680000031250529E-3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71-4F30-B077-0D388B74CC08}"/>
            </c:ext>
          </c:extLst>
        </c:ser>
        <c:ser>
          <c:idx val="1"/>
          <c:order val="1"/>
          <c:tx>
            <c:strRef>
              <c:f>'A (5)'!$T$20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5.9999999999999995E-4</c:v>
                  </c:pt>
                </c:numCache>
              </c:numRef>
            </c:plus>
            <c:minus>
              <c:numRef>
                <c:f>'A (5)'!$D$21:$D$991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(5)'!$T$21:$T$991</c:f>
              <c:numCache>
                <c:formatCode>General</c:formatCode>
                <c:ptCount val="971"/>
                <c:pt idx="1">
                  <c:v>2.8094699995563133E-2</c:v>
                </c:pt>
                <c:pt idx="9">
                  <c:v>-1.7663300001004245E-2</c:v>
                </c:pt>
                <c:pt idx="12">
                  <c:v>-4.2420300000230782E-2</c:v>
                </c:pt>
                <c:pt idx="13">
                  <c:v>-2.7464700004202314E-2</c:v>
                </c:pt>
                <c:pt idx="15">
                  <c:v>-2.535649999481393E-2</c:v>
                </c:pt>
                <c:pt idx="17">
                  <c:v>-2.6535299999522977E-2</c:v>
                </c:pt>
                <c:pt idx="19">
                  <c:v>-1.4416300000448246E-2</c:v>
                </c:pt>
                <c:pt idx="22">
                  <c:v>9.1417000003275461E-3</c:v>
                </c:pt>
                <c:pt idx="23">
                  <c:v>5.5327000009128824E-3</c:v>
                </c:pt>
                <c:pt idx="25">
                  <c:v>1.1886499996762723E-2</c:v>
                </c:pt>
                <c:pt idx="27">
                  <c:v>1.2101099993742537E-2</c:v>
                </c:pt>
                <c:pt idx="28">
                  <c:v>1.1171300000569317E-2</c:v>
                </c:pt>
                <c:pt idx="29">
                  <c:v>1.5171300001384225E-2</c:v>
                </c:pt>
                <c:pt idx="30">
                  <c:v>1.4829100000497419E-2</c:v>
                </c:pt>
                <c:pt idx="31">
                  <c:v>1.5264900001056958E-2</c:v>
                </c:pt>
                <c:pt idx="39">
                  <c:v>3.517890000512125E-2</c:v>
                </c:pt>
                <c:pt idx="40">
                  <c:v>3.3519299999170471E-2</c:v>
                </c:pt>
                <c:pt idx="47">
                  <c:v>3.9395699997839984E-2</c:v>
                </c:pt>
                <c:pt idx="48">
                  <c:v>3.9380700000037905E-2</c:v>
                </c:pt>
                <c:pt idx="56">
                  <c:v>4.5343500001763459E-2</c:v>
                </c:pt>
                <c:pt idx="57">
                  <c:v>4.5383500000752974E-2</c:v>
                </c:pt>
                <c:pt idx="60">
                  <c:v>4.6728299996175338E-2</c:v>
                </c:pt>
                <c:pt idx="61">
                  <c:v>4.7728300000017043E-2</c:v>
                </c:pt>
                <c:pt idx="65">
                  <c:v>4.7409300001163501E-2</c:v>
                </c:pt>
                <c:pt idx="69">
                  <c:v>4.5924099998956081E-2</c:v>
                </c:pt>
                <c:pt idx="70">
                  <c:v>5.0887700002931524E-2</c:v>
                </c:pt>
                <c:pt idx="72">
                  <c:v>4.627269999764394E-2</c:v>
                </c:pt>
                <c:pt idx="73">
                  <c:v>4.3906900005822536E-2</c:v>
                </c:pt>
                <c:pt idx="74">
                  <c:v>3.8463700002466794E-2</c:v>
                </c:pt>
                <c:pt idx="75">
                  <c:v>4.0763700002571568E-2</c:v>
                </c:pt>
                <c:pt idx="79">
                  <c:v>3.7629099999321625E-2</c:v>
                </c:pt>
                <c:pt idx="83">
                  <c:v>3.2346899999538437E-2</c:v>
                </c:pt>
                <c:pt idx="87">
                  <c:v>1.9279100000858307E-2</c:v>
                </c:pt>
                <c:pt idx="88">
                  <c:v>1.7440700001316145E-2</c:v>
                </c:pt>
                <c:pt idx="89">
                  <c:v>1.4195700001437217E-2</c:v>
                </c:pt>
                <c:pt idx="94">
                  <c:v>1.1300100006337743E-2</c:v>
                </c:pt>
                <c:pt idx="95">
                  <c:v>1.072530000237748E-2</c:v>
                </c:pt>
                <c:pt idx="99">
                  <c:v>1.1524900000949856E-2</c:v>
                </c:pt>
                <c:pt idx="100">
                  <c:v>1.3010100003157277E-2</c:v>
                </c:pt>
                <c:pt idx="102">
                  <c:v>-1.0404500004369766E-2</c:v>
                </c:pt>
                <c:pt idx="103">
                  <c:v>-3.5645000025397167E-3</c:v>
                </c:pt>
                <c:pt idx="105">
                  <c:v>7.8467999992426485E-3</c:v>
                </c:pt>
                <c:pt idx="106">
                  <c:v>-9.4735000020591542E-3</c:v>
                </c:pt>
                <c:pt idx="109">
                  <c:v>-1.1647899998934008E-2</c:v>
                </c:pt>
                <c:pt idx="111">
                  <c:v>-1.2909099998068996E-2</c:v>
                </c:pt>
                <c:pt idx="113">
                  <c:v>-1.3852500000211876E-2</c:v>
                </c:pt>
                <c:pt idx="114">
                  <c:v>-1.0812100001203362E-2</c:v>
                </c:pt>
                <c:pt idx="115">
                  <c:v>-1.1624500002653804E-2</c:v>
                </c:pt>
                <c:pt idx="117">
                  <c:v>-2.2242099999857601E-2</c:v>
                </c:pt>
                <c:pt idx="121">
                  <c:v>-2.3524699994595721E-2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71-4F30-B077-0D388B74CC08}"/>
            </c:ext>
          </c:extLst>
        </c:ser>
        <c:ser>
          <c:idx val="7"/>
          <c:order val="2"/>
          <c:tx>
            <c:strRef>
              <c:f>'A (5)'!$Y$1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(5)'!$X$2:$X$82</c:f>
              <c:numCache>
                <c:formatCode>General</c:formatCode>
                <c:ptCount val="81"/>
                <c:pt idx="0">
                  <c:v>-12000</c:v>
                </c:pt>
                <c:pt idx="1">
                  <c:v>-11750</c:v>
                </c:pt>
                <c:pt idx="2">
                  <c:v>-11500</c:v>
                </c:pt>
                <c:pt idx="3">
                  <c:v>-11250</c:v>
                </c:pt>
                <c:pt idx="4">
                  <c:v>-11000</c:v>
                </c:pt>
                <c:pt idx="5">
                  <c:v>-10750</c:v>
                </c:pt>
                <c:pt idx="6">
                  <c:v>-10500</c:v>
                </c:pt>
                <c:pt idx="7">
                  <c:v>-10250</c:v>
                </c:pt>
                <c:pt idx="8">
                  <c:v>-10000</c:v>
                </c:pt>
                <c:pt idx="9">
                  <c:v>-9750</c:v>
                </c:pt>
                <c:pt idx="10">
                  <c:v>-9500</c:v>
                </c:pt>
                <c:pt idx="11">
                  <c:v>-9250</c:v>
                </c:pt>
                <c:pt idx="12">
                  <c:v>-9000</c:v>
                </c:pt>
                <c:pt idx="13">
                  <c:v>-8750</c:v>
                </c:pt>
                <c:pt idx="14">
                  <c:v>-8500</c:v>
                </c:pt>
                <c:pt idx="15">
                  <c:v>-8250</c:v>
                </c:pt>
                <c:pt idx="16">
                  <c:v>-8000</c:v>
                </c:pt>
                <c:pt idx="17">
                  <c:v>-7750</c:v>
                </c:pt>
                <c:pt idx="18">
                  <c:v>-7500</c:v>
                </c:pt>
                <c:pt idx="19">
                  <c:v>-7250</c:v>
                </c:pt>
                <c:pt idx="20">
                  <c:v>-7000</c:v>
                </c:pt>
                <c:pt idx="21">
                  <c:v>-6750</c:v>
                </c:pt>
                <c:pt idx="22">
                  <c:v>-6500</c:v>
                </c:pt>
                <c:pt idx="23">
                  <c:v>-6250</c:v>
                </c:pt>
                <c:pt idx="24">
                  <c:v>-6000</c:v>
                </c:pt>
                <c:pt idx="25">
                  <c:v>-5750</c:v>
                </c:pt>
                <c:pt idx="26">
                  <c:v>-5500</c:v>
                </c:pt>
                <c:pt idx="27">
                  <c:v>-5250</c:v>
                </c:pt>
                <c:pt idx="28">
                  <c:v>-5000</c:v>
                </c:pt>
                <c:pt idx="29">
                  <c:v>-4750</c:v>
                </c:pt>
                <c:pt idx="30">
                  <c:v>-4500</c:v>
                </c:pt>
                <c:pt idx="31">
                  <c:v>-4250</c:v>
                </c:pt>
                <c:pt idx="32">
                  <c:v>-4000</c:v>
                </c:pt>
                <c:pt idx="33">
                  <c:v>-3750</c:v>
                </c:pt>
                <c:pt idx="34">
                  <c:v>-3500</c:v>
                </c:pt>
                <c:pt idx="35">
                  <c:v>-3250</c:v>
                </c:pt>
                <c:pt idx="36">
                  <c:v>-3000</c:v>
                </c:pt>
                <c:pt idx="37">
                  <c:v>-2750</c:v>
                </c:pt>
                <c:pt idx="38">
                  <c:v>-2500</c:v>
                </c:pt>
                <c:pt idx="39">
                  <c:v>-2250</c:v>
                </c:pt>
                <c:pt idx="40">
                  <c:v>-2000</c:v>
                </c:pt>
                <c:pt idx="41">
                  <c:v>-1750</c:v>
                </c:pt>
                <c:pt idx="42">
                  <c:v>-1500</c:v>
                </c:pt>
                <c:pt idx="43">
                  <c:v>-1250</c:v>
                </c:pt>
                <c:pt idx="44">
                  <c:v>-1000</c:v>
                </c:pt>
                <c:pt idx="45">
                  <c:v>-750</c:v>
                </c:pt>
                <c:pt idx="46">
                  <c:v>-500</c:v>
                </c:pt>
                <c:pt idx="47">
                  <c:v>-250</c:v>
                </c:pt>
                <c:pt idx="48">
                  <c:v>0</c:v>
                </c:pt>
                <c:pt idx="49">
                  <c:v>250</c:v>
                </c:pt>
                <c:pt idx="50">
                  <c:v>500</c:v>
                </c:pt>
                <c:pt idx="51">
                  <c:v>750</c:v>
                </c:pt>
                <c:pt idx="52">
                  <c:v>1000</c:v>
                </c:pt>
                <c:pt idx="53">
                  <c:v>1250</c:v>
                </c:pt>
                <c:pt idx="54">
                  <c:v>1500</c:v>
                </c:pt>
                <c:pt idx="55">
                  <c:v>1750</c:v>
                </c:pt>
                <c:pt idx="56">
                  <c:v>2000</c:v>
                </c:pt>
                <c:pt idx="57">
                  <c:v>2250</c:v>
                </c:pt>
                <c:pt idx="58">
                  <c:v>2500</c:v>
                </c:pt>
                <c:pt idx="59">
                  <c:v>2750</c:v>
                </c:pt>
                <c:pt idx="60">
                  <c:v>3000</c:v>
                </c:pt>
                <c:pt idx="61">
                  <c:v>3250</c:v>
                </c:pt>
                <c:pt idx="62">
                  <c:v>3500</c:v>
                </c:pt>
                <c:pt idx="63">
                  <c:v>3750</c:v>
                </c:pt>
                <c:pt idx="64">
                  <c:v>4000</c:v>
                </c:pt>
                <c:pt idx="65">
                  <c:v>4250</c:v>
                </c:pt>
                <c:pt idx="66">
                  <c:v>4500</c:v>
                </c:pt>
                <c:pt idx="67">
                  <c:v>4750</c:v>
                </c:pt>
                <c:pt idx="68">
                  <c:v>5000</c:v>
                </c:pt>
                <c:pt idx="69">
                  <c:v>5250</c:v>
                </c:pt>
                <c:pt idx="70">
                  <c:v>5500</c:v>
                </c:pt>
                <c:pt idx="71">
                  <c:v>5750</c:v>
                </c:pt>
                <c:pt idx="72">
                  <c:v>6000</c:v>
                </c:pt>
                <c:pt idx="73">
                  <c:v>6250</c:v>
                </c:pt>
                <c:pt idx="74">
                  <c:v>6500</c:v>
                </c:pt>
                <c:pt idx="75">
                  <c:v>6750</c:v>
                </c:pt>
                <c:pt idx="76">
                  <c:v>7000</c:v>
                </c:pt>
                <c:pt idx="77">
                  <c:v>7250</c:v>
                </c:pt>
                <c:pt idx="78">
                  <c:v>7500</c:v>
                </c:pt>
                <c:pt idx="79">
                  <c:v>7750</c:v>
                </c:pt>
                <c:pt idx="80">
                  <c:v>8000</c:v>
                </c:pt>
              </c:numCache>
            </c:numRef>
          </c:xVal>
          <c:yVal>
            <c:numRef>
              <c:f>'A (5)'!$Y$2:$Y$82</c:f>
              <c:numCache>
                <c:formatCode>General</c:formatCode>
                <c:ptCount val="81"/>
                <c:pt idx="0">
                  <c:v>-4.3648093645676608E-2</c:v>
                </c:pt>
                <c:pt idx="1">
                  <c:v>-4.5131497408492323E-2</c:v>
                </c:pt>
                <c:pt idx="2">
                  <c:v>-4.6025946440228546E-2</c:v>
                </c:pt>
                <c:pt idx="3">
                  <c:v>-4.6320054563912479E-2</c:v>
                </c:pt>
                <c:pt idx="4">
                  <c:v>-4.6010077835477316E-2</c:v>
                </c:pt>
                <c:pt idx="5">
                  <c:v>-4.5099962203503922E-2</c:v>
                </c:pt>
                <c:pt idx="6">
                  <c:v>-4.3601293277997645E-2</c:v>
                </c:pt>
                <c:pt idx="7">
                  <c:v>-4.1533148847635114E-2</c:v>
                </c:pt>
                <c:pt idx="8">
                  <c:v>-3.8921856022909949E-2</c:v>
                </c:pt>
                <c:pt idx="9">
                  <c:v>-3.5800656096702139E-2</c:v>
                </c:pt>
                <c:pt idx="10">
                  <c:v>-3.2209281388536161E-2</c:v>
                </c:pt>
                <c:pt idx="11">
                  <c:v>-2.819344945922541E-2</c:v>
                </c:pt>
                <c:pt idx="12">
                  <c:v>-2.3804281134460106E-2</c:v>
                </c:pt>
                <c:pt idx="13">
                  <c:v>-1.9097649745795271E-2</c:v>
                </c:pt>
                <c:pt idx="14">
                  <c:v>-1.4133469873084699E-2</c:v>
                </c:pt>
                <c:pt idx="15">
                  <c:v>-8.9749346425435726E-3</c:v>
                </c:pt>
                <c:pt idx="16">
                  <c:v>-3.6877112894993279E-3</c:v>
                </c:pt>
                <c:pt idx="17">
                  <c:v>1.660894773826093E-3</c:v>
                </c:pt>
                <c:pt idx="18">
                  <c:v>7.0027967442341903E-3</c:v>
                </c:pt>
                <c:pt idx="19">
                  <c:v>1.2269993160436119E-2</c:v>
                </c:pt>
                <c:pt idx="20">
                  <c:v>1.7395433549551361E-2</c:v>
                </c:pt>
                <c:pt idx="21">
                  <c:v>2.2313871967693348E-2</c:v>
                </c:pt>
                <c:pt idx="22">
                  <c:v>2.6962697569222122E-2</c:v>
                </c:pt>
                <c:pt idx="23">
                  <c:v>3.1282731631665388E-2</c:v>
                </c:pt>
                <c:pt idx="24">
                  <c:v>3.5218980890322438E-2</c:v>
                </c:pt>
                <c:pt idx="25">
                  <c:v>3.8721337592735702E-2</c:v>
                </c:pt>
                <c:pt idx="26">
                  <c:v>4.1745217361460883E-2</c:v>
                </c:pt>
                <c:pt idx="27">
                  <c:v>4.4252126745256436E-2</c:v>
                </c:pt>
                <c:pt idx="28">
                  <c:v>4.6210153233866402E-2</c:v>
                </c:pt>
                <c:pt idx="29">
                  <c:v>4.7594371498596001E-2</c:v>
                </c:pt>
                <c:pt idx="30">
                  <c:v>4.8387160687309458E-2</c:v>
                </c:pt>
                <c:pt idx="31">
                  <c:v>4.8578428734741406E-2</c:v>
                </c:pt>
                <c:pt idx="32">
                  <c:v>4.8165740832691449E-2</c:v>
                </c:pt>
                <c:pt idx="33">
                  <c:v>4.7154350424699204E-2</c:v>
                </c:pt>
                <c:pt idx="34">
                  <c:v>4.5557132330643048E-2</c:v>
                </c:pt>
                <c:pt idx="35">
                  <c:v>4.3394418852574668E-2</c:v>
                </c:pt>
                <c:pt idx="36">
                  <c:v>4.0693740948132842E-2</c:v>
                </c:pt>
                <c:pt idx="37">
                  <c:v>3.7489477766352863E-2</c:v>
                </c:pt>
                <c:pt idx="38">
                  <c:v>3.3822419007218413E-2</c:v>
                </c:pt>
                <c:pt idx="39">
                  <c:v>2.9739245676040822E-2</c:v>
                </c:pt>
                <c:pt idx="40">
                  <c:v>2.5291935842570154E-2</c:v>
                </c:pt>
                <c:pt idx="41">
                  <c:v>2.053710296941871E-2</c:v>
                </c:pt>
                <c:pt idx="42">
                  <c:v>1.5535275232758545E-2</c:v>
                </c:pt>
                <c:pt idx="43">
                  <c:v>1.0350125009412044E-2</c:v>
                </c:pt>
                <c:pt idx="44">
                  <c:v>5.0476583388279076E-3</c:v>
                </c:pt>
                <c:pt idx="45">
                  <c:v>-3.0462532205274254E-4</c:v>
                </c:pt>
                <c:pt idx="46">
                  <c:v>-5.6385923548691406E-3</c:v>
                </c:pt>
                <c:pt idx="47">
                  <c:v>-1.0886342308675637E-2</c:v>
                </c:pt>
                <c:pt idx="48">
                  <c:v>-1.5981072260596776E-2</c:v>
                </c:pt>
                <c:pt idx="49">
                  <c:v>-2.0857927205145375E-2</c:v>
                </c:pt>
                <c:pt idx="50">
                  <c:v>-2.5454825646898969E-2</c:v>
                </c:pt>
                <c:pt idx="51">
                  <c:v>-2.971324988688678E-2</c:v>
                </c:pt>
                <c:pt idx="52">
                  <c:v>-3.3578990942482158E-2</c:v>
                </c:pt>
                <c:pt idx="53">
                  <c:v>-3.7002838618102878E-2</c:v>
                </c:pt>
                <c:pt idx="54">
                  <c:v>-3.9941207942242068E-2</c:v>
                </c:pt>
                <c:pt idx="55">
                  <c:v>-4.2356693996397916E-2</c:v>
                </c:pt>
                <c:pt idx="56">
                  <c:v>-4.4218548073028538E-2</c:v>
                </c:pt>
                <c:pt idx="57">
                  <c:v>-4.5503069101126101E-2</c:v>
                </c:pt>
                <c:pt idx="58">
                  <c:v>-4.6193905356632245E-2</c:v>
                </c:pt>
                <c:pt idx="59">
                  <c:v>-4.6282262616974941E-2</c:v>
                </c:pt>
                <c:pt idx="60">
                  <c:v>-4.5767016109956551E-2</c:v>
                </c:pt>
                <c:pt idx="61">
                  <c:v>-4.4654724831903733E-2</c:v>
                </c:pt>
                <c:pt idx="62">
                  <c:v>-4.2959548052811596E-2</c:v>
                </c:pt>
                <c:pt idx="63">
                  <c:v>-4.0703065071356875E-2</c:v>
                </c:pt>
                <c:pt idx="64">
                  <c:v>-3.7914000514266598E-2</c:v>
                </c:pt>
                <c:pt idx="65">
                  <c:v>-3.4627858676932514E-2</c:v>
                </c:pt>
                <c:pt idx="66">
                  <c:v>-3.0886471560050085E-2</c:v>
                </c:pt>
                <c:pt idx="67">
                  <c:v>-2.6737466355695232E-2</c:v>
                </c:pt>
                <c:pt idx="68">
                  <c:v>-2.2233659161646269E-2</c:v>
                </c:pt>
                <c:pt idx="69">
                  <c:v>-1.7432382641859819E-2</c:v>
                </c:pt>
                <c:pt idx="70">
                  <c:v>-1.2394756191863155E-2</c:v>
                </c:pt>
                <c:pt idx="71">
                  <c:v>-7.1849078997277436E-3</c:v>
                </c:pt>
                <c:pt idx="72">
                  <c:v>-1.8691582069219825E-3</c:v>
                </c:pt>
                <c:pt idx="73">
                  <c:v>3.4848243391043419E-3</c:v>
                </c:pt>
                <c:pt idx="74">
                  <c:v>8.8088844934849399E-3</c:v>
                </c:pt>
                <c:pt idx="75">
                  <c:v>1.4035247918073345E-2</c:v>
                </c:pt>
                <c:pt idx="76">
                  <c:v>1.9097383936704501E-2</c:v>
                </c:pt>
                <c:pt idx="77">
                  <c:v>2.3930852458860678E-2</c:v>
                </c:pt>
                <c:pt idx="78">
                  <c:v>2.8474124290554206E-2</c:v>
                </c:pt>
                <c:pt idx="79">
                  <c:v>3.2669364390015471E-2</c:v>
                </c:pt>
                <c:pt idx="80">
                  <c:v>3.6463168097480722E-2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71-4F30-B077-0D388B74CC08}"/>
            </c:ext>
          </c:extLst>
        </c:ser>
        <c:ser>
          <c:idx val="2"/>
          <c:order val="3"/>
          <c:tx>
            <c:strRef>
              <c:f>'A (5)'!$Z$1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(5)'!$X$2:$X$82</c:f>
              <c:numCache>
                <c:formatCode>General</c:formatCode>
                <c:ptCount val="81"/>
                <c:pt idx="0">
                  <c:v>-12000</c:v>
                </c:pt>
                <c:pt idx="1">
                  <c:v>-11750</c:v>
                </c:pt>
                <c:pt idx="2">
                  <c:v>-11500</c:v>
                </c:pt>
                <c:pt idx="3">
                  <c:v>-11250</c:v>
                </c:pt>
                <c:pt idx="4">
                  <c:v>-11000</c:v>
                </c:pt>
                <c:pt idx="5">
                  <c:v>-10750</c:v>
                </c:pt>
                <c:pt idx="6">
                  <c:v>-10500</c:v>
                </c:pt>
                <c:pt idx="7">
                  <c:v>-10250</c:v>
                </c:pt>
                <c:pt idx="8">
                  <c:v>-10000</c:v>
                </c:pt>
                <c:pt idx="9">
                  <c:v>-9750</c:v>
                </c:pt>
                <c:pt idx="10">
                  <c:v>-9500</c:v>
                </c:pt>
                <c:pt idx="11">
                  <c:v>-9250</c:v>
                </c:pt>
                <c:pt idx="12">
                  <c:v>-9000</c:v>
                </c:pt>
                <c:pt idx="13">
                  <c:v>-8750</c:v>
                </c:pt>
                <c:pt idx="14">
                  <c:v>-8500</c:v>
                </c:pt>
                <c:pt idx="15">
                  <c:v>-8250</c:v>
                </c:pt>
                <c:pt idx="16">
                  <c:v>-8000</c:v>
                </c:pt>
                <c:pt idx="17">
                  <c:v>-7750</c:v>
                </c:pt>
                <c:pt idx="18">
                  <c:v>-7500</c:v>
                </c:pt>
                <c:pt idx="19">
                  <c:v>-7250</c:v>
                </c:pt>
                <c:pt idx="20">
                  <c:v>-7000</c:v>
                </c:pt>
                <c:pt idx="21">
                  <c:v>-6750</c:v>
                </c:pt>
                <c:pt idx="22">
                  <c:v>-6500</c:v>
                </c:pt>
                <c:pt idx="23">
                  <c:v>-6250</c:v>
                </c:pt>
                <c:pt idx="24">
                  <c:v>-6000</c:v>
                </c:pt>
                <c:pt idx="25">
                  <c:v>-5750</c:v>
                </c:pt>
                <c:pt idx="26">
                  <c:v>-5500</c:v>
                </c:pt>
                <c:pt idx="27">
                  <c:v>-5250</c:v>
                </c:pt>
                <c:pt idx="28">
                  <c:v>-5000</c:v>
                </c:pt>
                <c:pt idx="29">
                  <c:v>-4750</c:v>
                </c:pt>
                <c:pt idx="30">
                  <c:v>-4500</c:v>
                </c:pt>
                <c:pt idx="31">
                  <c:v>-4250</c:v>
                </c:pt>
                <c:pt idx="32">
                  <c:v>-4000</c:v>
                </c:pt>
                <c:pt idx="33">
                  <c:v>-3750</c:v>
                </c:pt>
                <c:pt idx="34">
                  <c:v>-3500</c:v>
                </c:pt>
                <c:pt idx="35">
                  <c:v>-3250</c:v>
                </c:pt>
                <c:pt idx="36">
                  <c:v>-3000</c:v>
                </c:pt>
                <c:pt idx="37">
                  <c:v>-2750</c:v>
                </c:pt>
                <c:pt idx="38">
                  <c:v>-2500</c:v>
                </c:pt>
                <c:pt idx="39">
                  <c:v>-2250</c:v>
                </c:pt>
                <c:pt idx="40">
                  <c:v>-2000</c:v>
                </c:pt>
                <c:pt idx="41">
                  <c:v>-1750</c:v>
                </c:pt>
                <c:pt idx="42">
                  <c:v>-1500</c:v>
                </c:pt>
                <c:pt idx="43">
                  <c:v>-1250</c:v>
                </c:pt>
                <c:pt idx="44">
                  <c:v>-1000</c:v>
                </c:pt>
                <c:pt idx="45">
                  <c:v>-750</c:v>
                </c:pt>
                <c:pt idx="46">
                  <c:v>-500</c:v>
                </c:pt>
                <c:pt idx="47">
                  <c:v>-250</c:v>
                </c:pt>
                <c:pt idx="48">
                  <c:v>0</c:v>
                </c:pt>
                <c:pt idx="49">
                  <c:v>250</c:v>
                </c:pt>
                <c:pt idx="50">
                  <c:v>500</c:v>
                </c:pt>
                <c:pt idx="51">
                  <c:v>750</c:v>
                </c:pt>
                <c:pt idx="52">
                  <c:v>1000</c:v>
                </c:pt>
                <c:pt idx="53">
                  <c:v>1250</c:v>
                </c:pt>
                <c:pt idx="54">
                  <c:v>1500</c:v>
                </c:pt>
                <c:pt idx="55">
                  <c:v>1750</c:v>
                </c:pt>
                <c:pt idx="56">
                  <c:v>2000</c:v>
                </c:pt>
                <c:pt idx="57">
                  <c:v>2250</c:v>
                </c:pt>
                <c:pt idx="58">
                  <c:v>2500</c:v>
                </c:pt>
                <c:pt idx="59">
                  <c:v>2750</c:v>
                </c:pt>
                <c:pt idx="60">
                  <c:v>3000</c:v>
                </c:pt>
                <c:pt idx="61">
                  <c:v>3250</c:v>
                </c:pt>
                <c:pt idx="62">
                  <c:v>3500</c:v>
                </c:pt>
                <c:pt idx="63">
                  <c:v>3750</c:v>
                </c:pt>
                <c:pt idx="64">
                  <c:v>4000</c:v>
                </c:pt>
                <c:pt idx="65">
                  <c:v>4250</c:v>
                </c:pt>
                <c:pt idx="66">
                  <c:v>4500</c:v>
                </c:pt>
                <c:pt idx="67">
                  <c:v>4750</c:v>
                </c:pt>
                <c:pt idx="68">
                  <c:v>5000</c:v>
                </c:pt>
                <c:pt idx="69">
                  <c:v>5250</c:v>
                </c:pt>
                <c:pt idx="70">
                  <c:v>5500</c:v>
                </c:pt>
                <c:pt idx="71">
                  <c:v>5750</c:v>
                </c:pt>
                <c:pt idx="72">
                  <c:v>6000</c:v>
                </c:pt>
                <c:pt idx="73">
                  <c:v>6250</c:v>
                </c:pt>
                <c:pt idx="74">
                  <c:v>6500</c:v>
                </c:pt>
                <c:pt idx="75">
                  <c:v>6750</c:v>
                </c:pt>
                <c:pt idx="76">
                  <c:v>7000</c:v>
                </c:pt>
                <c:pt idx="77">
                  <c:v>7250</c:v>
                </c:pt>
                <c:pt idx="78">
                  <c:v>7500</c:v>
                </c:pt>
                <c:pt idx="79">
                  <c:v>7750</c:v>
                </c:pt>
                <c:pt idx="80">
                  <c:v>8000</c:v>
                </c:pt>
              </c:numCache>
            </c:numRef>
          </c:xVal>
          <c:yVal>
            <c:numRef>
              <c:f>'A (5)'!$Z$2:$Z$82</c:f>
              <c:numCache>
                <c:formatCode>General</c:formatCode>
                <c:ptCount val="81"/>
                <c:pt idx="0">
                  <c:v>4.3807524694793043E-2</c:v>
                </c:pt>
                <c:pt idx="1">
                  <c:v>4.5221066077420331E-2</c:v>
                </c:pt>
                <c:pt idx="2">
                  <c:v>4.6073390139623173E-2</c:v>
                </c:pt>
                <c:pt idx="3">
                  <c:v>4.6353646947793169E-2</c:v>
                </c:pt>
                <c:pt idx="4">
                  <c:v>4.6058268882644665E-2</c:v>
                </c:pt>
                <c:pt idx="5">
                  <c:v>4.5191016054373249E-2</c:v>
                </c:pt>
                <c:pt idx="6">
                  <c:v>4.3762928437122227E-2</c:v>
                </c:pt>
                <c:pt idx="7">
                  <c:v>4.1792185332076751E-2</c:v>
                </c:pt>
                <c:pt idx="8">
                  <c:v>3.9303873948195428E-2</c:v>
                </c:pt>
                <c:pt idx="9">
                  <c:v>3.6329670046505516E-2</c:v>
                </c:pt>
                <c:pt idx="10">
                  <c:v>3.2907434713302923E-2</c:v>
                </c:pt>
                <c:pt idx="11">
                  <c:v>2.9080732395262526E-2</c:v>
                </c:pt>
                <c:pt idx="12">
                  <c:v>2.4898276331785877E-2</c:v>
                </c:pt>
                <c:pt idx="13">
                  <c:v>2.0413308444134096E-2</c:v>
                </c:pt>
                <c:pt idx="14">
                  <c:v>1.568292157524652E-2</c:v>
                </c:pt>
                <c:pt idx="15">
                  <c:v>1.0767332708012016E-2</c:v>
                </c:pt>
                <c:pt idx="16">
                  <c:v>5.7291164137946602E-3</c:v>
                </c:pt>
                <c:pt idx="17">
                  <c:v>6.3240828927780103E-4</c:v>
                </c:pt>
                <c:pt idx="18">
                  <c:v>-4.4579114782662896E-3</c:v>
                </c:pt>
                <c:pt idx="19">
                  <c:v>-9.4770440242126098E-3</c:v>
                </c:pt>
                <c:pt idx="20">
                  <c:v>-1.4361096684596609E-2</c:v>
                </c:pt>
                <c:pt idx="21">
                  <c:v>-1.9047896338354343E-2</c:v>
                </c:pt>
                <c:pt idx="22">
                  <c:v>-2.3477780860087553E-2</c:v>
                </c:pt>
                <c:pt idx="23">
                  <c:v>-2.7594358608300854E-2</c:v>
                </c:pt>
                <c:pt idx="24">
                  <c:v>-3.1345226280960904E-2</c:v>
                </c:pt>
                <c:pt idx="25">
                  <c:v>-3.468263600020418E-2</c:v>
                </c:pt>
                <c:pt idx="26">
                  <c:v>-3.7564103134323554E-2</c:v>
                </c:pt>
                <c:pt idx="27">
                  <c:v>-3.9952947119568268E-2</c:v>
                </c:pt>
                <c:pt idx="28">
                  <c:v>-4.1818758397191701E-2</c:v>
                </c:pt>
                <c:pt idx="29">
                  <c:v>-4.3137785521721719E-2</c:v>
                </c:pt>
                <c:pt idx="30">
                  <c:v>-4.3893237512634062E-2</c:v>
                </c:pt>
                <c:pt idx="31">
                  <c:v>-4.4075497600545792E-2</c:v>
                </c:pt>
                <c:pt idx="32">
                  <c:v>-4.3682245646977889E-2</c:v>
                </c:pt>
                <c:pt idx="33">
                  <c:v>-4.2718487679305167E-2</c:v>
                </c:pt>
                <c:pt idx="34">
                  <c:v>-4.119649216491874E-2</c:v>
                </c:pt>
                <c:pt idx="35">
                  <c:v>-3.9135633835819812E-2</c:v>
                </c:pt>
                <c:pt idx="36">
                  <c:v>-3.6562147051729776E-2</c:v>
                </c:pt>
                <c:pt idx="37">
                  <c:v>-3.3508791841360332E-2</c:v>
                </c:pt>
                <c:pt idx="38">
                  <c:v>-3.0014436873078917E-2</c:v>
                </c:pt>
                <c:pt idx="39">
                  <c:v>-2.612356466367851E-2</c:v>
                </c:pt>
                <c:pt idx="40">
                  <c:v>-2.1885705323856235E-2</c:v>
                </c:pt>
                <c:pt idx="41">
                  <c:v>-1.7354806048719928E-2</c:v>
                </c:pt>
                <c:pt idx="42">
                  <c:v>-1.2588544379596401E-2</c:v>
                </c:pt>
                <c:pt idx="43">
                  <c:v>-7.6475939791962313E-3</c:v>
                </c:pt>
                <c:pt idx="44">
                  <c:v>-2.5948522666866492E-3</c:v>
                </c:pt>
                <c:pt idx="45">
                  <c:v>2.5053602552594693E-3</c:v>
                </c:pt>
                <c:pt idx="46">
                  <c:v>7.5881187890143569E-3</c:v>
                </c:pt>
                <c:pt idx="47">
                  <c:v>1.2588720723113322E-2</c:v>
                </c:pt>
                <c:pt idx="48">
                  <c:v>1.7443509284982402E-2</c:v>
                </c:pt>
                <c:pt idx="49">
                  <c:v>2.2090683880323089E-2</c:v>
                </c:pt>
                <c:pt idx="50">
                  <c:v>2.647108680367799E-2</c:v>
                </c:pt>
                <c:pt idx="51">
                  <c:v>3.052895630549194E-2</c:v>
                </c:pt>
                <c:pt idx="52">
                  <c:v>3.4212636429258904E-2</c:v>
                </c:pt>
                <c:pt idx="53">
                  <c:v>3.7475234582654178E-2</c:v>
                </c:pt>
                <c:pt idx="54">
                  <c:v>4.0275218471888342E-2</c:v>
                </c:pt>
                <c:pt idx="55">
                  <c:v>4.2576944800414969E-2</c:v>
                </c:pt>
                <c:pt idx="56">
                  <c:v>4.4351113001751576E-2</c:v>
                </c:pt>
                <c:pt idx="57">
                  <c:v>4.5575138230475785E-2</c:v>
                </c:pt>
                <c:pt idx="58">
                  <c:v>4.6233438863287735E-2</c:v>
                </c:pt>
                <c:pt idx="59">
                  <c:v>4.6317634850301347E-2</c:v>
                </c:pt>
                <c:pt idx="60">
                  <c:v>4.5826654391587805E-2</c:v>
                </c:pt>
                <c:pt idx="61">
                  <c:v>4.4766747580997898E-2</c:v>
                </c:pt>
                <c:pt idx="62">
                  <c:v>4.3151406843579765E-2</c:v>
                </c:pt>
                <c:pt idx="63">
                  <c:v>4.1001195179409464E-2</c:v>
                </c:pt>
                <c:pt idx="64">
                  <c:v>3.8343484400260024E-2</c:v>
                </c:pt>
                <c:pt idx="65">
                  <c:v>3.5212106691309399E-2</c:v>
                </c:pt>
                <c:pt idx="66">
                  <c:v>3.1646923933444891E-2</c:v>
                </c:pt>
                <c:pt idx="67">
                  <c:v>2.7693320268614374E-2</c:v>
                </c:pt>
                <c:pt idx="68">
                  <c:v>2.3401624367777152E-2</c:v>
                </c:pt>
                <c:pt idx="69">
                  <c:v>1.882646875588052E-2</c:v>
                </c:pt>
                <c:pt idx="70">
                  <c:v>1.4026094349541135E-2</c:v>
                </c:pt>
                <c:pt idx="71">
                  <c:v>9.061609060542708E-3</c:v>
                </c:pt>
                <c:pt idx="72">
                  <c:v>3.9962099029953787E-3</c:v>
                </c:pt>
                <c:pt idx="73">
                  <c:v>-1.1056214934055161E-3</c:v>
                </c:pt>
                <c:pt idx="74">
                  <c:v>-6.1789397230485425E-3</c:v>
                </c:pt>
                <c:pt idx="75">
                  <c:v>-1.1159162347860086E-2</c:v>
                </c:pt>
                <c:pt idx="76">
                  <c:v>-1.5982892020246147E-2</c:v>
                </c:pt>
                <c:pt idx="77">
                  <c:v>-2.058872352004323E-2</c:v>
                </c:pt>
                <c:pt idx="78">
                  <c:v>-2.4918025432041635E-2</c:v>
                </c:pt>
                <c:pt idx="79">
                  <c:v>-2.8915686513465388E-2</c:v>
                </c:pt>
                <c:pt idx="80">
                  <c:v>-3.2530817250283665E-2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71-4F30-B077-0D388B74C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577888"/>
        <c:axId val="1"/>
      </c:scatterChart>
      <c:valAx>
        <c:axId val="364577888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2683402612958"/>
              <c:y val="0.873198847262247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36682615629984E-2"/>
              <c:y val="0.391930835734870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577888"/>
        <c:crosses val="autoZero"/>
        <c:crossBetween val="midCat"/>
        <c:maj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157899760137638"/>
          <c:y val="0.9250720461095101"/>
          <c:w val="0.78628506364934037"/>
          <c:h val="0.9827089337175792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0</xdr:row>
      <xdr:rowOff>19050</xdr:rowOff>
    </xdr:from>
    <xdr:to>
      <xdr:col>16</xdr:col>
      <xdr:colOff>542925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CCFEDD98-1DB5-722B-6703-49436EF90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0</xdr:row>
      <xdr:rowOff>28575</xdr:rowOff>
    </xdr:from>
    <xdr:to>
      <xdr:col>30</xdr:col>
      <xdr:colOff>504825</xdr:colOff>
      <xdr:row>18</xdr:row>
      <xdr:rowOff>57150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86435526-35F4-C95B-FBF9-ED8E01AA9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114300</xdr:colOff>
      <xdr:row>0</xdr:row>
      <xdr:rowOff>38100</xdr:rowOff>
    </xdr:from>
    <xdr:to>
      <xdr:col>23</xdr:col>
      <xdr:colOff>628650</xdr:colOff>
      <xdr:row>17</xdr:row>
      <xdr:rowOff>76200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82D6414A-8FC1-6E72-E8F4-9D5E8F191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190500</xdr:colOff>
      <xdr:row>23</xdr:row>
      <xdr:rowOff>95250</xdr:rowOff>
    </xdr:from>
    <xdr:to>
      <xdr:col>31</xdr:col>
      <xdr:colOff>152400</xdr:colOff>
      <xdr:row>44</xdr:row>
      <xdr:rowOff>95250</xdr:rowOff>
    </xdr:to>
    <xdr:graphicFrame macro="">
      <xdr:nvGraphicFramePr>
        <xdr:cNvPr id="1032" name="Chart 4">
          <a:extLst>
            <a:ext uri="{FF2B5EF4-FFF2-40B4-BE49-F238E27FC236}">
              <a16:creationId xmlns:a16="http://schemas.microsoft.com/office/drawing/2014/main" id="{185D270B-92C8-40CB-BEB7-BDF9E60E9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66675</xdr:rowOff>
    </xdr:from>
    <xdr:to>
      <xdr:col>17</xdr:col>
      <xdr:colOff>457200</xdr:colOff>
      <xdr:row>18</xdr:row>
      <xdr:rowOff>85725</xdr:rowOff>
    </xdr:to>
    <xdr:graphicFrame macro="">
      <xdr:nvGraphicFramePr>
        <xdr:cNvPr id="54278" name="Chart 1">
          <a:extLst>
            <a:ext uri="{FF2B5EF4-FFF2-40B4-BE49-F238E27FC236}">
              <a16:creationId xmlns:a16="http://schemas.microsoft.com/office/drawing/2014/main" id="{35D220E7-857C-C56A-E9E8-CC60E5B31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47625</xdr:colOff>
      <xdr:row>1</xdr:row>
      <xdr:rowOff>19050</xdr:rowOff>
    </xdr:from>
    <xdr:to>
      <xdr:col>29</xdr:col>
      <xdr:colOff>552450</xdr:colOff>
      <xdr:row>19</xdr:row>
      <xdr:rowOff>133350</xdr:rowOff>
    </xdr:to>
    <xdr:graphicFrame macro="">
      <xdr:nvGraphicFramePr>
        <xdr:cNvPr id="54279" name="Chart 2">
          <a:extLst>
            <a:ext uri="{FF2B5EF4-FFF2-40B4-BE49-F238E27FC236}">
              <a16:creationId xmlns:a16="http://schemas.microsoft.com/office/drawing/2014/main" id="{C4E131C8-73C4-2CC3-632F-617E07A2F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57150</xdr:colOff>
      <xdr:row>0</xdr:row>
      <xdr:rowOff>228600</xdr:rowOff>
    </xdr:from>
    <xdr:to>
      <xdr:col>23</xdr:col>
      <xdr:colOff>571500</xdr:colOff>
      <xdr:row>18</xdr:row>
      <xdr:rowOff>85725</xdr:rowOff>
    </xdr:to>
    <xdr:graphicFrame macro="">
      <xdr:nvGraphicFramePr>
        <xdr:cNvPr id="54280" name="Chart 3">
          <a:extLst>
            <a:ext uri="{FF2B5EF4-FFF2-40B4-BE49-F238E27FC236}">
              <a16:creationId xmlns:a16="http://schemas.microsoft.com/office/drawing/2014/main" id="{39706DC6-BB18-9704-64D0-0452DFC5C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37</xdr:col>
      <xdr:colOff>666750</xdr:colOff>
      <xdr:row>18</xdr:row>
      <xdr:rowOff>28575</xdr:rowOff>
    </xdr:to>
    <xdr:graphicFrame macro="">
      <xdr:nvGraphicFramePr>
        <xdr:cNvPr id="54281" name="Chart 4">
          <a:extLst>
            <a:ext uri="{FF2B5EF4-FFF2-40B4-BE49-F238E27FC236}">
              <a16:creationId xmlns:a16="http://schemas.microsoft.com/office/drawing/2014/main" id="{06C0E518-14EB-32C2-530B-0AAE2F217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247650</xdr:colOff>
      <xdr:row>21</xdr:row>
      <xdr:rowOff>142875</xdr:rowOff>
    </xdr:from>
    <xdr:to>
      <xdr:col>28</xdr:col>
      <xdr:colOff>9525</xdr:colOff>
      <xdr:row>40</xdr:row>
      <xdr:rowOff>19050</xdr:rowOff>
    </xdr:to>
    <xdr:graphicFrame macro="">
      <xdr:nvGraphicFramePr>
        <xdr:cNvPr id="54282" name="Chart 5">
          <a:extLst>
            <a:ext uri="{FF2B5EF4-FFF2-40B4-BE49-F238E27FC236}">
              <a16:creationId xmlns:a16="http://schemas.microsoft.com/office/drawing/2014/main" id="{C6AD95A3-BDB9-BAE1-17B3-8C30324B8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104775</xdr:colOff>
      <xdr:row>0</xdr:row>
      <xdr:rowOff>0</xdr:rowOff>
    </xdr:from>
    <xdr:to>
      <xdr:col>34</xdr:col>
      <xdr:colOff>609600</xdr:colOff>
      <xdr:row>18</xdr:row>
      <xdr:rowOff>28575</xdr:rowOff>
    </xdr:to>
    <xdr:graphicFrame macro="">
      <xdr:nvGraphicFramePr>
        <xdr:cNvPr id="59399" name="Chart 1">
          <a:extLst>
            <a:ext uri="{FF2B5EF4-FFF2-40B4-BE49-F238E27FC236}">
              <a16:creationId xmlns:a16="http://schemas.microsoft.com/office/drawing/2014/main" id="{3486D156-D352-1F07-1638-3DD64D0FF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57150</xdr:colOff>
      <xdr:row>15</xdr:row>
      <xdr:rowOff>0</xdr:rowOff>
    </xdr:from>
    <xdr:to>
      <xdr:col>34</xdr:col>
      <xdr:colOff>495300</xdr:colOff>
      <xdr:row>32</xdr:row>
      <xdr:rowOff>142875</xdr:rowOff>
    </xdr:to>
    <xdr:graphicFrame macro="">
      <xdr:nvGraphicFramePr>
        <xdr:cNvPr id="59400" name="Chart 2">
          <a:extLst>
            <a:ext uri="{FF2B5EF4-FFF2-40B4-BE49-F238E27FC236}">
              <a16:creationId xmlns:a16="http://schemas.microsoft.com/office/drawing/2014/main" id="{8E77AF08-1E80-428A-CF1A-5E7F4C142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666750</xdr:colOff>
      <xdr:row>18</xdr:row>
      <xdr:rowOff>28575</xdr:rowOff>
    </xdr:to>
    <xdr:graphicFrame macro="">
      <xdr:nvGraphicFramePr>
        <xdr:cNvPr id="59401" name="Chart 3">
          <a:extLst>
            <a:ext uri="{FF2B5EF4-FFF2-40B4-BE49-F238E27FC236}">
              <a16:creationId xmlns:a16="http://schemas.microsoft.com/office/drawing/2014/main" id="{C3CFACB3-A4B2-D820-8F15-99E2BD96D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171450</xdr:colOff>
      <xdr:row>0</xdr:row>
      <xdr:rowOff>0</xdr:rowOff>
    </xdr:from>
    <xdr:to>
      <xdr:col>16</xdr:col>
      <xdr:colOff>409575</xdr:colOff>
      <xdr:row>19</xdr:row>
      <xdr:rowOff>0</xdr:rowOff>
    </xdr:to>
    <xdr:graphicFrame macro="">
      <xdr:nvGraphicFramePr>
        <xdr:cNvPr id="59402" name="Chart 4">
          <a:extLst>
            <a:ext uri="{FF2B5EF4-FFF2-40B4-BE49-F238E27FC236}">
              <a16:creationId xmlns:a16="http://schemas.microsoft.com/office/drawing/2014/main" id="{5A1ED1C2-1C94-5D52-EC1C-0F7E49921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9525</xdr:colOff>
      <xdr:row>26</xdr:row>
      <xdr:rowOff>9525</xdr:rowOff>
    </xdr:from>
    <xdr:to>
      <xdr:col>25</xdr:col>
      <xdr:colOff>676275</xdr:colOff>
      <xdr:row>46</xdr:row>
      <xdr:rowOff>76200</xdr:rowOff>
    </xdr:to>
    <xdr:graphicFrame macro="">
      <xdr:nvGraphicFramePr>
        <xdr:cNvPr id="59403" name="Chart 5">
          <a:extLst>
            <a:ext uri="{FF2B5EF4-FFF2-40B4-BE49-F238E27FC236}">
              <a16:creationId xmlns:a16="http://schemas.microsoft.com/office/drawing/2014/main" id="{18DF5A57-D04B-AE94-41FD-83D0918EA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180975</xdr:colOff>
      <xdr:row>19</xdr:row>
      <xdr:rowOff>114300</xdr:rowOff>
    </xdr:from>
    <xdr:to>
      <xdr:col>16</xdr:col>
      <xdr:colOff>428625</xdr:colOff>
      <xdr:row>40</xdr:row>
      <xdr:rowOff>9525</xdr:rowOff>
    </xdr:to>
    <xdr:graphicFrame macro="">
      <xdr:nvGraphicFramePr>
        <xdr:cNvPr id="59404" name="Chart 6">
          <a:extLst>
            <a:ext uri="{FF2B5EF4-FFF2-40B4-BE49-F238E27FC236}">
              <a16:creationId xmlns:a16="http://schemas.microsoft.com/office/drawing/2014/main" id="{F5C21AFB-7FE0-934A-F51A-19ACF800F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104775</xdr:colOff>
      <xdr:row>0</xdr:row>
      <xdr:rowOff>0</xdr:rowOff>
    </xdr:from>
    <xdr:to>
      <xdr:col>34</xdr:col>
      <xdr:colOff>609600</xdr:colOff>
      <xdr:row>18</xdr:row>
      <xdr:rowOff>28575</xdr:rowOff>
    </xdr:to>
    <xdr:graphicFrame macro="">
      <xdr:nvGraphicFramePr>
        <xdr:cNvPr id="60423" name="Chart 1">
          <a:extLst>
            <a:ext uri="{FF2B5EF4-FFF2-40B4-BE49-F238E27FC236}">
              <a16:creationId xmlns:a16="http://schemas.microsoft.com/office/drawing/2014/main" id="{100488CA-0253-6984-D3F6-8C38328DC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57150</xdr:colOff>
      <xdr:row>15</xdr:row>
      <xdr:rowOff>0</xdr:rowOff>
    </xdr:from>
    <xdr:to>
      <xdr:col>34</xdr:col>
      <xdr:colOff>495300</xdr:colOff>
      <xdr:row>32</xdr:row>
      <xdr:rowOff>142875</xdr:rowOff>
    </xdr:to>
    <xdr:graphicFrame macro="">
      <xdr:nvGraphicFramePr>
        <xdr:cNvPr id="60424" name="Chart 2">
          <a:extLst>
            <a:ext uri="{FF2B5EF4-FFF2-40B4-BE49-F238E27FC236}">
              <a16:creationId xmlns:a16="http://schemas.microsoft.com/office/drawing/2014/main" id="{C9A8D9A8-6D52-5A0E-B7F1-680C83D7B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666750</xdr:colOff>
      <xdr:row>18</xdr:row>
      <xdr:rowOff>28575</xdr:rowOff>
    </xdr:to>
    <xdr:graphicFrame macro="">
      <xdr:nvGraphicFramePr>
        <xdr:cNvPr id="60425" name="Chart 3">
          <a:extLst>
            <a:ext uri="{FF2B5EF4-FFF2-40B4-BE49-F238E27FC236}">
              <a16:creationId xmlns:a16="http://schemas.microsoft.com/office/drawing/2014/main" id="{48A620B7-94ED-1BC2-279A-4378606A5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304800</xdr:colOff>
      <xdr:row>0</xdr:row>
      <xdr:rowOff>0</xdr:rowOff>
    </xdr:from>
    <xdr:to>
      <xdr:col>17</xdr:col>
      <xdr:colOff>504825</xdr:colOff>
      <xdr:row>19</xdr:row>
      <xdr:rowOff>85725</xdr:rowOff>
    </xdr:to>
    <xdr:graphicFrame macro="">
      <xdr:nvGraphicFramePr>
        <xdr:cNvPr id="60426" name="Chart 4">
          <a:extLst>
            <a:ext uri="{FF2B5EF4-FFF2-40B4-BE49-F238E27FC236}">
              <a16:creationId xmlns:a16="http://schemas.microsoft.com/office/drawing/2014/main" id="{431B73C2-289C-37A1-4AC9-BC69F8037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123825</xdr:colOff>
      <xdr:row>39</xdr:row>
      <xdr:rowOff>66675</xdr:rowOff>
    </xdr:from>
    <xdr:to>
      <xdr:col>20</xdr:col>
      <xdr:colOff>514350</xdr:colOff>
      <xdr:row>59</xdr:row>
      <xdr:rowOff>133350</xdr:rowOff>
    </xdr:to>
    <xdr:graphicFrame macro="">
      <xdr:nvGraphicFramePr>
        <xdr:cNvPr id="60427" name="Chart 5">
          <a:extLst>
            <a:ext uri="{FF2B5EF4-FFF2-40B4-BE49-F238E27FC236}">
              <a16:creationId xmlns:a16="http://schemas.microsoft.com/office/drawing/2014/main" id="{FA5CD3C9-DADA-E085-F668-840D700FB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400050</xdr:colOff>
      <xdr:row>19</xdr:row>
      <xdr:rowOff>47625</xdr:rowOff>
    </xdr:from>
    <xdr:to>
      <xdr:col>12</xdr:col>
      <xdr:colOff>333375</xdr:colOff>
      <xdr:row>39</xdr:row>
      <xdr:rowOff>104775</xdr:rowOff>
    </xdr:to>
    <xdr:graphicFrame macro="">
      <xdr:nvGraphicFramePr>
        <xdr:cNvPr id="60428" name="Chart 6">
          <a:extLst>
            <a:ext uri="{FF2B5EF4-FFF2-40B4-BE49-F238E27FC236}">
              <a16:creationId xmlns:a16="http://schemas.microsoft.com/office/drawing/2014/main" id="{394905B4-6B42-3671-E9CE-D46CC9B4F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4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2644" TargetMode="External"/><Relationship Id="rId18" Type="http://schemas.openxmlformats.org/officeDocument/2006/relationships/hyperlink" Target="http://www.konkoly.hu/cgi-bin/IBVS?3408" TargetMode="External"/><Relationship Id="rId26" Type="http://schemas.openxmlformats.org/officeDocument/2006/relationships/hyperlink" Target="http://www.konkoly.hu/cgi-bin/IBVS?3900" TargetMode="External"/><Relationship Id="rId39" Type="http://schemas.openxmlformats.org/officeDocument/2006/relationships/hyperlink" Target="http://vsolj.cetus-net.org/no44.pdf" TargetMode="External"/><Relationship Id="rId21" Type="http://schemas.openxmlformats.org/officeDocument/2006/relationships/hyperlink" Target="http://www.konkoly.hu/cgi-bin/IBVS?4340" TargetMode="External"/><Relationship Id="rId34" Type="http://schemas.openxmlformats.org/officeDocument/2006/relationships/hyperlink" Target="http://www.bav-astro.de/sfs/BAVM_link.php?BAVMnr=158" TargetMode="External"/><Relationship Id="rId42" Type="http://schemas.openxmlformats.org/officeDocument/2006/relationships/hyperlink" Target="http://www.konkoly.hu/cgi-bin/IBVS?5753" TargetMode="External"/><Relationship Id="rId47" Type="http://schemas.openxmlformats.org/officeDocument/2006/relationships/hyperlink" Target="http://www.konkoly.hu/cgi-bin/IBVS?5931" TargetMode="External"/><Relationship Id="rId50" Type="http://schemas.openxmlformats.org/officeDocument/2006/relationships/hyperlink" Target="http://www.bav-astro.de/sfs/BAVM_link.php?BAVMnr=215" TargetMode="External"/><Relationship Id="rId55" Type="http://schemas.openxmlformats.org/officeDocument/2006/relationships/hyperlink" Target="http://www.konkoly.hu/cgi-bin/IBVS?6114" TargetMode="External"/><Relationship Id="rId63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konkoly.hu/cgi-bin/IBVS?1163" TargetMode="External"/><Relationship Id="rId2" Type="http://schemas.openxmlformats.org/officeDocument/2006/relationships/hyperlink" Target="http://www.konkoly.hu/cgi-bin/IBVS?163" TargetMode="External"/><Relationship Id="rId16" Type="http://schemas.openxmlformats.org/officeDocument/2006/relationships/hyperlink" Target="http://www.konkoly.hu/cgi-bin/IBVS?4340" TargetMode="External"/><Relationship Id="rId20" Type="http://schemas.openxmlformats.org/officeDocument/2006/relationships/hyperlink" Target="http://www.konkoly.hu/cgi-bin/IBVS?4340" TargetMode="External"/><Relationship Id="rId29" Type="http://schemas.openxmlformats.org/officeDocument/2006/relationships/hyperlink" Target="http://www.konkoly.hu/cgi-bin/IBVS?4340" TargetMode="External"/><Relationship Id="rId41" Type="http://schemas.openxmlformats.org/officeDocument/2006/relationships/hyperlink" Target="http://www.konkoly.hu/cgi-bin/IBVS?5753" TargetMode="External"/><Relationship Id="rId54" Type="http://schemas.openxmlformats.org/officeDocument/2006/relationships/hyperlink" Target="http://www.konkoly.hu/cgi-bin/IBVS?6114" TargetMode="External"/><Relationship Id="rId62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konkoly.hu/cgi-bin/IBVS?163" TargetMode="External"/><Relationship Id="rId6" Type="http://schemas.openxmlformats.org/officeDocument/2006/relationships/hyperlink" Target="http://www.konkoly.hu/cgi-bin/IBVS?1053" TargetMode="External"/><Relationship Id="rId11" Type="http://schemas.openxmlformats.org/officeDocument/2006/relationships/hyperlink" Target="http://www.konkoly.hu/cgi-bin/IBVS?1163" TargetMode="External"/><Relationship Id="rId24" Type="http://schemas.openxmlformats.org/officeDocument/2006/relationships/hyperlink" Target="http://www.konkoly.hu/cgi-bin/IBVS?4340" TargetMode="External"/><Relationship Id="rId32" Type="http://schemas.openxmlformats.org/officeDocument/2006/relationships/hyperlink" Target="http://www.konkoly.hu/cgi-bin/IBVS?5434" TargetMode="External"/><Relationship Id="rId37" Type="http://schemas.openxmlformats.org/officeDocument/2006/relationships/hyperlink" Target="http://www.konkoly.hu/cgi-bin/IBVS?5684" TargetMode="External"/><Relationship Id="rId40" Type="http://schemas.openxmlformats.org/officeDocument/2006/relationships/hyperlink" Target="http://var.astro.cz/oejv/issues/oejv0074.pdf" TargetMode="External"/><Relationship Id="rId45" Type="http://schemas.openxmlformats.org/officeDocument/2006/relationships/hyperlink" Target="http://www.konkoly.hu/cgi-bin/IBVS?5835" TargetMode="External"/><Relationship Id="rId53" Type="http://schemas.openxmlformats.org/officeDocument/2006/relationships/hyperlink" Target="http://www.konkoly.hu/cgi-bin/IBVS?6114" TargetMode="External"/><Relationship Id="rId58" Type="http://schemas.openxmlformats.org/officeDocument/2006/relationships/hyperlink" Target="http://www.konkoly.hu/cgi-bin/IBVS?6114" TargetMode="External"/><Relationship Id="rId5" Type="http://schemas.openxmlformats.org/officeDocument/2006/relationships/hyperlink" Target="http://www.konkoly.hu/cgi-bin/IBVS?163" TargetMode="External"/><Relationship Id="rId15" Type="http://schemas.openxmlformats.org/officeDocument/2006/relationships/hyperlink" Target="http://www.konkoly.hu/cgi-bin/IBVS?3125" TargetMode="External"/><Relationship Id="rId23" Type="http://schemas.openxmlformats.org/officeDocument/2006/relationships/hyperlink" Target="http://www.konkoly.hu/cgi-bin/IBVS?3900" TargetMode="External"/><Relationship Id="rId28" Type="http://schemas.openxmlformats.org/officeDocument/2006/relationships/hyperlink" Target="http://www.konkoly.hu/cgi-bin/IBVS?4340" TargetMode="External"/><Relationship Id="rId36" Type="http://schemas.openxmlformats.org/officeDocument/2006/relationships/hyperlink" Target="http://www.konkoly.hu/cgi-bin/IBVS?5741" TargetMode="External"/><Relationship Id="rId49" Type="http://schemas.openxmlformats.org/officeDocument/2006/relationships/hyperlink" Target="http://www.konkoly.hu/cgi-bin/IBVS?6007" TargetMode="External"/><Relationship Id="rId57" Type="http://schemas.openxmlformats.org/officeDocument/2006/relationships/hyperlink" Target="http://www.konkoly.hu/cgi-bin/IBVS?6114" TargetMode="External"/><Relationship Id="rId61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konkoly.hu/cgi-bin/IBVS?1163" TargetMode="External"/><Relationship Id="rId19" Type="http://schemas.openxmlformats.org/officeDocument/2006/relationships/hyperlink" Target="http://www.konkoly.hu/cgi-bin/IBVS?4340" TargetMode="External"/><Relationship Id="rId31" Type="http://schemas.openxmlformats.org/officeDocument/2006/relationships/hyperlink" Target="http://www.konkoly.hu/cgi-bin/IBVS?4340" TargetMode="External"/><Relationship Id="rId44" Type="http://schemas.openxmlformats.org/officeDocument/2006/relationships/hyperlink" Target="http://www.bav-astro.de/sfs/BAVM_link.php?BAVMnr=193" TargetMode="External"/><Relationship Id="rId52" Type="http://schemas.openxmlformats.org/officeDocument/2006/relationships/hyperlink" Target="http://www.bav-astro.de/sfs/BAVM_link.php?BAVMnr=215" TargetMode="External"/><Relationship Id="rId60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konkoly.hu/cgi-bin/IBVS?937" TargetMode="External"/><Relationship Id="rId9" Type="http://schemas.openxmlformats.org/officeDocument/2006/relationships/hyperlink" Target="http://www.konkoly.hu/cgi-bin/IBVS?1163" TargetMode="External"/><Relationship Id="rId14" Type="http://schemas.openxmlformats.org/officeDocument/2006/relationships/hyperlink" Target="http://www.konkoly.hu/cgi-bin/IBVS?2644" TargetMode="External"/><Relationship Id="rId22" Type="http://schemas.openxmlformats.org/officeDocument/2006/relationships/hyperlink" Target="http://www.konkoly.hu/cgi-bin/IBVS?4340" TargetMode="External"/><Relationship Id="rId27" Type="http://schemas.openxmlformats.org/officeDocument/2006/relationships/hyperlink" Target="http://www.konkoly.hu/cgi-bin/IBVS?3900" TargetMode="External"/><Relationship Id="rId30" Type="http://schemas.openxmlformats.org/officeDocument/2006/relationships/hyperlink" Target="http://www.konkoly.hu/cgi-bin/IBVS?4340" TargetMode="External"/><Relationship Id="rId35" Type="http://schemas.openxmlformats.org/officeDocument/2006/relationships/hyperlink" Target="http://www.bav-astro.de/sfs/BAVM_link.php?BAVMnr=158" TargetMode="External"/><Relationship Id="rId43" Type="http://schemas.openxmlformats.org/officeDocument/2006/relationships/hyperlink" Target="http://www.bav-astro.de/sfs/BAVM_link.php?BAVMnr=183" TargetMode="External"/><Relationship Id="rId48" Type="http://schemas.openxmlformats.org/officeDocument/2006/relationships/hyperlink" Target="http://www.bav-astro.de/sfs/BAVM_link.php?BAVMnr=212" TargetMode="External"/><Relationship Id="rId56" Type="http://schemas.openxmlformats.org/officeDocument/2006/relationships/hyperlink" Target="http://www.konkoly.hu/cgi-bin/IBVS?6114" TargetMode="External"/><Relationship Id="rId8" Type="http://schemas.openxmlformats.org/officeDocument/2006/relationships/hyperlink" Target="http://www.konkoly.hu/cgi-bin/IBVS?1163" TargetMode="External"/><Relationship Id="rId51" Type="http://schemas.openxmlformats.org/officeDocument/2006/relationships/hyperlink" Target="http://www.konkoly.hu/cgi-bin/IBVS?6007" TargetMode="External"/><Relationship Id="rId3" Type="http://schemas.openxmlformats.org/officeDocument/2006/relationships/hyperlink" Target="http://www.konkoly.hu/cgi-bin/IBVS?163" TargetMode="External"/><Relationship Id="rId12" Type="http://schemas.openxmlformats.org/officeDocument/2006/relationships/hyperlink" Target="http://www.konkoly.hu/cgi-bin/IBVS?1163" TargetMode="External"/><Relationship Id="rId17" Type="http://schemas.openxmlformats.org/officeDocument/2006/relationships/hyperlink" Target="http://www.konkoly.hu/cgi-bin/IBVS?3408" TargetMode="External"/><Relationship Id="rId25" Type="http://schemas.openxmlformats.org/officeDocument/2006/relationships/hyperlink" Target="http://www.konkoly.hu/cgi-bin/IBVS?4340" TargetMode="External"/><Relationship Id="rId33" Type="http://schemas.openxmlformats.org/officeDocument/2006/relationships/hyperlink" Target="http://www.bav-astro.de/sfs/BAVM_link.php?BAVMnr=158" TargetMode="External"/><Relationship Id="rId38" Type="http://schemas.openxmlformats.org/officeDocument/2006/relationships/hyperlink" Target="http://www.konkoly.hu/cgi-bin/IBVS?5684" TargetMode="External"/><Relationship Id="rId46" Type="http://schemas.openxmlformats.org/officeDocument/2006/relationships/hyperlink" Target="http://www.konkoly.hu/cgi-bin/IBVS?5835" TargetMode="External"/><Relationship Id="rId59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2128"/>
  <sheetViews>
    <sheetView tabSelected="1" workbookViewId="0">
      <pane xSplit="15" ySplit="21" topLeftCell="P132" activePane="bottomRight" state="frozen"/>
      <selection pane="topRight" activeCell="P1" sqref="P1"/>
      <selection pane="bottomLeft" activeCell="A22" sqref="A22"/>
      <selection pane="bottomRight" activeCell="G8" sqref="G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15.425781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9.140625" customWidth="1"/>
  </cols>
  <sheetData>
    <row r="1" spans="1:7" ht="20.25">
      <c r="A1" s="1" t="s">
        <v>59</v>
      </c>
    </row>
    <row r="2" spans="1:7">
      <c r="A2" t="s">
        <v>20</v>
      </c>
      <c r="B2" s="24" t="s">
        <v>61</v>
      </c>
    </row>
    <row r="3" spans="1:7" ht="13.5" thickBot="1">
      <c r="C3" s="77" t="s">
        <v>535</v>
      </c>
    </row>
    <row r="4" spans="1:7" ht="14.25" thickTop="1" thickBot="1">
      <c r="A4" s="7" t="s">
        <v>1</v>
      </c>
      <c r="C4" s="3">
        <v>44584.582999999999</v>
      </c>
      <c r="D4" s="4">
        <v>2.0287090399999999</v>
      </c>
    </row>
    <row r="5" spans="1:7" ht="13.5" thickTop="1">
      <c r="A5" s="7" t="s">
        <v>550</v>
      </c>
      <c r="C5" s="101">
        <v>-9.5</v>
      </c>
    </row>
    <row r="6" spans="1:7">
      <c r="A6" s="7" t="s">
        <v>2</v>
      </c>
    </row>
    <row r="7" spans="1:7">
      <c r="A7" t="s">
        <v>3</v>
      </c>
      <c r="C7">
        <f>+C4</f>
        <v>44584.582999999999</v>
      </c>
    </row>
    <row r="8" spans="1:7">
      <c r="A8" t="s">
        <v>4</v>
      </c>
      <c r="C8">
        <f>+D4</f>
        <v>2.0287090399999999</v>
      </c>
    </row>
    <row r="9" spans="1:7">
      <c r="A9" s="23" t="s">
        <v>66</v>
      </c>
      <c r="B9" s="23"/>
      <c r="C9" s="35">
        <v>74</v>
      </c>
      <c r="D9" s="35">
        <v>74</v>
      </c>
    </row>
    <row r="10" spans="1:7" ht="13.5" thickBot="1">
      <c r="A10" s="13"/>
      <c r="B10" s="13"/>
      <c r="C10" s="6" t="s">
        <v>50</v>
      </c>
      <c r="D10" s="6" t="s">
        <v>51</v>
      </c>
    </row>
    <row r="11" spans="1:7">
      <c r="A11" s="13" t="s">
        <v>16</v>
      </c>
      <c r="B11" s="13"/>
      <c r="C11" s="36">
        <f ca="1">INTERCEPT(INDIRECT(C14):R$935,INDIRECT(C13):$F$935)</f>
        <v>-3.0979169320589334E-2</v>
      </c>
      <c r="D11" s="36">
        <f ca="1">INTERCEPT(INDIRECT(D14):S$935,INDIRECT(D13):$F$935)</f>
        <v>0.10742039791463565</v>
      </c>
    </row>
    <row r="12" spans="1:7">
      <c r="A12" s="13" t="s">
        <v>17</v>
      </c>
      <c r="B12" s="13"/>
      <c r="C12" s="36">
        <f ca="1">SLOPE(INDIRECT(C14):R$935,INDIRECT(C13):$F$935)</f>
        <v>3.295043351918942E-5</v>
      </c>
      <c r="D12" s="36">
        <f ca="1">SLOPE(INDIRECT(D14):S$935,INDIRECT(D13):$F$935)</f>
        <v>7.0195845020285607E-6</v>
      </c>
      <c r="F12" s="94" t="s">
        <v>544</v>
      </c>
      <c r="G12" s="95">
        <v>1</v>
      </c>
    </row>
    <row r="13" spans="1:7">
      <c r="A13" s="13"/>
      <c r="B13" s="13"/>
      <c r="C13" s="35" t="str">
        <f>"F"&amp;C9</f>
        <v>F74</v>
      </c>
      <c r="D13" s="35" t="str">
        <f>"F"&amp;D9</f>
        <v>F74</v>
      </c>
      <c r="F13" s="94" t="s">
        <v>545</v>
      </c>
      <c r="G13" s="96">
        <f ca="1">NOW()+15018.5+$C$5/24</f>
        <v>59965.80745335648</v>
      </c>
    </row>
    <row r="14" spans="1:7">
      <c r="A14" s="13" t="s">
        <v>19</v>
      </c>
      <c r="B14" s="13"/>
      <c r="C14" s="35" t="str">
        <f>"R"&amp;C9</f>
        <v>R74</v>
      </c>
      <c r="D14" s="35" t="str">
        <f>"S"&amp;D9</f>
        <v>S74</v>
      </c>
      <c r="F14" s="94" t="s">
        <v>546</v>
      </c>
      <c r="G14" s="97">
        <f ca="1">ROUND(2*(G13-$C$7)/$C$8,0)/2+G12</f>
        <v>7583</v>
      </c>
    </row>
    <row r="15" spans="1:7">
      <c r="A15" s="14" t="s">
        <v>18</v>
      </c>
      <c r="B15" s="13"/>
      <c r="C15" s="10">
        <f ca="1">($C7+C11)+($C8+C12)*INT(MAX($F21:$F3533))</f>
        <v>59516.093070421375</v>
      </c>
      <c r="D15" s="10">
        <f ca="1">($C7+D11)+($C8+D12)*INT(MAX($F21:$F3533))</f>
        <v>59516.040618939849</v>
      </c>
      <c r="F15" s="94" t="s">
        <v>547</v>
      </c>
      <c r="G15" s="98">
        <f ca="1">ROUND(2*(G13-$C$15)/$C$16,0)/2+G12</f>
        <v>222.5</v>
      </c>
    </row>
    <row r="16" spans="1:7">
      <c r="A16" s="15" t="s">
        <v>5</v>
      </c>
      <c r="B16" s="13"/>
      <c r="C16" s="16">
        <f ca="1">+$C8+C12</f>
        <v>2.0287419904335189</v>
      </c>
      <c r="D16" s="36">
        <f ca="1">+$C8+D12</f>
        <v>2.028716059584502</v>
      </c>
      <c r="F16" s="94" t="s">
        <v>548</v>
      </c>
      <c r="G16" s="99">
        <f ca="1">+$C$15+$C$16*G15-15018.5-$C$5/24</f>
        <v>44949.383996626166</v>
      </c>
    </row>
    <row r="17" spans="1:22" ht="13.5" thickBot="1">
      <c r="A17" s="25" t="s">
        <v>62</v>
      </c>
      <c r="C17">
        <f>COUNT(C21:C1247)</f>
        <v>125</v>
      </c>
      <c r="G17" s="100" t="s">
        <v>549</v>
      </c>
    </row>
    <row r="18" spans="1:22" ht="14.25" thickTop="1" thickBot="1">
      <c r="A18" s="15" t="s">
        <v>57</v>
      </c>
      <c r="B18" s="13"/>
      <c r="C18" s="17">
        <f ca="1">+C15</f>
        <v>59516.093070421375</v>
      </c>
      <c r="D18" s="18">
        <f ca="1">+C16</f>
        <v>2.0287419904335189</v>
      </c>
      <c r="E18" s="29">
        <f>R19</f>
        <v>59</v>
      </c>
    </row>
    <row r="19" spans="1:22" ht="13.5" thickBot="1">
      <c r="A19" s="15" t="s">
        <v>58</v>
      </c>
      <c r="B19" s="13"/>
      <c r="C19" s="19">
        <f ca="1">D15</f>
        <v>59516.040618939849</v>
      </c>
      <c r="D19" s="20">
        <f ca="1">D16</f>
        <v>2.028716059584502</v>
      </c>
      <c r="E19" s="29">
        <f>S19</f>
        <v>46</v>
      </c>
      <c r="R19">
        <f>COUNT(R21:R179)</f>
        <v>59</v>
      </c>
      <c r="S19">
        <f>COUNT(S21:S179)</f>
        <v>46</v>
      </c>
    </row>
    <row r="20" spans="1:22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88</v>
      </c>
      <c r="I20" s="9" t="s">
        <v>90</v>
      </c>
      <c r="J20" s="9" t="s">
        <v>73</v>
      </c>
      <c r="K20" s="9" t="s">
        <v>84</v>
      </c>
      <c r="L20" s="9" t="s">
        <v>537</v>
      </c>
      <c r="M20" s="9" t="s">
        <v>538</v>
      </c>
      <c r="N20" s="9" t="s">
        <v>539</v>
      </c>
      <c r="O20" s="9" t="s">
        <v>52</v>
      </c>
      <c r="P20" s="8" t="s">
        <v>53</v>
      </c>
      <c r="Q20" s="6" t="s">
        <v>15</v>
      </c>
      <c r="R20" s="11" t="s">
        <v>50</v>
      </c>
      <c r="S20" s="12" t="s">
        <v>51</v>
      </c>
      <c r="U20" s="45" t="s">
        <v>77</v>
      </c>
    </row>
    <row r="21" spans="1:22">
      <c r="A21" s="71" t="s">
        <v>98</v>
      </c>
      <c r="B21" s="73" t="s">
        <v>49</v>
      </c>
      <c r="C21" s="72">
        <v>24465.688600000001</v>
      </c>
      <c r="D21" s="30"/>
      <c r="E21">
        <f t="shared" ref="E21:E52" si="0">+(C21-C$7)/C$8</f>
        <v>-9917.092103064715</v>
      </c>
      <c r="F21">
        <f t="shared" ref="F21:F52" si="1">ROUND(2*E21,0)/2</f>
        <v>-9917</v>
      </c>
      <c r="G21">
        <f>+C21-(C$7+F21*C$8)</f>
        <v>-0.18685031999848434</v>
      </c>
      <c r="H21">
        <f>+G21</f>
        <v>-0.18685031999848434</v>
      </c>
      <c r="O21">
        <f t="shared" ref="O21:O52" ca="1" si="2">+C$11+C$12*$F21</f>
        <v>-0.35774861853039086</v>
      </c>
      <c r="P21">
        <f t="shared" ref="P21:P52" ca="1" si="3">+D$11+D$12*$F21</f>
        <v>3.7807178408018408E-2</v>
      </c>
      <c r="Q21" s="2">
        <f t="shared" ref="Q21:Q52" si="4">+C21-15018.5</f>
        <v>9447.1886000000013</v>
      </c>
      <c r="S21">
        <f>G21</f>
        <v>-0.18685031999848434</v>
      </c>
      <c r="V21" s="5"/>
    </row>
    <row r="22" spans="1:22">
      <c r="A22" s="71" t="s">
        <v>98</v>
      </c>
      <c r="B22" s="73" t="s">
        <v>55</v>
      </c>
      <c r="C22" s="72">
        <v>24466.746599999999</v>
      </c>
      <c r="D22" s="30"/>
      <c r="E22">
        <f t="shared" si="0"/>
        <v>-9916.5705891466823</v>
      </c>
      <c r="F22">
        <f t="shared" si="1"/>
        <v>-9916.5</v>
      </c>
      <c r="G22">
        <f>+C22-(C$7+F22*C$8)</f>
        <v>-0.1432048400019994</v>
      </c>
      <c r="H22">
        <f>+G22</f>
        <v>-0.1432048400019994</v>
      </c>
      <c r="O22">
        <f t="shared" ca="1" si="2"/>
        <v>-0.35773214331363123</v>
      </c>
      <c r="P22">
        <f t="shared" ca="1" si="3"/>
        <v>3.7810688200269421E-2</v>
      </c>
      <c r="Q22" s="2">
        <f t="shared" si="4"/>
        <v>9448.2465999999986</v>
      </c>
      <c r="R22">
        <f>G22</f>
        <v>-0.1432048400019994</v>
      </c>
      <c r="V22" s="5"/>
    </row>
    <row r="23" spans="1:22">
      <c r="A23" s="71" t="s">
        <v>107</v>
      </c>
      <c r="B23" s="73" t="s">
        <v>55</v>
      </c>
      <c r="C23" s="72">
        <v>26945.429</v>
      </c>
      <c r="D23" s="30"/>
      <c r="E23">
        <f t="shared" si="0"/>
        <v>-8694.7677819782384</v>
      </c>
      <c r="F23">
        <f t="shared" si="1"/>
        <v>-8695</v>
      </c>
      <c r="O23">
        <f t="shared" ca="1" si="2"/>
        <v>-0.3174831887699413</v>
      </c>
      <c r="P23">
        <f t="shared" ca="1" si="3"/>
        <v>4.6385110669497312E-2</v>
      </c>
      <c r="Q23" s="2">
        <f t="shared" si="4"/>
        <v>11926.929</v>
      </c>
      <c r="U23">
        <f t="shared" ref="U23:U28" si="5">+C23-(C$7+F23*C$8)</f>
        <v>0.47110279999833438</v>
      </c>
      <c r="V23" s="5"/>
    </row>
    <row r="24" spans="1:22">
      <c r="A24" s="71" t="s">
        <v>107</v>
      </c>
      <c r="B24" s="73" t="s">
        <v>55</v>
      </c>
      <c r="C24" s="72">
        <v>26951.482</v>
      </c>
      <c r="D24" s="30"/>
      <c r="E24">
        <f t="shared" si="0"/>
        <v>-8691.7841111409452</v>
      </c>
      <c r="F24">
        <f t="shared" si="1"/>
        <v>-8692</v>
      </c>
      <c r="O24">
        <f t="shared" ca="1" si="2"/>
        <v>-0.31738433746938377</v>
      </c>
      <c r="P24">
        <f t="shared" ca="1" si="3"/>
        <v>4.6406169423003393E-2</v>
      </c>
      <c r="Q24" s="2">
        <f t="shared" si="4"/>
        <v>11932.982</v>
      </c>
      <c r="U24">
        <f t="shared" si="5"/>
        <v>0.4379756800008181</v>
      </c>
      <c r="V24" s="5"/>
    </row>
    <row r="25" spans="1:22">
      <c r="A25" s="71" t="s">
        <v>107</v>
      </c>
      <c r="B25" s="73" t="s">
        <v>55</v>
      </c>
      <c r="C25" s="72">
        <v>26955.542000000001</v>
      </c>
      <c r="D25" s="30"/>
      <c r="E25">
        <f t="shared" si="0"/>
        <v>-8689.7828384498152</v>
      </c>
      <c r="F25">
        <f t="shared" si="1"/>
        <v>-8690</v>
      </c>
      <c r="O25">
        <f t="shared" ca="1" si="2"/>
        <v>-0.31731843660234538</v>
      </c>
      <c r="P25">
        <f t="shared" ca="1" si="3"/>
        <v>4.6420208592007454E-2</v>
      </c>
      <c r="Q25" s="2">
        <f t="shared" si="4"/>
        <v>11937.042000000001</v>
      </c>
      <c r="U25">
        <f t="shared" si="5"/>
        <v>0.44055760000264854</v>
      </c>
      <c r="V25" s="5"/>
    </row>
    <row r="26" spans="1:22">
      <c r="A26" s="71" t="s">
        <v>107</v>
      </c>
      <c r="B26" s="73" t="s">
        <v>49</v>
      </c>
      <c r="C26" s="72">
        <v>27157.308000000001</v>
      </c>
      <c r="D26" s="30"/>
      <c r="E26">
        <f t="shared" si="0"/>
        <v>-8590.3274724895982</v>
      </c>
      <c r="F26">
        <f t="shared" si="1"/>
        <v>-8590.5</v>
      </c>
      <c r="O26">
        <f t="shared" ca="1" si="2"/>
        <v>-0.31403986846718601</v>
      </c>
      <c r="P26">
        <f t="shared" ca="1" si="3"/>
        <v>4.7118657249959298E-2</v>
      </c>
      <c r="Q26" s="2">
        <f t="shared" si="4"/>
        <v>12138.808000000001</v>
      </c>
      <c r="U26">
        <f t="shared" si="5"/>
        <v>0.35000811999998405</v>
      </c>
      <c r="V26" s="5"/>
    </row>
    <row r="27" spans="1:22">
      <c r="A27" s="71" t="s">
        <v>107</v>
      </c>
      <c r="B27" s="73" t="s">
        <v>49</v>
      </c>
      <c r="C27" s="72">
        <v>27159.291000000001</v>
      </c>
      <c r="D27" s="30"/>
      <c r="E27">
        <f t="shared" si="0"/>
        <v>-8589.3500035865163</v>
      </c>
      <c r="F27">
        <f t="shared" si="1"/>
        <v>-8589.5</v>
      </c>
      <c r="O27">
        <f t="shared" ca="1" si="2"/>
        <v>-0.31400691803366687</v>
      </c>
      <c r="P27">
        <f t="shared" ca="1" si="3"/>
        <v>4.7125676834461325E-2</v>
      </c>
      <c r="Q27" s="2">
        <f t="shared" si="4"/>
        <v>12140.791000000001</v>
      </c>
      <c r="U27">
        <f t="shared" si="5"/>
        <v>0.30429908000223804</v>
      </c>
      <c r="V27" s="5"/>
    </row>
    <row r="28" spans="1:22">
      <c r="A28" s="71" t="s">
        <v>107</v>
      </c>
      <c r="B28" s="73" t="s">
        <v>49</v>
      </c>
      <c r="C28" s="72">
        <v>27161.317999999999</v>
      </c>
      <c r="D28" s="30"/>
      <c r="E28">
        <f t="shared" si="0"/>
        <v>-8588.3508460138764</v>
      </c>
      <c r="F28">
        <f t="shared" si="1"/>
        <v>-8588.5</v>
      </c>
      <c r="O28">
        <f t="shared" ca="1" si="2"/>
        <v>-0.31397396760014762</v>
      </c>
      <c r="P28">
        <f t="shared" ca="1" si="3"/>
        <v>4.7132696418963352E-2</v>
      </c>
      <c r="Q28" s="2">
        <f t="shared" si="4"/>
        <v>12142.817999999999</v>
      </c>
      <c r="U28">
        <f t="shared" si="5"/>
        <v>0.3025900399989041</v>
      </c>
      <c r="V28" s="5"/>
    </row>
    <row r="29" spans="1:22">
      <c r="A29" s="71" t="s">
        <v>127</v>
      </c>
      <c r="B29" s="73" t="s">
        <v>55</v>
      </c>
      <c r="C29" s="72">
        <v>28941.101200000001</v>
      </c>
      <c r="D29" s="30"/>
      <c r="E29">
        <f t="shared" si="0"/>
        <v>-7711.0524434790304</v>
      </c>
      <c r="F29">
        <f t="shared" si="1"/>
        <v>-7711</v>
      </c>
      <c r="G29">
        <f>+C29-(C$7+F29*C$8)</f>
        <v>-0.1063925599992217</v>
      </c>
      <c r="H29">
        <f>+G29</f>
        <v>-0.1063925599992217</v>
      </c>
      <c r="O29">
        <f t="shared" ca="1" si="2"/>
        <v>-0.28505996218705898</v>
      </c>
      <c r="P29">
        <f t="shared" ca="1" si="3"/>
        <v>5.3292381819493417E-2</v>
      </c>
      <c r="Q29" s="2">
        <f t="shared" si="4"/>
        <v>13922.601200000001</v>
      </c>
      <c r="R29">
        <f>G29</f>
        <v>-0.1063925599992217</v>
      </c>
      <c r="V29" s="5"/>
    </row>
    <row r="30" spans="1:22">
      <c r="A30" s="71" t="s">
        <v>127</v>
      </c>
      <c r="B30" s="73" t="s">
        <v>49</v>
      </c>
      <c r="C30" s="72">
        <v>28950.1937</v>
      </c>
      <c r="D30" s="30"/>
      <c r="E30">
        <f t="shared" si="0"/>
        <v>-7706.5705292070861</v>
      </c>
      <c r="F30">
        <f t="shared" si="1"/>
        <v>-7706.5</v>
      </c>
      <c r="G30">
        <f>+C30-(C$7+F30*C$8)</f>
        <v>-0.14308324000012362</v>
      </c>
      <c r="H30">
        <f>+G30</f>
        <v>-0.14308324000012362</v>
      </c>
      <c r="O30">
        <f t="shared" ca="1" si="2"/>
        <v>-0.28491168523622257</v>
      </c>
      <c r="P30">
        <f t="shared" ca="1" si="3"/>
        <v>5.3323969949752546E-2</v>
      </c>
      <c r="Q30" s="2">
        <f t="shared" si="4"/>
        <v>13931.6937</v>
      </c>
      <c r="S30">
        <f>G30</f>
        <v>-0.14308324000012362</v>
      </c>
      <c r="V30" s="5"/>
    </row>
    <row r="31" spans="1:22">
      <c r="A31" s="71" t="s">
        <v>135</v>
      </c>
      <c r="B31" s="73" t="s">
        <v>49</v>
      </c>
      <c r="C31" s="72">
        <v>29652.204000000002</v>
      </c>
      <c r="D31" s="30"/>
      <c r="E31">
        <f t="shared" si="0"/>
        <v>-7360.53258775837</v>
      </c>
      <c r="F31">
        <f t="shared" si="1"/>
        <v>-7360.5</v>
      </c>
      <c r="O31">
        <f t="shared" ca="1" si="2"/>
        <v>-0.27351083523858305</v>
      </c>
      <c r="P31">
        <f t="shared" ca="1" si="3"/>
        <v>5.5752746187454426E-2</v>
      </c>
      <c r="Q31" s="2">
        <f t="shared" si="4"/>
        <v>14633.704000000002</v>
      </c>
      <c r="U31">
        <f>+C31-(C$7+F31*C$8)</f>
        <v>-6.6111079995607724E-2</v>
      </c>
      <c r="V31" s="5"/>
    </row>
    <row r="32" spans="1:22">
      <c r="A32" s="71" t="s">
        <v>140</v>
      </c>
      <c r="B32" s="73" t="s">
        <v>55</v>
      </c>
      <c r="C32" s="72">
        <v>32931.637999999999</v>
      </c>
      <c r="D32" s="30"/>
      <c r="E32">
        <f t="shared" si="0"/>
        <v>-5744.0198521518887</v>
      </c>
      <c r="F32">
        <f t="shared" si="1"/>
        <v>-5744</v>
      </c>
      <c r="G32">
        <f t="shared" ref="G32:G56" si="6">+C32-(C$7+F32*C$8)</f>
        <v>-4.0274239996506367E-2</v>
      </c>
      <c r="I32">
        <f>+G32</f>
        <v>-4.0274239996506367E-2</v>
      </c>
      <c r="O32">
        <f t="shared" ca="1" si="2"/>
        <v>-0.22024645945481336</v>
      </c>
      <c r="P32">
        <f t="shared" ca="1" si="3"/>
        <v>6.7099904534983601E-2</v>
      </c>
      <c r="Q32" s="2">
        <f t="shared" si="4"/>
        <v>17913.137999999999</v>
      </c>
      <c r="R32">
        <f>G32</f>
        <v>-4.0274239996506367E-2</v>
      </c>
      <c r="V32" s="5"/>
    </row>
    <row r="33" spans="1:22">
      <c r="A33" s="71" t="s">
        <v>140</v>
      </c>
      <c r="B33" s="73" t="s">
        <v>49</v>
      </c>
      <c r="C33" s="72">
        <v>32936.623</v>
      </c>
      <c r="D33" s="30"/>
      <c r="E33">
        <f t="shared" si="0"/>
        <v>-5741.5626244757113</v>
      </c>
      <c r="F33">
        <f t="shared" si="1"/>
        <v>-5741.5</v>
      </c>
      <c r="G33">
        <f t="shared" si="6"/>
        <v>-0.12704683999618283</v>
      </c>
      <c r="I33">
        <f>+G33</f>
        <v>-0.12704683999618283</v>
      </c>
      <c r="O33">
        <f t="shared" ca="1" si="2"/>
        <v>-0.2201640833710154</v>
      </c>
      <c r="P33">
        <f t="shared" ca="1" si="3"/>
        <v>6.7117453496238655E-2</v>
      </c>
      <c r="Q33" s="2">
        <f t="shared" si="4"/>
        <v>17918.123</v>
      </c>
      <c r="S33">
        <f>G33</f>
        <v>-0.12704683999618283</v>
      </c>
      <c r="V33" s="5"/>
    </row>
    <row r="34" spans="1:22">
      <c r="A34" s="71" t="s">
        <v>148</v>
      </c>
      <c r="B34" s="73" t="s">
        <v>49</v>
      </c>
      <c r="C34" s="72">
        <v>37963.830399999999</v>
      </c>
      <c r="D34" s="30"/>
      <c r="E34">
        <f t="shared" si="0"/>
        <v>-3263.5298948537243</v>
      </c>
      <c r="F34">
        <f t="shared" si="1"/>
        <v>-3263.5</v>
      </c>
      <c r="G34">
        <f t="shared" si="6"/>
        <v>-6.064796000282513E-2</v>
      </c>
      <c r="J34">
        <f>+G34</f>
        <v>-6.064796000282513E-2</v>
      </c>
      <c r="O34">
        <f t="shared" ca="1" si="2"/>
        <v>-0.13851290911046399</v>
      </c>
      <c r="P34">
        <f t="shared" ca="1" si="3"/>
        <v>8.4511983892265441E-2</v>
      </c>
      <c r="Q34" s="2">
        <f t="shared" si="4"/>
        <v>22945.330399999999</v>
      </c>
      <c r="S34">
        <f>G34</f>
        <v>-6.064796000282513E-2</v>
      </c>
      <c r="V34" s="5"/>
    </row>
    <row r="35" spans="1:22">
      <c r="A35" s="71" t="s">
        <v>148</v>
      </c>
      <c r="B35" s="73" t="s">
        <v>55</v>
      </c>
      <c r="C35" s="72">
        <v>37966.934200000003</v>
      </c>
      <c r="D35" s="30"/>
      <c r="E35">
        <f t="shared" si="0"/>
        <v>-3261.9999563860551</v>
      </c>
      <c r="F35">
        <f t="shared" si="1"/>
        <v>-3262</v>
      </c>
      <c r="G35">
        <f t="shared" si="6"/>
        <v>8.8480002887081355E-5</v>
      </c>
      <c r="J35">
        <f>+G35</f>
        <v>8.8480002887081355E-5</v>
      </c>
      <c r="O35">
        <f t="shared" ca="1" si="2"/>
        <v>-0.13846348346018522</v>
      </c>
      <c r="P35">
        <f t="shared" ca="1" si="3"/>
        <v>8.4522513269018482E-2</v>
      </c>
      <c r="Q35" s="2">
        <f t="shared" si="4"/>
        <v>22948.434200000003</v>
      </c>
      <c r="R35">
        <f>G35</f>
        <v>8.8480002887081355E-5</v>
      </c>
      <c r="V35" s="5"/>
    </row>
    <row r="36" spans="1:22">
      <c r="A36" s="71" t="s">
        <v>156</v>
      </c>
      <c r="B36" s="73" t="s">
        <v>49</v>
      </c>
      <c r="C36" s="72">
        <v>38351.319900000002</v>
      </c>
      <c r="D36" s="30"/>
      <c r="E36">
        <f t="shared" si="0"/>
        <v>-3072.5269011469468</v>
      </c>
      <c r="F36">
        <f t="shared" si="1"/>
        <v>-3072.5</v>
      </c>
      <c r="G36">
        <f t="shared" si="6"/>
        <v>-5.4574599998886697E-2</v>
      </c>
      <c r="J36">
        <f>+G36</f>
        <v>-5.4574599998886697E-2</v>
      </c>
      <c r="O36">
        <f t="shared" ca="1" si="2"/>
        <v>-0.13221937630829883</v>
      </c>
      <c r="P36">
        <f t="shared" ca="1" si="3"/>
        <v>8.5852724532152896E-2</v>
      </c>
      <c r="Q36" s="2">
        <f t="shared" si="4"/>
        <v>23332.819900000002</v>
      </c>
      <c r="S36">
        <f>G36</f>
        <v>-5.4574599998886697E-2</v>
      </c>
      <c r="V36" s="5"/>
    </row>
    <row r="37" spans="1:22">
      <c r="A37" s="71" t="s">
        <v>156</v>
      </c>
      <c r="B37" s="73" t="s">
        <v>55</v>
      </c>
      <c r="C37" s="72">
        <v>38356.445</v>
      </c>
      <c r="D37" s="30"/>
      <c r="E37">
        <f t="shared" si="0"/>
        <v>-3070.0006147751969</v>
      </c>
      <c r="F37">
        <f t="shared" si="1"/>
        <v>-3070</v>
      </c>
      <c r="G37">
        <f t="shared" si="6"/>
        <v>-1.2472000016714446E-3</v>
      </c>
      <c r="I37">
        <f>+G37</f>
        <v>-1.2472000016714446E-3</v>
      </c>
      <c r="O37">
        <f t="shared" ca="1" si="2"/>
        <v>-0.13213700022450087</v>
      </c>
      <c r="P37">
        <f t="shared" ca="1" si="3"/>
        <v>8.5870273493407964E-2</v>
      </c>
      <c r="Q37" s="2">
        <f t="shared" si="4"/>
        <v>23337.945</v>
      </c>
      <c r="R37">
        <f>G37</f>
        <v>-1.2472000016714446E-3</v>
      </c>
      <c r="V37" s="5"/>
    </row>
    <row r="38" spans="1:22">
      <c r="A38" s="71" t="s">
        <v>156</v>
      </c>
      <c r="B38" s="73" t="s">
        <v>49</v>
      </c>
      <c r="C38" s="72">
        <v>38363.491099999999</v>
      </c>
      <c r="D38" s="30"/>
      <c r="E38">
        <f t="shared" si="0"/>
        <v>-3066.5274208074707</v>
      </c>
      <c r="F38">
        <f t="shared" si="1"/>
        <v>-3066.5</v>
      </c>
      <c r="G38">
        <f t="shared" si="6"/>
        <v>-5.5628839996643364E-2</v>
      </c>
      <c r="J38">
        <f>+G38</f>
        <v>-5.5628839996643364E-2</v>
      </c>
      <c r="O38">
        <f t="shared" ca="1" si="2"/>
        <v>-0.13202167370718371</v>
      </c>
      <c r="P38">
        <f t="shared" ca="1" si="3"/>
        <v>8.5894842039165059E-2</v>
      </c>
      <c r="Q38" s="2">
        <f t="shared" si="4"/>
        <v>23344.991099999999</v>
      </c>
      <c r="S38">
        <f>G38</f>
        <v>-5.5628839996643364E-2</v>
      </c>
      <c r="V38" s="5"/>
    </row>
    <row r="39" spans="1:22">
      <c r="A39" s="71" t="s">
        <v>540</v>
      </c>
      <c r="B39" s="73" t="s">
        <v>55</v>
      </c>
      <c r="C39" s="72">
        <v>39062.436199999996</v>
      </c>
      <c r="D39" s="30"/>
      <c r="E39">
        <f t="shared" si="0"/>
        <v>-2722.0003909481288</v>
      </c>
      <c r="F39">
        <f t="shared" si="1"/>
        <v>-2722</v>
      </c>
      <c r="G39">
        <f t="shared" si="6"/>
        <v>-7.9312000161735341E-4</v>
      </c>
      <c r="J39">
        <f>+G39</f>
        <v>-7.9312000161735341E-4</v>
      </c>
      <c r="O39">
        <f t="shared" ca="1" si="2"/>
        <v>-0.12067024935982293</v>
      </c>
      <c r="P39">
        <f t="shared" ca="1" si="3"/>
        <v>8.8313088900113912E-2</v>
      </c>
      <c r="Q39" s="2">
        <f t="shared" si="4"/>
        <v>24043.936199999996</v>
      </c>
      <c r="R39">
        <f>G39</f>
        <v>-7.9312000161735341E-4</v>
      </c>
      <c r="V39" s="5"/>
    </row>
    <row r="40" spans="1:22">
      <c r="A40" s="71" t="s">
        <v>540</v>
      </c>
      <c r="B40" s="73" t="s">
        <v>49</v>
      </c>
      <c r="C40" s="72">
        <v>39063.415000000001</v>
      </c>
      <c r="D40" s="30"/>
      <c r="E40">
        <f t="shared" si="0"/>
        <v>-2721.5179166352996</v>
      </c>
      <c r="F40">
        <f t="shared" si="1"/>
        <v>-2721.5</v>
      </c>
      <c r="G40">
        <f t="shared" si="6"/>
        <v>-3.6347640001622494E-2</v>
      </c>
      <c r="I40">
        <f>+G40</f>
        <v>-3.6347640001622494E-2</v>
      </c>
      <c r="O40">
        <f t="shared" ca="1" si="2"/>
        <v>-0.12065377414306334</v>
      </c>
      <c r="P40">
        <f t="shared" ca="1" si="3"/>
        <v>8.8316598692364912E-2</v>
      </c>
      <c r="Q40" s="2">
        <f t="shared" si="4"/>
        <v>24044.915000000001</v>
      </c>
      <c r="S40">
        <f>G40</f>
        <v>-3.6347640001622494E-2</v>
      </c>
      <c r="V40" s="5"/>
    </row>
    <row r="41" spans="1:22">
      <c r="A41" s="46" t="s">
        <v>74</v>
      </c>
      <c r="B41" s="47" t="s">
        <v>55</v>
      </c>
      <c r="C41" s="46">
        <v>41628.752399999998</v>
      </c>
      <c r="D41" s="46" t="s">
        <v>73</v>
      </c>
      <c r="E41">
        <f t="shared" si="0"/>
        <v>-1457.0007535432489</v>
      </c>
      <c r="F41">
        <f t="shared" si="1"/>
        <v>-1457</v>
      </c>
      <c r="G41">
        <f t="shared" si="6"/>
        <v>-1.5287200003513135E-3</v>
      </c>
      <c r="J41">
        <f t="shared" ref="J41:J54" si="7">+G41</f>
        <v>-1.5287200003513135E-3</v>
      </c>
      <c r="O41">
        <f t="shared" ca="1" si="2"/>
        <v>-7.8987950958048309E-2</v>
      </c>
      <c r="P41">
        <f t="shared" ca="1" si="3"/>
        <v>9.7192863295180038E-2</v>
      </c>
      <c r="Q41" s="2">
        <f t="shared" si="4"/>
        <v>26610.252399999998</v>
      </c>
      <c r="R41">
        <f>G41</f>
        <v>-1.5287200003513135E-3</v>
      </c>
      <c r="V41" s="5"/>
    </row>
    <row r="42" spans="1:22">
      <c r="A42" s="46" t="s">
        <v>69</v>
      </c>
      <c r="B42" s="47" t="s">
        <v>55</v>
      </c>
      <c r="C42" s="46">
        <v>41673.385000000002</v>
      </c>
      <c r="D42" s="46" t="s">
        <v>70</v>
      </c>
      <c r="E42">
        <f t="shared" si="0"/>
        <v>-1435.0002600668633</v>
      </c>
      <c r="F42">
        <f t="shared" si="1"/>
        <v>-1435</v>
      </c>
      <c r="G42">
        <f t="shared" si="6"/>
        <v>-5.275999938021414E-4</v>
      </c>
      <c r="J42">
        <f t="shared" si="7"/>
        <v>-5.275999938021414E-4</v>
      </c>
      <c r="O42">
        <f t="shared" ca="1" si="2"/>
        <v>-7.826304142062615E-2</v>
      </c>
      <c r="P42">
        <f t="shared" ca="1" si="3"/>
        <v>9.7347294154224662E-2</v>
      </c>
      <c r="Q42" s="2">
        <f t="shared" si="4"/>
        <v>26654.885000000002</v>
      </c>
      <c r="R42">
        <f>G42</f>
        <v>-5.275999938021414E-4</v>
      </c>
      <c r="V42" s="5"/>
    </row>
    <row r="43" spans="1:22">
      <c r="A43" s="46" t="s">
        <v>74</v>
      </c>
      <c r="B43" s="47" t="s">
        <v>49</v>
      </c>
      <c r="C43" s="46">
        <v>41680.5</v>
      </c>
      <c r="D43" s="46" t="s">
        <v>73</v>
      </c>
      <c r="E43">
        <f t="shared" si="0"/>
        <v>-1431.4931036143059</v>
      </c>
      <c r="F43">
        <f t="shared" si="1"/>
        <v>-1431.5</v>
      </c>
      <c r="G43">
        <f t="shared" si="6"/>
        <v>1.399076000234345E-2</v>
      </c>
      <c r="J43">
        <f t="shared" si="7"/>
        <v>1.399076000234345E-2</v>
      </c>
      <c r="O43">
        <f t="shared" ca="1" si="2"/>
        <v>-7.814771490330899E-2</v>
      </c>
      <c r="P43">
        <f t="shared" ca="1" si="3"/>
        <v>9.7371862699981757E-2</v>
      </c>
      <c r="Q43" s="2">
        <f t="shared" si="4"/>
        <v>26662</v>
      </c>
      <c r="S43">
        <f>G43</f>
        <v>1.399076000234345E-2</v>
      </c>
      <c r="V43" s="5"/>
    </row>
    <row r="44" spans="1:22">
      <c r="A44" s="46" t="s">
        <v>71</v>
      </c>
      <c r="B44" s="47" t="s">
        <v>49</v>
      </c>
      <c r="C44" s="46">
        <v>42096.385999999999</v>
      </c>
      <c r="D44" s="46" t="s">
        <v>70</v>
      </c>
      <c r="E44">
        <f t="shared" si="0"/>
        <v>-1226.4927847908641</v>
      </c>
      <c r="F44">
        <f t="shared" si="1"/>
        <v>-1226.5</v>
      </c>
      <c r="G44">
        <f t="shared" si="6"/>
        <v>1.4637560001574457E-2</v>
      </c>
      <c r="J44">
        <f t="shared" si="7"/>
        <v>1.4637560001574457E-2</v>
      </c>
      <c r="O44">
        <f t="shared" ca="1" si="2"/>
        <v>-7.1392876031875163E-2</v>
      </c>
      <c r="P44">
        <f t="shared" ca="1" si="3"/>
        <v>9.8810877522897619E-2</v>
      </c>
      <c r="Q44" s="2">
        <f t="shared" si="4"/>
        <v>27077.885999999999</v>
      </c>
      <c r="S44">
        <f>G44</f>
        <v>1.4637560001574457E-2</v>
      </c>
      <c r="V44" s="5"/>
    </row>
    <row r="45" spans="1:22">
      <c r="A45" s="71" t="s">
        <v>191</v>
      </c>
      <c r="B45" s="73" t="s">
        <v>55</v>
      </c>
      <c r="C45" s="72">
        <v>42336.769899999999</v>
      </c>
      <c r="D45" s="30"/>
      <c r="E45">
        <f t="shared" si="0"/>
        <v>-1108.0017171905536</v>
      </c>
      <c r="F45">
        <f t="shared" si="1"/>
        <v>-1108</v>
      </c>
      <c r="G45">
        <f t="shared" si="6"/>
        <v>-3.4836799968616106E-3</v>
      </c>
      <c r="J45">
        <f t="shared" si="7"/>
        <v>-3.4836799968616106E-3</v>
      </c>
      <c r="O45">
        <f t="shared" ca="1" si="2"/>
        <v>-6.7488249659851202E-2</v>
      </c>
      <c r="P45">
        <f t="shared" ca="1" si="3"/>
        <v>9.9642698286387998E-2</v>
      </c>
      <c r="Q45" s="2">
        <f t="shared" si="4"/>
        <v>27318.269899999999</v>
      </c>
      <c r="R45">
        <f>G45</f>
        <v>-3.4836799968616106E-3</v>
      </c>
      <c r="V45" s="5"/>
    </row>
    <row r="46" spans="1:22">
      <c r="A46" s="71" t="s">
        <v>191</v>
      </c>
      <c r="B46" s="73" t="s">
        <v>49</v>
      </c>
      <c r="C46" s="72">
        <v>42337.811199999996</v>
      </c>
      <c r="D46" s="30"/>
      <c r="E46">
        <f t="shared" si="0"/>
        <v>-1107.4884351084679</v>
      </c>
      <c r="F46">
        <f t="shared" si="1"/>
        <v>-1107.5</v>
      </c>
      <c r="G46">
        <f t="shared" si="6"/>
        <v>2.3461799995857291E-2</v>
      </c>
      <c r="J46">
        <f t="shared" si="7"/>
        <v>2.3461799995857291E-2</v>
      </c>
      <c r="O46">
        <f t="shared" ca="1" si="2"/>
        <v>-6.7471774443091617E-2</v>
      </c>
      <c r="P46">
        <f t="shared" ca="1" si="3"/>
        <v>9.9646208078639012E-2</v>
      </c>
      <c r="Q46" s="2">
        <f t="shared" si="4"/>
        <v>27319.311199999996</v>
      </c>
      <c r="S46">
        <f>G46</f>
        <v>2.3461799995857291E-2</v>
      </c>
      <c r="V46" s="5"/>
    </row>
    <row r="47" spans="1:22">
      <c r="A47" s="46" t="s">
        <v>72</v>
      </c>
      <c r="B47" s="47" t="s">
        <v>55</v>
      </c>
      <c r="C47" s="46">
        <v>42377.3459</v>
      </c>
      <c r="D47" s="46" t="s">
        <v>73</v>
      </c>
      <c r="E47">
        <f t="shared" si="0"/>
        <v>-1088.0008204626517</v>
      </c>
      <c r="F47">
        <f t="shared" si="1"/>
        <v>-1088</v>
      </c>
      <c r="G47">
        <f t="shared" si="6"/>
        <v>-1.6644799979985692E-3</v>
      </c>
      <c r="J47">
        <f t="shared" si="7"/>
        <v>-1.6644799979985692E-3</v>
      </c>
      <c r="O47">
        <f t="shared" ca="1" si="2"/>
        <v>-6.6829240989467423E-2</v>
      </c>
      <c r="P47">
        <f t="shared" ca="1" si="3"/>
        <v>9.9783089976428568E-2</v>
      </c>
      <c r="Q47" s="2">
        <f t="shared" si="4"/>
        <v>27358.8459</v>
      </c>
      <c r="R47">
        <f>G47</f>
        <v>-1.6644799979985692E-3</v>
      </c>
      <c r="V47" s="5"/>
    </row>
    <row r="48" spans="1:22">
      <c r="A48" s="46" t="s">
        <v>72</v>
      </c>
      <c r="B48" s="47" t="s">
        <v>49</v>
      </c>
      <c r="C48" s="46">
        <v>42384.472199999997</v>
      </c>
      <c r="D48" s="46" t="s">
        <v>73</v>
      </c>
      <c r="E48">
        <f t="shared" si="0"/>
        <v>-1084.4880939654129</v>
      </c>
      <c r="F48">
        <f t="shared" si="1"/>
        <v>-1084.5</v>
      </c>
      <c r="G48">
        <f t="shared" si="6"/>
        <v>2.4153879996447358E-2</v>
      </c>
      <c r="J48">
        <f t="shared" si="7"/>
        <v>2.4153879996447358E-2</v>
      </c>
      <c r="O48">
        <f t="shared" ca="1" si="2"/>
        <v>-6.6713914472150262E-2</v>
      </c>
      <c r="P48">
        <f t="shared" ca="1" si="3"/>
        <v>9.9807658522185677E-2</v>
      </c>
      <c r="Q48" s="2">
        <f t="shared" si="4"/>
        <v>27365.972199999997</v>
      </c>
      <c r="S48">
        <f>G48</f>
        <v>2.4153879996447358E-2</v>
      </c>
      <c r="V48" s="5"/>
    </row>
    <row r="49" spans="1:34">
      <c r="A49" s="46" t="s">
        <v>72</v>
      </c>
      <c r="B49" s="47" t="s">
        <v>49</v>
      </c>
      <c r="C49" s="46">
        <v>42386.5</v>
      </c>
      <c r="D49" s="46" t="s">
        <v>73</v>
      </c>
      <c r="E49">
        <f t="shared" si="0"/>
        <v>-1083.4885420533242</v>
      </c>
      <c r="F49">
        <f t="shared" si="1"/>
        <v>-1083.5</v>
      </c>
      <c r="G49">
        <f t="shared" si="6"/>
        <v>2.3244839998369571E-2</v>
      </c>
      <c r="J49">
        <f t="shared" si="7"/>
        <v>2.3244839998369571E-2</v>
      </c>
      <c r="O49">
        <f t="shared" ca="1" si="2"/>
        <v>-6.668096403863108E-2</v>
      </c>
      <c r="P49">
        <f t="shared" ca="1" si="3"/>
        <v>9.9814678106687704E-2</v>
      </c>
      <c r="Q49" s="2">
        <f t="shared" si="4"/>
        <v>27368</v>
      </c>
      <c r="S49">
        <f>G49</f>
        <v>2.3244839998369571E-2</v>
      </c>
      <c r="V49" s="5"/>
    </row>
    <row r="50" spans="1:34">
      <c r="A50" s="46" t="s">
        <v>72</v>
      </c>
      <c r="B50" s="47" t="s">
        <v>49</v>
      </c>
      <c r="C50" s="46">
        <v>42386.504000000001</v>
      </c>
      <c r="D50" s="46" t="s">
        <v>73</v>
      </c>
      <c r="E50">
        <f t="shared" si="0"/>
        <v>-1083.4865703560911</v>
      </c>
      <c r="F50">
        <f t="shared" si="1"/>
        <v>-1083.5</v>
      </c>
      <c r="G50">
        <f t="shared" si="6"/>
        <v>2.7244839999184478E-2</v>
      </c>
      <c r="J50">
        <f t="shared" si="7"/>
        <v>2.7244839999184478E-2</v>
      </c>
      <c r="O50">
        <f t="shared" ca="1" si="2"/>
        <v>-6.668096403863108E-2</v>
      </c>
      <c r="P50">
        <f t="shared" ca="1" si="3"/>
        <v>9.9814678106687704E-2</v>
      </c>
      <c r="Q50" s="2">
        <f t="shared" si="4"/>
        <v>27368.004000000001</v>
      </c>
      <c r="S50">
        <f>G50</f>
        <v>2.7244839999184478E-2</v>
      </c>
      <c r="V50" s="5"/>
    </row>
    <row r="51" spans="1:34">
      <c r="A51" s="46" t="s">
        <v>72</v>
      </c>
      <c r="B51" s="47" t="s">
        <v>49</v>
      </c>
      <c r="C51" s="46">
        <v>42668.497100000001</v>
      </c>
      <c r="D51" s="46" t="s">
        <v>73</v>
      </c>
      <c r="E51">
        <f t="shared" si="0"/>
        <v>-944.48531663268886</v>
      </c>
      <c r="F51">
        <f t="shared" si="1"/>
        <v>-944.5</v>
      </c>
      <c r="G51">
        <f t="shared" si="6"/>
        <v>2.9788280000502709E-2</v>
      </c>
      <c r="J51">
        <f t="shared" si="7"/>
        <v>2.9788280000502709E-2</v>
      </c>
      <c r="O51">
        <f t="shared" ca="1" si="2"/>
        <v>-6.2100853779463741E-2</v>
      </c>
      <c r="P51">
        <f t="shared" ca="1" si="3"/>
        <v>0.10079040035246967</v>
      </c>
      <c r="Q51" s="2">
        <f t="shared" si="4"/>
        <v>27649.997100000001</v>
      </c>
      <c r="S51">
        <f>G51</f>
        <v>2.9788280000502709E-2</v>
      </c>
      <c r="V51" s="5"/>
    </row>
    <row r="52" spans="1:34">
      <c r="A52" s="46" t="s">
        <v>72</v>
      </c>
      <c r="B52" s="47" t="s">
        <v>49</v>
      </c>
      <c r="C52" s="46">
        <v>42727.330699999999</v>
      </c>
      <c r="D52" s="46" t="s">
        <v>73</v>
      </c>
      <c r="E52">
        <f t="shared" si="0"/>
        <v>-915.48480505612588</v>
      </c>
      <c r="F52">
        <f t="shared" si="1"/>
        <v>-915.5</v>
      </c>
      <c r="G52">
        <f t="shared" si="6"/>
        <v>3.0826119997072965E-2</v>
      </c>
      <c r="J52">
        <f t="shared" si="7"/>
        <v>3.0826119997072965E-2</v>
      </c>
      <c r="O52">
        <f t="shared" ca="1" si="2"/>
        <v>-6.1145291207407249E-2</v>
      </c>
      <c r="P52">
        <f t="shared" ca="1" si="3"/>
        <v>0.10099396830302849</v>
      </c>
      <c r="Q52" s="2">
        <f t="shared" si="4"/>
        <v>27708.830699999999</v>
      </c>
      <c r="S52">
        <f>G52</f>
        <v>3.0826119997072965E-2</v>
      </c>
      <c r="V52" s="5"/>
    </row>
    <row r="53" spans="1:34">
      <c r="A53" s="46" t="s">
        <v>72</v>
      </c>
      <c r="B53" s="47" t="s">
        <v>55</v>
      </c>
      <c r="C53" s="46">
        <v>42728.311300000001</v>
      </c>
      <c r="D53" s="46" t="s">
        <v>73</v>
      </c>
      <c r="E53">
        <f t="shared" ref="E53:E84" si="8">+(C53-C$7)/C$8</f>
        <v>-915.0014434795429</v>
      </c>
      <c r="F53">
        <f t="shared" ref="F53:F84" si="9">ROUND(2*E53,0)/2</f>
        <v>-915</v>
      </c>
      <c r="G53">
        <f t="shared" si="6"/>
        <v>-2.9283999974722974E-3</v>
      </c>
      <c r="J53">
        <f t="shared" si="7"/>
        <v>-2.9283999974722974E-3</v>
      </c>
      <c r="O53">
        <f t="shared" ref="O53:O84" ca="1" si="10">+C$11+C$12*$F53</f>
        <v>-6.112881599064765E-2</v>
      </c>
      <c r="P53">
        <f t="shared" ref="P53:P84" ca="1" si="11">+D$11+D$12*$F53</f>
        <v>0.10099747809527951</v>
      </c>
      <c r="Q53" s="2">
        <f t="shared" ref="Q53:Q84" si="12">+C53-15018.5</f>
        <v>27709.811300000001</v>
      </c>
      <c r="R53">
        <f>G53</f>
        <v>-2.9283999974722974E-3</v>
      </c>
      <c r="V53" s="5"/>
    </row>
    <row r="54" spans="1:34">
      <c r="A54" s="71" t="s">
        <v>220</v>
      </c>
      <c r="B54" s="73" t="s">
        <v>55</v>
      </c>
      <c r="C54" s="72">
        <v>44519.663699999997</v>
      </c>
      <c r="D54" s="30"/>
      <c r="E54">
        <f t="shared" si="8"/>
        <v>-32.000301038734165</v>
      </c>
      <c r="F54">
        <f t="shared" si="9"/>
        <v>-32</v>
      </c>
      <c r="G54">
        <f t="shared" si="6"/>
        <v>-6.1072000244166702E-4</v>
      </c>
      <c r="J54">
        <f t="shared" si="7"/>
        <v>-6.1072000244166702E-4</v>
      </c>
      <c r="O54">
        <f t="shared" ca="1" si="10"/>
        <v>-3.2033583193203395E-2</v>
      </c>
      <c r="P54">
        <f t="shared" ca="1" si="11"/>
        <v>0.10719577121057074</v>
      </c>
      <c r="Q54" s="2">
        <f t="shared" si="12"/>
        <v>29501.163699999997</v>
      </c>
      <c r="R54">
        <f>G54</f>
        <v>-6.1072000244166702E-4</v>
      </c>
      <c r="V54" s="5"/>
    </row>
    <row r="55" spans="1:34">
      <c r="A55" t="s">
        <v>12</v>
      </c>
      <c r="C55" s="30">
        <v>44584.582999999999</v>
      </c>
      <c r="D55" s="30" t="s">
        <v>14</v>
      </c>
      <c r="E55">
        <f t="shared" si="8"/>
        <v>0</v>
      </c>
      <c r="F55">
        <f t="shared" si="9"/>
        <v>0</v>
      </c>
      <c r="G55">
        <f t="shared" si="6"/>
        <v>0</v>
      </c>
      <c r="I55">
        <f>+G55</f>
        <v>0</v>
      </c>
      <c r="O55">
        <f t="shared" ca="1" si="10"/>
        <v>-3.0979169320589334E-2</v>
      </c>
      <c r="P55">
        <f t="shared" ca="1" si="11"/>
        <v>0.10742039791463565</v>
      </c>
      <c r="Q55" s="2">
        <f t="shared" si="12"/>
        <v>29566.082999999999</v>
      </c>
      <c r="V55" s="5"/>
    </row>
    <row r="56" spans="1:34">
      <c r="A56" s="71" t="s">
        <v>220</v>
      </c>
      <c r="B56" s="73" t="s">
        <v>55</v>
      </c>
      <c r="C56" s="72">
        <v>44584.586000000003</v>
      </c>
      <c r="D56" s="30"/>
      <c r="E56">
        <f t="shared" si="8"/>
        <v>1.478772926574606E-3</v>
      </c>
      <c r="F56">
        <f t="shared" si="9"/>
        <v>0</v>
      </c>
      <c r="G56">
        <f t="shared" si="6"/>
        <v>3.0000000042491592E-3</v>
      </c>
      <c r="I56">
        <f>+G56</f>
        <v>3.0000000042491592E-3</v>
      </c>
      <c r="O56">
        <f t="shared" ca="1" si="10"/>
        <v>-3.0979169320589334E-2</v>
      </c>
      <c r="P56">
        <f t="shared" ca="1" si="11"/>
        <v>0.10742039791463565</v>
      </c>
      <c r="Q56" s="2">
        <f t="shared" si="12"/>
        <v>29566.086000000003</v>
      </c>
      <c r="R56">
        <f>G56</f>
        <v>3.0000000042491592E-3</v>
      </c>
      <c r="V56" s="5"/>
    </row>
    <row r="57" spans="1:34">
      <c r="A57" t="s">
        <v>22</v>
      </c>
      <c r="B57" s="10" t="s">
        <v>49</v>
      </c>
      <c r="C57" s="30">
        <v>44634.351999999999</v>
      </c>
      <c r="D57" s="30"/>
      <c r="E57">
        <f t="shared" si="8"/>
        <v>24.532349892816683</v>
      </c>
      <c r="F57">
        <f t="shared" si="9"/>
        <v>24.5</v>
      </c>
      <c r="O57">
        <f t="shared" ca="1" si="10"/>
        <v>-3.0171883699369195E-2</v>
      </c>
      <c r="P57">
        <f t="shared" ca="1" si="11"/>
        <v>0.10759237773493535</v>
      </c>
      <c r="Q57" s="2">
        <f t="shared" si="12"/>
        <v>29615.851999999999</v>
      </c>
      <c r="U57">
        <f>G57</f>
        <v>0</v>
      </c>
      <c r="V57" s="5"/>
      <c r="AD57">
        <v>0</v>
      </c>
      <c r="AF57" t="s">
        <v>21</v>
      </c>
      <c r="AH57" t="s">
        <v>23</v>
      </c>
    </row>
    <row r="58" spans="1:34">
      <c r="A58" t="s">
        <v>25</v>
      </c>
      <c r="B58" s="10" t="s">
        <v>49</v>
      </c>
      <c r="C58" s="30">
        <v>44636.383000000002</v>
      </c>
      <c r="D58" s="30"/>
      <c r="E58">
        <f t="shared" si="8"/>
        <v>25.533479162691027</v>
      </c>
      <c r="F58">
        <f t="shared" si="9"/>
        <v>25.5</v>
      </c>
      <c r="O58">
        <f t="shared" ca="1" si="10"/>
        <v>-3.0138933265850005E-2</v>
      </c>
      <c r="P58">
        <f t="shared" ca="1" si="11"/>
        <v>0.10759939731943738</v>
      </c>
      <c r="Q58" s="2">
        <f t="shared" si="12"/>
        <v>29617.883000000002</v>
      </c>
      <c r="U58">
        <f>G58</f>
        <v>0</v>
      </c>
      <c r="V58" s="5"/>
      <c r="AB58" t="s">
        <v>24</v>
      </c>
      <c r="AD58">
        <v>10</v>
      </c>
      <c r="AF58" t="s">
        <v>21</v>
      </c>
      <c r="AH58" t="s">
        <v>23</v>
      </c>
    </row>
    <row r="59" spans="1:34">
      <c r="A59" t="s">
        <v>25</v>
      </c>
      <c r="B59" s="5"/>
      <c r="C59" s="30">
        <v>44637.328999999998</v>
      </c>
      <c r="D59" s="30"/>
      <c r="E59">
        <f t="shared" si="8"/>
        <v>25.999785558208579</v>
      </c>
      <c r="F59">
        <f t="shared" si="9"/>
        <v>26</v>
      </c>
      <c r="G59">
        <f>+C59-(C$7+F59*C$8)</f>
        <v>-4.3503999768290669E-4</v>
      </c>
      <c r="I59">
        <f>+G59</f>
        <v>-4.3503999768290669E-4</v>
      </c>
      <c r="O59">
        <f t="shared" ca="1" si="10"/>
        <v>-3.012245804909041E-2</v>
      </c>
      <c r="P59">
        <f t="shared" ca="1" si="11"/>
        <v>0.10760290711168839</v>
      </c>
      <c r="Q59" s="2">
        <f t="shared" si="12"/>
        <v>29618.828999999998</v>
      </c>
      <c r="R59">
        <f>G59</f>
        <v>-4.3503999768290669E-4</v>
      </c>
      <c r="V59" s="5"/>
      <c r="AB59" t="s">
        <v>24</v>
      </c>
      <c r="AD59">
        <v>9</v>
      </c>
      <c r="AF59" t="s">
        <v>21</v>
      </c>
      <c r="AH59" t="s">
        <v>23</v>
      </c>
    </row>
    <row r="60" spans="1:34">
      <c r="A60" t="s">
        <v>26</v>
      </c>
      <c r="B60" s="5" t="s">
        <v>49</v>
      </c>
      <c r="C60" s="30">
        <v>44898.091500000002</v>
      </c>
      <c r="D60" s="30"/>
      <c r="E60">
        <f t="shared" si="8"/>
        <v>154.53596046479075</v>
      </c>
      <c r="F60">
        <f t="shared" si="9"/>
        <v>154.5</v>
      </c>
      <c r="O60">
        <f t="shared" ca="1" si="10"/>
        <v>-2.5888327341874569E-2</v>
      </c>
      <c r="P60">
        <f t="shared" ca="1" si="11"/>
        <v>0.10850492372019906</v>
      </c>
      <c r="Q60" s="2">
        <f t="shared" si="12"/>
        <v>29879.591500000002</v>
      </c>
      <c r="U60">
        <f>+C60-(C$7+F60*C$8)</f>
        <v>7.2953320006490685E-2</v>
      </c>
      <c r="V60" s="5"/>
      <c r="AB60" t="s">
        <v>24</v>
      </c>
      <c r="AH60" t="s">
        <v>27</v>
      </c>
    </row>
    <row r="61" spans="1:34">
      <c r="A61" t="s">
        <v>26</v>
      </c>
      <c r="B61" s="5" t="s">
        <v>49</v>
      </c>
      <c r="C61" s="30">
        <v>44902.147299999997</v>
      </c>
      <c r="D61" s="30"/>
      <c r="E61">
        <f t="shared" si="8"/>
        <v>156.53516287382354</v>
      </c>
      <c r="F61">
        <f t="shared" si="9"/>
        <v>156.5</v>
      </c>
      <c r="O61">
        <f t="shared" ca="1" si="10"/>
        <v>-2.582242647483619E-2</v>
      </c>
      <c r="P61">
        <f t="shared" ca="1" si="11"/>
        <v>0.10851896288920311</v>
      </c>
      <c r="Q61" s="2">
        <f t="shared" si="12"/>
        <v>29883.647299999997</v>
      </c>
      <c r="U61">
        <f>+C61-(C$7+F61*C$8)</f>
        <v>7.1335239998006728E-2</v>
      </c>
      <c r="V61" s="5"/>
      <c r="AB61" t="s">
        <v>24</v>
      </c>
      <c r="AH61" t="s">
        <v>27</v>
      </c>
    </row>
    <row r="62" spans="1:34">
      <c r="A62" t="s">
        <v>26</v>
      </c>
      <c r="B62" s="5"/>
      <c r="C62" s="30">
        <v>44915.262499999997</v>
      </c>
      <c r="D62" s="30"/>
      <c r="E62">
        <f t="shared" si="8"/>
        <v>162.99996376020408</v>
      </c>
      <c r="F62">
        <f t="shared" si="9"/>
        <v>163</v>
      </c>
      <c r="G62">
        <f>+C62-(C$7+F62*C$8)</f>
        <v>-7.3520001024007797E-5</v>
      </c>
      <c r="O62">
        <f t="shared" ca="1" si="10"/>
        <v>-2.5608248656961458E-2</v>
      </c>
      <c r="P62">
        <f t="shared" ca="1" si="11"/>
        <v>0.1085645901884663</v>
      </c>
      <c r="Q62" s="2">
        <f t="shared" si="12"/>
        <v>29896.762499999997</v>
      </c>
      <c r="R62">
        <f>G62</f>
        <v>-7.3520001024007797E-5</v>
      </c>
      <c r="V62" s="5"/>
      <c r="AB62" t="s">
        <v>24</v>
      </c>
      <c r="AH62" t="s">
        <v>27</v>
      </c>
    </row>
    <row r="63" spans="1:34">
      <c r="A63" t="s">
        <v>28</v>
      </c>
      <c r="B63" s="5"/>
      <c r="C63" s="30">
        <v>44925.392</v>
      </c>
      <c r="D63" s="30"/>
      <c r="E63">
        <f t="shared" si="8"/>
        <v>167.99304053971244</v>
      </c>
      <c r="F63">
        <f t="shared" si="9"/>
        <v>168</v>
      </c>
      <c r="G63">
        <f>+C63-(C$7+F63*C$8)</f>
        <v>-1.4118719998805318E-2</v>
      </c>
      <c r="I63">
        <f>+G63</f>
        <v>-1.4118719998805318E-2</v>
      </c>
      <c r="O63">
        <f t="shared" ca="1" si="10"/>
        <v>-2.5443496489365509E-2</v>
      </c>
      <c r="P63">
        <f t="shared" ca="1" si="11"/>
        <v>0.10859968811097645</v>
      </c>
      <c r="Q63" s="2">
        <f t="shared" si="12"/>
        <v>29906.892</v>
      </c>
      <c r="R63">
        <f>G63</f>
        <v>-1.4118719998805318E-2</v>
      </c>
      <c r="V63" s="5"/>
      <c r="AB63" t="s">
        <v>24</v>
      </c>
      <c r="AD63">
        <v>11</v>
      </c>
      <c r="AF63" t="s">
        <v>21</v>
      </c>
      <c r="AH63" t="s">
        <v>23</v>
      </c>
    </row>
    <row r="64" spans="1:34">
      <c r="A64" t="s">
        <v>28</v>
      </c>
      <c r="B64" s="5"/>
      <c r="C64" s="30">
        <v>44929.463000000003</v>
      </c>
      <c r="D64" s="30"/>
      <c r="E64">
        <f t="shared" si="8"/>
        <v>169.9997353982337</v>
      </c>
      <c r="F64">
        <f t="shared" si="9"/>
        <v>170</v>
      </c>
      <c r="G64">
        <f>+C64-(C$7+F64*C$8)</f>
        <v>-5.3679999837186188E-4</v>
      </c>
      <c r="I64">
        <f>+G64</f>
        <v>-5.3679999837186188E-4</v>
      </c>
      <c r="O64">
        <f t="shared" ca="1" si="10"/>
        <v>-2.537759562232713E-2</v>
      </c>
      <c r="P64">
        <f t="shared" ca="1" si="11"/>
        <v>0.1086137272799805</v>
      </c>
      <c r="Q64" s="2">
        <f t="shared" si="12"/>
        <v>29910.963000000003</v>
      </c>
      <c r="R64">
        <f>G64</f>
        <v>-5.3679999837186188E-4</v>
      </c>
      <c r="V64" s="5"/>
      <c r="AB64" t="s">
        <v>29</v>
      </c>
      <c r="AD64">
        <v>13</v>
      </c>
      <c r="AF64" t="s">
        <v>21</v>
      </c>
      <c r="AH64" t="s">
        <v>23</v>
      </c>
    </row>
    <row r="65" spans="1:34">
      <c r="A65" t="s">
        <v>31</v>
      </c>
      <c r="B65" s="5"/>
      <c r="C65" s="30">
        <v>45252.288</v>
      </c>
      <c r="D65" s="30"/>
      <c r="E65">
        <f t="shared" si="8"/>
        <v>329.12802517999415</v>
      </c>
      <c r="F65">
        <f t="shared" si="9"/>
        <v>329</v>
      </c>
      <c r="O65">
        <f t="shared" ca="1" si="10"/>
        <v>-2.0138476692776013E-2</v>
      </c>
      <c r="P65">
        <f t="shared" ca="1" si="11"/>
        <v>0.10972984121580304</v>
      </c>
      <c r="Q65" s="2">
        <f t="shared" si="12"/>
        <v>30233.788</v>
      </c>
      <c r="U65">
        <f>+C65-(C$7+F65*C$8)</f>
        <v>0.25972583999828203</v>
      </c>
      <c r="V65" s="5"/>
      <c r="AD65">
        <v>8</v>
      </c>
      <c r="AF65" t="s">
        <v>30</v>
      </c>
      <c r="AH65" t="s">
        <v>23</v>
      </c>
    </row>
    <row r="66" spans="1:34">
      <c r="A66" t="s">
        <v>31</v>
      </c>
      <c r="B66" s="5" t="s">
        <v>49</v>
      </c>
      <c r="C66" s="30">
        <v>45263.296999999999</v>
      </c>
      <c r="D66" s="30"/>
      <c r="E66">
        <f t="shared" si="8"/>
        <v>334.55462888852708</v>
      </c>
      <c r="F66">
        <f t="shared" si="9"/>
        <v>334.5</v>
      </c>
      <c r="O66">
        <f t="shared" ca="1" si="10"/>
        <v>-1.9957249308420473E-2</v>
      </c>
      <c r="P66">
        <f t="shared" ca="1" si="11"/>
        <v>0.1097684489305642</v>
      </c>
      <c r="Q66" s="2">
        <f t="shared" si="12"/>
        <v>30244.796999999999</v>
      </c>
      <c r="U66">
        <f>+C66-(C$7+F66*C$8)</f>
        <v>0.11082611999881919</v>
      </c>
      <c r="V66" s="5"/>
      <c r="AD66">
        <v>9</v>
      </c>
      <c r="AF66" t="s">
        <v>32</v>
      </c>
      <c r="AH66" t="s">
        <v>23</v>
      </c>
    </row>
    <row r="67" spans="1:34">
      <c r="A67" t="s">
        <v>31</v>
      </c>
      <c r="B67" s="5" t="s">
        <v>49</v>
      </c>
      <c r="C67" s="30">
        <v>45263.303</v>
      </c>
      <c r="D67" s="30"/>
      <c r="E67">
        <f t="shared" si="8"/>
        <v>334.55758643437662</v>
      </c>
      <c r="F67">
        <f t="shared" si="9"/>
        <v>334.5</v>
      </c>
      <c r="O67">
        <f t="shared" ca="1" si="10"/>
        <v>-1.9957249308420473E-2</v>
      </c>
      <c r="P67">
        <f t="shared" ca="1" si="11"/>
        <v>0.1097684489305642</v>
      </c>
      <c r="Q67" s="2">
        <f t="shared" si="12"/>
        <v>30244.803</v>
      </c>
      <c r="U67">
        <f>+C67-(C$7+F67*C$8)</f>
        <v>0.11682612000004156</v>
      </c>
      <c r="V67" s="5"/>
      <c r="AD67">
        <v>6</v>
      </c>
      <c r="AF67" t="s">
        <v>33</v>
      </c>
      <c r="AH67" t="s">
        <v>23</v>
      </c>
    </row>
    <row r="68" spans="1:34">
      <c r="A68" t="s">
        <v>31</v>
      </c>
      <c r="B68" s="5" t="s">
        <v>49</v>
      </c>
      <c r="C68" s="30">
        <v>45271.381999999998</v>
      </c>
      <c r="D68" s="30"/>
      <c r="E68">
        <f t="shared" si="8"/>
        <v>338.53992192000049</v>
      </c>
      <c r="F68">
        <f t="shared" si="9"/>
        <v>338.5</v>
      </c>
      <c r="O68">
        <f t="shared" ca="1" si="10"/>
        <v>-1.9825447574343714E-2</v>
      </c>
      <c r="P68">
        <f t="shared" ca="1" si="11"/>
        <v>0.10979652726857231</v>
      </c>
      <c r="Q68" s="2">
        <f t="shared" si="12"/>
        <v>30252.881999999998</v>
      </c>
      <c r="U68">
        <f>+C68-(C$7+F68*C$8)</f>
        <v>8.0989959998987615E-2</v>
      </c>
      <c r="V68" s="5"/>
      <c r="AB68" t="s">
        <v>24</v>
      </c>
      <c r="AD68">
        <v>7</v>
      </c>
      <c r="AF68" t="s">
        <v>21</v>
      </c>
      <c r="AH68" t="s">
        <v>23</v>
      </c>
    </row>
    <row r="69" spans="1:34">
      <c r="A69" t="s">
        <v>34</v>
      </c>
      <c r="B69" s="5" t="s">
        <v>49</v>
      </c>
      <c r="C69" s="30">
        <v>45626.409699999997</v>
      </c>
      <c r="D69" s="30"/>
      <c r="E69">
        <f t="shared" si="8"/>
        <v>513.54170532014678</v>
      </c>
      <c r="F69">
        <f t="shared" si="9"/>
        <v>513.5</v>
      </c>
      <c r="G69">
        <f t="shared" ref="G69:G91" si="13">+C69-(C$7+F69*C$8)</f>
        <v>8.4607959994173143E-2</v>
      </c>
      <c r="J69">
        <f>+G69</f>
        <v>8.4607959994173143E-2</v>
      </c>
      <c r="O69">
        <f t="shared" ca="1" si="10"/>
        <v>-1.4059121708485566E-2</v>
      </c>
      <c r="P69">
        <f t="shared" ca="1" si="11"/>
        <v>0.11102495455642732</v>
      </c>
      <c r="Q69" s="2">
        <f t="shared" si="12"/>
        <v>30607.909699999997</v>
      </c>
      <c r="S69">
        <f>G69</f>
        <v>8.4607959994173143E-2</v>
      </c>
      <c r="V69" s="5"/>
      <c r="AB69" t="s">
        <v>24</v>
      </c>
      <c r="AH69" t="s">
        <v>27</v>
      </c>
    </row>
    <row r="70" spans="1:34">
      <c r="A70" t="s">
        <v>35</v>
      </c>
      <c r="B70" s="5"/>
      <c r="C70" s="30">
        <v>45984.398800000003</v>
      </c>
      <c r="D70" s="30"/>
      <c r="E70">
        <f t="shared" si="8"/>
        <v>690.00323476648191</v>
      </c>
      <c r="F70">
        <f t="shared" si="9"/>
        <v>690</v>
      </c>
      <c r="G70">
        <f t="shared" si="13"/>
        <v>6.5624000053503551E-3</v>
      </c>
      <c r="J70">
        <f>+G70</f>
        <v>6.5624000053503551E-3</v>
      </c>
      <c r="O70">
        <f t="shared" ca="1" si="10"/>
        <v>-8.2433701923486334E-3</v>
      </c>
      <c r="P70">
        <f t="shared" ca="1" si="11"/>
        <v>0.11226391122103535</v>
      </c>
      <c r="Q70" s="2">
        <f t="shared" si="12"/>
        <v>30965.898800000003</v>
      </c>
      <c r="R70">
        <f t="shared" ref="R70:R76" si="14">G70</f>
        <v>6.5624000053503551E-3</v>
      </c>
      <c r="V70" s="5"/>
      <c r="AB70" t="s">
        <v>24</v>
      </c>
      <c r="AH70" t="s">
        <v>27</v>
      </c>
    </row>
    <row r="71" spans="1:34">
      <c r="A71" t="s">
        <v>36</v>
      </c>
      <c r="B71" s="5"/>
      <c r="C71" s="30">
        <v>46118.305</v>
      </c>
      <c r="D71" s="30"/>
      <c r="E71">
        <f t="shared" si="8"/>
        <v>756.00885575981943</v>
      </c>
      <c r="F71">
        <f t="shared" si="9"/>
        <v>756</v>
      </c>
      <c r="G71">
        <f t="shared" si="13"/>
        <v>1.7965760001970921E-2</v>
      </c>
      <c r="I71">
        <f>+G71</f>
        <v>1.7965760001970921E-2</v>
      </c>
      <c r="O71">
        <f t="shared" ca="1" si="10"/>
        <v>-6.0686415800821313E-3</v>
      </c>
      <c r="P71">
        <f t="shared" ca="1" si="11"/>
        <v>0.11272720379816924</v>
      </c>
      <c r="Q71" s="2">
        <f t="shared" si="12"/>
        <v>31099.805</v>
      </c>
      <c r="R71">
        <f t="shared" si="14"/>
        <v>1.7965760001970921E-2</v>
      </c>
      <c r="V71" s="5"/>
      <c r="AB71" t="s">
        <v>24</v>
      </c>
      <c r="AD71">
        <v>7</v>
      </c>
      <c r="AF71" t="s">
        <v>21</v>
      </c>
      <c r="AH71" t="s">
        <v>23</v>
      </c>
    </row>
    <row r="72" spans="1:34">
      <c r="A72" t="s">
        <v>37</v>
      </c>
      <c r="B72" s="5"/>
      <c r="C72" s="30">
        <v>46763.425999999999</v>
      </c>
      <c r="D72" s="30"/>
      <c r="E72">
        <f t="shared" si="8"/>
        <v>1074.0046783643261</v>
      </c>
      <c r="F72">
        <f t="shared" si="9"/>
        <v>1074</v>
      </c>
      <c r="G72">
        <f t="shared" si="13"/>
        <v>9.4910400002845563E-3</v>
      </c>
      <c r="I72">
        <f>+G72</f>
        <v>9.4910400002845563E-3</v>
      </c>
      <c r="O72">
        <f t="shared" ca="1" si="10"/>
        <v>4.4095962790201004E-3</v>
      </c>
      <c r="P72">
        <f t="shared" ca="1" si="11"/>
        <v>0.11495943166981432</v>
      </c>
      <c r="Q72" s="2">
        <f t="shared" si="12"/>
        <v>31744.925999999999</v>
      </c>
      <c r="R72">
        <f t="shared" si="14"/>
        <v>9.4910400002845563E-3</v>
      </c>
      <c r="V72" s="5"/>
      <c r="AB72" t="s">
        <v>24</v>
      </c>
      <c r="AH72" t="s">
        <v>27</v>
      </c>
    </row>
    <row r="73" spans="1:34">
      <c r="A73" t="s">
        <v>37</v>
      </c>
      <c r="B73" s="5"/>
      <c r="C73" s="30">
        <v>46828.345000000001</v>
      </c>
      <c r="D73" s="30"/>
      <c r="E73">
        <f t="shared" si="8"/>
        <v>1106.0048315257679</v>
      </c>
      <c r="F73">
        <f t="shared" si="9"/>
        <v>1106</v>
      </c>
      <c r="G73">
        <f t="shared" si="13"/>
        <v>9.8017600030289032E-3</v>
      </c>
      <c r="I73">
        <f>+G73</f>
        <v>9.8017600030289032E-3</v>
      </c>
      <c r="O73">
        <f t="shared" ca="1" si="10"/>
        <v>5.4640101516341619E-3</v>
      </c>
      <c r="P73">
        <f t="shared" ca="1" si="11"/>
        <v>0.11518405837387924</v>
      </c>
      <c r="Q73" s="2">
        <f t="shared" si="12"/>
        <v>31809.845000000001</v>
      </c>
      <c r="R73">
        <f t="shared" si="14"/>
        <v>9.8017600030289032E-3</v>
      </c>
      <c r="V73" s="5"/>
      <c r="AB73" t="s">
        <v>24</v>
      </c>
      <c r="AH73" t="s">
        <v>27</v>
      </c>
    </row>
    <row r="74" spans="1:34">
      <c r="A74" t="s">
        <v>37</v>
      </c>
      <c r="B74" s="5"/>
      <c r="C74" s="30">
        <v>46830.372000000003</v>
      </c>
      <c r="D74" s="30"/>
      <c r="E74">
        <f t="shared" si="8"/>
        <v>1107.0039890984094</v>
      </c>
      <c r="F74">
        <f t="shared" si="9"/>
        <v>1107</v>
      </c>
      <c r="G74">
        <f t="shared" si="13"/>
        <v>8.0927200033329427E-3</v>
      </c>
      <c r="I74">
        <f>+G74</f>
        <v>8.0927200033329427E-3</v>
      </c>
      <c r="O74">
        <f t="shared" ca="1" si="10"/>
        <v>5.4969605851533515E-3</v>
      </c>
      <c r="P74">
        <f t="shared" ca="1" si="11"/>
        <v>0.11519107795838127</v>
      </c>
      <c r="Q74" s="2">
        <f t="shared" si="12"/>
        <v>31811.872000000003</v>
      </c>
      <c r="R74">
        <f t="shared" si="14"/>
        <v>8.0927200033329427E-3</v>
      </c>
      <c r="V74" s="5"/>
      <c r="AB74" t="s">
        <v>24</v>
      </c>
      <c r="AH74" t="s">
        <v>27</v>
      </c>
    </row>
    <row r="75" spans="1:34">
      <c r="A75" t="s">
        <v>38</v>
      </c>
      <c r="B75" s="5"/>
      <c r="C75" s="30">
        <v>47118.445800000001</v>
      </c>
      <c r="D75" s="30"/>
      <c r="E75">
        <f t="shared" si="8"/>
        <v>1249.0025676624396</v>
      </c>
      <c r="F75">
        <f t="shared" si="9"/>
        <v>1249</v>
      </c>
      <c r="G75">
        <f t="shared" si="13"/>
        <v>5.2090400058659725E-3</v>
      </c>
      <c r="J75">
        <f t="shared" ref="J75:J84" si="15">+G75</f>
        <v>5.2090400058659725E-3</v>
      </c>
      <c r="O75">
        <f t="shared" ca="1" si="10"/>
        <v>1.0175922144878252E-2</v>
      </c>
      <c r="P75">
        <f t="shared" ca="1" si="11"/>
        <v>0.11618785895766932</v>
      </c>
      <c r="Q75" s="2">
        <f t="shared" si="12"/>
        <v>32099.945800000001</v>
      </c>
      <c r="R75">
        <f t="shared" si="14"/>
        <v>5.2090400058659725E-3</v>
      </c>
      <c r="V75" s="5"/>
      <c r="AB75" t="s">
        <v>24</v>
      </c>
      <c r="AH75" t="s">
        <v>27</v>
      </c>
    </row>
    <row r="76" spans="1:34">
      <c r="A76" t="s">
        <v>40</v>
      </c>
      <c r="B76" s="5" t="s">
        <v>55</v>
      </c>
      <c r="C76" s="30">
        <v>47118.453600000001</v>
      </c>
      <c r="D76" s="30"/>
      <c r="E76">
        <f t="shared" si="8"/>
        <v>1249.0064124720429</v>
      </c>
      <c r="F76">
        <f t="shared" si="9"/>
        <v>1249</v>
      </c>
      <c r="G76">
        <f t="shared" si="13"/>
        <v>1.3009040005272254E-2</v>
      </c>
      <c r="J76">
        <f t="shared" si="15"/>
        <v>1.3009040005272254E-2</v>
      </c>
      <c r="O76">
        <f t="shared" ca="1" si="10"/>
        <v>1.0175922144878252E-2</v>
      </c>
      <c r="P76">
        <f t="shared" ca="1" si="11"/>
        <v>0.11618785895766932</v>
      </c>
      <c r="Q76" s="2">
        <f t="shared" si="12"/>
        <v>32099.953600000001</v>
      </c>
      <c r="R76">
        <f t="shared" si="14"/>
        <v>1.3009040005272254E-2</v>
      </c>
      <c r="V76" s="5"/>
      <c r="AB76" t="s">
        <v>24</v>
      </c>
      <c r="AC76" t="s">
        <v>39</v>
      </c>
      <c r="AH76" t="s">
        <v>27</v>
      </c>
    </row>
    <row r="77" spans="1:34">
      <c r="A77" t="s">
        <v>41</v>
      </c>
      <c r="B77" s="5"/>
      <c r="C77" s="30">
        <v>47480.674700000003</v>
      </c>
      <c r="D77" s="30"/>
      <c r="E77">
        <f t="shared" si="8"/>
        <v>1427.5539975905094</v>
      </c>
      <c r="F77">
        <f t="shared" si="9"/>
        <v>1427.5</v>
      </c>
      <c r="G77">
        <f t="shared" si="13"/>
        <v>0.10954540000238921</v>
      </c>
      <c r="J77">
        <f t="shared" si="15"/>
        <v>0.10954540000238921</v>
      </c>
      <c r="O77">
        <f t="shared" ca="1" si="10"/>
        <v>1.6057574528053564E-2</v>
      </c>
      <c r="P77">
        <f t="shared" ca="1" si="11"/>
        <v>0.11744085479128141</v>
      </c>
      <c r="Q77" s="2">
        <f t="shared" si="12"/>
        <v>32462.174700000003</v>
      </c>
      <c r="S77">
        <f>G77</f>
        <v>0.10954540000238921</v>
      </c>
      <c r="V77" s="5"/>
      <c r="AB77" t="s">
        <v>24</v>
      </c>
      <c r="AH77" t="s">
        <v>27</v>
      </c>
    </row>
    <row r="78" spans="1:34">
      <c r="A78" s="42" t="s">
        <v>41</v>
      </c>
      <c r="B78" s="43" t="s">
        <v>49</v>
      </c>
      <c r="C78" s="44">
        <v>47480.674740000002</v>
      </c>
      <c r="D78" s="44">
        <v>-2.4000000000000001E-4</v>
      </c>
      <c r="E78">
        <f t="shared" si="8"/>
        <v>1427.5540173074812</v>
      </c>
      <c r="F78">
        <f t="shared" si="9"/>
        <v>1427.5</v>
      </c>
      <c r="G78">
        <f t="shared" si="13"/>
        <v>0.10958540000137873</v>
      </c>
      <c r="J78">
        <f t="shared" si="15"/>
        <v>0.10958540000137873</v>
      </c>
      <c r="O78">
        <f t="shared" ca="1" si="10"/>
        <v>1.6057574528053564E-2</v>
      </c>
      <c r="P78">
        <f t="shared" ca="1" si="11"/>
        <v>0.11744085479128141</v>
      </c>
      <c r="Q78" s="2">
        <f t="shared" si="12"/>
        <v>32462.174740000002</v>
      </c>
      <c r="S78">
        <f>G78</f>
        <v>0.10958540000137873</v>
      </c>
      <c r="V78" s="5"/>
    </row>
    <row r="79" spans="1:34">
      <c r="A79" s="71" t="s">
        <v>293</v>
      </c>
      <c r="B79" s="73" t="s">
        <v>55</v>
      </c>
      <c r="C79" s="72">
        <v>47495.799800000001</v>
      </c>
      <c r="D79" s="30"/>
      <c r="E79">
        <f t="shared" si="8"/>
        <v>1435.0095270438594</v>
      </c>
      <c r="F79">
        <f t="shared" si="9"/>
        <v>1435</v>
      </c>
      <c r="G79">
        <f t="shared" si="13"/>
        <v>1.9327599999087397E-2</v>
      </c>
      <c r="J79">
        <f t="shared" si="15"/>
        <v>1.9327599999087397E-2</v>
      </c>
      <c r="O79">
        <f t="shared" ca="1" si="10"/>
        <v>1.6304702779447483E-2</v>
      </c>
      <c r="P79">
        <f t="shared" ca="1" si="11"/>
        <v>0.11749350167504663</v>
      </c>
      <c r="Q79" s="2">
        <f t="shared" si="12"/>
        <v>32477.299800000001</v>
      </c>
      <c r="R79">
        <f>G79</f>
        <v>1.9327599999087397E-2</v>
      </c>
      <c r="V79" s="5"/>
    </row>
    <row r="80" spans="1:34">
      <c r="A80" t="s">
        <v>41</v>
      </c>
      <c r="B80" s="5"/>
      <c r="C80" s="30">
        <v>47495.799899999998</v>
      </c>
      <c r="D80" s="30"/>
      <c r="E80">
        <f t="shared" si="8"/>
        <v>1435.009576336289</v>
      </c>
      <c r="F80">
        <f t="shared" si="9"/>
        <v>1435</v>
      </c>
      <c r="G80">
        <f t="shared" si="13"/>
        <v>1.9427599996561185E-2</v>
      </c>
      <c r="J80">
        <f t="shared" si="15"/>
        <v>1.9427599996561185E-2</v>
      </c>
      <c r="O80">
        <f t="shared" ca="1" si="10"/>
        <v>1.6304702779447483E-2</v>
      </c>
      <c r="P80">
        <f t="shared" ca="1" si="11"/>
        <v>0.11749350167504663</v>
      </c>
      <c r="Q80" s="2">
        <f t="shared" si="12"/>
        <v>32477.299899999998</v>
      </c>
      <c r="R80">
        <f>G80</f>
        <v>1.9427599996561185E-2</v>
      </c>
      <c r="V80" s="5"/>
      <c r="AB80" t="s">
        <v>24</v>
      </c>
      <c r="AH80" t="s">
        <v>27</v>
      </c>
    </row>
    <row r="81" spans="1:34">
      <c r="A81" t="s">
        <v>40</v>
      </c>
      <c r="B81" s="5" t="s">
        <v>49</v>
      </c>
      <c r="C81" s="30">
        <v>47529.365599999997</v>
      </c>
      <c r="D81" s="30"/>
      <c r="E81">
        <f t="shared" si="8"/>
        <v>1451.5549257866958</v>
      </c>
      <c r="F81">
        <f t="shared" si="9"/>
        <v>1451.5</v>
      </c>
      <c r="G81">
        <f t="shared" si="13"/>
        <v>0.11142843999550678</v>
      </c>
      <c r="J81">
        <f t="shared" si="15"/>
        <v>0.11142843999550678</v>
      </c>
      <c r="O81">
        <f t="shared" ca="1" si="10"/>
        <v>1.6848384932514109E-2</v>
      </c>
      <c r="P81">
        <f t="shared" ca="1" si="11"/>
        <v>0.1176093248193301</v>
      </c>
      <c r="Q81" s="2">
        <f t="shared" si="12"/>
        <v>32510.865599999997</v>
      </c>
      <c r="S81">
        <f>G81</f>
        <v>0.11142843999550678</v>
      </c>
      <c r="V81" s="5"/>
      <c r="AB81" t="s">
        <v>24</v>
      </c>
      <c r="AC81" t="s">
        <v>39</v>
      </c>
      <c r="AH81" t="s">
        <v>27</v>
      </c>
    </row>
    <row r="82" spans="1:34">
      <c r="A82" t="s">
        <v>40</v>
      </c>
      <c r="B82" s="5" t="s">
        <v>49</v>
      </c>
      <c r="C82" s="30">
        <v>47529.366600000001</v>
      </c>
      <c r="D82" s="30"/>
      <c r="E82">
        <f t="shared" si="8"/>
        <v>1451.5554187110058</v>
      </c>
      <c r="F82">
        <f t="shared" si="9"/>
        <v>1451.5</v>
      </c>
      <c r="G82">
        <f t="shared" si="13"/>
        <v>0.11242843999934848</v>
      </c>
      <c r="J82">
        <f t="shared" si="15"/>
        <v>0.11242843999934848</v>
      </c>
      <c r="O82">
        <f t="shared" ca="1" si="10"/>
        <v>1.6848384932514109E-2</v>
      </c>
      <c r="P82">
        <f t="shared" ca="1" si="11"/>
        <v>0.1176093248193301</v>
      </c>
      <c r="Q82" s="2">
        <f t="shared" si="12"/>
        <v>32510.866600000001</v>
      </c>
      <c r="S82">
        <f>G82</f>
        <v>0.11242843999934848</v>
      </c>
      <c r="V82" s="5"/>
      <c r="AB82" t="s">
        <v>24</v>
      </c>
      <c r="AC82" t="s">
        <v>23</v>
      </c>
      <c r="AH82" t="s">
        <v>27</v>
      </c>
    </row>
    <row r="83" spans="1:34">
      <c r="A83" t="s">
        <v>40</v>
      </c>
      <c r="B83" s="5"/>
      <c r="C83" s="30">
        <v>47530.286</v>
      </c>
      <c r="D83" s="30"/>
      <c r="E83">
        <f t="shared" si="8"/>
        <v>1452.0086133199277</v>
      </c>
      <c r="F83">
        <f t="shared" si="9"/>
        <v>1452</v>
      </c>
      <c r="G83">
        <f t="shared" si="13"/>
        <v>1.747392000106629E-2</v>
      </c>
      <c r="J83">
        <f t="shared" si="15"/>
        <v>1.747392000106629E-2</v>
      </c>
      <c r="O83">
        <f t="shared" ca="1" si="10"/>
        <v>1.6864860149273707E-2</v>
      </c>
      <c r="P83">
        <f t="shared" ca="1" si="11"/>
        <v>0.11761283461158112</v>
      </c>
      <c r="Q83" s="2">
        <f t="shared" si="12"/>
        <v>32511.786</v>
      </c>
      <c r="R83">
        <f>G83</f>
        <v>1.747392000106629E-2</v>
      </c>
      <c r="V83" s="5"/>
      <c r="AB83" t="s">
        <v>24</v>
      </c>
      <c r="AC83" t="s">
        <v>23</v>
      </c>
      <c r="AH83" t="s">
        <v>27</v>
      </c>
    </row>
    <row r="84" spans="1:34">
      <c r="A84" t="s">
        <v>40</v>
      </c>
      <c r="B84" s="5"/>
      <c r="C84" s="30">
        <v>47530.286899999999</v>
      </c>
      <c r="D84" s="30"/>
      <c r="E84">
        <f t="shared" si="8"/>
        <v>1452.0090569518045</v>
      </c>
      <c r="F84">
        <f t="shared" si="9"/>
        <v>1452</v>
      </c>
      <c r="G84">
        <f t="shared" si="13"/>
        <v>1.837392000015825E-2</v>
      </c>
      <c r="J84">
        <f t="shared" si="15"/>
        <v>1.837392000015825E-2</v>
      </c>
      <c r="O84">
        <f t="shared" ca="1" si="10"/>
        <v>1.6864860149273707E-2</v>
      </c>
      <c r="P84">
        <f t="shared" ca="1" si="11"/>
        <v>0.11761283461158112</v>
      </c>
      <c r="Q84" s="2">
        <f t="shared" si="12"/>
        <v>32511.786899999999</v>
      </c>
      <c r="R84">
        <f>G84</f>
        <v>1.837392000015825E-2</v>
      </c>
      <c r="V84" s="5"/>
      <c r="AB84" t="s">
        <v>24</v>
      </c>
      <c r="AC84" t="s">
        <v>39</v>
      </c>
      <c r="AH84" t="s">
        <v>27</v>
      </c>
    </row>
    <row r="85" spans="1:34">
      <c r="A85" t="s">
        <v>42</v>
      </c>
      <c r="B85" s="5"/>
      <c r="C85" s="30">
        <v>47530.31</v>
      </c>
      <c r="D85" s="30"/>
      <c r="E85">
        <f t="shared" ref="E85:E116" si="16">+(C85-C$7)/C$8</f>
        <v>1452.0204435033222</v>
      </c>
      <c r="F85">
        <f t="shared" ref="F85:F116" si="17">ROUND(2*E85,0)/2</f>
        <v>1452</v>
      </c>
      <c r="G85">
        <f t="shared" si="13"/>
        <v>4.1473919998679776E-2</v>
      </c>
      <c r="I85">
        <f>+G85</f>
        <v>4.1473919998679776E-2</v>
      </c>
      <c r="O85">
        <f t="shared" ref="O85:O116" ca="1" si="18">+C$11+C$12*$F85</f>
        <v>1.6864860149273707E-2</v>
      </c>
      <c r="P85">
        <f t="shared" ref="P85:P116" ca="1" si="19">+D$11+D$12*$F85</f>
        <v>0.11761283461158112</v>
      </c>
      <c r="Q85" s="2">
        <f t="shared" ref="Q85:Q116" si="20">+C85-15018.5</f>
        <v>32511.809999999998</v>
      </c>
      <c r="R85">
        <f>G85</f>
        <v>4.1473919998679776E-2</v>
      </c>
      <c r="V85" s="5"/>
      <c r="AB85" t="s">
        <v>24</v>
      </c>
      <c r="AD85">
        <v>5</v>
      </c>
      <c r="AF85" t="s">
        <v>21</v>
      </c>
      <c r="AH85" t="s">
        <v>23</v>
      </c>
    </row>
    <row r="86" spans="1:34">
      <c r="A86" t="s">
        <v>43</v>
      </c>
      <c r="B86" s="5" t="s">
        <v>49</v>
      </c>
      <c r="C86" s="30">
        <v>47843.8194</v>
      </c>
      <c r="D86" s="30"/>
      <c r="E86">
        <f t="shared" si="16"/>
        <v>1606.5568475999899</v>
      </c>
      <c r="F86">
        <f t="shared" si="17"/>
        <v>1606.5</v>
      </c>
      <c r="G86">
        <f t="shared" si="13"/>
        <v>0.11532724000426242</v>
      </c>
      <c r="J86">
        <f>+G86</f>
        <v>0.11532724000426242</v>
      </c>
      <c r="O86">
        <f t="shared" ca="1" si="18"/>
        <v>2.1955702127988468E-2</v>
      </c>
      <c r="P86">
        <f t="shared" ca="1" si="19"/>
        <v>0.11869736041714453</v>
      </c>
      <c r="Q86" s="2">
        <f t="shared" si="20"/>
        <v>32825.3194</v>
      </c>
      <c r="S86">
        <f>G86</f>
        <v>0.11532724000426242</v>
      </c>
      <c r="V86" s="5"/>
      <c r="AB86" t="s">
        <v>24</v>
      </c>
      <c r="AH86" t="s">
        <v>27</v>
      </c>
    </row>
    <row r="87" spans="1:34">
      <c r="A87" t="s">
        <v>40</v>
      </c>
      <c r="B87" s="5"/>
      <c r="C87" s="30">
        <v>47897.485800000002</v>
      </c>
      <c r="D87" s="30"/>
      <c r="E87">
        <f t="shared" si="16"/>
        <v>1633.0103206914303</v>
      </c>
      <c r="F87">
        <f t="shared" si="17"/>
        <v>1633</v>
      </c>
      <c r="G87">
        <f t="shared" si="13"/>
        <v>2.0937680004863068E-2</v>
      </c>
      <c r="J87">
        <f>+G87</f>
        <v>2.0937680004863068E-2</v>
      </c>
      <c r="O87">
        <f t="shared" ca="1" si="18"/>
        <v>2.282888861624699E-2</v>
      </c>
      <c r="P87">
        <f t="shared" ca="1" si="19"/>
        <v>0.11888337940644829</v>
      </c>
      <c r="Q87" s="2">
        <f t="shared" si="20"/>
        <v>32878.985800000002</v>
      </c>
      <c r="R87">
        <f>G87</f>
        <v>2.0937680004863068E-2</v>
      </c>
      <c r="V87" s="5"/>
      <c r="AB87" t="s">
        <v>24</v>
      </c>
      <c r="AC87" t="s">
        <v>23</v>
      </c>
      <c r="AH87" t="s">
        <v>27</v>
      </c>
    </row>
    <row r="88" spans="1:34">
      <c r="A88" t="s">
        <v>40</v>
      </c>
      <c r="B88" s="5"/>
      <c r="C88" s="30">
        <v>47897.489200000004</v>
      </c>
      <c r="D88" s="30"/>
      <c r="E88">
        <f t="shared" si="16"/>
        <v>1633.0119966340787</v>
      </c>
      <c r="F88">
        <f t="shared" si="17"/>
        <v>1633</v>
      </c>
      <c r="G88">
        <f t="shared" si="13"/>
        <v>2.4337680006283335E-2</v>
      </c>
      <c r="J88">
        <f>+G88</f>
        <v>2.4337680006283335E-2</v>
      </c>
      <c r="O88">
        <f t="shared" ca="1" si="18"/>
        <v>2.282888861624699E-2</v>
      </c>
      <c r="P88">
        <f t="shared" ca="1" si="19"/>
        <v>0.11888337940644829</v>
      </c>
      <c r="Q88" s="2">
        <f t="shared" si="20"/>
        <v>32878.989200000004</v>
      </c>
      <c r="R88">
        <f>G88</f>
        <v>2.4337680006283335E-2</v>
      </c>
      <c r="V88" s="5"/>
      <c r="AB88" t="s">
        <v>24</v>
      </c>
      <c r="AC88" t="s">
        <v>39</v>
      </c>
      <c r="AH88" t="s">
        <v>27</v>
      </c>
    </row>
    <row r="89" spans="1:34">
      <c r="A89" t="s">
        <v>43</v>
      </c>
      <c r="B89" s="5"/>
      <c r="C89" s="30">
        <v>48195.710899999998</v>
      </c>
      <c r="D89" s="30"/>
      <c r="E89">
        <f t="shared" si="16"/>
        <v>1780.0127217848844</v>
      </c>
      <c r="F89">
        <f t="shared" si="17"/>
        <v>1780</v>
      </c>
      <c r="G89">
        <f t="shared" si="13"/>
        <v>2.580879999732133E-2</v>
      </c>
      <c r="J89">
        <f>+G89</f>
        <v>2.580879999732133E-2</v>
      </c>
      <c r="O89">
        <f t="shared" ca="1" si="18"/>
        <v>2.7672602343567831E-2</v>
      </c>
      <c r="P89">
        <f t="shared" ca="1" si="19"/>
        <v>0.11991525832824648</v>
      </c>
      <c r="Q89" s="2">
        <f t="shared" si="20"/>
        <v>33177.210899999998</v>
      </c>
      <c r="R89">
        <f>G89</f>
        <v>2.580879999732133E-2</v>
      </c>
      <c r="V89" s="5"/>
      <c r="AB89" t="s">
        <v>24</v>
      </c>
      <c r="AH89" t="s">
        <v>27</v>
      </c>
    </row>
    <row r="90" spans="1:34">
      <c r="A90" t="s">
        <v>43</v>
      </c>
      <c r="B90" s="5" t="s">
        <v>49</v>
      </c>
      <c r="C90" s="30">
        <v>48196.816899999998</v>
      </c>
      <c r="D90" s="30"/>
      <c r="E90">
        <f t="shared" si="16"/>
        <v>1780.5578960697092</v>
      </c>
      <c r="F90">
        <f t="shared" si="17"/>
        <v>1780.5</v>
      </c>
      <c r="G90">
        <f t="shared" si="13"/>
        <v>0.11745427999994718</v>
      </c>
      <c r="J90">
        <f>+G90</f>
        <v>0.11745427999994718</v>
      </c>
      <c r="O90">
        <f t="shared" ca="1" si="18"/>
        <v>2.768907756032743E-2</v>
      </c>
      <c r="P90">
        <f t="shared" ca="1" si="19"/>
        <v>0.1199187681204975</v>
      </c>
      <c r="Q90" s="2">
        <f t="shared" si="20"/>
        <v>33178.316899999998</v>
      </c>
      <c r="S90">
        <f>G90</f>
        <v>0.11745427999994718</v>
      </c>
      <c r="V90" s="5"/>
      <c r="AB90" t="s">
        <v>24</v>
      </c>
      <c r="AH90" t="s">
        <v>27</v>
      </c>
    </row>
    <row r="91" spans="1:34">
      <c r="A91" t="s">
        <v>44</v>
      </c>
      <c r="B91" s="5" t="s">
        <v>49</v>
      </c>
      <c r="C91" s="30">
        <v>48233.339</v>
      </c>
      <c r="D91" s="30">
        <v>7.0000000000000001E-3</v>
      </c>
      <c r="E91">
        <f t="shared" si="16"/>
        <v>1798.5605269447617</v>
      </c>
      <c r="F91">
        <f t="shared" si="17"/>
        <v>1798.5</v>
      </c>
      <c r="G91">
        <f t="shared" si="13"/>
        <v>0.12279156000295188</v>
      </c>
      <c r="I91">
        <f>+G91</f>
        <v>0.12279156000295188</v>
      </c>
      <c r="O91">
        <f t="shared" ca="1" si="18"/>
        <v>2.8282185363672836E-2</v>
      </c>
      <c r="P91">
        <f t="shared" ca="1" si="19"/>
        <v>0.12004512064153401</v>
      </c>
      <c r="Q91" s="2">
        <f t="shared" si="20"/>
        <v>33214.839</v>
      </c>
      <c r="S91">
        <f>G91</f>
        <v>0.12279156000295188</v>
      </c>
      <c r="V91" s="5"/>
      <c r="AB91" t="s">
        <v>24</v>
      </c>
      <c r="AD91">
        <v>16</v>
      </c>
      <c r="AF91" t="s">
        <v>21</v>
      </c>
      <c r="AH91" t="s">
        <v>23</v>
      </c>
    </row>
    <row r="92" spans="1:34">
      <c r="A92" t="s">
        <v>46</v>
      </c>
      <c r="B92" s="5" t="s">
        <v>49</v>
      </c>
      <c r="C92" s="30">
        <v>48239.582000000002</v>
      </c>
      <c r="D92" s="30">
        <v>4.0000000000000001E-3</v>
      </c>
      <c r="E92">
        <f t="shared" si="16"/>
        <v>1801.6378534006058</v>
      </c>
      <c r="F92">
        <f t="shared" si="17"/>
        <v>1801.5</v>
      </c>
      <c r="O92">
        <f t="shared" ca="1" si="18"/>
        <v>2.8381036664230405E-2</v>
      </c>
      <c r="P92">
        <f t="shared" ca="1" si="19"/>
        <v>0.12006617939504009</v>
      </c>
      <c r="Q92" s="2">
        <f t="shared" si="20"/>
        <v>33221.082000000002</v>
      </c>
      <c r="U92">
        <f>+C92-(C$7+F92*C$8)</f>
        <v>0.27966444000048796</v>
      </c>
      <c r="V92" s="5"/>
      <c r="AD92">
        <v>16</v>
      </c>
      <c r="AF92" t="s">
        <v>45</v>
      </c>
      <c r="AH92" t="s">
        <v>23</v>
      </c>
    </row>
    <row r="93" spans="1:34">
      <c r="A93" t="s">
        <v>47</v>
      </c>
      <c r="B93" s="5" t="s">
        <v>49</v>
      </c>
      <c r="C93" s="30">
        <v>48588.362099999998</v>
      </c>
      <c r="D93" s="30">
        <v>1E-3</v>
      </c>
      <c r="E93">
        <f t="shared" si="16"/>
        <v>1973.5600428930902</v>
      </c>
      <c r="F93">
        <f t="shared" si="17"/>
        <v>1973.5</v>
      </c>
      <c r="G93">
        <f t="shared" ref="G93:G121" si="21">+C93-(C$7+F93*C$8)</f>
        <v>0.12180955999792786</v>
      </c>
      <c r="J93">
        <f>+G93</f>
        <v>0.12180955999792786</v>
      </c>
      <c r="O93">
        <f t="shared" ca="1" si="18"/>
        <v>3.4048511229530981E-2</v>
      </c>
      <c r="P93">
        <f t="shared" ca="1" si="19"/>
        <v>0.12127354792938901</v>
      </c>
      <c r="Q93" s="2">
        <f t="shared" si="20"/>
        <v>33569.862099999998</v>
      </c>
      <c r="S93">
        <f>G93</f>
        <v>0.12180955999792786</v>
      </c>
      <c r="V93" s="5"/>
      <c r="AB93" t="s">
        <v>24</v>
      </c>
      <c r="AD93">
        <v>24</v>
      </c>
      <c r="AF93" t="s">
        <v>21</v>
      </c>
      <c r="AH93" t="s">
        <v>23</v>
      </c>
    </row>
    <row r="94" spans="1:34">
      <c r="A94" t="s">
        <v>48</v>
      </c>
      <c r="B94" s="5" t="s">
        <v>49</v>
      </c>
      <c r="C94" s="30">
        <v>49239.582000000002</v>
      </c>
      <c r="D94" s="30"/>
      <c r="E94">
        <f t="shared" si="16"/>
        <v>2294.5621615606365</v>
      </c>
      <c r="F94">
        <f t="shared" si="17"/>
        <v>2294.5</v>
      </c>
      <c r="G94">
        <f t="shared" si="21"/>
        <v>0.12610772000334691</v>
      </c>
      <c r="I94">
        <f>+G94</f>
        <v>0.12610772000334691</v>
      </c>
      <c r="O94">
        <f t="shared" ca="1" si="18"/>
        <v>4.4625600389190792E-2</v>
      </c>
      <c r="P94">
        <f t="shared" ca="1" si="19"/>
        <v>0.12352683455454018</v>
      </c>
      <c r="Q94" s="2">
        <f t="shared" si="20"/>
        <v>34221.082000000002</v>
      </c>
      <c r="S94">
        <f>G94</f>
        <v>0.12610772000334691</v>
      </c>
      <c r="V94" s="5"/>
      <c r="AB94" t="s">
        <v>24</v>
      </c>
      <c r="AC94" t="s">
        <v>23</v>
      </c>
      <c r="AH94" t="s">
        <v>27</v>
      </c>
    </row>
    <row r="95" spans="1:34">
      <c r="A95" t="s">
        <v>40</v>
      </c>
      <c r="B95" s="5" t="s">
        <v>49</v>
      </c>
      <c r="C95" s="30">
        <v>50018.608800000002</v>
      </c>
      <c r="D95" s="30"/>
      <c r="E95">
        <f t="shared" si="16"/>
        <v>2678.5634079887591</v>
      </c>
      <c r="F95">
        <f t="shared" si="17"/>
        <v>2678.5</v>
      </c>
      <c r="G95">
        <f t="shared" si="21"/>
        <v>0.12863636000111001</v>
      </c>
      <c r="J95">
        <f t="shared" ref="J95:J100" si="22">+G95</f>
        <v>0.12863636000111001</v>
      </c>
      <c r="O95">
        <f t="shared" ca="1" si="18"/>
        <v>5.7278566860559529E-2</v>
      </c>
      <c r="P95">
        <f t="shared" ca="1" si="19"/>
        <v>0.12622235500331913</v>
      </c>
      <c r="Q95" s="2">
        <f t="shared" si="20"/>
        <v>35000.108800000002</v>
      </c>
      <c r="S95">
        <f>G95</f>
        <v>0.12863636000111001</v>
      </c>
      <c r="V95" s="5"/>
      <c r="AB95" t="s">
        <v>24</v>
      </c>
      <c r="AC95" t="s">
        <v>23</v>
      </c>
      <c r="AH95" t="s">
        <v>27</v>
      </c>
    </row>
    <row r="96" spans="1:34">
      <c r="A96" t="s">
        <v>40</v>
      </c>
      <c r="B96" s="5" t="s">
        <v>49</v>
      </c>
      <c r="C96" s="30">
        <v>50018.611100000002</v>
      </c>
      <c r="D96" s="30"/>
      <c r="E96">
        <f t="shared" si="16"/>
        <v>2678.5645417146679</v>
      </c>
      <c r="F96">
        <f t="shared" si="17"/>
        <v>2678.5</v>
      </c>
      <c r="G96">
        <f t="shared" si="21"/>
        <v>0.13093636000121478</v>
      </c>
      <c r="J96">
        <f t="shared" si="22"/>
        <v>0.13093636000121478</v>
      </c>
      <c r="O96">
        <f t="shared" ca="1" si="18"/>
        <v>5.7278566860559529E-2</v>
      </c>
      <c r="P96">
        <f t="shared" ca="1" si="19"/>
        <v>0.12622235500331913</v>
      </c>
      <c r="Q96" s="2">
        <f t="shared" si="20"/>
        <v>35000.111100000002</v>
      </c>
      <c r="S96">
        <f>G96</f>
        <v>0.13093636000121478</v>
      </c>
      <c r="V96" s="5"/>
      <c r="AB96" t="s">
        <v>24</v>
      </c>
      <c r="AC96" t="s">
        <v>39</v>
      </c>
      <c r="AH96" t="s">
        <v>27</v>
      </c>
    </row>
    <row r="97" spans="1:34">
      <c r="A97" t="s">
        <v>40</v>
      </c>
      <c r="B97" s="5"/>
      <c r="C97" s="30">
        <v>50080.408600000002</v>
      </c>
      <c r="D97" s="30"/>
      <c r="E97">
        <f t="shared" si="16"/>
        <v>2709.0260316481877</v>
      </c>
      <c r="F97">
        <f t="shared" si="17"/>
        <v>2709</v>
      </c>
      <c r="G97">
        <f t="shared" si="21"/>
        <v>5.2810640001553111E-2</v>
      </c>
      <c r="J97">
        <f t="shared" si="22"/>
        <v>5.2810640001553111E-2</v>
      </c>
      <c r="O97">
        <f t="shared" ca="1" si="18"/>
        <v>5.8283555082894803E-2</v>
      </c>
      <c r="P97">
        <f t="shared" ca="1" si="19"/>
        <v>0.12643645233063103</v>
      </c>
      <c r="Q97" s="2">
        <f t="shared" si="20"/>
        <v>35061.908600000002</v>
      </c>
      <c r="R97">
        <f>G97</f>
        <v>5.2810640001553111E-2</v>
      </c>
      <c r="V97" s="5"/>
      <c r="AB97" t="s">
        <v>24</v>
      </c>
      <c r="AC97" t="s">
        <v>23</v>
      </c>
      <c r="AH97" t="s">
        <v>27</v>
      </c>
    </row>
    <row r="98" spans="1:34">
      <c r="A98" t="s">
        <v>40</v>
      </c>
      <c r="B98" s="5"/>
      <c r="C98" s="30">
        <v>50080.411099999998</v>
      </c>
      <c r="D98" s="30"/>
      <c r="E98">
        <f t="shared" si="16"/>
        <v>2709.0272639589557</v>
      </c>
      <c r="F98">
        <f t="shared" si="17"/>
        <v>2709</v>
      </c>
      <c r="G98">
        <f t="shared" si="21"/>
        <v>5.531063999660546E-2</v>
      </c>
      <c r="J98">
        <f t="shared" si="22"/>
        <v>5.531063999660546E-2</v>
      </c>
      <c r="O98">
        <f t="shared" ca="1" si="18"/>
        <v>5.8283555082894803E-2</v>
      </c>
      <c r="P98">
        <f t="shared" ca="1" si="19"/>
        <v>0.12643645233063103</v>
      </c>
      <c r="Q98" s="2">
        <f t="shared" si="20"/>
        <v>35061.911099999998</v>
      </c>
      <c r="R98">
        <f>G98</f>
        <v>5.531063999660546E-2</v>
      </c>
      <c r="V98" s="5"/>
      <c r="AB98" t="s">
        <v>24</v>
      </c>
      <c r="AC98" t="s">
        <v>39</v>
      </c>
    </row>
    <row r="99" spans="1:34">
      <c r="A99" s="40" t="s">
        <v>63</v>
      </c>
      <c r="B99" s="41" t="s">
        <v>55</v>
      </c>
      <c r="C99" s="40">
        <v>51796.695</v>
      </c>
      <c r="D99" s="40">
        <v>3.3000000000000002E-2</v>
      </c>
      <c r="E99">
        <f t="shared" si="16"/>
        <v>3555.025317972656</v>
      </c>
      <c r="F99">
        <f t="shared" si="17"/>
        <v>3555</v>
      </c>
      <c r="G99">
        <f t="shared" si="21"/>
        <v>5.136280000442639E-2</v>
      </c>
      <c r="J99">
        <f t="shared" si="22"/>
        <v>5.136280000442639E-2</v>
      </c>
      <c r="O99">
        <f t="shared" ca="1" si="18"/>
        <v>8.6159621840129055E-2</v>
      </c>
      <c r="P99">
        <f t="shared" ca="1" si="19"/>
        <v>0.13237502081934718</v>
      </c>
      <c r="Q99" s="2">
        <f t="shared" si="20"/>
        <v>36778.195</v>
      </c>
      <c r="R99">
        <f>G99</f>
        <v>5.136280000442639E-2</v>
      </c>
      <c r="V99" s="5"/>
    </row>
    <row r="100" spans="1:34">
      <c r="A100" s="26" t="s">
        <v>63</v>
      </c>
      <c r="B100" s="27" t="s">
        <v>49</v>
      </c>
      <c r="C100" s="28">
        <v>51797.803999999996</v>
      </c>
      <c r="D100" s="28">
        <v>2.1999999999999999E-2</v>
      </c>
      <c r="E100">
        <f t="shared" si="16"/>
        <v>3555.5719710304038</v>
      </c>
      <c r="F100">
        <f t="shared" si="17"/>
        <v>3555.5</v>
      </c>
      <c r="G100">
        <f t="shared" si="21"/>
        <v>0.14600827999674948</v>
      </c>
      <c r="J100">
        <f t="shared" si="22"/>
        <v>0.14600827999674948</v>
      </c>
      <c r="O100">
        <f t="shared" ca="1" si="18"/>
        <v>8.6176097056888654E-2</v>
      </c>
      <c r="P100">
        <f t="shared" ca="1" si="19"/>
        <v>0.13237853061159818</v>
      </c>
      <c r="Q100" s="2">
        <f t="shared" si="20"/>
        <v>36779.303999999996</v>
      </c>
      <c r="S100">
        <f>G100</f>
        <v>0.14600827999674948</v>
      </c>
      <c r="V100" s="5"/>
    </row>
    <row r="101" spans="1:34">
      <c r="A101" t="s">
        <v>54</v>
      </c>
      <c r="B101" s="5" t="s">
        <v>55</v>
      </c>
      <c r="C101" s="30">
        <v>52555.472999999998</v>
      </c>
      <c r="D101" s="30">
        <v>1E-3</v>
      </c>
      <c r="E101">
        <f t="shared" si="16"/>
        <v>3929.045438669707</v>
      </c>
      <c r="F101">
        <f t="shared" si="17"/>
        <v>3929</v>
      </c>
      <c r="G101">
        <f t="shared" si="21"/>
        <v>9.2181840002012905E-2</v>
      </c>
      <c r="K101">
        <f>+G101</f>
        <v>9.2181840002012905E-2</v>
      </c>
      <c r="O101">
        <f t="shared" ca="1" si="18"/>
        <v>9.8483083976305896E-2</v>
      </c>
      <c r="P101">
        <f t="shared" ca="1" si="19"/>
        <v>0.13500034542310585</v>
      </c>
      <c r="Q101" s="2">
        <f t="shared" si="20"/>
        <v>37536.972999999998</v>
      </c>
      <c r="R101">
        <f>G101</f>
        <v>9.2181840002012905E-2</v>
      </c>
      <c r="V101" s="5"/>
    </row>
    <row r="102" spans="1:34">
      <c r="A102" s="40" t="s">
        <v>54</v>
      </c>
      <c r="B102" s="41" t="s">
        <v>55</v>
      </c>
      <c r="C102" s="40">
        <v>52555.472999999998</v>
      </c>
      <c r="D102" s="40">
        <v>1E-3</v>
      </c>
      <c r="E102">
        <f t="shared" si="16"/>
        <v>3929.045438669707</v>
      </c>
      <c r="F102">
        <f t="shared" si="17"/>
        <v>3929</v>
      </c>
      <c r="G102">
        <f t="shared" si="21"/>
        <v>9.2181840002012905E-2</v>
      </c>
      <c r="K102">
        <f>+G102</f>
        <v>9.2181840002012905E-2</v>
      </c>
      <c r="O102">
        <f t="shared" ca="1" si="18"/>
        <v>9.8483083976305896E-2</v>
      </c>
      <c r="P102">
        <f t="shared" ca="1" si="19"/>
        <v>0.13500034542310585</v>
      </c>
      <c r="Q102" s="2">
        <f t="shared" si="20"/>
        <v>37536.972999999998</v>
      </c>
      <c r="R102">
        <f>G102</f>
        <v>9.2181840002012905E-2</v>
      </c>
      <c r="V102" s="5"/>
    </row>
    <row r="103" spans="1:34">
      <c r="A103" t="s">
        <v>56</v>
      </c>
      <c r="B103" s="5" t="s">
        <v>55</v>
      </c>
      <c r="C103" s="30">
        <v>52685.313399999999</v>
      </c>
      <c r="D103" s="30">
        <v>3.5000000000000001E-3</v>
      </c>
      <c r="E103">
        <f t="shared" si="16"/>
        <v>3993.0469280109292</v>
      </c>
      <c r="F103">
        <f t="shared" si="17"/>
        <v>3993</v>
      </c>
      <c r="G103">
        <f t="shared" si="21"/>
        <v>9.5203279997804202E-2</v>
      </c>
      <c r="J103">
        <f>+G103</f>
        <v>9.5203279997804202E-2</v>
      </c>
      <c r="O103">
        <f t="shared" ca="1" si="18"/>
        <v>0.10059191172153403</v>
      </c>
      <c r="P103">
        <f t="shared" ca="1" si="19"/>
        <v>0.1354495988312357</v>
      </c>
      <c r="Q103" s="2">
        <f t="shared" si="20"/>
        <v>37666.813399999999</v>
      </c>
      <c r="R103">
        <f>G103</f>
        <v>9.5203279997804202E-2</v>
      </c>
      <c r="V103" s="5"/>
    </row>
    <row r="104" spans="1:34">
      <c r="A104" t="s">
        <v>56</v>
      </c>
      <c r="B104" s="5" t="s">
        <v>49</v>
      </c>
      <c r="C104" s="30">
        <v>52688.411099999998</v>
      </c>
      <c r="D104" s="30">
        <v>5.0000000000000001E-4</v>
      </c>
      <c r="E104">
        <f t="shared" si="16"/>
        <v>3994.5738596403157</v>
      </c>
      <c r="F104">
        <f t="shared" si="17"/>
        <v>3994.5</v>
      </c>
      <c r="G104">
        <f t="shared" si="21"/>
        <v>0.14983971999754431</v>
      </c>
      <c r="J104">
        <f>+G104</f>
        <v>0.14983971999754431</v>
      </c>
      <c r="O104">
        <f t="shared" ca="1" si="18"/>
        <v>0.1006413373718128</v>
      </c>
      <c r="P104">
        <f t="shared" ca="1" si="19"/>
        <v>0.13546012820798872</v>
      </c>
      <c r="Q104" s="2">
        <f t="shared" si="20"/>
        <v>37669.911099999998</v>
      </c>
      <c r="S104">
        <f>G104</f>
        <v>0.14983971999754431</v>
      </c>
      <c r="V104" s="5"/>
    </row>
    <row r="105" spans="1:34">
      <c r="A105" t="s">
        <v>56</v>
      </c>
      <c r="B105" s="5" t="s">
        <v>55</v>
      </c>
      <c r="C105" s="30">
        <v>52689.370600000002</v>
      </c>
      <c r="D105" s="30">
        <v>4.0000000000000001E-3</v>
      </c>
      <c r="E105">
        <f t="shared" si="16"/>
        <v>3995.0468205139973</v>
      </c>
      <c r="F105">
        <f t="shared" si="17"/>
        <v>3995</v>
      </c>
      <c r="G105">
        <f t="shared" si="21"/>
        <v>9.4985200004884973E-2</v>
      </c>
      <c r="J105">
        <f>+G105</f>
        <v>9.4985200004884973E-2</v>
      </c>
      <c r="O105">
        <f t="shared" ca="1" si="18"/>
        <v>0.1006578125885724</v>
      </c>
      <c r="P105">
        <f t="shared" ca="1" si="19"/>
        <v>0.13546363800023975</v>
      </c>
      <c r="Q105" s="2">
        <f t="shared" si="20"/>
        <v>37670.870600000002</v>
      </c>
      <c r="R105">
        <f>G105</f>
        <v>9.4985200004884973E-2</v>
      </c>
      <c r="V105" s="5"/>
    </row>
    <row r="106" spans="1:34">
      <c r="A106" s="71" t="s">
        <v>386</v>
      </c>
      <c r="B106" s="73" t="s">
        <v>55</v>
      </c>
      <c r="C106" s="72">
        <v>52977.458400000003</v>
      </c>
      <c r="D106" s="30"/>
      <c r="E106">
        <f t="shared" si="16"/>
        <v>4137.052300018343</v>
      </c>
      <c r="F106">
        <f t="shared" si="17"/>
        <v>4137</v>
      </c>
      <c r="G106">
        <f t="shared" si="21"/>
        <v>0.10610152000299422</v>
      </c>
      <c r="J106">
        <f>+G106</f>
        <v>0.10610152000299422</v>
      </c>
      <c r="O106">
        <f t="shared" ca="1" si="18"/>
        <v>0.10533677414829729</v>
      </c>
      <c r="P106">
        <f t="shared" ca="1" si="19"/>
        <v>0.13646041899952779</v>
      </c>
      <c r="Q106" s="2">
        <f t="shared" si="20"/>
        <v>37958.958400000003</v>
      </c>
      <c r="R106">
        <f>G106</f>
        <v>0.10610152000299422</v>
      </c>
      <c r="V106" s="5"/>
    </row>
    <row r="107" spans="1:34">
      <c r="A107" s="71" t="s">
        <v>391</v>
      </c>
      <c r="B107" s="73" t="s">
        <v>55</v>
      </c>
      <c r="C107" s="72">
        <v>53259.445899999999</v>
      </c>
      <c r="D107" s="30"/>
      <c r="E107">
        <f t="shared" si="16"/>
        <v>4276.0507933656181</v>
      </c>
      <c r="F107">
        <f t="shared" si="17"/>
        <v>4276</v>
      </c>
      <c r="G107">
        <f t="shared" si="21"/>
        <v>0.1030449600002612</v>
      </c>
      <c r="J107">
        <f>+G107</f>
        <v>0.1030449600002612</v>
      </c>
      <c r="O107">
        <f t="shared" ca="1" si="18"/>
        <v>0.10991688440746464</v>
      </c>
      <c r="P107">
        <f t="shared" ca="1" si="19"/>
        <v>0.13743614124530978</v>
      </c>
      <c r="Q107" s="2">
        <f t="shared" si="20"/>
        <v>38240.945899999999</v>
      </c>
      <c r="R107">
        <f>G107</f>
        <v>0.1030449600002612</v>
      </c>
      <c r="V107" s="5"/>
    </row>
    <row r="108" spans="1:34">
      <c r="A108" s="21" t="s">
        <v>60</v>
      </c>
      <c r="B108" s="22" t="s">
        <v>49</v>
      </c>
      <c r="C108" s="31">
        <v>53319.332999999999</v>
      </c>
      <c r="D108" s="32">
        <v>2E-3</v>
      </c>
      <c r="E108">
        <f t="shared" si="16"/>
        <v>4305.5706007008284</v>
      </c>
      <c r="F108">
        <f t="shared" si="17"/>
        <v>4305.5</v>
      </c>
      <c r="G108">
        <f t="shared" si="21"/>
        <v>0.14322828000149457</v>
      </c>
      <c r="K108">
        <f>+G108</f>
        <v>0.14322828000149457</v>
      </c>
      <c r="O108">
        <f t="shared" ca="1" si="18"/>
        <v>0.11088892219628071</v>
      </c>
      <c r="P108">
        <f t="shared" ca="1" si="19"/>
        <v>0.13764321898811963</v>
      </c>
      <c r="Q108" s="2">
        <f t="shared" si="20"/>
        <v>38300.832999999999</v>
      </c>
      <c r="S108">
        <f>G108</f>
        <v>0.14322828000149457</v>
      </c>
      <c r="V108" s="5"/>
    </row>
    <row r="109" spans="1:34">
      <c r="A109" s="21" t="s">
        <v>60</v>
      </c>
      <c r="B109" s="22" t="s">
        <v>49</v>
      </c>
      <c r="C109" s="31">
        <v>53335.561000000002</v>
      </c>
      <c r="D109" s="32">
        <v>1E-3</v>
      </c>
      <c r="E109">
        <f t="shared" si="16"/>
        <v>4313.5697763736507</v>
      </c>
      <c r="F109">
        <f t="shared" si="17"/>
        <v>4313.5</v>
      </c>
      <c r="G109">
        <f t="shared" si="21"/>
        <v>0.14155595999909565</v>
      </c>
      <c r="K109">
        <f>+G109</f>
        <v>0.14155595999909565</v>
      </c>
      <c r="O109">
        <f t="shared" ca="1" si="18"/>
        <v>0.11115252566443423</v>
      </c>
      <c r="P109">
        <f t="shared" ca="1" si="19"/>
        <v>0.13769937566413584</v>
      </c>
      <c r="Q109" s="2">
        <f t="shared" si="20"/>
        <v>38317.061000000002</v>
      </c>
      <c r="S109">
        <f>G109</f>
        <v>0.14155595999909565</v>
      </c>
      <c r="V109" s="5"/>
    </row>
    <row r="110" spans="1:34">
      <c r="A110" s="71" t="s">
        <v>386</v>
      </c>
      <c r="B110" s="73" t="s">
        <v>49</v>
      </c>
      <c r="C110" s="72">
        <v>53386.275999999998</v>
      </c>
      <c r="D110" s="30"/>
      <c r="E110">
        <f t="shared" si="16"/>
        <v>4338.5684326619848</v>
      </c>
      <c r="F110">
        <f t="shared" si="17"/>
        <v>4338.5</v>
      </c>
      <c r="G110">
        <f t="shared" si="21"/>
        <v>0.1388299600002938</v>
      </c>
      <c r="J110">
        <f>+G110</f>
        <v>0.1388299600002938</v>
      </c>
      <c r="O110">
        <f t="shared" ca="1" si="18"/>
        <v>0.11197628650241395</v>
      </c>
      <c r="P110">
        <f t="shared" ca="1" si="19"/>
        <v>0.13787486527668655</v>
      </c>
      <c r="Q110" s="2">
        <f t="shared" si="20"/>
        <v>38367.775999999998</v>
      </c>
      <c r="S110">
        <f>G110</f>
        <v>0.1388299600002938</v>
      </c>
      <c r="V110" s="5"/>
    </row>
    <row r="111" spans="1:34">
      <c r="A111" s="71" t="s">
        <v>407</v>
      </c>
      <c r="B111" s="73" t="s">
        <v>55</v>
      </c>
      <c r="C111" s="72">
        <v>53435.951000000001</v>
      </c>
      <c r="D111" s="30"/>
      <c r="E111">
        <f t="shared" si="16"/>
        <v>4363.054447669836</v>
      </c>
      <c r="F111">
        <f t="shared" si="17"/>
        <v>4363</v>
      </c>
      <c r="G111">
        <f t="shared" si="21"/>
        <v>0.11045848000503611</v>
      </c>
      <c r="J111">
        <f>+G111</f>
        <v>0.11045848000503611</v>
      </c>
      <c r="O111">
        <f t="shared" ca="1" si="18"/>
        <v>0.1127835721236341</v>
      </c>
      <c r="P111">
        <f t="shared" ca="1" si="19"/>
        <v>0.13804684509698625</v>
      </c>
      <c r="Q111" s="2">
        <f t="shared" si="20"/>
        <v>38417.451000000001</v>
      </c>
      <c r="R111">
        <f>G111</f>
        <v>0.11045848000503611</v>
      </c>
      <c r="V111" s="5"/>
    </row>
    <row r="112" spans="1:34">
      <c r="A112" s="38" t="s">
        <v>67</v>
      </c>
      <c r="B112" s="39" t="s">
        <v>55</v>
      </c>
      <c r="C112" s="38">
        <v>53683.4594</v>
      </c>
      <c r="D112" s="38">
        <v>1E-4</v>
      </c>
      <c r="E112">
        <f t="shared" si="16"/>
        <v>4485.0573545036314</v>
      </c>
      <c r="F112">
        <f t="shared" si="17"/>
        <v>4485</v>
      </c>
      <c r="G112">
        <f t="shared" si="21"/>
        <v>0.11635560000286205</v>
      </c>
      <c r="J112" s="37">
        <v>0.11635560000286205</v>
      </c>
      <c r="O112">
        <f t="shared" ca="1" si="18"/>
        <v>0.11680352501297522</v>
      </c>
      <c r="P112">
        <f t="shared" ca="1" si="19"/>
        <v>0.13890323440623376</v>
      </c>
      <c r="Q112" s="2">
        <f t="shared" si="20"/>
        <v>38664.9594</v>
      </c>
      <c r="V112" s="5"/>
    </row>
    <row r="113" spans="1:22">
      <c r="A113" s="71" t="s">
        <v>386</v>
      </c>
      <c r="B113" s="73" t="s">
        <v>55</v>
      </c>
      <c r="C113" s="72">
        <v>53815.3269</v>
      </c>
      <c r="D113" s="30"/>
      <c r="E113">
        <f t="shared" si="16"/>
        <v>4550.0580507099239</v>
      </c>
      <c r="F113">
        <f t="shared" si="17"/>
        <v>4550</v>
      </c>
      <c r="G113">
        <f t="shared" si="21"/>
        <v>0.11776800000370713</v>
      </c>
      <c r="J113">
        <f>+G113</f>
        <v>0.11776800000370713</v>
      </c>
      <c r="O113">
        <f t="shared" ca="1" si="18"/>
        <v>0.11894530319172253</v>
      </c>
      <c r="P113">
        <f t="shared" ca="1" si="19"/>
        <v>0.1393595073988656</v>
      </c>
      <c r="Q113" s="2">
        <f t="shared" si="20"/>
        <v>38796.8269</v>
      </c>
      <c r="R113">
        <f>G113</f>
        <v>0.11776800000370713</v>
      </c>
      <c r="V113" s="5"/>
    </row>
    <row r="114" spans="1:22">
      <c r="A114" s="28" t="s">
        <v>64</v>
      </c>
      <c r="B114" s="33" t="s">
        <v>55</v>
      </c>
      <c r="C114" s="34">
        <v>54034.428999999996</v>
      </c>
      <c r="D114" s="48">
        <v>1E-3</v>
      </c>
      <c r="E114">
        <f t="shared" si="16"/>
        <v>4658.0588017688324</v>
      </c>
      <c r="F114">
        <f t="shared" si="17"/>
        <v>4658</v>
      </c>
      <c r="G114">
        <f t="shared" si="21"/>
        <v>0.1192916799991508</v>
      </c>
      <c r="K114">
        <f>+G114</f>
        <v>0.1192916799991508</v>
      </c>
      <c r="O114">
        <f t="shared" ca="1" si="18"/>
        <v>0.12250395001179498</v>
      </c>
      <c r="P114">
        <f t="shared" ca="1" si="19"/>
        <v>0.1401176225250847</v>
      </c>
      <c r="Q114" s="2">
        <f t="shared" si="20"/>
        <v>39015.928999999996</v>
      </c>
      <c r="R114">
        <f>G114</f>
        <v>0.1192916799991508</v>
      </c>
      <c r="V114" s="5"/>
    </row>
    <row r="115" spans="1:22">
      <c r="A115" s="28" t="s">
        <v>64</v>
      </c>
      <c r="B115" s="33" t="s">
        <v>49</v>
      </c>
      <c r="C115" s="34">
        <v>54039.524100000002</v>
      </c>
      <c r="D115" s="48">
        <v>5.0000000000000001E-4</v>
      </c>
      <c r="E115">
        <f t="shared" si="16"/>
        <v>4660.5703004113411</v>
      </c>
      <c r="F115">
        <f t="shared" si="17"/>
        <v>4660.5</v>
      </c>
      <c r="G115">
        <f t="shared" si="21"/>
        <v>0.14261908000480616</v>
      </c>
      <c r="K115">
        <f>+G115</f>
        <v>0.14261908000480616</v>
      </c>
      <c r="O115">
        <f t="shared" ca="1" si="18"/>
        <v>0.12258632609559295</v>
      </c>
      <c r="P115">
        <f t="shared" ca="1" si="19"/>
        <v>0.14013517148633975</v>
      </c>
      <c r="Q115" s="2">
        <f t="shared" si="20"/>
        <v>39021.024100000002</v>
      </c>
      <c r="S115">
        <f>G115</f>
        <v>0.14261908000480616</v>
      </c>
      <c r="V115" s="5"/>
    </row>
    <row r="116" spans="1:22">
      <c r="A116" s="28" t="s">
        <v>65</v>
      </c>
      <c r="B116" s="27" t="s">
        <v>49</v>
      </c>
      <c r="C116" s="28">
        <v>54092.270499999999</v>
      </c>
      <c r="D116" s="28">
        <v>3.5000000000000001E-3</v>
      </c>
      <c r="E116">
        <f t="shared" si="16"/>
        <v>4686.5702831392719</v>
      </c>
      <c r="F116">
        <f t="shared" si="17"/>
        <v>4686.5</v>
      </c>
      <c r="G116">
        <f t="shared" si="21"/>
        <v>0.14258404000429437</v>
      </c>
      <c r="J116">
        <f>+G116</f>
        <v>0.14258404000429437</v>
      </c>
      <c r="O116">
        <f t="shared" ca="1" si="18"/>
        <v>0.12344303736709189</v>
      </c>
      <c r="P116">
        <f t="shared" ca="1" si="19"/>
        <v>0.14031768068339251</v>
      </c>
      <c r="Q116" s="2">
        <f t="shared" si="20"/>
        <v>39073.770499999999</v>
      </c>
      <c r="S116">
        <f>G116</f>
        <v>0.14258404000429437</v>
      </c>
      <c r="V116" s="5"/>
    </row>
    <row r="117" spans="1:22">
      <c r="A117" s="71" t="s">
        <v>434</v>
      </c>
      <c r="B117" s="73" t="s">
        <v>55</v>
      </c>
      <c r="C117" s="72">
        <v>54450.322699999997</v>
      </c>
      <c r="D117" s="30"/>
      <c r="E117">
        <f t="shared" ref="E117:E137" si="23">+(C117-C$7)/C$8</f>
        <v>4863.0629161094485</v>
      </c>
      <c r="F117">
        <f t="shared" ref="F117:F137" si="24">ROUND(2*E117,0)/2</f>
        <v>4863</v>
      </c>
      <c r="G117">
        <f t="shared" si="21"/>
        <v>0.1276384800003143</v>
      </c>
      <c r="J117">
        <f>+G117</f>
        <v>0.1276384800003143</v>
      </c>
      <c r="O117">
        <f t="shared" ref="O117:O137" ca="1" si="25">+C$11+C$12*$F117</f>
        <v>0.12925878888322881</v>
      </c>
      <c r="P117">
        <f t="shared" ref="P117:P137" ca="1" si="26">+D$11+D$12*$F117</f>
        <v>0.14155663734800053</v>
      </c>
      <c r="Q117" s="2">
        <f t="shared" ref="Q117:Q137" si="27">+C117-15018.5</f>
        <v>39431.822699999997</v>
      </c>
      <c r="R117">
        <f>G117</f>
        <v>0.1276384800003143</v>
      </c>
      <c r="V117" s="5"/>
    </row>
    <row r="118" spans="1:22">
      <c r="A118" s="46" t="s">
        <v>75</v>
      </c>
      <c r="B118" s="47" t="s">
        <v>55</v>
      </c>
      <c r="C118" s="46">
        <v>54452.353999999999</v>
      </c>
      <c r="D118" s="46">
        <v>2.0000000000000001E-4</v>
      </c>
      <c r="E118">
        <f t="shared" si="23"/>
        <v>4864.064193256615</v>
      </c>
      <c r="F118">
        <f t="shared" si="24"/>
        <v>4864</v>
      </c>
      <c r="G118">
        <f t="shared" si="21"/>
        <v>0.13022944000113057</v>
      </c>
      <c r="K118">
        <f>+G118</f>
        <v>0.13022944000113057</v>
      </c>
      <c r="O118">
        <f t="shared" ca="1" si="25"/>
        <v>0.12929173931674801</v>
      </c>
      <c r="P118">
        <f t="shared" ca="1" si="26"/>
        <v>0.14156365693250256</v>
      </c>
      <c r="Q118" s="2">
        <f t="shared" si="27"/>
        <v>39433.853999999999</v>
      </c>
      <c r="R118">
        <f>G118</f>
        <v>0.13022944000113057</v>
      </c>
      <c r="V118" s="5"/>
    </row>
    <row r="119" spans="1:22">
      <c r="A119" s="46" t="s">
        <v>75</v>
      </c>
      <c r="B119" s="47" t="s">
        <v>55</v>
      </c>
      <c r="C119" s="46">
        <v>54452.354200000002</v>
      </c>
      <c r="D119" s="46">
        <v>2.9999999999999997E-4</v>
      </c>
      <c r="E119">
        <f t="shared" si="23"/>
        <v>4864.0642918414778</v>
      </c>
      <c r="F119">
        <f t="shared" si="24"/>
        <v>4864</v>
      </c>
      <c r="G119">
        <f t="shared" si="21"/>
        <v>0.1304294400033541</v>
      </c>
      <c r="K119">
        <f>+G119</f>
        <v>0.1304294400033541</v>
      </c>
      <c r="O119">
        <f t="shared" ca="1" si="25"/>
        <v>0.12929173931674801</v>
      </c>
      <c r="P119">
        <f t="shared" ca="1" si="26"/>
        <v>0.14156365693250256</v>
      </c>
      <c r="Q119" s="2">
        <f t="shared" si="27"/>
        <v>39433.854200000002</v>
      </c>
      <c r="R119">
        <f>G119</f>
        <v>0.1304294400033541</v>
      </c>
      <c r="V119" s="5"/>
    </row>
    <row r="120" spans="1:22">
      <c r="A120" s="46" t="s">
        <v>68</v>
      </c>
      <c r="B120" s="47" t="s">
        <v>49</v>
      </c>
      <c r="C120" s="46">
        <v>54493.959799999997</v>
      </c>
      <c r="D120" s="46">
        <v>2.8E-3</v>
      </c>
      <c r="E120">
        <f t="shared" si="23"/>
        <v>4884.5727034370584</v>
      </c>
      <c r="F120">
        <f t="shared" si="24"/>
        <v>4884.5</v>
      </c>
      <c r="G120">
        <f t="shared" si="21"/>
        <v>0.1474941199994646</v>
      </c>
      <c r="K120">
        <f>+G120</f>
        <v>0.1474941199994646</v>
      </c>
      <c r="O120">
        <f t="shared" ca="1" si="25"/>
        <v>0.1299672232038914</v>
      </c>
      <c r="P120">
        <f t="shared" ca="1" si="26"/>
        <v>0.14170755841479415</v>
      </c>
      <c r="Q120" s="2">
        <f t="shared" si="27"/>
        <v>39475.459799999997</v>
      </c>
      <c r="S120">
        <f>G120</f>
        <v>0.1474941199994646</v>
      </c>
      <c r="V120" s="5"/>
    </row>
    <row r="121" spans="1:22">
      <c r="A121" s="71" t="s">
        <v>452</v>
      </c>
      <c r="B121" s="73" t="s">
        <v>49</v>
      </c>
      <c r="C121" s="72">
        <v>55155.3272</v>
      </c>
      <c r="D121" s="30"/>
      <c r="E121">
        <f t="shared" si="23"/>
        <v>5210.576771521658</v>
      </c>
      <c r="F121">
        <f t="shared" si="24"/>
        <v>5210.5</v>
      </c>
      <c r="G121">
        <f t="shared" si="21"/>
        <v>0.15574708000349347</v>
      </c>
      <c r="J121">
        <f>+G121</f>
        <v>0.15574708000349347</v>
      </c>
      <c r="O121">
        <f t="shared" ca="1" si="25"/>
        <v>0.14070906453114715</v>
      </c>
      <c r="P121">
        <f t="shared" ca="1" si="26"/>
        <v>0.14399594296245546</v>
      </c>
      <c r="Q121" s="2">
        <f t="shared" si="27"/>
        <v>40136.8272</v>
      </c>
      <c r="S121">
        <f>G121</f>
        <v>0.15574708000349347</v>
      </c>
      <c r="V121" s="5"/>
    </row>
    <row r="122" spans="1:22">
      <c r="A122" s="57" t="s">
        <v>80</v>
      </c>
      <c r="B122" s="57"/>
      <c r="C122" s="49">
        <v>55498.524799999999</v>
      </c>
      <c r="D122" s="49">
        <v>2.8E-3</v>
      </c>
      <c r="E122">
        <f t="shared" si="23"/>
        <v>5379.747211063841</v>
      </c>
      <c r="F122">
        <f t="shared" si="24"/>
        <v>5379.5</v>
      </c>
      <c r="O122">
        <f t="shared" ca="1" si="25"/>
        <v>0.14627768779589015</v>
      </c>
      <c r="P122">
        <f t="shared" ca="1" si="26"/>
        <v>0.1451822527432983</v>
      </c>
      <c r="Q122" s="2">
        <f t="shared" si="27"/>
        <v>40480.024799999999</v>
      </c>
      <c r="U122">
        <f>+C122-(C$7+F122*C$8)</f>
        <v>0.50151932000153465</v>
      </c>
      <c r="V122" s="5"/>
    </row>
    <row r="123" spans="1:22">
      <c r="A123" s="46" t="s">
        <v>76</v>
      </c>
      <c r="B123" s="47" t="s">
        <v>49</v>
      </c>
      <c r="C123" s="46">
        <v>55514.388959999997</v>
      </c>
      <c r="D123" s="46">
        <v>5.4000000000000001E-4</v>
      </c>
      <c r="E123">
        <f t="shared" si="23"/>
        <v>5387.5670411563797</v>
      </c>
      <c r="F123">
        <f t="shared" si="24"/>
        <v>5387.5</v>
      </c>
      <c r="G123">
        <f t="shared" ref="G123:G135" si="28">+C123-(C$7+F123*C$8)</f>
        <v>0.13600700000097277</v>
      </c>
      <c r="K123">
        <f>+G123</f>
        <v>0.13600700000097277</v>
      </c>
      <c r="O123">
        <f t="shared" ca="1" si="25"/>
        <v>0.14654129126404367</v>
      </c>
      <c r="P123">
        <f t="shared" ca="1" si="26"/>
        <v>0.14523840941931451</v>
      </c>
      <c r="Q123" s="2">
        <f t="shared" si="27"/>
        <v>40495.888959999997</v>
      </c>
      <c r="S123">
        <f>G123</f>
        <v>0.13600700000097277</v>
      </c>
      <c r="V123" s="5"/>
    </row>
    <row r="124" spans="1:22">
      <c r="A124" s="57" t="s">
        <v>80</v>
      </c>
      <c r="B124" s="57"/>
      <c r="C124" s="49">
        <v>55514.395799999998</v>
      </c>
      <c r="D124" s="49">
        <v>1.1000000000000001E-3</v>
      </c>
      <c r="E124">
        <f t="shared" si="23"/>
        <v>5387.5704127586478</v>
      </c>
      <c r="F124">
        <f t="shared" si="24"/>
        <v>5387.5</v>
      </c>
      <c r="G124">
        <f t="shared" si="28"/>
        <v>0.14284700000280282</v>
      </c>
      <c r="J124">
        <f>+G124</f>
        <v>0.14284700000280282</v>
      </c>
      <c r="O124">
        <f t="shared" ca="1" si="25"/>
        <v>0.14654129126404367</v>
      </c>
      <c r="P124">
        <f t="shared" ca="1" si="26"/>
        <v>0.14523840941931451</v>
      </c>
      <c r="Q124" s="2">
        <f t="shared" si="27"/>
        <v>40495.895799999998</v>
      </c>
      <c r="S124">
        <f>G124</f>
        <v>0.14284700000280282</v>
      </c>
      <c r="V124" s="5"/>
    </row>
    <row r="125" spans="1:22">
      <c r="A125" s="46" t="s">
        <v>76</v>
      </c>
      <c r="B125" s="47" t="s">
        <v>55</v>
      </c>
      <c r="C125" s="46">
        <v>55515.417159999997</v>
      </c>
      <c r="D125" s="46">
        <v>6.8000000000000005E-4</v>
      </c>
      <c r="E125">
        <f t="shared" si="23"/>
        <v>5388.0738659300296</v>
      </c>
      <c r="F125">
        <f t="shared" si="24"/>
        <v>5388</v>
      </c>
      <c r="G125">
        <f t="shared" si="28"/>
        <v>0.14985247999720741</v>
      </c>
      <c r="K125">
        <f>+G125</f>
        <v>0.14985247999720741</v>
      </c>
      <c r="O125">
        <f t="shared" ca="1" si="25"/>
        <v>0.14655776648080326</v>
      </c>
      <c r="P125">
        <f t="shared" ca="1" si="26"/>
        <v>0.14524191921156554</v>
      </c>
      <c r="Q125" s="2">
        <f t="shared" si="27"/>
        <v>40496.917159999997</v>
      </c>
      <c r="R125">
        <f>G125</f>
        <v>0.14985247999720741</v>
      </c>
      <c r="V125" s="5"/>
    </row>
    <row r="126" spans="1:22">
      <c r="A126" s="57" t="s">
        <v>80</v>
      </c>
      <c r="B126" s="57"/>
      <c r="C126" s="49">
        <v>55578.3122</v>
      </c>
      <c r="D126" s="49">
        <v>1E-3</v>
      </c>
      <c r="E126">
        <f t="shared" si="23"/>
        <v>5419.0763600087284</v>
      </c>
      <c r="F126">
        <f t="shared" si="24"/>
        <v>5419</v>
      </c>
      <c r="G126">
        <f t="shared" si="28"/>
        <v>0.15491224000288639</v>
      </c>
      <c r="J126">
        <f>+G126</f>
        <v>0.15491224000288639</v>
      </c>
      <c r="O126">
        <f t="shared" ca="1" si="25"/>
        <v>0.14757922991989814</v>
      </c>
      <c r="P126">
        <f t="shared" ca="1" si="26"/>
        <v>0.14545952633112841</v>
      </c>
      <c r="Q126" s="2">
        <f t="shared" si="27"/>
        <v>40559.8122</v>
      </c>
      <c r="S126">
        <f>G126</f>
        <v>0.15491224000288639</v>
      </c>
      <c r="V126" s="5"/>
    </row>
    <row r="127" spans="1:22">
      <c r="A127" s="52" t="s">
        <v>78</v>
      </c>
      <c r="B127" s="53" t="s">
        <v>49</v>
      </c>
      <c r="C127" s="52">
        <v>55930.279499999997</v>
      </c>
      <c r="D127" s="52">
        <v>4.8000000000000001E-4</v>
      </c>
      <c r="E127">
        <f t="shared" si="23"/>
        <v>5592.5695978561807</v>
      </c>
      <c r="F127">
        <f t="shared" si="24"/>
        <v>5592.5</v>
      </c>
      <c r="G127">
        <f t="shared" si="28"/>
        <v>0.14119380000192905</v>
      </c>
      <c r="K127">
        <f t="shared" ref="K127:K145" si="29">+G127</f>
        <v>0.14119380000192905</v>
      </c>
      <c r="O127">
        <f t="shared" ca="1" si="25"/>
        <v>0.15329613013547749</v>
      </c>
      <c r="P127">
        <f t="shared" ca="1" si="26"/>
        <v>0.14667742424223038</v>
      </c>
      <c r="Q127" s="2">
        <f t="shared" si="27"/>
        <v>40911.779499999997</v>
      </c>
      <c r="S127">
        <f>G127</f>
        <v>0.14119380000192905</v>
      </c>
      <c r="V127" s="5"/>
    </row>
    <row r="128" spans="1:22">
      <c r="A128" s="52" t="s">
        <v>78</v>
      </c>
      <c r="B128" s="53" t="s">
        <v>55</v>
      </c>
      <c r="C128" s="52">
        <v>55937.399039999997</v>
      </c>
      <c r="D128" s="52">
        <v>3.3E-4</v>
      </c>
      <c r="E128">
        <f t="shared" si="23"/>
        <v>5596.0789921850983</v>
      </c>
      <c r="F128">
        <f t="shared" si="24"/>
        <v>5596</v>
      </c>
      <c r="G128">
        <f t="shared" si="28"/>
        <v>0.16025215999979991</v>
      </c>
      <c r="K128">
        <f t="shared" si="29"/>
        <v>0.16025215999979991</v>
      </c>
      <c r="O128">
        <f t="shared" ca="1" si="25"/>
        <v>0.15341145665279465</v>
      </c>
      <c r="P128">
        <f t="shared" ca="1" si="26"/>
        <v>0.14670199278798746</v>
      </c>
      <c r="Q128" s="2">
        <f t="shared" si="27"/>
        <v>40918.899039999997</v>
      </c>
      <c r="R128">
        <f>G128</f>
        <v>0.16025215999979991</v>
      </c>
      <c r="V128" s="5"/>
    </row>
    <row r="129" spans="1:22">
      <c r="A129" s="52" t="s">
        <v>78</v>
      </c>
      <c r="B129" s="53" t="s">
        <v>55</v>
      </c>
      <c r="C129" s="52">
        <v>56288.371189999998</v>
      </c>
      <c r="D129" s="52">
        <v>5.5000000000000003E-4</v>
      </c>
      <c r="E129">
        <f t="shared" si="23"/>
        <v>5769.0816964072874</v>
      </c>
      <c r="F129">
        <f t="shared" si="24"/>
        <v>5769</v>
      </c>
      <c r="G129">
        <f t="shared" si="28"/>
        <v>0.16573824000079185</v>
      </c>
      <c r="K129">
        <f t="shared" si="29"/>
        <v>0.16573824000079185</v>
      </c>
      <c r="O129">
        <f t="shared" ca="1" si="25"/>
        <v>0.15911188165161444</v>
      </c>
      <c r="P129">
        <f t="shared" ca="1" si="26"/>
        <v>0.1479163809068384</v>
      </c>
      <c r="Q129" s="2">
        <f t="shared" si="27"/>
        <v>41269.871189999998</v>
      </c>
      <c r="R129">
        <f>G129</f>
        <v>0.16573824000079185</v>
      </c>
      <c r="V129" s="5"/>
    </row>
    <row r="130" spans="1:22">
      <c r="A130" s="52" t="s">
        <v>78</v>
      </c>
      <c r="B130" s="53" t="s">
        <v>49</v>
      </c>
      <c r="C130" s="52">
        <v>56291.391230000001</v>
      </c>
      <c r="D130" s="52">
        <v>4.6000000000000001E-4</v>
      </c>
      <c r="E130">
        <f t="shared" si="23"/>
        <v>5770.5703475349046</v>
      </c>
      <c r="F130">
        <f t="shared" si="24"/>
        <v>5770.5</v>
      </c>
      <c r="G130">
        <f t="shared" si="28"/>
        <v>0.14271468000515597</v>
      </c>
      <c r="K130">
        <f t="shared" si="29"/>
        <v>0.14271468000515597</v>
      </c>
      <c r="O130">
        <f t="shared" ca="1" si="25"/>
        <v>0.15916130730189321</v>
      </c>
      <c r="P130">
        <f t="shared" ca="1" si="26"/>
        <v>0.14792691028359145</v>
      </c>
      <c r="Q130" s="2">
        <f t="shared" si="27"/>
        <v>41272.891230000001</v>
      </c>
      <c r="S130">
        <f>G130</f>
        <v>0.14271468000515597</v>
      </c>
      <c r="V130" s="5"/>
    </row>
    <row r="131" spans="1:22">
      <c r="A131" s="52" t="s">
        <v>78</v>
      </c>
      <c r="B131" s="53" t="s">
        <v>55</v>
      </c>
      <c r="C131" s="52">
        <v>56578.482389999997</v>
      </c>
      <c r="D131" s="52">
        <v>3.2000000000000003E-4</v>
      </c>
      <c r="E131">
        <f t="shared" si="23"/>
        <v>5912.0845589567634</v>
      </c>
      <c r="F131">
        <f t="shared" si="24"/>
        <v>5912</v>
      </c>
      <c r="G131">
        <f t="shared" si="28"/>
        <v>0.17154551999556134</v>
      </c>
      <c r="K131">
        <f t="shared" si="29"/>
        <v>0.17154551999556134</v>
      </c>
      <c r="O131">
        <f t="shared" ca="1" si="25"/>
        <v>0.16382379364485852</v>
      </c>
      <c r="P131">
        <f t="shared" ca="1" si="26"/>
        <v>0.14892018149062849</v>
      </c>
      <c r="Q131" s="2">
        <f t="shared" si="27"/>
        <v>41559.982389999997</v>
      </c>
      <c r="R131">
        <f>G131</f>
        <v>0.17154551999556134</v>
      </c>
      <c r="V131" s="5"/>
    </row>
    <row r="132" spans="1:22">
      <c r="A132" s="52" t="s">
        <v>78</v>
      </c>
      <c r="B132" s="53" t="s">
        <v>49</v>
      </c>
      <c r="C132" s="52">
        <v>56583.52706</v>
      </c>
      <c r="D132" s="52">
        <v>5.6999999999999998E-4</v>
      </c>
      <c r="E132">
        <f t="shared" si="23"/>
        <v>5914.5711994264111</v>
      </c>
      <c r="F132">
        <f t="shared" si="24"/>
        <v>5914.5</v>
      </c>
      <c r="G132">
        <f t="shared" si="28"/>
        <v>0.14444291999825509</v>
      </c>
      <c r="K132">
        <f t="shared" si="29"/>
        <v>0.14444291999825509</v>
      </c>
      <c r="O132">
        <f t="shared" ca="1" si="25"/>
        <v>0.16390616972865649</v>
      </c>
      <c r="P132">
        <f t="shared" ca="1" si="26"/>
        <v>0.14893773045188358</v>
      </c>
      <c r="Q132" s="2">
        <f t="shared" si="27"/>
        <v>41565.02706</v>
      </c>
      <c r="S132">
        <f>G132</f>
        <v>0.14444291999825509</v>
      </c>
      <c r="V132" s="5"/>
    </row>
    <row r="133" spans="1:22">
      <c r="A133" s="54" t="s">
        <v>79</v>
      </c>
      <c r="B133" s="55" t="s">
        <v>55</v>
      </c>
      <c r="C133" s="52">
        <v>56643.404699999999</v>
      </c>
      <c r="D133" s="56">
        <v>4.8999999999999998E-3</v>
      </c>
      <c r="E133">
        <f t="shared" si="23"/>
        <v>5944.0863436976661</v>
      </c>
      <c r="F133">
        <f t="shared" si="24"/>
        <v>5944</v>
      </c>
      <c r="G133">
        <f t="shared" si="28"/>
        <v>0.17516624000563752</v>
      </c>
      <c r="J133">
        <f>+G133</f>
        <v>0.17516624000563752</v>
      </c>
      <c r="O133">
        <f t="shared" ca="1" si="25"/>
        <v>0.16487820751747259</v>
      </c>
      <c r="P133">
        <f t="shared" ca="1" si="26"/>
        <v>0.14914480819469342</v>
      </c>
      <c r="Q133" s="2">
        <f t="shared" si="27"/>
        <v>41624.904699999999</v>
      </c>
      <c r="R133">
        <f>G133</f>
        <v>0.17516624000563752</v>
      </c>
      <c r="V133" s="5"/>
    </row>
    <row r="134" spans="1:22">
      <c r="A134" s="54" t="s">
        <v>79</v>
      </c>
      <c r="B134" s="55" t="s">
        <v>55</v>
      </c>
      <c r="C134" s="52">
        <v>56650.474199999997</v>
      </c>
      <c r="D134" s="56">
        <v>8.3000000000000001E-3</v>
      </c>
      <c r="E134">
        <f t="shared" si="23"/>
        <v>5947.5710720942016</v>
      </c>
      <c r="F134">
        <f t="shared" si="24"/>
        <v>5947.5</v>
      </c>
      <c r="G134">
        <f t="shared" si="28"/>
        <v>0.14418460000160849</v>
      </c>
      <c r="J134">
        <f>+G134</f>
        <v>0.14418460000160849</v>
      </c>
      <c r="O134">
        <f t="shared" ca="1" si="25"/>
        <v>0.16499353403478975</v>
      </c>
      <c r="P134">
        <f t="shared" ca="1" si="26"/>
        <v>0.1491693767404505</v>
      </c>
      <c r="Q134" s="2">
        <f t="shared" si="27"/>
        <v>41631.974199999997</v>
      </c>
      <c r="S134">
        <f>G134</f>
        <v>0.14418460000160849</v>
      </c>
      <c r="V134" s="5"/>
    </row>
    <row r="135" spans="1:22">
      <c r="A135" s="54" t="s">
        <v>79</v>
      </c>
      <c r="B135" s="55" t="s">
        <v>55</v>
      </c>
      <c r="C135" s="52">
        <v>56654.534699999997</v>
      </c>
      <c r="D135" s="56">
        <v>1.2200000000000001E-2</v>
      </c>
      <c r="E135">
        <f t="shared" si="23"/>
        <v>5949.5725912474854</v>
      </c>
      <c r="F135">
        <f t="shared" si="24"/>
        <v>5949.5</v>
      </c>
      <c r="G135">
        <f t="shared" si="28"/>
        <v>0.14726651999808382</v>
      </c>
      <c r="J135">
        <f>+G135</f>
        <v>0.14726651999808382</v>
      </c>
      <c r="O135">
        <f t="shared" ca="1" si="25"/>
        <v>0.16505943490182812</v>
      </c>
      <c r="P135">
        <f t="shared" ca="1" si="26"/>
        <v>0.14918341590945455</v>
      </c>
      <c r="Q135" s="2">
        <f t="shared" si="27"/>
        <v>41636.034699999997</v>
      </c>
      <c r="S135">
        <f>G135</f>
        <v>0.14726651999808382</v>
      </c>
      <c r="V135" s="5"/>
    </row>
    <row r="136" spans="1:22">
      <c r="A136" s="51" t="s">
        <v>81</v>
      </c>
      <c r="B136" s="50"/>
      <c r="C136" s="51">
        <v>56934.498599999999</v>
      </c>
      <c r="D136" s="51">
        <v>1E-4</v>
      </c>
      <c r="E136">
        <f t="shared" si="23"/>
        <v>6087.5736029647705</v>
      </c>
      <c r="F136">
        <f t="shared" si="24"/>
        <v>6087.5</v>
      </c>
      <c r="K136">
        <f t="shared" si="29"/>
        <v>0</v>
      </c>
      <c r="O136">
        <f t="shared" ca="1" si="25"/>
        <v>0.16960659472747627</v>
      </c>
      <c r="P136">
        <f t="shared" ca="1" si="26"/>
        <v>0.15015211857073452</v>
      </c>
      <c r="Q136" s="2">
        <f t="shared" si="27"/>
        <v>41915.998599999999</v>
      </c>
      <c r="U136">
        <f>+C136-(C$7+F136*C$8)</f>
        <v>0.14931900000374299</v>
      </c>
      <c r="V136" s="5"/>
    </row>
    <row r="137" spans="1:22">
      <c r="A137" s="51" t="s">
        <v>81</v>
      </c>
      <c r="B137" s="50"/>
      <c r="C137" s="51">
        <v>57057.267599999999</v>
      </c>
      <c r="D137" s="51">
        <v>2.5999999999999999E-3</v>
      </c>
      <c r="E137">
        <f t="shared" si="23"/>
        <v>6148.0894273532695</v>
      </c>
      <c r="F137">
        <f t="shared" si="24"/>
        <v>6148</v>
      </c>
      <c r="G137">
        <f t="shared" ref="G137:G142" si="30">+C137-(C$7+F137*C$8)</f>
        <v>0.18142208000062965</v>
      </c>
      <c r="J137">
        <f>+G137</f>
        <v>0.18142208000062965</v>
      </c>
      <c r="O137">
        <f t="shared" ca="1" si="25"/>
        <v>0.17160009595538722</v>
      </c>
      <c r="P137">
        <f t="shared" ca="1" si="26"/>
        <v>0.15057680343310725</v>
      </c>
      <c r="Q137" s="2">
        <f t="shared" si="27"/>
        <v>42038.767599999999</v>
      </c>
      <c r="R137">
        <f>G137</f>
        <v>0.18142208000062965</v>
      </c>
      <c r="V137" s="5"/>
    </row>
    <row r="138" spans="1:22">
      <c r="A138" s="74" t="s">
        <v>520</v>
      </c>
      <c r="B138" s="75" t="s">
        <v>55</v>
      </c>
      <c r="C138" s="76">
        <v>57364.578699999998</v>
      </c>
      <c r="D138" s="76">
        <v>1.1599999999999999E-2</v>
      </c>
      <c r="E138">
        <f>+(C138-C$7)/C$8</f>
        <v>6299.5705387106673</v>
      </c>
      <c r="F138">
        <f>ROUND(2*E138,0)/2</f>
        <v>6299.5</v>
      </c>
      <c r="G138">
        <f t="shared" si="30"/>
        <v>0.14310251999995671</v>
      </c>
      <c r="K138">
        <f t="shared" si="29"/>
        <v>0.14310251999995671</v>
      </c>
      <c r="O138">
        <f t="shared" ref="O138:P142" ca="1" si="31">+C$11+C$12*$F138</f>
        <v>0.17659208663354442</v>
      </c>
      <c r="P138">
        <f t="shared" ca="1" si="31"/>
        <v>0.15164027048516457</v>
      </c>
      <c r="Q138" s="2">
        <f>+C138-15018.5</f>
        <v>42346.078699999998</v>
      </c>
      <c r="S138">
        <f>G138</f>
        <v>0.14310251999995671</v>
      </c>
    </row>
    <row r="139" spans="1:22">
      <c r="A139" s="74" t="s">
        <v>520</v>
      </c>
      <c r="B139" s="75" t="s">
        <v>55</v>
      </c>
      <c r="C139" s="76">
        <v>57414.327700000002</v>
      </c>
      <c r="D139" s="76">
        <v>7.9000000000000008E-3</v>
      </c>
      <c r="E139">
        <f>+(C139-C$7)/C$8</f>
        <v>6324.0930301173221</v>
      </c>
      <c r="F139">
        <f>ROUND(2*E139,0)/2</f>
        <v>6324</v>
      </c>
      <c r="G139">
        <f t="shared" si="30"/>
        <v>0.18873104000522289</v>
      </c>
      <c r="K139">
        <f t="shared" si="29"/>
        <v>0.18873104000522289</v>
      </c>
      <c r="O139">
        <f t="shared" ca="1" si="31"/>
        <v>0.17739937225476457</v>
      </c>
      <c r="P139">
        <f t="shared" ca="1" si="31"/>
        <v>0.15181225030546425</v>
      </c>
      <c r="Q139" s="2">
        <f>+C139-15018.5</f>
        <v>42395.827700000002</v>
      </c>
      <c r="R139">
        <f>G139</f>
        <v>0.18873104000522289</v>
      </c>
    </row>
    <row r="140" spans="1:22">
      <c r="A140" s="74" t="s">
        <v>521</v>
      </c>
      <c r="B140" s="75" t="s">
        <v>55</v>
      </c>
      <c r="C140" s="76">
        <v>57639.520900000003</v>
      </c>
      <c r="D140" s="76">
        <v>5.0000000000000001E-4</v>
      </c>
      <c r="E140">
        <f>+(C140-C$7)/C$8</f>
        <v>6435.0962324296661</v>
      </c>
      <c r="F140">
        <f>ROUND(2*E140,0)/2</f>
        <v>6435</v>
      </c>
      <c r="G140">
        <f t="shared" si="30"/>
        <v>0.1952276000083657</v>
      </c>
      <c r="K140">
        <f t="shared" si="29"/>
        <v>0.1952276000083657</v>
      </c>
      <c r="O140">
        <f t="shared" ca="1" si="31"/>
        <v>0.18105687037539459</v>
      </c>
      <c r="P140">
        <f t="shared" ca="1" si="31"/>
        <v>0.15259142418518945</v>
      </c>
      <c r="Q140" s="2">
        <f>+C140-15018.5</f>
        <v>42621.020900000003</v>
      </c>
      <c r="R140">
        <f>G140</f>
        <v>0.1952276000083657</v>
      </c>
    </row>
    <row r="141" spans="1:22">
      <c r="A141" s="74" t="s">
        <v>521</v>
      </c>
      <c r="B141" s="75" t="s">
        <v>55</v>
      </c>
      <c r="C141" s="76">
        <v>57641.548600000002</v>
      </c>
      <c r="D141" s="76">
        <v>1E-4</v>
      </c>
      <c r="E141">
        <f>+(C141-C$7)/C$8</f>
        <v>6436.0957350493218</v>
      </c>
      <c r="F141">
        <f>ROUND(2*E141,0)/2</f>
        <v>6436</v>
      </c>
      <c r="G141">
        <f t="shared" si="30"/>
        <v>0.19421856000553817</v>
      </c>
      <c r="K141">
        <f t="shared" si="29"/>
        <v>0.19421856000553817</v>
      </c>
      <c r="O141">
        <f t="shared" ca="1" si="31"/>
        <v>0.18108982080891378</v>
      </c>
      <c r="P141">
        <f t="shared" ca="1" si="31"/>
        <v>0.15259844376969145</v>
      </c>
      <c r="Q141" s="2">
        <f>+C141-15018.5</f>
        <v>42623.048600000002</v>
      </c>
      <c r="R141">
        <f>G141</f>
        <v>0.19421856000553817</v>
      </c>
    </row>
    <row r="142" spans="1:22">
      <c r="A142" s="74" t="s">
        <v>521</v>
      </c>
      <c r="B142" s="75" t="s">
        <v>49</v>
      </c>
      <c r="C142" s="76">
        <v>57642.513400000003</v>
      </c>
      <c r="D142" s="76">
        <v>1E-4</v>
      </c>
      <c r="E142">
        <f>+(C142-C$7)/C$8</f>
        <v>6436.5713084218351</v>
      </c>
      <c r="F142">
        <f>ROUND(2*E142,0)/2</f>
        <v>6436.5</v>
      </c>
      <c r="G142">
        <f t="shared" si="30"/>
        <v>0.14466404000268085</v>
      </c>
      <c r="K142">
        <f t="shared" si="29"/>
        <v>0.14466404000268085</v>
      </c>
      <c r="O142">
        <f t="shared" ca="1" si="31"/>
        <v>0.18110629602567338</v>
      </c>
      <c r="P142">
        <f t="shared" ca="1" si="31"/>
        <v>0.15260195356194248</v>
      </c>
      <c r="Q142" s="2">
        <f>+C142-15018.5</f>
        <v>42624.013400000003</v>
      </c>
      <c r="S142">
        <f>G142</f>
        <v>0.14466404000268085</v>
      </c>
    </row>
    <row r="143" spans="1:22">
      <c r="A143" s="102" t="s">
        <v>552</v>
      </c>
      <c r="B143" s="103" t="s">
        <v>55</v>
      </c>
      <c r="C143" s="104">
        <v>59514.078999999911</v>
      </c>
      <c r="D143" s="102" t="s">
        <v>39</v>
      </c>
      <c r="E143">
        <f t="shared" ref="E143:E145" si="32">+(C143-C$7)/C$8</f>
        <v>7359.1114869779021</v>
      </c>
      <c r="F143">
        <f t="shared" ref="F143:F145" si="33">ROUND(2*E143,0)/2</f>
        <v>7359</v>
      </c>
      <c r="G143">
        <f t="shared" ref="G143:G145" si="34">+C143-(C$7+F143*C$8)</f>
        <v>0.22617463991628028</v>
      </c>
      <c r="K143">
        <f t="shared" si="29"/>
        <v>0.22617463991628028</v>
      </c>
      <c r="O143">
        <f t="shared" ref="O143:O145" ca="1" si="35">+C$11+C$12*$F143</f>
        <v>0.21150307094712562</v>
      </c>
      <c r="P143">
        <f t="shared" ref="P143:P145" ca="1" si="36">+D$11+D$12*$F143</f>
        <v>0.15907752026506383</v>
      </c>
      <c r="Q143" s="2">
        <f t="shared" ref="Q143:Q145" si="37">+C143-15018.5</f>
        <v>44495.578999999911</v>
      </c>
      <c r="R143">
        <f>G143</f>
        <v>0.22617463991628028</v>
      </c>
    </row>
    <row r="144" spans="1:22">
      <c r="A144" s="102" t="s">
        <v>552</v>
      </c>
      <c r="B144" s="103" t="s">
        <v>55</v>
      </c>
      <c r="C144" s="104">
        <v>59516.106800000183</v>
      </c>
      <c r="D144" s="102" t="s">
        <v>39</v>
      </c>
      <c r="E144">
        <f t="shared" si="32"/>
        <v>7360.1110388901234</v>
      </c>
      <c r="F144">
        <f t="shared" si="33"/>
        <v>7360</v>
      </c>
      <c r="G144">
        <f t="shared" si="34"/>
        <v>0.22526560018741293</v>
      </c>
      <c r="K144">
        <f t="shared" si="29"/>
        <v>0.22526560018741293</v>
      </c>
      <c r="O144">
        <f t="shared" ca="1" si="35"/>
        <v>0.21153602138064478</v>
      </c>
      <c r="P144">
        <f t="shared" ca="1" si="36"/>
        <v>0.15908453984956586</v>
      </c>
      <c r="Q144" s="2">
        <f t="shared" si="37"/>
        <v>44497.606800000183</v>
      </c>
      <c r="R144">
        <f>G144</f>
        <v>0.22526560018741293</v>
      </c>
    </row>
    <row r="145" spans="1:18">
      <c r="A145" s="102" t="s">
        <v>552</v>
      </c>
      <c r="B145" s="103" t="s">
        <v>55</v>
      </c>
      <c r="C145" s="104">
        <v>59517.044000000227</v>
      </c>
      <c r="D145" s="102" t="s">
        <v>39</v>
      </c>
      <c r="E145">
        <f t="shared" si="32"/>
        <v>7360.5730075517531</v>
      </c>
      <c r="F145">
        <f t="shared" si="33"/>
        <v>7360.5</v>
      </c>
      <c r="G145">
        <f t="shared" si="34"/>
        <v>0.14811108022695407</v>
      </c>
      <c r="K145">
        <f t="shared" si="29"/>
        <v>0.14811108022695407</v>
      </c>
      <c r="O145">
        <f t="shared" ca="1" si="35"/>
        <v>0.21155249659740438</v>
      </c>
      <c r="P145">
        <f t="shared" ca="1" si="36"/>
        <v>0.15908804964181686</v>
      </c>
      <c r="Q145" s="2">
        <f t="shared" si="37"/>
        <v>44498.544000000227</v>
      </c>
      <c r="R145">
        <f>G145</f>
        <v>0.14811108022695407</v>
      </c>
    </row>
    <row r="146" spans="1:18">
      <c r="B146" s="5"/>
      <c r="C146" s="30"/>
      <c r="D146" s="30"/>
    </row>
    <row r="147" spans="1:18">
      <c r="B147" s="5"/>
      <c r="C147" s="30"/>
      <c r="D147" s="30"/>
    </row>
    <row r="148" spans="1:18">
      <c r="B148" s="5"/>
      <c r="C148" s="30"/>
      <c r="D148" s="30"/>
    </row>
    <row r="149" spans="1:18">
      <c r="B149" s="5"/>
      <c r="C149" s="30"/>
      <c r="D149" s="30"/>
    </row>
    <row r="150" spans="1:18">
      <c r="B150" s="5"/>
      <c r="C150" s="30"/>
      <c r="D150" s="30"/>
    </row>
    <row r="151" spans="1:18">
      <c r="B151" s="5"/>
      <c r="C151" s="30"/>
      <c r="D151" s="30"/>
    </row>
    <row r="152" spans="1:18">
      <c r="B152" s="5"/>
      <c r="C152" s="30"/>
      <c r="D152" s="30"/>
    </row>
    <row r="153" spans="1:18">
      <c r="B153" s="5"/>
      <c r="C153" s="30"/>
      <c r="D153" s="30"/>
    </row>
    <row r="154" spans="1:18">
      <c r="B154" s="5"/>
      <c r="C154" s="30"/>
      <c r="D154" s="30"/>
    </row>
    <row r="155" spans="1:18">
      <c r="B155" s="5"/>
      <c r="C155" s="30"/>
      <c r="D155" s="30"/>
    </row>
    <row r="156" spans="1:18">
      <c r="B156" s="5"/>
      <c r="C156" s="30"/>
      <c r="D156" s="30"/>
    </row>
    <row r="157" spans="1:18">
      <c r="B157" s="5"/>
      <c r="C157" s="30"/>
      <c r="D157" s="30"/>
    </row>
    <row r="158" spans="1:18">
      <c r="B158" s="5"/>
      <c r="C158" s="30"/>
      <c r="D158" s="30"/>
    </row>
    <row r="159" spans="1:18">
      <c r="B159" s="5"/>
      <c r="C159" s="30"/>
      <c r="D159" s="30"/>
    </row>
    <row r="160" spans="1:18">
      <c r="B160" s="5"/>
      <c r="C160" s="30"/>
      <c r="D160" s="30"/>
    </row>
    <row r="161" spans="2:4">
      <c r="B161" s="5"/>
      <c r="C161" s="30"/>
      <c r="D161" s="30"/>
    </row>
    <row r="162" spans="2:4">
      <c r="B162" s="5"/>
      <c r="C162" s="30"/>
      <c r="D162" s="30"/>
    </row>
    <row r="163" spans="2:4">
      <c r="B163" s="5"/>
      <c r="C163" s="30"/>
      <c r="D163" s="30"/>
    </row>
    <row r="164" spans="2:4">
      <c r="B164" s="5"/>
      <c r="C164" s="30"/>
      <c r="D164" s="30"/>
    </row>
    <row r="165" spans="2:4">
      <c r="B165" s="5"/>
      <c r="C165" s="30"/>
      <c r="D165" s="30"/>
    </row>
    <row r="166" spans="2:4">
      <c r="B166" s="5"/>
      <c r="C166" s="30"/>
      <c r="D166" s="30"/>
    </row>
    <row r="167" spans="2:4">
      <c r="B167" s="5"/>
      <c r="C167" s="30"/>
      <c r="D167" s="30"/>
    </row>
    <row r="168" spans="2:4">
      <c r="B168" s="5"/>
      <c r="C168" s="30"/>
      <c r="D168" s="30"/>
    </row>
    <row r="169" spans="2:4">
      <c r="B169" s="5"/>
      <c r="C169" s="30"/>
      <c r="D169" s="30"/>
    </row>
    <row r="170" spans="2:4">
      <c r="B170" s="5"/>
      <c r="C170" s="30"/>
      <c r="D170" s="30"/>
    </row>
    <row r="171" spans="2:4">
      <c r="B171" s="5"/>
      <c r="C171" s="30"/>
      <c r="D171" s="30"/>
    </row>
    <row r="172" spans="2:4">
      <c r="B172" s="5"/>
      <c r="C172" s="30"/>
      <c r="D172" s="30"/>
    </row>
    <row r="173" spans="2:4">
      <c r="B173" s="5"/>
      <c r="C173" s="30"/>
      <c r="D173" s="30"/>
    </row>
    <row r="174" spans="2:4">
      <c r="B174" s="5"/>
      <c r="C174" s="30"/>
      <c r="D174" s="30"/>
    </row>
    <row r="175" spans="2:4">
      <c r="B175" s="5"/>
      <c r="C175" s="30"/>
      <c r="D175" s="30"/>
    </row>
    <row r="176" spans="2:4">
      <c r="B176" s="5"/>
      <c r="C176" s="30"/>
      <c r="D176" s="30"/>
    </row>
    <row r="177" spans="2:4">
      <c r="B177" s="5"/>
      <c r="C177" s="30"/>
      <c r="D177" s="30"/>
    </row>
    <row r="178" spans="2:4">
      <c r="B178" s="5"/>
      <c r="C178" s="30"/>
      <c r="D178" s="30"/>
    </row>
    <row r="179" spans="2:4">
      <c r="B179" s="5"/>
      <c r="C179" s="30"/>
      <c r="D179" s="30"/>
    </row>
    <row r="180" spans="2:4">
      <c r="B180" s="5"/>
      <c r="C180" s="30"/>
      <c r="D180" s="30"/>
    </row>
    <row r="181" spans="2:4">
      <c r="B181" s="5"/>
      <c r="C181" s="30"/>
      <c r="D181" s="30"/>
    </row>
    <row r="182" spans="2:4">
      <c r="B182" s="5"/>
      <c r="C182" s="30"/>
      <c r="D182" s="30"/>
    </row>
    <row r="183" spans="2:4">
      <c r="B183" s="5"/>
      <c r="C183" s="30"/>
      <c r="D183" s="30"/>
    </row>
    <row r="184" spans="2:4">
      <c r="B184" s="5"/>
      <c r="C184" s="30"/>
      <c r="D184" s="30"/>
    </row>
    <row r="185" spans="2:4">
      <c r="B185" s="5"/>
      <c r="C185" s="30"/>
      <c r="D185" s="30"/>
    </row>
    <row r="186" spans="2:4">
      <c r="B186" s="5"/>
      <c r="C186" s="30"/>
      <c r="D186" s="30"/>
    </row>
    <row r="187" spans="2:4">
      <c r="B187" s="5"/>
      <c r="C187" s="30"/>
      <c r="D187" s="30"/>
    </row>
    <row r="188" spans="2:4">
      <c r="B188" s="5"/>
      <c r="C188" s="30"/>
      <c r="D188" s="30"/>
    </row>
    <row r="189" spans="2:4">
      <c r="B189" s="5"/>
      <c r="C189" s="30"/>
      <c r="D189" s="30"/>
    </row>
    <row r="190" spans="2:4">
      <c r="B190" s="5"/>
      <c r="C190" s="30"/>
      <c r="D190" s="30"/>
    </row>
    <row r="191" spans="2:4">
      <c r="B191" s="5"/>
      <c r="C191" s="30"/>
      <c r="D191" s="30"/>
    </row>
    <row r="192" spans="2:4">
      <c r="B192" s="5"/>
      <c r="C192" s="30"/>
      <c r="D192" s="30"/>
    </row>
    <row r="193" spans="2:4">
      <c r="B193" s="5"/>
      <c r="C193" s="30"/>
      <c r="D193" s="30"/>
    </row>
    <row r="194" spans="2:4">
      <c r="B194" s="5"/>
      <c r="C194" s="30"/>
      <c r="D194" s="30"/>
    </row>
    <row r="195" spans="2:4">
      <c r="B195" s="5"/>
      <c r="C195" s="30"/>
      <c r="D195" s="30"/>
    </row>
    <row r="196" spans="2:4">
      <c r="B196" s="5"/>
      <c r="C196" s="30"/>
      <c r="D196" s="30"/>
    </row>
    <row r="197" spans="2:4">
      <c r="B197" s="5"/>
      <c r="C197" s="30"/>
      <c r="D197" s="30"/>
    </row>
    <row r="198" spans="2:4">
      <c r="B198" s="5"/>
      <c r="C198" s="30"/>
      <c r="D198" s="30"/>
    </row>
    <row r="199" spans="2:4">
      <c r="B199" s="5"/>
      <c r="C199" s="30"/>
      <c r="D199" s="30"/>
    </row>
    <row r="200" spans="2:4">
      <c r="B200" s="5"/>
      <c r="C200" s="30"/>
      <c r="D200" s="30"/>
    </row>
    <row r="201" spans="2:4">
      <c r="B201" s="5"/>
      <c r="C201" s="30"/>
      <c r="D201" s="30"/>
    </row>
    <row r="202" spans="2:4">
      <c r="B202" s="5"/>
      <c r="C202" s="30"/>
      <c r="D202" s="30"/>
    </row>
    <row r="203" spans="2:4">
      <c r="C203" s="30"/>
      <c r="D203" s="30"/>
    </row>
    <row r="204" spans="2:4">
      <c r="C204" s="30"/>
      <c r="D204" s="30"/>
    </row>
    <row r="205" spans="2:4">
      <c r="C205" s="30"/>
      <c r="D205" s="30"/>
    </row>
    <row r="206" spans="2:4">
      <c r="C206" s="30"/>
      <c r="D206" s="30"/>
    </row>
    <row r="207" spans="2:4">
      <c r="C207" s="30"/>
      <c r="D207" s="30"/>
    </row>
    <row r="208" spans="2:4">
      <c r="C208" s="30"/>
      <c r="D208" s="30"/>
    </row>
    <row r="209" spans="3:4">
      <c r="C209" s="30"/>
      <c r="D209" s="30"/>
    </row>
    <row r="210" spans="3:4">
      <c r="C210" s="30"/>
      <c r="D210" s="30"/>
    </row>
    <row r="211" spans="3:4">
      <c r="C211" s="30"/>
      <c r="D211" s="30"/>
    </row>
    <row r="212" spans="3:4">
      <c r="C212" s="30"/>
      <c r="D212" s="30"/>
    </row>
    <row r="213" spans="3:4">
      <c r="C213" s="30"/>
      <c r="D213" s="30"/>
    </row>
    <row r="214" spans="3:4">
      <c r="C214" s="30"/>
      <c r="D214" s="30"/>
    </row>
    <row r="215" spans="3:4">
      <c r="C215" s="30"/>
      <c r="D215" s="30"/>
    </row>
    <row r="216" spans="3:4">
      <c r="C216" s="30"/>
      <c r="D216" s="30"/>
    </row>
    <row r="217" spans="3:4">
      <c r="C217" s="30"/>
      <c r="D217" s="30"/>
    </row>
    <row r="218" spans="3:4">
      <c r="C218" s="30"/>
      <c r="D218" s="30"/>
    </row>
    <row r="219" spans="3:4">
      <c r="C219" s="30"/>
      <c r="D219" s="30"/>
    </row>
    <row r="220" spans="3:4">
      <c r="C220" s="30"/>
      <c r="D220" s="30"/>
    </row>
    <row r="221" spans="3:4">
      <c r="C221" s="30"/>
      <c r="D221" s="30"/>
    </row>
    <row r="222" spans="3:4">
      <c r="C222" s="30"/>
      <c r="D222" s="30"/>
    </row>
    <row r="223" spans="3:4">
      <c r="C223" s="30"/>
      <c r="D223" s="30"/>
    </row>
    <row r="224" spans="3:4">
      <c r="C224" s="30"/>
      <c r="D224" s="30"/>
    </row>
    <row r="225" spans="3:4">
      <c r="C225" s="30"/>
      <c r="D225" s="30"/>
    </row>
    <row r="226" spans="3:4">
      <c r="C226" s="30"/>
      <c r="D226" s="30"/>
    </row>
    <row r="227" spans="3:4">
      <c r="C227" s="30"/>
      <c r="D227" s="30"/>
    </row>
    <row r="228" spans="3:4">
      <c r="C228" s="30"/>
      <c r="D228" s="30"/>
    </row>
    <row r="229" spans="3:4">
      <c r="C229" s="30"/>
      <c r="D229" s="30"/>
    </row>
    <row r="230" spans="3:4">
      <c r="C230" s="30"/>
      <c r="D230" s="30"/>
    </row>
    <row r="231" spans="3:4">
      <c r="C231" s="30"/>
      <c r="D231" s="30"/>
    </row>
    <row r="232" spans="3:4">
      <c r="C232" s="30"/>
      <c r="D232" s="30"/>
    </row>
    <row r="233" spans="3:4">
      <c r="C233" s="30"/>
      <c r="D233" s="30"/>
    </row>
    <row r="234" spans="3:4">
      <c r="C234" s="30"/>
      <c r="D234" s="30"/>
    </row>
    <row r="235" spans="3:4">
      <c r="C235" s="30"/>
      <c r="D235" s="30"/>
    </row>
    <row r="236" spans="3:4">
      <c r="C236" s="30"/>
      <c r="D236" s="30"/>
    </row>
    <row r="237" spans="3:4">
      <c r="C237" s="30"/>
      <c r="D237" s="30"/>
    </row>
    <row r="238" spans="3:4">
      <c r="C238" s="30"/>
      <c r="D238" s="30"/>
    </row>
    <row r="239" spans="3:4">
      <c r="C239" s="30"/>
      <c r="D239" s="30"/>
    </row>
    <row r="240" spans="3:4">
      <c r="C240" s="30"/>
      <c r="D240" s="30"/>
    </row>
    <row r="241" spans="3:4">
      <c r="C241" s="30"/>
      <c r="D241" s="30"/>
    </row>
    <row r="242" spans="3:4">
      <c r="C242" s="30"/>
      <c r="D242" s="30"/>
    </row>
    <row r="243" spans="3:4">
      <c r="C243" s="30"/>
      <c r="D243" s="30"/>
    </row>
    <row r="244" spans="3:4">
      <c r="C244" s="30"/>
      <c r="D244" s="30"/>
    </row>
    <row r="245" spans="3:4">
      <c r="C245" s="30"/>
      <c r="D245" s="30"/>
    </row>
    <row r="246" spans="3:4">
      <c r="C246" s="30"/>
      <c r="D246" s="30"/>
    </row>
    <row r="247" spans="3:4">
      <c r="C247" s="30"/>
      <c r="D247" s="30"/>
    </row>
    <row r="248" spans="3:4">
      <c r="C248" s="30"/>
      <c r="D248" s="30"/>
    </row>
    <row r="249" spans="3:4">
      <c r="C249" s="29"/>
      <c r="D249" s="29"/>
    </row>
    <row r="250" spans="3:4">
      <c r="C250" s="29"/>
      <c r="D250" s="29"/>
    </row>
    <row r="251" spans="3:4">
      <c r="C251" s="29"/>
      <c r="D251" s="29"/>
    </row>
    <row r="252" spans="3:4">
      <c r="C252" s="29"/>
      <c r="D252" s="29"/>
    </row>
    <row r="253" spans="3:4">
      <c r="C253" s="29"/>
      <c r="D253" s="29"/>
    </row>
    <row r="254" spans="3:4">
      <c r="C254" s="29"/>
      <c r="D254" s="29"/>
    </row>
    <row r="255" spans="3:4">
      <c r="C255" s="29"/>
      <c r="D255" s="29"/>
    </row>
    <row r="256" spans="3:4">
      <c r="C256" s="29"/>
      <c r="D256" s="29"/>
    </row>
    <row r="257" spans="3:4">
      <c r="C257" s="29"/>
      <c r="D257" s="29"/>
    </row>
    <row r="258" spans="3:4">
      <c r="C258" s="29"/>
      <c r="D258" s="29"/>
    </row>
    <row r="259" spans="3:4">
      <c r="C259" s="29"/>
      <c r="D259" s="29"/>
    </row>
    <row r="260" spans="3:4">
      <c r="C260" s="29"/>
      <c r="D260" s="29"/>
    </row>
    <row r="261" spans="3:4">
      <c r="C261" s="29"/>
      <c r="D261" s="29"/>
    </row>
    <row r="262" spans="3:4">
      <c r="C262" s="29"/>
      <c r="D262" s="29"/>
    </row>
    <row r="263" spans="3:4">
      <c r="C263" s="29"/>
      <c r="D263" s="29"/>
    </row>
    <row r="264" spans="3:4">
      <c r="C264" s="29"/>
      <c r="D264" s="29"/>
    </row>
    <row r="265" spans="3:4">
      <c r="C265" s="29"/>
      <c r="D265" s="29"/>
    </row>
    <row r="266" spans="3:4">
      <c r="C266" s="29"/>
      <c r="D266" s="29"/>
    </row>
    <row r="267" spans="3:4">
      <c r="C267" s="29"/>
      <c r="D267" s="29"/>
    </row>
    <row r="268" spans="3:4">
      <c r="C268" s="29"/>
      <c r="D268" s="29"/>
    </row>
    <row r="269" spans="3:4">
      <c r="C269" s="29"/>
      <c r="D269" s="29"/>
    </row>
    <row r="270" spans="3:4">
      <c r="C270" s="29"/>
      <c r="D270" s="29"/>
    </row>
    <row r="271" spans="3:4">
      <c r="C271" s="29"/>
      <c r="D271" s="29"/>
    </row>
    <row r="272" spans="3:4">
      <c r="C272" s="29"/>
      <c r="D272" s="29"/>
    </row>
    <row r="273" spans="3:4">
      <c r="C273" s="29"/>
      <c r="D273" s="29"/>
    </row>
    <row r="274" spans="3:4">
      <c r="C274" s="29"/>
      <c r="D274" s="29"/>
    </row>
    <row r="275" spans="3:4">
      <c r="C275" s="29"/>
      <c r="D275" s="29"/>
    </row>
    <row r="276" spans="3:4">
      <c r="C276" s="29"/>
      <c r="D276" s="29"/>
    </row>
    <row r="277" spans="3:4">
      <c r="C277" s="29"/>
      <c r="D277" s="29"/>
    </row>
    <row r="278" spans="3:4">
      <c r="C278" s="29"/>
      <c r="D278" s="29"/>
    </row>
    <row r="279" spans="3:4">
      <c r="C279" s="29"/>
      <c r="D279" s="29"/>
    </row>
    <row r="280" spans="3:4">
      <c r="C280" s="29"/>
      <c r="D280" s="29"/>
    </row>
    <row r="281" spans="3:4">
      <c r="C281" s="29"/>
      <c r="D281" s="29"/>
    </row>
    <row r="282" spans="3:4">
      <c r="C282" s="29"/>
      <c r="D282" s="29"/>
    </row>
    <row r="283" spans="3:4">
      <c r="C283" s="29"/>
      <c r="D283" s="29"/>
    </row>
    <row r="284" spans="3:4">
      <c r="C284" s="29"/>
      <c r="D284" s="29"/>
    </row>
    <row r="285" spans="3:4">
      <c r="C285" s="29"/>
      <c r="D285" s="29"/>
    </row>
    <row r="286" spans="3:4">
      <c r="C286" s="29"/>
      <c r="D286" s="29"/>
    </row>
    <row r="287" spans="3:4">
      <c r="C287" s="29"/>
      <c r="D287" s="29"/>
    </row>
    <row r="288" spans="3:4">
      <c r="C288" s="29"/>
      <c r="D288" s="29"/>
    </row>
    <row r="289" spans="3:4">
      <c r="C289" s="29"/>
      <c r="D289" s="29"/>
    </row>
    <row r="290" spans="3:4">
      <c r="C290" s="29"/>
      <c r="D290" s="29"/>
    </row>
    <row r="291" spans="3:4">
      <c r="C291" s="29"/>
      <c r="D291" s="29"/>
    </row>
    <row r="292" spans="3:4">
      <c r="C292" s="29"/>
      <c r="D292" s="29"/>
    </row>
    <row r="293" spans="3:4">
      <c r="C293" s="29"/>
      <c r="D293" s="29"/>
    </row>
    <row r="294" spans="3:4">
      <c r="C294" s="29"/>
      <c r="D294" s="29"/>
    </row>
    <row r="295" spans="3:4">
      <c r="C295" s="29"/>
      <c r="D295" s="29"/>
    </row>
    <row r="296" spans="3:4">
      <c r="C296" s="29"/>
      <c r="D296" s="29"/>
    </row>
    <row r="297" spans="3:4">
      <c r="C297" s="29"/>
      <c r="D297" s="29"/>
    </row>
    <row r="298" spans="3:4">
      <c r="C298" s="29"/>
      <c r="D298" s="29"/>
    </row>
    <row r="299" spans="3:4">
      <c r="C299" s="29"/>
      <c r="D299" s="29"/>
    </row>
    <row r="300" spans="3:4">
      <c r="C300" s="29"/>
      <c r="D300" s="29"/>
    </row>
    <row r="301" spans="3:4">
      <c r="C301" s="29"/>
      <c r="D301" s="29"/>
    </row>
    <row r="302" spans="3:4">
      <c r="C302" s="29"/>
      <c r="D302" s="29"/>
    </row>
    <row r="303" spans="3:4">
      <c r="C303" s="29"/>
      <c r="D303" s="29"/>
    </row>
    <row r="304" spans="3:4">
      <c r="C304" s="29"/>
      <c r="D304" s="29"/>
    </row>
    <row r="305" spans="3:4">
      <c r="C305" s="29"/>
      <c r="D305" s="29"/>
    </row>
    <row r="306" spans="3:4">
      <c r="C306" s="29"/>
      <c r="D306" s="29"/>
    </row>
    <row r="307" spans="3:4">
      <c r="C307" s="29"/>
      <c r="D307" s="29"/>
    </row>
    <row r="308" spans="3:4">
      <c r="C308" s="29"/>
      <c r="D308" s="29"/>
    </row>
    <row r="309" spans="3:4">
      <c r="C309" s="29"/>
      <c r="D309" s="29"/>
    </row>
    <row r="310" spans="3:4">
      <c r="C310" s="29"/>
      <c r="D310" s="29"/>
    </row>
    <row r="311" spans="3:4">
      <c r="C311" s="29"/>
      <c r="D311" s="29"/>
    </row>
    <row r="312" spans="3:4">
      <c r="C312" s="29"/>
      <c r="D312" s="29"/>
    </row>
    <row r="313" spans="3:4">
      <c r="C313" s="29"/>
      <c r="D313" s="29"/>
    </row>
    <row r="314" spans="3:4">
      <c r="C314" s="29"/>
      <c r="D314" s="29"/>
    </row>
    <row r="315" spans="3:4">
      <c r="C315" s="29"/>
      <c r="D315" s="29"/>
    </row>
    <row r="316" spans="3:4">
      <c r="C316" s="29"/>
      <c r="D316" s="29"/>
    </row>
    <row r="317" spans="3:4">
      <c r="C317" s="29"/>
      <c r="D317" s="29"/>
    </row>
    <row r="318" spans="3:4">
      <c r="C318" s="29"/>
      <c r="D318" s="29"/>
    </row>
    <row r="319" spans="3:4">
      <c r="C319" s="29"/>
      <c r="D319" s="29"/>
    </row>
    <row r="320" spans="3:4">
      <c r="C320" s="29"/>
      <c r="D320" s="29"/>
    </row>
    <row r="321" spans="3:4">
      <c r="C321" s="29"/>
      <c r="D321" s="29"/>
    </row>
    <row r="322" spans="3:4">
      <c r="C322" s="29"/>
      <c r="D322" s="29"/>
    </row>
    <row r="323" spans="3:4">
      <c r="C323" s="29"/>
      <c r="D323" s="29"/>
    </row>
    <row r="324" spans="3:4">
      <c r="C324" s="29"/>
      <c r="D324" s="29"/>
    </row>
    <row r="325" spans="3:4">
      <c r="C325" s="29"/>
      <c r="D325" s="29"/>
    </row>
    <row r="326" spans="3:4">
      <c r="C326" s="29"/>
      <c r="D326" s="29"/>
    </row>
    <row r="327" spans="3:4">
      <c r="C327" s="29"/>
      <c r="D327" s="29"/>
    </row>
    <row r="328" spans="3:4">
      <c r="C328" s="29"/>
      <c r="D328" s="29"/>
    </row>
    <row r="329" spans="3:4">
      <c r="C329" s="29"/>
      <c r="D329" s="29"/>
    </row>
    <row r="330" spans="3:4">
      <c r="C330" s="29"/>
      <c r="D330" s="29"/>
    </row>
    <row r="331" spans="3:4">
      <c r="C331" s="29"/>
      <c r="D331" s="29"/>
    </row>
    <row r="332" spans="3:4">
      <c r="C332" s="29"/>
      <c r="D332" s="29"/>
    </row>
    <row r="333" spans="3:4">
      <c r="C333" s="29"/>
      <c r="D333" s="29"/>
    </row>
    <row r="334" spans="3:4">
      <c r="C334" s="29"/>
      <c r="D334" s="29"/>
    </row>
    <row r="335" spans="3:4">
      <c r="C335" s="29"/>
      <c r="D335" s="29"/>
    </row>
    <row r="336" spans="3:4">
      <c r="C336" s="29"/>
      <c r="D336" s="29"/>
    </row>
    <row r="337" spans="3:4">
      <c r="C337" s="29"/>
      <c r="D337" s="29"/>
    </row>
    <row r="338" spans="3:4">
      <c r="C338" s="29"/>
      <c r="D338" s="29"/>
    </row>
    <row r="339" spans="3:4">
      <c r="C339" s="29"/>
      <c r="D339" s="29"/>
    </row>
    <row r="340" spans="3:4">
      <c r="C340" s="29"/>
      <c r="D340" s="29"/>
    </row>
    <row r="341" spans="3:4">
      <c r="C341" s="29"/>
      <c r="D341" s="29"/>
    </row>
    <row r="342" spans="3:4">
      <c r="C342" s="29"/>
      <c r="D342" s="29"/>
    </row>
    <row r="343" spans="3:4">
      <c r="C343" s="29"/>
      <c r="D343" s="29"/>
    </row>
    <row r="344" spans="3:4">
      <c r="C344" s="29"/>
      <c r="D344" s="29"/>
    </row>
    <row r="345" spans="3:4">
      <c r="C345" s="29"/>
      <c r="D345" s="29"/>
    </row>
    <row r="346" spans="3:4">
      <c r="C346" s="29"/>
      <c r="D346" s="29"/>
    </row>
    <row r="347" spans="3:4">
      <c r="C347" s="29"/>
      <c r="D347" s="29"/>
    </row>
    <row r="348" spans="3:4">
      <c r="C348" s="29"/>
      <c r="D348" s="29"/>
    </row>
    <row r="349" spans="3:4">
      <c r="C349" s="29"/>
      <c r="D349" s="29"/>
    </row>
    <row r="350" spans="3:4">
      <c r="C350" s="29"/>
      <c r="D350" s="29"/>
    </row>
    <row r="351" spans="3:4">
      <c r="C351" s="29"/>
      <c r="D351" s="29"/>
    </row>
    <row r="352" spans="3:4">
      <c r="C352" s="29"/>
      <c r="D352" s="29"/>
    </row>
    <row r="353" spans="3:4">
      <c r="C353" s="29"/>
      <c r="D353" s="29"/>
    </row>
    <row r="354" spans="3:4">
      <c r="C354" s="29"/>
      <c r="D354" s="29"/>
    </row>
    <row r="355" spans="3:4">
      <c r="C355" s="29"/>
      <c r="D355" s="29"/>
    </row>
    <row r="356" spans="3:4">
      <c r="C356" s="29"/>
      <c r="D356" s="29"/>
    </row>
    <row r="357" spans="3:4">
      <c r="C357" s="29"/>
      <c r="D357" s="29"/>
    </row>
    <row r="358" spans="3:4">
      <c r="C358" s="29"/>
      <c r="D358" s="29"/>
    </row>
    <row r="359" spans="3:4">
      <c r="C359" s="29"/>
      <c r="D359" s="29"/>
    </row>
    <row r="360" spans="3:4">
      <c r="C360" s="29"/>
      <c r="D360" s="29"/>
    </row>
    <row r="361" spans="3:4">
      <c r="C361" s="29"/>
      <c r="D361" s="29"/>
    </row>
    <row r="362" spans="3:4">
      <c r="C362" s="29"/>
      <c r="D362" s="29"/>
    </row>
    <row r="363" spans="3:4">
      <c r="C363" s="29"/>
      <c r="D363" s="29"/>
    </row>
    <row r="364" spans="3:4">
      <c r="C364" s="29"/>
      <c r="D364" s="29"/>
    </row>
    <row r="365" spans="3:4">
      <c r="C365" s="29"/>
      <c r="D365" s="29"/>
    </row>
    <row r="366" spans="3:4">
      <c r="C366" s="29"/>
      <c r="D366" s="29"/>
    </row>
    <row r="367" spans="3:4">
      <c r="C367" s="29"/>
      <c r="D367" s="29"/>
    </row>
    <row r="368" spans="3:4">
      <c r="C368" s="29"/>
      <c r="D368" s="29"/>
    </row>
    <row r="369" spans="3:4">
      <c r="C369" s="29"/>
      <c r="D369" s="29"/>
    </row>
    <row r="370" spans="3:4">
      <c r="C370" s="29"/>
      <c r="D370" s="29"/>
    </row>
    <row r="371" spans="3:4">
      <c r="C371" s="29"/>
      <c r="D371" s="29"/>
    </row>
    <row r="372" spans="3:4">
      <c r="C372" s="29"/>
      <c r="D372" s="29"/>
    </row>
    <row r="373" spans="3:4">
      <c r="C373" s="29"/>
      <c r="D373" s="29"/>
    </row>
    <row r="374" spans="3:4">
      <c r="C374" s="29"/>
      <c r="D374" s="29"/>
    </row>
    <row r="375" spans="3:4">
      <c r="C375" s="29"/>
      <c r="D375" s="29"/>
    </row>
    <row r="376" spans="3:4">
      <c r="C376" s="29"/>
      <c r="D376" s="29"/>
    </row>
    <row r="377" spans="3:4">
      <c r="C377" s="29"/>
      <c r="D377" s="29"/>
    </row>
    <row r="378" spans="3:4">
      <c r="C378" s="29"/>
      <c r="D378" s="29"/>
    </row>
    <row r="379" spans="3:4">
      <c r="C379" s="29"/>
      <c r="D379" s="29"/>
    </row>
    <row r="380" spans="3:4">
      <c r="C380" s="29"/>
      <c r="D380" s="29"/>
    </row>
    <row r="381" spans="3:4">
      <c r="C381" s="29"/>
      <c r="D381" s="29"/>
    </row>
    <row r="382" spans="3:4">
      <c r="C382" s="29"/>
      <c r="D382" s="29"/>
    </row>
    <row r="383" spans="3:4">
      <c r="C383" s="29"/>
      <c r="D383" s="29"/>
    </row>
    <row r="384" spans="3:4">
      <c r="C384" s="29"/>
      <c r="D384" s="29"/>
    </row>
    <row r="385" spans="3:4">
      <c r="C385" s="29"/>
      <c r="D385" s="29"/>
    </row>
    <row r="386" spans="3:4">
      <c r="C386" s="29"/>
      <c r="D386" s="29"/>
    </row>
    <row r="387" spans="3:4">
      <c r="C387" s="29"/>
      <c r="D387" s="29"/>
    </row>
    <row r="388" spans="3:4">
      <c r="C388" s="29"/>
      <c r="D388" s="29"/>
    </row>
    <row r="389" spans="3:4">
      <c r="C389" s="29"/>
      <c r="D389" s="29"/>
    </row>
    <row r="390" spans="3:4">
      <c r="C390" s="29"/>
      <c r="D390" s="29"/>
    </row>
    <row r="391" spans="3:4">
      <c r="C391" s="29"/>
      <c r="D391" s="29"/>
    </row>
    <row r="392" spans="3:4">
      <c r="C392" s="29"/>
      <c r="D392" s="29"/>
    </row>
    <row r="393" spans="3:4">
      <c r="C393" s="29"/>
      <c r="D393" s="29"/>
    </row>
    <row r="394" spans="3:4">
      <c r="C394" s="29"/>
      <c r="D394" s="29"/>
    </row>
    <row r="395" spans="3:4">
      <c r="C395" s="29"/>
      <c r="D395" s="29"/>
    </row>
    <row r="396" spans="3:4">
      <c r="C396" s="29"/>
      <c r="D396" s="29"/>
    </row>
    <row r="397" spans="3:4">
      <c r="C397" s="29"/>
      <c r="D397" s="29"/>
    </row>
    <row r="398" spans="3:4">
      <c r="C398" s="29"/>
      <c r="D398" s="29"/>
    </row>
    <row r="399" spans="3:4">
      <c r="C399" s="29"/>
      <c r="D399" s="29"/>
    </row>
    <row r="400" spans="3:4">
      <c r="C400" s="29"/>
      <c r="D400" s="29"/>
    </row>
    <row r="401" spans="3:4">
      <c r="C401" s="29"/>
      <c r="D401" s="29"/>
    </row>
    <row r="402" spans="3:4">
      <c r="C402" s="29"/>
      <c r="D402" s="29"/>
    </row>
    <row r="403" spans="3:4">
      <c r="C403" s="29"/>
      <c r="D403" s="29"/>
    </row>
    <row r="404" spans="3:4">
      <c r="C404" s="29"/>
      <c r="D404" s="29"/>
    </row>
    <row r="405" spans="3:4">
      <c r="C405" s="29"/>
      <c r="D405" s="29"/>
    </row>
    <row r="406" spans="3:4">
      <c r="C406" s="29"/>
      <c r="D406" s="29"/>
    </row>
    <row r="407" spans="3:4">
      <c r="C407" s="29"/>
      <c r="D407" s="29"/>
    </row>
    <row r="408" spans="3:4">
      <c r="C408" s="29"/>
      <c r="D408" s="29"/>
    </row>
    <row r="409" spans="3:4">
      <c r="C409" s="29"/>
      <c r="D409" s="29"/>
    </row>
    <row r="410" spans="3:4">
      <c r="C410" s="29"/>
      <c r="D410" s="29"/>
    </row>
    <row r="411" spans="3:4">
      <c r="C411" s="29"/>
      <c r="D411" s="29"/>
    </row>
    <row r="412" spans="3:4">
      <c r="C412" s="29"/>
      <c r="D412" s="29"/>
    </row>
    <row r="413" spans="3:4">
      <c r="C413" s="29"/>
      <c r="D413" s="29"/>
    </row>
    <row r="414" spans="3:4">
      <c r="C414" s="29"/>
      <c r="D414" s="29"/>
    </row>
    <row r="415" spans="3:4">
      <c r="C415" s="29"/>
      <c r="D415" s="29"/>
    </row>
    <row r="416" spans="3:4">
      <c r="C416" s="29"/>
      <c r="D416" s="29"/>
    </row>
    <row r="417" spans="3:4">
      <c r="C417" s="29"/>
      <c r="D417" s="29"/>
    </row>
    <row r="418" spans="3:4">
      <c r="C418" s="29"/>
      <c r="D418" s="29"/>
    </row>
    <row r="419" spans="3:4">
      <c r="C419" s="29"/>
      <c r="D419" s="29"/>
    </row>
    <row r="420" spans="3:4">
      <c r="C420" s="29"/>
      <c r="D420" s="29"/>
    </row>
    <row r="421" spans="3:4">
      <c r="C421" s="29"/>
      <c r="D421" s="29"/>
    </row>
    <row r="422" spans="3:4">
      <c r="C422" s="29"/>
      <c r="D422" s="29"/>
    </row>
    <row r="423" spans="3:4">
      <c r="C423" s="29"/>
      <c r="D423" s="29"/>
    </row>
    <row r="424" spans="3:4">
      <c r="C424" s="29"/>
      <c r="D424" s="29"/>
    </row>
    <row r="425" spans="3:4">
      <c r="C425" s="29"/>
      <c r="D425" s="29"/>
    </row>
    <row r="426" spans="3:4">
      <c r="C426" s="29"/>
      <c r="D426" s="29"/>
    </row>
    <row r="427" spans="3:4">
      <c r="C427" s="29"/>
      <c r="D427" s="29"/>
    </row>
    <row r="428" spans="3:4">
      <c r="C428" s="29"/>
      <c r="D428" s="29"/>
    </row>
    <row r="429" spans="3:4">
      <c r="C429" s="29"/>
      <c r="D429" s="29"/>
    </row>
    <row r="430" spans="3:4">
      <c r="C430" s="29"/>
      <c r="D430" s="29"/>
    </row>
    <row r="431" spans="3:4">
      <c r="C431" s="29"/>
      <c r="D431" s="29"/>
    </row>
    <row r="432" spans="3:4">
      <c r="C432" s="29"/>
      <c r="D432" s="29"/>
    </row>
    <row r="433" spans="3:4">
      <c r="C433" s="29"/>
      <c r="D433" s="29"/>
    </row>
    <row r="434" spans="3:4">
      <c r="C434" s="29"/>
      <c r="D434" s="29"/>
    </row>
    <row r="435" spans="3:4">
      <c r="C435" s="29"/>
      <c r="D435" s="29"/>
    </row>
    <row r="436" spans="3:4">
      <c r="C436" s="29"/>
      <c r="D436" s="29"/>
    </row>
    <row r="437" spans="3:4">
      <c r="C437" s="29"/>
      <c r="D437" s="29"/>
    </row>
    <row r="438" spans="3:4">
      <c r="C438" s="29"/>
      <c r="D438" s="29"/>
    </row>
    <row r="439" spans="3:4">
      <c r="C439" s="29"/>
      <c r="D439" s="29"/>
    </row>
    <row r="440" spans="3:4">
      <c r="C440" s="29"/>
      <c r="D440" s="29"/>
    </row>
    <row r="441" spans="3:4">
      <c r="C441" s="29"/>
      <c r="D441" s="29"/>
    </row>
    <row r="442" spans="3:4">
      <c r="C442" s="29"/>
      <c r="D442" s="29"/>
    </row>
    <row r="443" spans="3:4">
      <c r="C443" s="29"/>
      <c r="D443" s="29"/>
    </row>
    <row r="444" spans="3:4">
      <c r="C444" s="29"/>
      <c r="D444" s="29"/>
    </row>
    <row r="445" spans="3:4">
      <c r="C445" s="29"/>
      <c r="D445" s="29"/>
    </row>
    <row r="446" spans="3:4">
      <c r="C446" s="29"/>
      <c r="D446" s="29"/>
    </row>
    <row r="447" spans="3:4">
      <c r="C447" s="29"/>
      <c r="D447" s="29"/>
    </row>
    <row r="448" spans="3:4">
      <c r="C448" s="29"/>
      <c r="D448" s="29"/>
    </row>
    <row r="449" spans="3:4">
      <c r="C449" s="29"/>
      <c r="D449" s="29"/>
    </row>
    <row r="450" spans="3:4">
      <c r="C450" s="29"/>
      <c r="D450" s="29"/>
    </row>
    <row r="451" spans="3:4">
      <c r="C451" s="29"/>
      <c r="D451" s="29"/>
    </row>
    <row r="452" spans="3:4">
      <c r="C452" s="29"/>
      <c r="D452" s="29"/>
    </row>
    <row r="453" spans="3:4">
      <c r="C453" s="29"/>
      <c r="D453" s="29"/>
    </row>
    <row r="454" spans="3:4">
      <c r="C454" s="29"/>
      <c r="D454" s="29"/>
    </row>
    <row r="455" spans="3:4">
      <c r="C455" s="29"/>
      <c r="D455" s="29"/>
    </row>
    <row r="456" spans="3:4">
      <c r="C456" s="29"/>
      <c r="D456" s="29"/>
    </row>
    <row r="457" spans="3:4">
      <c r="C457" s="29"/>
      <c r="D457" s="29"/>
    </row>
    <row r="458" spans="3:4">
      <c r="C458" s="29"/>
      <c r="D458" s="29"/>
    </row>
    <row r="459" spans="3:4">
      <c r="C459" s="29"/>
      <c r="D459" s="29"/>
    </row>
    <row r="460" spans="3:4">
      <c r="C460" s="29"/>
      <c r="D460" s="29"/>
    </row>
    <row r="461" spans="3:4">
      <c r="C461" s="29"/>
      <c r="D461" s="29"/>
    </row>
    <row r="462" spans="3:4">
      <c r="C462" s="29"/>
      <c r="D462" s="29"/>
    </row>
    <row r="463" spans="3:4">
      <c r="C463" s="29"/>
      <c r="D463" s="29"/>
    </row>
    <row r="464" spans="3:4">
      <c r="C464" s="29"/>
      <c r="D464" s="29"/>
    </row>
    <row r="465" spans="3:4">
      <c r="C465" s="29"/>
      <c r="D465" s="29"/>
    </row>
    <row r="466" spans="3:4">
      <c r="C466" s="29"/>
      <c r="D466" s="29"/>
    </row>
    <row r="467" spans="3:4">
      <c r="C467" s="29"/>
      <c r="D467" s="29"/>
    </row>
    <row r="468" spans="3:4">
      <c r="C468" s="29"/>
      <c r="D468" s="29"/>
    </row>
    <row r="469" spans="3:4">
      <c r="C469" s="29"/>
      <c r="D469" s="29"/>
    </row>
    <row r="470" spans="3:4">
      <c r="C470" s="29"/>
      <c r="D470" s="29"/>
    </row>
    <row r="471" spans="3:4">
      <c r="C471" s="29"/>
      <c r="D471" s="29"/>
    </row>
    <row r="472" spans="3:4">
      <c r="C472" s="29"/>
      <c r="D472" s="29"/>
    </row>
    <row r="473" spans="3:4">
      <c r="C473" s="29"/>
      <c r="D473" s="29"/>
    </row>
    <row r="474" spans="3:4">
      <c r="C474" s="29"/>
      <c r="D474" s="29"/>
    </row>
    <row r="475" spans="3:4">
      <c r="C475" s="29"/>
      <c r="D475" s="29"/>
    </row>
    <row r="476" spans="3:4">
      <c r="C476" s="29"/>
      <c r="D476" s="29"/>
    </row>
    <row r="477" spans="3:4">
      <c r="C477" s="29"/>
      <c r="D477" s="29"/>
    </row>
    <row r="478" spans="3:4">
      <c r="C478" s="29"/>
      <c r="D478" s="29"/>
    </row>
    <row r="479" spans="3:4">
      <c r="C479" s="29"/>
      <c r="D479" s="29"/>
    </row>
    <row r="480" spans="3:4">
      <c r="C480" s="29"/>
      <c r="D480" s="29"/>
    </row>
    <row r="481" spans="3:4">
      <c r="C481" s="29"/>
      <c r="D481" s="29"/>
    </row>
    <row r="482" spans="3:4">
      <c r="C482" s="29"/>
      <c r="D482" s="29"/>
    </row>
    <row r="483" spans="3:4">
      <c r="C483" s="29"/>
      <c r="D483" s="29"/>
    </row>
    <row r="484" spans="3:4">
      <c r="C484" s="29"/>
      <c r="D484" s="29"/>
    </row>
    <row r="485" spans="3:4">
      <c r="C485" s="29"/>
      <c r="D485" s="29"/>
    </row>
    <row r="486" spans="3:4">
      <c r="C486" s="29"/>
      <c r="D486" s="29"/>
    </row>
    <row r="487" spans="3:4">
      <c r="C487" s="29"/>
      <c r="D487" s="29"/>
    </row>
    <row r="488" spans="3:4">
      <c r="C488" s="29"/>
      <c r="D488" s="29"/>
    </row>
    <row r="489" spans="3:4">
      <c r="C489" s="29"/>
      <c r="D489" s="29"/>
    </row>
    <row r="490" spans="3:4">
      <c r="C490" s="29"/>
      <c r="D490" s="29"/>
    </row>
    <row r="491" spans="3:4">
      <c r="C491" s="29"/>
      <c r="D491" s="29"/>
    </row>
    <row r="492" spans="3:4">
      <c r="C492" s="29"/>
      <c r="D492" s="29"/>
    </row>
    <row r="493" spans="3:4">
      <c r="C493" s="29"/>
      <c r="D493" s="29"/>
    </row>
    <row r="494" spans="3:4">
      <c r="C494" s="29"/>
      <c r="D494" s="29"/>
    </row>
    <row r="495" spans="3:4">
      <c r="C495" s="29"/>
      <c r="D495" s="29"/>
    </row>
    <row r="496" spans="3:4">
      <c r="C496" s="29"/>
      <c r="D496" s="29"/>
    </row>
    <row r="497" spans="3:4">
      <c r="C497" s="29"/>
      <c r="D497" s="29"/>
    </row>
    <row r="498" spans="3:4">
      <c r="C498" s="29"/>
      <c r="D498" s="29"/>
    </row>
    <row r="499" spans="3:4">
      <c r="C499" s="29"/>
      <c r="D499" s="29"/>
    </row>
    <row r="500" spans="3:4">
      <c r="C500" s="29"/>
      <c r="D500" s="29"/>
    </row>
    <row r="501" spans="3:4">
      <c r="C501" s="29"/>
      <c r="D501" s="29"/>
    </row>
    <row r="502" spans="3:4">
      <c r="C502" s="29"/>
      <c r="D502" s="29"/>
    </row>
    <row r="503" spans="3:4">
      <c r="C503" s="29"/>
      <c r="D503" s="29"/>
    </row>
    <row r="504" spans="3:4">
      <c r="C504" s="29"/>
      <c r="D504" s="29"/>
    </row>
    <row r="505" spans="3:4">
      <c r="C505" s="29"/>
      <c r="D505" s="29"/>
    </row>
    <row r="506" spans="3:4">
      <c r="C506" s="29"/>
      <c r="D506" s="29"/>
    </row>
    <row r="507" spans="3:4">
      <c r="C507" s="29"/>
      <c r="D507" s="29"/>
    </row>
    <row r="508" spans="3:4">
      <c r="C508" s="29"/>
      <c r="D508" s="29"/>
    </row>
    <row r="509" spans="3:4">
      <c r="C509" s="29"/>
      <c r="D509" s="29"/>
    </row>
    <row r="510" spans="3:4">
      <c r="C510" s="29"/>
      <c r="D510" s="29"/>
    </row>
    <row r="511" spans="3:4">
      <c r="C511" s="29"/>
      <c r="D511" s="29"/>
    </row>
    <row r="512" spans="3:4">
      <c r="C512" s="29"/>
      <c r="D512" s="29"/>
    </row>
    <row r="513" spans="3:4">
      <c r="C513" s="29"/>
      <c r="D513" s="29"/>
    </row>
    <row r="514" spans="3:4">
      <c r="C514" s="29"/>
      <c r="D514" s="29"/>
    </row>
    <row r="515" spans="3:4">
      <c r="C515" s="29"/>
      <c r="D515" s="29"/>
    </row>
    <row r="516" spans="3:4">
      <c r="C516" s="29"/>
      <c r="D516" s="29"/>
    </row>
    <row r="517" spans="3:4">
      <c r="C517" s="29"/>
      <c r="D517" s="29"/>
    </row>
    <row r="518" spans="3:4">
      <c r="C518" s="29"/>
      <c r="D518" s="29"/>
    </row>
    <row r="519" spans="3:4">
      <c r="C519" s="29"/>
      <c r="D519" s="29"/>
    </row>
    <row r="520" spans="3:4">
      <c r="C520" s="29"/>
      <c r="D520" s="29"/>
    </row>
    <row r="521" spans="3:4">
      <c r="C521" s="29"/>
      <c r="D521" s="29"/>
    </row>
    <row r="522" spans="3:4">
      <c r="C522" s="29"/>
      <c r="D522" s="29"/>
    </row>
    <row r="523" spans="3:4">
      <c r="C523" s="29"/>
      <c r="D523" s="29"/>
    </row>
    <row r="524" spans="3:4">
      <c r="C524" s="29"/>
      <c r="D524" s="29"/>
    </row>
    <row r="525" spans="3:4">
      <c r="C525" s="29"/>
      <c r="D525" s="29"/>
    </row>
    <row r="526" spans="3:4">
      <c r="C526" s="29"/>
      <c r="D526" s="29"/>
    </row>
    <row r="527" spans="3:4">
      <c r="C527" s="29"/>
      <c r="D527" s="29"/>
    </row>
    <row r="528" spans="3:4">
      <c r="C528" s="29"/>
      <c r="D528" s="29"/>
    </row>
    <row r="529" spans="3:4">
      <c r="C529" s="29"/>
      <c r="D529" s="29"/>
    </row>
    <row r="530" spans="3:4">
      <c r="C530" s="29"/>
      <c r="D530" s="29"/>
    </row>
    <row r="531" spans="3:4">
      <c r="C531" s="29"/>
      <c r="D531" s="29"/>
    </row>
    <row r="532" spans="3:4">
      <c r="C532" s="29"/>
      <c r="D532" s="29"/>
    </row>
    <row r="533" spans="3:4">
      <c r="C533" s="29"/>
      <c r="D533" s="29"/>
    </row>
    <row r="534" spans="3:4">
      <c r="C534" s="29"/>
      <c r="D534" s="29"/>
    </row>
    <row r="535" spans="3:4">
      <c r="C535" s="29"/>
      <c r="D535" s="29"/>
    </row>
    <row r="536" spans="3:4">
      <c r="C536" s="29"/>
      <c r="D536" s="29"/>
    </row>
    <row r="537" spans="3:4">
      <c r="C537" s="29"/>
      <c r="D537" s="29"/>
    </row>
    <row r="538" spans="3:4">
      <c r="C538" s="29"/>
      <c r="D538" s="29"/>
    </row>
    <row r="539" spans="3:4">
      <c r="C539" s="29"/>
      <c r="D539" s="29"/>
    </row>
    <row r="540" spans="3:4">
      <c r="C540" s="29"/>
      <c r="D540" s="29"/>
    </row>
    <row r="541" spans="3:4">
      <c r="C541" s="29"/>
      <c r="D541" s="29"/>
    </row>
    <row r="542" spans="3:4">
      <c r="C542" s="29"/>
      <c r="D542" s="29"/>
    </row>
    <row r="543" spans="3:4">
      <c r="C543" s="29"/>
      <c r="D543" s="29"/>
    </row>
    <row r="544" spans="3:4">
      <c r="C544" s="29"/>
      <c r="D544" s="29"/>
    </row>
    <row r="545" spans="3:4">
      <c r="C545" s="29"/>
      <c r="D545" s="29"/>
    </row>
    <row r="546" spans="3:4">
      <c r="C546" s="29"/>
      <c r="D546" s="29"/>
    </row>
    <row r="547" spans="3:4">
      <c r="C547" s="29"/>
      <c r="D547" s="29"/>
    </row>
    <row r="548" spans="3:4">
      <c r="C548" s="29"/>
      <c r="D548" s="29"/>
    </row>
    <row r="549" spans="3:4">
      <c r="C549" s="29"/>
      <c r="D549" s="29"/>
    </row>
    <row r="550" spans="3:4">
      <c r="C550" s="29"/>
      <c r="D550" s="29"/>
    </row>
    <row r="551" spans="3:4">
      <c r="C551" s="29"/>
      <c r="D551" s="29"/>
    </row>
    <row r="552" spans="3:4">
      <c r="C552" s="29"/>
      <c r="D552" s="29"/>
    </row>
    <row r="553" spans="3:4">
      <c r="C553" s="29"/>
      <c r="D553" s="29"/>
    </row>
    <row r="554" spans="3:4">
      <c r="C554" s="29"/>
      <c r="D554" s="29"/>
    </row>
    <row r="555" spans="3:4">
      <c r="C555" s="29"/>
      <c r="D555" s="29"/>
    </row>
    <row r="556" spans="3:4">
      <c r="C556" s="29"/>
      <c r="D556" s="29"/>
    </row>
    <row r="557" spans="3:4">
      <c r="C557" s="29"/>
      <c r="D557" s="29"/>
    </row>
    <row r="558" spans="3:4">
      <c r="C558" s="29"/>
      <c r="D558" s="29"/>
    </row>
    <row r="559" spans="3:4">
      <c r="C559" s="29"/>
      <c r="D559" s="29"/>
    </row>
    <row r="560" spans="3:4">
      <c r="C560" s="29"/>
      <c r="D560" s="29"/>
    </row>
    <row r="561" spans="3:4">
      <c r="C561" s="29"/>
      <c r="D561" s="29"/>
    </row>
    <row r="562" spans="3:4">
      <c r="C562" s="29"/>
      <c r="D562" s="29"/>
    </row>
    <row r="563" spans="3:4">
      <c r="C563" s="29"/>
      <c r="D563" s="29"/>
    </row>
    <row r="564" spans="3:4">
      <c r="C564" s="29"/>
      <c r="D564" s="29"/>
    </row>
    <row r="565" spans="3:4">
      <c r="C565" s="29"/>
      <c r="D565" s="29"/>
    </row>
    <row r="566" spans="3:4">
      <c r="C566" s="29"/>
      <c r="D566" s="29"/>
    </row>
    <row r="567" spans="3:4">
      <c r="C567" s="29"/>
      <c r="D567" s="29"/>
    </row>
    <row r="568" spans="3:4">
      <c r="C568" s="29"/>
      <c r="D568" s="29"/>
    </row>
    <row r="569" spans="3:4">
      <c r="C569" s="29"/>
      <c r="D569" s="29"/>
    </row>
    <row r="570" spans="3:4">
      <c r="C570" s="29"/>
      <c r="D570" s="29"/>
    </row>
    <row r="571" spans="3:4">
      <c r="C571" s="29"/>
      <c r="D571" s="29"/>
    </row>
    <row r="572" spans="3:4">
      <c r="C572" s="29"/>
      <c r="D572" s="29"/>
    </row>
    <row r="573" spans="3:4">
      <c r="C573" s="29"/>
      <c r="D573" s="29"/>
    </row>
    <row r="574" spans="3:4">
      <c r="C574" s="29"/>
      <c r="D574" s="29"/>
    </row>
    <row r="575" spans="3:4">
      <c r="C575" s="29"/>
      <c r="D575" s="29"/>
    </row>
    <row r="576" spans="3:4">
      <c r="C576" s="29"/>
      <c r="D576" s="29"/>
    </row>
    <row r="577" spans="3:4">
      <c r="C577" s="29"/>
      <c r="D577" s="29"/>
    </row>
    <row r="578" spans="3:4">
      <c r="C578" s="29"/>
      <c r="D578" s="29"/>
    </row>
    <row r="579" spans="3:4">
      <c r="C579" s="29"/>
      <c r="D579" s="29"/>
    </row>
    <row r="580" spans="3:4">
      <c r="C580" s="29"/>
      <c r="D580" s="29"/>
    </row>
    <row r="581" spans="3:4">
      <c r="C581" s="29"/>
      <c r="D581" s="29"/>
    </row>
    <row r="582" spans="3:4">
      <c r="C582" s="29"/>
      <c r="D582" s="29"/>
    </row>
    <row r="583" spans="3:4">
      <c r="C583" s="29"/>
      <c r="D583" s="29"/>
    </row>
    <row r="584" spans="3:4">
      <c r="C584" s="29"/>
      <c r="D584" s="29"/>
    </row>
    <row r="585" spans="3:4">
      <c r="C585" s="29"/>
      <c r="D585" s="29"/>
    </row>
    <row r="586" spans="3:4">
      <c r="C586" s="29"/>
      <c r="D586" s="29"/>
    </row>
    <row r="587" spans="3:4">
      <c r="C587" s="29"/>
      <c r="D587" s="29"/>
    </row>
    <row r="588" spans="3:4">
      <c r="C588" s="29"/>
      <c r="D588" s="29"/>
    </row>
    <row r="589" spans="3:4">
      <c r="C589" s="29"/>
      <c r="D589" s="29"/>
    </row>
    <row r="590" spans="3:4">
      <c r="C590" s="29"/>
      <c r="D590" s="29"/>
    </row>
    <row r="591" spans="3:4">
      <c r="C591" s="29"/>
      <c r="D591" s="29"/>
    </row>
    <row r="592" spans="3:4">
      <c r="C592" s="29"/>
      <c r="D592" s="29"/>
    </row>
    <row r="593" spans="3:4">
      <c r="C593" s="29"/>
      <c r="D593" s="29"/>
    </row>
    <row r="594" spans="3:4">
      <c r="C594" s="29"/>
      <c r="D594" s="29"/>
    </row>
    <row r="595" spans="3:4">
      <c r="C595" s="29"/>
      <c r="D595" s="29"/>
    </row>
    <row r="596" spans="3:4">
      <c r="C596" s="29"/>
      <c r="D596" s="29"/>
    </row>
    <row r="597" spans="3:4">
      <c r="C597" s="29"/>
      <c r="D597" s="29"/>
    </row>
    <row r="598" spans="3:4">
      <c r="C598" s="29"/>
      <c r="D598" s="29"/>
    </row>
    <row r="599" spans="3:4">
      <c r="C599" s="29"/>
      <c r="D599" s="29"/>
    </row>
    <row r="600" spans="3:4">
      <c r="C600" s="29"/>
      <c r="D600" s="29"/>
    </row>
    <row r="601" spans="3:4">
      <c r="C601" s="29"/>
      <c r="D601" s="29"/>
    </row>
    <row r="602" spans="3:4">
      <c r="C602" s="29"/>
      <c r="D602" s="29"/>
    </row>
    <row r="603" spans="3:4">
      <c r="C603" s="29"/>
      <c r="D603" s="29"/>
    </row>
    <row r="604" spans="3:4">
      <c r="C604" s="29"/>
      <c r="D604" s="29"/>
    </row>
    <row r="605" spans="3:4">
      <c r="C605" s="29"/>
      <c r="D605" s="29"/>
    </row>
    <row r="606" spans="3:4">
      <c r="C606" s="29"/>
      <c r="D606" s="29"/>
    </row>
    <row r="607" spans="3:4">
      <c r="C607" s="29"/>
      <c r="D607" s="29"/>
    </row>
    <row r="608" spans="3:4">
      <c r="C608" s="29"/>
      <c r="D608" s="29"/>
    </row>
    <row r="609" spans="3:4">
      <c r="C609" s="29"/>
      <c r="D609" s="29"/>
    </row>
    <row r="610" spans="3:4">
      <c r="C610" s="29"/>
      <c r="D610" s="29"/>
    </row>
    <row r="611" spans="3:4">
      <c r="C611" s="29"/>
      <c r="D611" s="29"/>
    </row>
    <row r="612" spans="3:4">
      <c r="C612" s="29"/>
      <c r="D612" s="29"/>
    </row>
    <row r="613" spans="3:4">
      <c r="C613" s="29"/>
      <c r="D613" s="29"/>
    </row>
    <row r="614" spans="3:4">
      <c r="C614" s="29"/>
      <c r="D614" s="29"/>
    </row>
    <row r="615" spans="3:4">
      <c r="C615" s="29"/>
      <c r="D615" s="29"/>
    </row>
    <row r="616" spans="3:4">
      <c r="C616" s="29"/>
      <c r="D616" s="29"/>
    </row>
    <row r="617" spans="3:4">
      <c r="C617" s="29"/>
      <c r="D617" s="29"/>
    </row>
    <row r="618" spans="3:4">
      <c r="C618" s="29"/>
      <c r="D618" s="29"/>
    </row>
    <row r="619" spans="3:4">
      <c r="C619" s="29"/>
      <c r="D619" s="29"/>
    </row>
    <row r="620" spans="3:4">
      <c r="C620" s="29"/>
      <c r="D620" s="29"/>
    </row>
    <row r="621" spans="3:4">
      <c r="C621" s="29"/>
      <c r="D621" s="29"/>
    </row>
    <row r="622" spans="3:4">
      <c r="C622" s="29"/>
      <c r="D622" s="29"/>
    </row>
    <row r="623" spans="3:4">
      <c r="C623" s="29"/>
      <c r="D623" s="29"/>
    </row>
    <row r="624" spans="3:4">
      <c r="C624" s="29"/>
      <c r="D624" s="29"/>
    </row>
    <row r="625" spans="3:4">
      <c r="C625" s="29"/>
      <c r="D625" s="29"/>
    </row>
    <row r="626" spans="3:4">
      <c r="C626" s="29"/>
      <c r="D626" s="29"/>
    </row>
    <row r="627" spans="3:4">
      <c r="C627" s="29"/>
      <c r="D627" s="29"/>
    </row>
    <row r="628" spans="3:4">
      <c r="C628" s="29"/>
      <c r="D628" s="29"/>
    </row>
    <row r="629" spans="3:4">
      <c r="C629" s="29"/>
      <c r="D629" s="29"/>
    </row>
    <row r="630" spans="3:4">
      <c r="C630" s="29"/>
      <c r="D630" s="29"/>
    </row>
    <row r="631" spans="3:4">
      <c r="C631" s="29"/>
      <c r="D631" s="29"/>
    </row>
    <row r="632" spans="3:4">
      <c r="C632" s="29"/>
      <c r="D632" s="29"/>
    </row>
    <row r="633" spans="3:4">
      <c r="C633" s="29"/>
      <c r="D633" s="29"/>
    </row>
    <row r="634" spans="3:4">
      <c r="C634" s="29"/>
      <c r="D634" s="29"/>
    </row>
    <row r="635" spans="3:4">
      <c r="C635" s="29"/>
      <c r="D635" s="29"/>
    </row>
    <row r="636" spans="3:4">
      <c r="C636" s="29"/>
      <c r="D636" s="29"/>
    </row>
    <row r="637" spans="3:4">
      <c r="C637" s="29"/>
      <c r="D637" s="29"/>
    </row>
    <row r="638" spans="3:4">
      <c r="C638" s="29"/>
      <c r="D638" s="29"/>
    </row>
    <row r="639" spans="3:4">
      <c r="C639" s="29"/>
      <c r="D639" s="29"/>
    </row>
    <row r="640" spans="3:4">
      <c r="C640" s="29"/>
      <c r="D640" s="29"/>
    </row>
    <row r="641" spans="3:4">
      <c r="C641" s="29"/>
      <c r="D641" s="29"/>
    </row>
    <row r="642" spans="3:4">
      <c r="C642" s="29"/>
      <c r="D642" s="29"/>
    </row>
    <row r="643" spans="3:4">
      <c r="C643" s="29"/>
      <c r="D643" s="29"/>
    </row>
    <row r="644" spans="3:4">
      <c r="C644" s="29"/>
      <c r="D644" s="29"/>
    </row>
    <row r="645" spans="3:4">
      <c r="C645" s="29"/>
      <c r="D645" s="29"/>
    </row>
    <row r="646" spans="3:4">
      <c r="C646" s="29"/>
      <c r="D646" s="29"/>
    </row>
    <row r="647" spans="3:4">
      <c r="C647" s="29"/>
      <c r="D647" s="29"/>
    </row>
    <row r="648" spans="3:4">
      <c r="C648" s="29"/>
      <c r="D648" s="29"/>
    </row>
    <row r="649" spans="3:4">
      <c r="C649" s="29"/>
      <c r="D649" s="29"/>
    </row>
    <row r="650" spans="3:4">
      <c r="C650" s="29"/>
      <c r="D650" s="29"/>
    </row>
    <row r="651" spans="3:4">
      <c r="C651" s="29"/>
      <c r="D651" s="29"/>
    </row>
    <row r="652" spans="3:4">
      <c r="C652" s="29"/>
      <c r="D652" s="29"/>
    </row>
    <row r="653" spans="3:4">
      <c r="C653" s="29"/>
      <c r="D653" s="29"/>
    </row>
    <row r="654" spans="3:4">
      <c r="C654" s="29"/>
      <c r="D654" s="29"/>
    </row>
    <row r="655" spans="3:4">
      <c r="C655" s="29"/>
      <c r="D655" s="29"/>
    </row>
    <row r="656" spans="3:4">
      <c r="C656" s="29"/>
      <c r="D656" s="29"/>
    </row>
    <row r="657" spans="3:4">
      <c r="C657" s="29"/>
      <c r="D657" s="29"/>
    </row>
    <row r="658" spans="3:4">
      <c r="C658" s="29"/>
      <c r="D658" s="29"/>
    </row>
    <row r="659" spans="3:4">
      <c r="C659" s="29"/>
      <c r="D659" s="29"/>
    </row>
    <row r="660" spans="3:4">
      <c r="C660" s="29"/>
      <c r="D660" s="29"/>
    </row>
    <row r="661" spans="3:4">
      <c r="C661" s="29"/>
      <c r="D661" s="29"/>
    </row>
    <row r="662" spans="3:4">
      <c r="C662" s="29"/>
      <c r="D662" s="29"/>
    </row>
    <row r="663" spans="3:4">
      <c r="C663" s="29"/>
      <c r="D663" s="29"/>
    </row>
    <row r="664" spans="3:4">
      <c r="C664" s="29"/>
      <c r="D664" s="29"/>
    </row>
    <row r="665" spans="3:4">
      <c r="C665" s="29"/>
      <c r="D665" s="29"/>
    </row>
    <row r="666" spans="3:4">
      <c r="C666" s="29"/>
      <c r="D666" s="29"/>
    </row>
    <row r="667" spans="3:4">
      <c r="C667" s="29"/>
      <c r="D667" s="29"/>
    </row>
    <row r="668" spans="3:4">
      <c r="C668" s="29"/>
      <c r="D668" s="29"/>
    </row>
    <row r="669" spans="3:4">
      <c r="C669" s="29"/>
      <c r="D669" s="29"/>
    </row>
    <row r="670" spans="3:4">
      <c r="C670" s="29"/>
      <c r="D670" s="29"/>
    </row>
    <row r="671" spans="3:4">
      <c r="C671" s="29"/>
      <c r="D671" s="29"/>
    </row>
    <row r="672" spans="3:4">
      <c r="C672" s="29"/>
      <c r="D672" s="29"/>
    </row>
    <row r="673" spans="3:4">
      <c r="C673" s="29"/>
      <c r="D673" s="29"/>
    </row>
    <row r="674" spans="3:4">
      <c r="C674" s="29"/>
      <c r="D674" s="29"/>
    </row>
    <row r="675" spans="3:4">
      <c r="C675" s="29"/>
      <c r="D675" s="29"/>
    </row>
    <row r="676" spans="3:4">
      <c r="C676" s="29"/>
      <c r="D676" s="29"/>
    </row>
    <row r="677" spans="3:4">
      <c r="C677" s="29"/>
      <c r="D677" s="29"/>
    </row>
    <row r="678" spans="3:4">
      <c r="C678" s="29"/>
      <c r="D678" s="29"/>
    </row>
    <row r="679" spans="3:4">
      <c r="C679" s="29"/>
      <c r="D679" s="29"/>
    </row>
    <row r="680" spans="3:4">
      <c r="C680" s="29"/>
      <c r="D680" s="29"/>
    </row>
    <row r="681" spans="3:4">
      <c r="C681" s="29"/>
      <c r="D681" s="29"/>
    </row>
    <row r="682" spans="3:4">
      <c r="C682" s="29"/>
      <c r="D682" s="29"/>
    </row>
    <row r="683" spans="3:4">
      <c r="C683" s="29"/>
      <c r="D683" s="29"/>
    </row>
    <row r="684" spans="3:4">
      <c r="C684" s="29"/>
      <c r="D684" s="29"/>
    </row>
    <row r="685" spans="3:4">
      <c r="C685" s="29"/>
      <c r="D685" s="29"/>
    </row>
    <row r="686" spans="3:4">
      <c r="C686" s="29"/>
      <c r="D686" s="29"/>
    </row>
    <row r="687" spans="3:4">
      <c r="C687" s="29"/>
      <c r="D687" s="29"/>
    </row>
    <row r="688" spans="3:4">
      <c r="C688" s="29"/>
      <c r="D688" s="29"/>
    </row>
    <row r="689" spans="3:4">
      <c r="C689" s="29"/>
      <c r="D689" s="29"/>
    </row>
    <row r="690" spans="3:4">
      <c r="C690" s="29"/>
      <c r="D690" s="29"/>
    </row>
    <row r="691" spans="3:4">
      <c r="C691" s="29"/>
      <c r="D691" s="29"/>
    </row>
    <row r="692" spans="3:4">
      <c r="C692" s="29"/>
      <c r="D692" s="29"/>
    </row>
    <row r="693" spans="3:4">
      <c r="C693" s="29"/>
      <c r="D693" s="29"/>
    </row>
    <row r="694" spans="3:4">
      <c r="C694" s="29"/>
      <c r="D694" s="29"/>
    </row>
    <row r="695" spans="3:4">
      <c r="C695" s="29"/>
      <c r="D695" s="29"/>
    </row>
    <row r="696" spans="3:4">
      <c r="C696" s="29"/>
      <c r="D696" s="29"/>
    </row>
    <row r="697" spans="3:4">
      <c r="C697" s="29"/>
      <c r="D697" s="29"/>
    </row>
    <row r="698" spans="3:4">
      <c r="C698" s="29"/>
      <c r="D698" s="29"/>
    </row>
    <row r="699" spans="3:4">
      <c r="C699" s="29"/>
      <c r="D699" s="29"/>
    </row>
    <row r="700" spans="3:4">
      <c r="C700" s="29"/>
      <c r="D700" s="29"/>
    </row>
    <row r="701" spans="3:4">
      <c r="C701" s="29"/>
      <c r="D701" s="29"/>
    </row>
    <row r="702" spans="3:4">
      <c r="C702" s="29"/>
      <c r="D702" s="29"/>
    </row>
    <row r="703" spans="3:4">
      <c r="C703" s="29"/>
      <c r="D703" s="29"/>
    </row>
    <row r="704" spans="3:4">
      <c r="C704" s="29"/>
      <c r="D704" s="29"/>
    </row>
    <row r="705" spans="3:4">
      <c r="C705" s="29"/>
      <c r="D705" s="29"/>
    </row>
    <row r="706" spans="3:4">
      <c r="C706" s="29"/>
      <c r="D706" s="29"/>
    </row>
    <row r="707" spans="3:4">
      <c r="C707" s="29"/>
      <c r="D707" s="29"/>
    </row>
    <row r="708" spans="3:4">
      <c r="C708" s="29"/>
      <c r="D708" s="29"/>
    </row>
    <row r="709" spans="3:4">
      <c r="C709" s="29"/>
      <c r="D709" s="29"/>
    </row>
    <row r="710" spans="3:4">
      <c r="C710" s="29"/>
      <c r="D710" s="29"/>
    </row>
    <row r="711" spans="3:4">
      <c r="C711" s="29"/>
      <c r="D711" s="29"/>
    </row>
    <row r="712" spans="3:4">
      <c r="C712" s="29"/>
      <c r="D712" s="29"/>
    </row>
    <row r="713" spans="3:4">
      <c r="C713" s="29"/>
      <c r="D713" s="29"/>
    </row>
    <row r="714" spans="3:4">
      <c r="C714" s="29"/>
      <c r="D714" s="29"/>
    </row>
    <row r="715" spans="3:4">
      <c r="C715" s="29"/>
      <c r="D715" s="29"/>
    </row>
    <row r="716" spans="3:4">
      <c r="C716" s="29"/>
      <c r="D716" s="29"/>
    </row>
    <row r="717" spans="3:4">
      <c r="C717" s="29"/>
      <c r="D717" s="29"/>
    </row>
    <row r="718" spans="3:4">
      <c r="C718" s="29"/>
      <c r="D718" s="29"/>
    </row>
    <row r="719" spans="3:4">
      <c r="C719" s="29"/>
      <c r="D719" s="29"/>
    </row>
    <row r="720" spans="3:4">
      <c r="C720" s="29"/>
      <c r="D720" s="29"/>
    </row>
    <row r="721" spans="3:4">
      <c r="C721" s="29"/>
      <c r="D721" s="29"/>
    </row>
    <row r="722" spans="3:4">
      <c r="C722" s="29"/>
      <c r="D722" s="29"/>
    </row>
    <row r="723" spans="3:4">
      <c r="C723" s="29"/>
      <c r="D723" s="29"/>
    </row>
    <row r="724" spans="3:4">
      <c r="C724" s="29"/>
      <c r="D724" s="29"/>
    </row>
    <row r="725" spans="3:4">
      <c r="C725" s="29"/>
      <c r="D725" s="29"/>
    </row>
    <row r="726" spans="3:4">
      <c r="C726" s="29"/>
      <c r="D726" s="29"/>
    </row>
    <row r="727" spans="3:4">
      <c r="C727" s="29"/>
      <c r="D727" s="29"/>
    </row>
    <row r="728" spans="3:4">
      <c r="C728" s="29"/>
      <c r="D728" s="29"/>
    </row>
    <row r="729" spans="3:4">
      <c r="C729" s="29"/>
      <c r="D729" s="29"/>
    </row>
    <row r="730" spans="3:4">
      <c r="C730" s="29"/>
      <c r="D730" s="29"/>
    </row>
    <row r="731" spans="3:4">
      <c r="C731" s="29"/>
      <c r="D731" s="29"/>
    </row>
    <row r="732" spans="3:4">
      <c r="C732" s="29"/>
      <c r="D732" s="29"/>
    </row>
    <row r="733" spans="3:4">
      <c r="C733" s="29"/>
      <c r="D733" s="29"/>
    </row>
    <row r="734" spans="3:4">
      <c r="C734" s="29"/>
      <c r="D734" s="29"/>
    </row>
    <row r="735" spans="3:4">
      <c r="C735" s="29"/>
      <c r="D735" s="29"/>
    </row>
    <row r="736" spans="3:4">
      <c r="C736" s="29"/>
      <c r="D736" s="29"/>
    </row>
    <row r="737" spans="3:4">
      <c r="C737" s="29"/>
      <c r="D737" s="29"/>
    </row>
    <row r="738" spans="3:4">
      <c r="C738" s="29"/>
      <c r="D738" s="29"/>
    </row>
    <row r="739" spans="3:4">
      <c r="C739" s="29"/>
      <c r="D739" s="29"/>
    </row>
    <row r="740" spans="3:4">
      <c r="C740" s="29"/>
      <c r="D740" s="29"/>
    </row>
    <row r="741" spans="3:4">
      <c r="C741" s="29"/>
      <c r="D741" s="29"/>
    </row>
    <row r="742" spans="3:4">
      <c r="C742" s="29"/>
      <c r="D742" s="29"/>
    </row>
    <row r="743" spans="3:4">
      <c r="C743" s="29"/>
      <c r="D743" s="29"/>
    </row>
    <row r="744" spans="3:4">
      <c r="C744" s="29"/>
      <c r="D744" s="29"/>
    </row>
    <row r="745" spans="3:4">
      <c r="C745" s="29"/>
      <c r="D745" s="29"/>
    </row>
    <row r="746" spans="3:4">
      <c r="C746" s="29"/>
      <c r="D746" s="29"/>
    </row>
    <row r="747" spans="3:4">
      <c r="C747" s="29"/>
      <c r="D747" s="29"/>
    </row>
    <row r="748" spans="3:4">
      <c r="C748" s="29"/>
      <c r="D748" s="29"/>
    </row>
    <row r="749" spans="3:4">
      <c r="C749" s="29"/>
      <c r="D749" s="29"/>
    </row>
    <row r="750" spans="3:4">
      <c r="C750" s="29"/>
      <c r="D750" s="29"/>
    </row>
    <row r="751" spans="3:4">
      <c r="C751" s="29"/>
      <c r="D751" s="29"/>
    </row>
    <row r="752" spans="3:4">
      <c r="C752" s="29"/>
      <c r="D752" s="29"/>
    </row>
    <row r="753" spans="3:4">
      <c r="C753" s="29"/>
      <c r="D753" s="29"/>
    </row>
    <row r="754" spans="3:4">
      <c r="C754" s="29"/>
      <c r="D754" s="29"/>
    </row>
    <row r="755" spans="3:4">
      <c r="C755" s="29"/>
      <c r="D755" s="29"/>
    </row>
    <row r="756" spans="3:4">
      <c r="C756" s="29"/>
      <c r="D756" s="29"/>
    </row>
    <row r="757" spans="3:4">
      <c r="C757" s="29"/>
      <c r="D757" s="29"/>
    </row>
    <row r="758" spans="3:4">
      <c r="C758" s="29"/>
      <c r="D758" s="29"/>
    </row>
    <row r="759" spans="3:4">
      <c r="C759" s="29"/>
      <c r="D759" s="29"/>
    </row>
    <row r="760" spans="3:4">
      <c r="C760" s="29"/>
      <c r="D760" s="29"/>
    </row>
    <row r="761" spans="3:4">
      <c r="C761" s="29"/>
      <c r="D761" s="29"/>
    </row>
    <row r="762" spans="3:4">
      <c r="C762" s="29"/>
      <c r="D762" s="29"/>
    </row>
    <row r="763" spans="3:4">
      <c r="C763" s="29"/>
      <c r="D763" s="29"/>
    </row>
    <row r="764" spans="3:4">
      <c r="C764" s="29"/>
      <c r="D764" s="29"/>
    </row>
    <row r="765" spans="3:4">
      <c r="C765" s="29"/>
      <c r="D765" s="29"/>
    </row>
    <row r="766" spans="3:4">
      <c r="C766" s="29"/>
      <c r="D766" s="29"/>
    </row>
    <row r="767" spans="3:4">
      <c r="C767" s="29"/>
      <c r="D767" s="29"/>
    </row>
    <row r="768" spans="3:4">
      <c r="C768" s="29"/>
      <c r="D768" s="29"/>
    </row>
    <row r="769" spans="3:4">
      <c r="C769" s="29"/>
      <c r="D769" s="29"/>
    </row>
    <row r="770" spans="3:4">
      <c r="C770" s="29"/>
      <c r="D770" s="29"/>
    </row>
    <row r="771" spans="3:4">
      <c r="C771" s="29"/>
      <c r="D771" s="29"/>
    </row>
    <row r="772" spans="3:4">
      <c r="C772" s="29"/>
      <c r="D772" s="29"/>
    </row>
    <row r="773" spans="3:4">
      <c r="C773" s="29"/>
      <c r="D773" s="29"/>
    </row>
    <row r="774" spans="3:4">
      <c r="C774" s="29"/>
      <c r="D774" s="29"/>
    </row>
    <row r="775" spans="3:4">
      <c r="C775" s="29"/>
      <c r="D775" s="29"/>
    </row>
    <row r="776" spans="3:4">
      <c r="C776" s="29"/>
      <c r="D776" s="29"/>
    </row>
    <row r="777" spans="3:4">
      <c r="C777" s="29"/>
      <c r="D777" s="29"/>
    </row>
    <row r="778" spans="3:4">
      <c r="C778" s="29"/>
      <c r="D778" s="29"/>
    </row>
    <row r="779" spans="3:4">
      <c r="C779" s="29"/>
      <c r="D779" s="29"/>
    </row>
    <row r="780" spans="3:4">
      <c r="C780" s="29"/>
      <c r="D780" s="29"/>
    </row>
    <row r="781" spans="3:4">
      <c r="C781" s="29"/>
      <c r="D781" s="29"/>
    </row>
    <row r="782" spans="3:4">
      <c r="C782" s="29"/>
      <c r="D782" s="29"/>
    </row>
    <row r="783" spans="3:4">
      <c r="C783" s="29"/>
      <c r="D783" s="29"/>
    </row>
    <row r="784" spans="3:4">
      <c r="C784" s="29"/>
      <c r="D784" s="29"/>
    </row>
    <row r="785" spans="3:4">
      <c r="C785" s="29"/>
      <c r="D785" s="29"/>
    </row>
    <row r="786" spans="3:4">
      <c r="C786" s="29"/>
      <c r="D786" s="29"/>
    </row>
    <row r="787" spans="3:4">
      <c r="C787" s="29"/>
      <c r="D787" s="29"/>
    </row>
    <row r="788" spans="3:4">
      <c r="C788" s="29"/>
      <c r="D788" s="29"/>
    </row>
    <row r="789" spans="3:4">
      <c r="C789" s="29"/>
      <c r="D789" s="29"/>
    </row>
    <row r="790" spans="3:4">
      <c r="C790" s="29"/>
      <c r="D790" s="29"/>
    </row>
    <row r="791" spans="3:4">
      <c r="C791" s="29"/>
      <c r="D791" s="29"/>
    </row>
    <row r="792" spans="3:4">
      <c r="C792" s="29"/>
      <c r="D792" s="29"/>
    </row>
    <row r="793" spans="3:4">
      <c r="C793" s="29"/>
      <c r="D793" s="29"/>
    </row>
    <row r="794" spans="3:4">
      <c r="C794" s="29"/>
      <c r="D794" s="29"/>
    </row>
    <row r="795" spans="3:4">
      <c r="C795" s="29"/>
      <c r="D795" s="29"/>
    </row>
    <row r="796" spans="3:4">
      <c r="C796" s="29"/>
      <c r="D796" s="29"/>
    </row>
    <row r="797" spans="3:4">
      <c r="C797" s="29"/>
      <c r="D797" s="29"/>
    </row>
    <row r="798" spans="3:4">
      <c r="C798" s="29"/>
      <c r="D798" s="29"/>
    </row>
    <row r="799" spans="3:4">
      <c r="C799" s="29"/>
      <c r="D799" s="29"/>
    </row>
    <row r="800" spans="3:4">
      <c r="C800" s="29"/>
      <c r="D800" s="29"/>
    </row>
    <row r="801" spans="3:4">
      <c r="C801" s="29"/>
      <c r="D801" s="29"/>
    </row>
    <row r="802" spans="3:4">
      <c r="C802" s="29"/>
      <c r="D802" s="29"/>
    </row>
    <row r="803" spans="3:4">
      <c r="C803" s="29"/>
      <c r="D803" s="29"/>
    </row>
    <row r="804" spans="3:4">
      <c r="C804" s="29"/>
      <c r="D804" s="29"/>
    </row>
    <row r="805" spans="3:4">
      <c r="C805" s="29"/>
      <c r="D805" s="29"/>
    </row>
    <row r="806" spans="3:4">
      <c r="C806" s="29"/>
      <c r="D806" s="29"/>
    </row>
    <row r="807" spans="3:4">
      <c r="C807" s="29"/>
      <c r="D807" s="29"/>
    </row>
    <row r="808" spans="3:4">
      <c r="C808" s="29"/>
      <c r="D808" s="29"/>
    </row>
    <row r="809" spans="3:4">
      <c r="C809" s="29"/>
      <c r="D809" s="29"/>
    </row>
    <row r="810" spans="3:4">
      <c r="C810" s="29"/>
      <c r="D810" s="29"/>
    </row>
    <row r="811" spans="3:4">
      <c r="C811" s="29"/>
      <c r="D811" s="29"/>
    </row>
    <row r="812" spans="3:4">
      <c r="C812" s="29"/>
      <c r="D812" s="29"/>
    </row>
    <row r="813" spans="3:4">
      <c r="C813" s="29"/>
      <c r="D813" s="29"/>
    </row>
    <row r="814" spans="3:4">
      <c r="C814" s="29"/>
      <c r="D814" s="29"/>
    </row>
    <row r="815" spans="3:4">
      <c r="C815" s="29"/>
      <c r="D815" s="29"/>
    </row>
    <row r="816" spans="3:4">
      <c r="C816" s="29"/>
      <c r="D816" s="29"/>
    </row>
    <row r="817" spans="3:4">
      <c r="C817" s="29"/>
      <c r="D817" s="29"/>
    </row>
    <row r="818" spans="3:4">
      <c r="C818" s="29"/>
      <c r="D818" s="29"/>
    </row>
    <row r="819" spans="3:4">
      <c r="C819" s="29"/>
      <c r="D819" s="29"/>
    </row>
    <row r="820" spans="3:4">
      <c r="C820" s="29"/>
      <c r="D820" s="29"/>
    </row>
    <row r="821" spans="3:4">
      <c r="C821" s="29"/>
      <c r="D821" s="29"/>
    </row>
    <row r="822" spans="3:4">
      <c r="C822" s="29"/>
      <c r="D822" s="29"/>
    </row>
    <row r="823" spans="3:4">
      <c r="C823" s="29"/>
      <c r="D823" s="29"/>
    </row>
    <row r="824" spans="3:4">
      <c r="C824" s="29"/>
      <c r="D824" s="29"/>
    </row>
    <row r="825" spans="3:4">
      <c r="C825" s="29"/>
      <c r="D825" s="29"/>
    </row>
    <row r="826" spans="3:4">
      <c r="C826" s="29"/>
      <c r="D826" s="29"/>
    </row>
    <row r="827" spans="3:4">
      <c r="C827" s="29"/>
      <c r="D827" s="29"/>
    </row>
    <row r="828" spans="3:4">
      <c r="C828" s="29"/>
      <c r="D828" s="29"/>
    </row>
    <row r="829" spans="3:4">
      <c r="C829" s="29"/>
      <c r="D829" s="29"/>
    </row>
    <row r="830" spans="3:4">
      <c r="C830" s="29"/>
      <c r="D830" s="29"/>
    </row>
    <row r="831" spans="3:4">
      <c r="C831" s="29"/>
      <c r="D831" s="29"/>
    </row>
    <row r="832" spans="3:4">
      <c r="C832" s="29"/>
      <c r="D832" s="29"/>
    </row>
    <row r="833" spans="3:4">
      <c r="C833" s="29"/>
      <c r="D833" s="29"/>
    </row>
    <row r="834" spans="3:4">
      <c r="C834" s="29"/>
      <c r="D834" s="29"/>
    </row>
    <row r="835" spans="3:4">
      <c r="C835" s="29"/>
      <c r="D835" s="29"/>
    </row>
    <row r="836" spans="3:4">
      <c r="C836" s="29"/>
      <c r="D836" s="29"/>
    </row>
    <row r="837" spans="3:4">
      <c r="C837" s="29"/>
      <c r="D837" s="29"/>
    </row>
    <row r="838" spans="3:4">
      <c r="C838" s="29"/>
      <c r="D838" s="29"/>
    </row>
    <row r="839" spans="3:4">
      <c r="C839" s="29"/>
      <c r="D839" s="29"/>
    </row>
    <row r="840" spans="3:4">
      <c r="C840" s="29"/>
      <c r="D840" s="29"/>
    </row>
    <row r="841" spans="3:4">
      <c r="C841" s="29"/>
      <c r="D841" s="29"/>
    </row>
    <row r="842" spans="3:4">
      <c r="C842" s="29"/>
      <c r="D842" s="29"/>
    </row>
    <row r="843" spans="3:4">
      <c r="C843" s="29"/>
      <c r="D843" s="29"/>
    </row>
    <row r="844" spans="3:4">
      <c r="C844" s="29"/>
      <c r="D844" s="29"/>
    </row>
    <row r="845" spans="3:4">
      <c r="C845" s="29"/>
      <c r="D845" s="29"/>
    </row>
    <row r="846" spans="3:4">
      <c r="C846" s="29"/>
      <c r="D846" s="29"/>
    </row>
    <row r="847" spans="3:4">
      <c r="C847" s="29"/>
      <c r="D847" s="29"/>
    </row>
    <row r="848" spans="3:4">
      <c r="C848" s="29"/>
      <c r="D848" s="29"/>
    </row>
    <row r="849" spans="3:4">
      <c r="C849" s="29"/>
      <c r="D849" s="29"/>
    </row>
    <row r="850" spans="3:4">
      <c r="C850" s="29"/>
      <c r="D850" s="29"/>
    </row>
    <row r="851" spans="3:4">
      <c r="C851" s="29"/>
      <c r="D851" s="29"/>
    </row>
    <row r="852" spans="3:4">
      <c r="C852" s="29"/>
      <c r="D852" s="29"/>
    </row>
    <row r="853" spans="3:4">
      <c r="C853" s="29"/>
      <c r="D853" s="29"/>
    </row>
    <row r="854" spans="3:4">
      <c r="C854" s="29"/>
      <c r="D854" s="29"/>
    </row>
    <row r="855" spans="3:4">
      <c r="C855" s="29"/>
      <c r="D855" s="29"/>
    </row>
    <row r="856" spans="3:4">
      <c r="C856" s="29"/>
      <c r="D856" s="29"/>
    </row>
    <row r="857" spans="3:4">
      <c r="C857" s="29"/>
      <c r="D857" s="29"/>
    </row>
    <row r="858" spans="3:4">
      <c r="C858" s="29"/>
      <c r="D858" s="29"/>
    </row>
    <row r="859" spans="3:4">
      <c r="C859" s="29"/>
      <c r="D859" s="29"/>
    </row>
    <row r="860" spans="3:4">
      <c r="C860" s="29"/>
      <c r="D860" s="29"/>
    </row>
    <row r="861" spans="3:4">
      <c r="C861" s="29"/>
      <c r="D861" s="29"/>
    </row>
    <row r="862" spans="3:4">
      <c r="C862" s="29"/>
      <c r="D862" s="29"/>
    </row>
    <row r="863" spans="3:4">
      <c r="C863" s="29"/>
      <c r="D863" s="29"/>
    </row>
    <row r="864" spans="3:4">
      <c r="C864" s="29"/>
      <c r="D864" s="29"/>
    </row>
    <row r="865" spans="3:4">
      <c r="C865" s="29"/>
      <c r="D865" s="29"/>
    </row>
    <row r="866" spans="3:4">
      <c r="C866" s="29"/>
      <c r="D866" s="29"/>
    </row>
    <row r="867" spans="3:4">
      <c r="C867" s="29"/>
      <c r="D867" s="29"/>
    </row>
    <row r="868" spans="3:4">
      <c r="C868" s="29"/>
      <c r="D868" s="29"/>
    </row>
    <row r="869" spans="3:4">
      <c r="C869" s="29"/>
      <c r="D869" s="29"/>
    </row>
    <row r="870" spans="3:4">
      <c r="C870" s="29"/>
      <c r="D870" s="29"/>
    </row>
    <row r="871" spans="3:4">
      <c r="C871" s="29"/>
      <c r="D871" s="29"/>
    </row>
    <row r="872" spans="3:4">
      <c r="C872" s="29"/>
      <c r="D872" s="29"/>
    </row>
    <row r="873" spans="3:4">
      <c r="C873" s="29"/>
      <c r="D873" s="29"/>
    </row>
    <row r="874" spans="3:4">
      <c r="C874" s="29"/>
      <c r="D874" s="29"/>
    </row>
    <row r="875" spans="3:4">
      <c r="C875" s="29"/>
      <c r="D875" s="29"/>
    </row>
    <row r="876" spans="3:4">
      <c r="C876" s="29"/>
      <c r="D876" s="29"/>
    </row>
    <row r="877" spans="3:4">
      <c r="C877" s="29"/>
      <c r="D877" s="29"/>
    </row>
    <row r="878" spans="3:4">
      <c r="C878" s="29"/>
      <c r="D878" s="29"/>
    </row>
    <row r="879" spans="3:4">
      <c r="C879" s="29"/>
      <c r="D879" s="29"/>
    </row>
    <row r="880" spans="3:4">
      <c r="C880" s="29"/>
      <c r="D880" s="29"/>
    </row>
    <row r="881" spans="3:4">
      <c r="C881" s="29"/>
      <c r="D881" s="29"/>
    </row>
    <row r="882" spans="3:4">
      <c r="C882" s="29"/>
      <c r="D882" s="29"/>
    </row>
    <row r="883" spans="3:4">
      <c r="C883" s="29"/>
      <c r="D883" s="29"/>
    </row>
    <row r="884" spans="3:4">
      <c r="C884" s="29"/>
      <c r="D884" s="29"/>
    </row>
    <row r="885" spans="3:4">
      <c r="C885" s="29"/>
      <c r="D885" s="29"/>
    </row>
    <row r="886" spans="3:4">
      <c r="C886" s="29"/>
      <c r="D886" s="29"/>
    </row>
    <row r="887" spans="3:4">
      <c r="C887" s="29"/>
      <c r="D887" s="29"/>
    </row>
    <row r="888" spans="3:4">
      <c r="C888" s="29"/>
      <c r="D888" s="29"/>
    </row>
    <row r="889" spans="3:4">
      <c r="C889" s="29"/>
      <c r="D889" s="29"/>
    </row>
    <row r="890" spans="3:4">
      <c r="C890" s="29"/>
      <c r="D890" s="29"/>
    </row>
    <row r="891" spans="3:4">
      <c r="C891" s="29"/>
      <c r="D891" s="29"/>
    </row>
    <row r="892" spans="3:4">
      <c r="C892" s="29"/>
      <c r="D892" s="29"/>
    </row>
    <row r="893" spans="3:4">
      <c r="C893" s="29"/>
      <c r="D893" s="29"/>
    </row>
    <row r="894" spans="3:4">
      <c r="C894" s="29"/>
      <c r="D894" s="29"/>
    </row>
    <row r="895" spans="3:4">
      <c r="C895" s="29"/>
      <c r="D895" s="29"/>
    </row>
    <row r="896" spans="3:4">
      <c r="C896" s="29"/>
      <c r="D896" s="29"/>
    </row>
    <row r="897" spans="3:4">
      <c r="C897" s="29"/>
      <c r="D897" s="29"/>
    </row>
    <row r="898" spans="3:4">
      <c r="C898" s="29"/>
      <c r="D898" s="29"/>
    </row>
    <row r="899" spans="3:4">
      <c r="C899" s="29"/>
      <c r="D899" s="29"/>
    </row>
    <row r="900" spans="3:4">
      <c r="C900" s="29"/>
      <c r="D900" s="29"/>
    </row>
    <row r="901" spans="3:4">
      <c r="C901" s="29"/>
      <c r="D901" s="29"/>
    </row>
    <row r="902" spans="3:4">
      <c r="C902" s="29"/>
      <c r="D902" s="29"/>
    </row>
    <row r="903" spans="3:4">
      <c r="C903" s="29"/>
      <c r="D903" s="29"/>
    </row>
    <row r="904" spans="3:4">
      <c r="C904" s="29"/>
      <c r="D904" s="29"/>
    </row>
    <row r="905" spans="3:4">
      <c r="C905" s="29"/>
      <c r="D905" s="29"/>
    </row>
    <row r="906" spans="3:4">
      <c r="C906" s="29"/>
      <c r="D906" s="29"/>
    </row>
    <row r="907" spans="3:4">
      <c r="C907" s="29"/>
      <c r="D907" s="29"/>
    </row>
    <row r="908" spans="3:4">
      <c r="C908" s="29"/>
      <c r="D908" s="29"/>
    </row>
    <row r="909" spans="3:4">
      <c r="C909" s="29"/>
      <c r="D909" s="29"/>
    </row>
    <row r="910" spans="3:4">
      <c r="C910" s="29"/>
      <c r="D910" s="29"/>
    </row>
    <row r="911" spans="3:4">
      <c r="C911" s="29"/>
      <c r="D911" s="29"/>
    </row>
    <row r="912" spans="3:4">
      <c r="C912" s="29"/>
      <c r="D912" s="29"/>
    </row>
    <row r="913" spans="3:4">
      <c r="C913" s="29"/>
      <c r="D913" s="29"/>
    </row>
    <row r="914" spans="3:4">
      <c r="C914" s="29"/>
      <c r="D914" s="29"/>
    </row>
    <row r="915" spans="3:4">
      <c r="C915" s="29"/>
      <c r="D915" s="29"/>
    </row>
    <row r="916" spans="3:4">
      <c r="C916" s="29"/>
      <c r="D916" s="29"/>
    </row>
    <row r="917" spans="3:4">
      <c r="C917" s="29"/>
      <c r="D917" s="29"/>
    </row>
    <row r="918" spans="3:4">
      <c r="C918" s="29"/>
      <c r="D918" s="29"/>
    </row>
    <row r="919" spans="3:4">
      <c r="C919" s="29"/>
      <c r="D919" s="29"/>
    </row>
    <row r="920" spans="3:4">
      <c r="C920" s="29"/>
      <c r="D920" s="29"/>
    </row>
    <row r="921" spans="3:4">
      <c r="C921" s="29"/>
      <c r="D921" s="29"/>
    </row>
    <row r="922" spans="3:4">
      <c r="C922" s="29"/>
      <c r="D922" s="29"/>
    </row>
    <row r="923" spans="3:4">
      <c r="C923" s="29"/>
      <c r="D923" s="29"/>
    </row>
    <row r="924" spans="3:4">
      <c r="C924" s="29"/>
      <c r="D924" s="29"/>
    </row>
    <row r="925" spans="3:4">
      <c r="C925" s="29"/>
      <c r="D925" s="29"/>
    </row>
    <row r="926" spans="3:4">
      <c r="C926" s="29"/>
      <c r="D926" s="29"/>
    </row>
    <row r="927" spans="3:4">
      <c r="C927" s="29"/>
      <c r="D927" s="29"/>
    </row>
    <row r="928" spans="3:4">
      <c r="C928" s="29"/>
      <c r="D928" s="29"/>
    </row>
    <row r="929" spans="3:4">
      <c r="C929" s="29"/>
      <c r="D929" s="29"/>
    </row>
    <row r="930" spans="3:4">
      <c r="C930" s="29"/>
      <c r="D930" s="29"/>
    </row>
    <row r="931" spans="3:4">
      <c r="C931" s="29"/>
      <c r="D931" s="29"/>
    </row>
    <row r="932" spans="3:4">
      <c r="C932" s="29"/>
      <c r="D932" s="29"/>
    </row>
    <row r="933" spans="3:4">
      <c r="C933" s="29"/>
      <c r="D933" s="29"/>
    </row>
    <row r="934" spans="3:4">
      <c r="C934" s="29"/>
      <c r="D934" s="29"/>
    </row>
    <row r="935" spans="3:4">
      <c r="C935" s="29"/>
      <c r="D935" s="29"/>
    </row>
    <row r="936" spans="3:4">
      <c r="C936" s="29"/>
      <c r="D936" s="29"/>
    </row>
    <row r="937" spans="3:4">
      <c r="C937" s="29"/>
      <c r="D937" s="29"/>
    </row>
    <row r="938" spans="3:4">
      <c r="C938" s="29"/>
      <c r="D938" s="29"/>
    </row>
    <row r="939" spans="3:4">
      <c r="C939" s="29"/>
      <c r="D939" s="29"/>
    </row>
    <row r="940" spans="3:4">
      <c r="C940" s="29"/>
      <c r="D940" s="29"/>
    </row>
    <row r="941" spans="3:4">
      <c r="C941" s="29"/>
      <c r="D941" s="29"/>
    </row>
    <row r="942" spans="3:4">
      <c r="C942" s="29"/>
      <c r="D942" s="29"/>
    </row>
    <row r="943" spans="3:4">
      <c r="C943" s="29"/>
      <c r="D943" s="29"/>
    </row>
    <row r="944" spans="3:4">
      <c r="C944" s="29"/>
      <c r="D944" s="29"/>
    </row>
    <row r="945" spans="3:4">
      <c r="C945" s="29"/>
      <c r="D945" s="29"/>
    </row>
    <row r="946" spans="3:4">
      <c r="C946" s="29"/>
      <c r="D946" s="29"/>
    </row>
    <row r="947" spans="3:4">
      <c r="C947" s="29"/>
      <c r="D947" s="29"/>
    </row>
    <row r="948" spans="3:4">
      <c r="C948" s="29"/>
      <c r="D948" s="29"/>
    </row>
    <row r="949" spans="3:4">
      <c r="C949" s="29"/>
      <c r="D949" s="29"/>
    </row>
    <row r="950" spans="3:4">
      <c r="C950" s="29"/>
      <c r="D950" s="29"/>
    </row>
    <row r="951" spans="3:4">
      <c r="C951" s="29"/>
      <c r="D951" s="29"/>
    </row>
    <row r="952" spans="3:4">
      <c r="C952" s="29"/>
      <c r="D952" s="29"/>
    </row>
    <row r="953" spans="3:4">
      <c r="C953" s="29"/>
      <c r="D953" s="29"/>
    </row>
    <row r="954" spans="3:4">
      <c r="C954" s="29"/>
      <c r="D954" s="29"/>
    </row>
    <row r="955" spans="3:4">
      <c r="C955" s="29"/>
      <c r="D955" s="29"/>
    </row>
    <row r="956" spans="3:4">
      <c r="C956" s="29"/>
      <c r="D956" s="29"/>
    </row>
    <row r="957" spans="3:4">
      <c r="C957" s="29"/>
      <c r="D957" s="29"/>
    </row>
    <row r="958" spans="3:4">
      <c r="C958" s="29"/>
      <c r="D958" s="29"/>
    </row>
    <row r="959" spans="3:4">
      <c r="C959" s="29"/>
      <c r="D959" s="29"/>
    </row>
    <row r="960" spans="3:4">
      <c r="C960" s="29"/>
      <c r="D960" s="29"/>
    </row>
    <row r="961" spans="3:4">
      <c r="C961" s="29"/>
      <c r="D961" s="29"/>
    </row>
    <row r="962" spans="3:4">
      <c r="C962" s="29"/>
      <c r="D962" s="29"/>
    </row>
    <row r="963" spans="3:4">
      <c r="C963" s="29"/>
      <c r="D963" s="29"/>
    </row>
    <row r="964" spans="3:4">
      <c r="C964" s="29"/>
      <c r="D964" s="29"/>
    </row>
    <row r="965" spans="3:4">
      <c r="C965" s="29"/>
      <c r="D965" s="29"/>
    </row>
    <row r="966" spans="3:4">
      <c r="C966" s="29"/>
      <c r="D966" s="29"/>
    </row>
    <row r="967" spans="3:4">
      <c r="C967" s="29"/>
      <c r="D967" s="29"/>
    </row>
    <row r="968" spans="3:4">
      <c r="C968" s="29"/>
      <c r="D968" s="29"/>
    </row>
    <row r="969" spans="3:4">
      <c r="C969" s="29"/>
      <c r="D969" s="29"/>
    </row>
    <row r="970" spans="3:4">
      <c r="C970" s="29"/>
      <c r="D970" s="29"/>
    </row>
    <row r="971" spans="3:4">
      <c r="C971" s="29"/>
      <c r="D971" s="29"/>
    </row>
    <row r="972" spans="3:4">
      <c r="C972" s="29"/>
      <c r="D972" s="29"/>
    </row>
    <row r="973" spans="3:4">
      <c r="C973" s="29"/>
      <c r="D973" s="29"/>
    </row>
    <row r="974" spans="3:4">
      <c r="C974" s="29"/>
      <c r="D974" s="29"/>
    </row>
    <row r="975" spans="3:4">
      <c r="C975" s="29"/>
      <c r="D975" s="29"/>
    </row>
    <row r="976" spans="3:4">
      <c r="C976" s="29"/>
      <c r="D976" s="29"/>
    </row>
    <row r="977" spans="3:4">
      <c r="C977" s="29"/>
      <c r="D977" s="29"/>
    </row>
    <row r="978" spans="3:4">
      <c r="C978" s="29"/>
      <c r="D978" s="29"/>
    </row>
    <row r="979" spans="3:4">
      <c r="C979" s="29"/>
      <c r="D979" s="29"/>
    </row>
    <row r="980" spans="3:4">
      <c r="C980" s="29"/>
      <c r="D980" s="29"/>
    </row>
    <row r="981" spans="3:4">
      <c r="C981" s="29"/>
      <c r="D981" s="29"/>
    </row>
    <row r="982" spans="3:4">
      <c r="C982" s="29"/>
      <c r="D982" s="29"/>
    </row>
    <row r="983" spans="3:4">
      <c r="C983" s="29"/>
      <c r="D983" s="29"/>
    </row>
    <row r="984" spans="3:4">
      <c r="C984" s="29"/>
      <c r="D984" s="29"/>
    </row>
    <row r="985" spans="3:4">
      <c r="C985" s="29"/>
      <c r="D985" s="29"/>
    </row>
    <row r="986" spans="3:4">
      <c r="C986" s="29"/>
      <c r="D986" s="29"/>
    </row>
    <row r="987" spans="3:4">
      <c r="C987" s="29"/>
      <c r="D987" s="29"/>
    </row>
    <row r="988" spans="3:4">
      <c r="C988" s="29"/>
      <c r="D988" s="29"/>
    </row>
    <row r="989" spans="3:4">
      <c r="C989" s="29"/>
      <c r="D989" s="29"/>
    </row>
    <row r="990" spans="3:4">
      <c r="C990" s="29"/>
      <c r="D990" s="29"/>
    </row>
    <row r="991" spans="3:4">
      <c r="C991" s="29"/>
      <c r="D991" s="29"/>
    </row>
    <row r="992" spans="3:4">
      <c r="C992" s="29"/>
      <c r="D992" s="29"/>
    </row>
    <row r="993" spans="3:4">
      <c r="C993" s="29"/>
      <c r="D993" s="29"/>
    </row>
    <row r="994" spans="3:4">
      <c r="C994" s="29"/>
      <c r="D994" s="29"/>
    </row>
    <row r="995" spans="3:4">
      <c r="C995" s="29"/>
      <c r="D995" s="29"/>
    </row>
    <row r="996" spans="3:4">
      <c r="C996" s="29"/>
      <c r="D996" s="29"/>
    </row>
    <row r="997" spans="3:4">
      <c r="C997" s="29"/>
      <c r="D997" s="29"/>
    </row>
    <row r="998" spans="3:4">
      <c r="C998" s="29"/>
      <c r="D998" s="29"/>
    </row>
    <row r="999" spans="3:4">
      <c r="C999" s="29"/>
      <c r="D999" s="29"/>
    </row>
    <row r="1000" spans="3:4">
      <c r="C1000" s="29"/>
      <c r="D1000" s="29"/>
    </row>
    <row r="1001" spans="3:4">
      <c r="C1001" s="29"/>
      <c r="D1001" s="29"/>
    </row>
    <row r="1002" spans="3:4">
      <c r="C1002" s="29"/>
      <c r="D1002" s="29"/>
    </row>
    <row r="1003" spans="3:4">
      <c r="C1003" s="29"/>
      <c r="D1003" s="29"/>
    </row>
    <row r="1004" spans="3:4">
      <c r="C1004" s="29"/>
      <c r="D1004" s="29"/>
    </row>
    <row r="1005" spans="3:4">
      <c r="C1005" s="29"/>
      <c r="D1005" s="29"/>
    </row>
    <row r="1006" spans="3:4">
      <c r="C1006" s="29"/>
      <c r="D1006" s="29"/>
    </row>
    <row r="1007" spans="3:4">
      <c r="C1007" s="29"/>
      <c r="D1007" s="29"/>
    </row>
    <row r="1008" spans="3:4">
      <c r="C1008" s="29"/>
      <c r="D1008" s="29"/>
    </row>
    <row r="1009" spans="3:4">
      <c r="C1009" s="29"/>
      <c r="D1009" s="29"/>
    </row>
    <row r="1010" spans="3:4">
      <c r="C1010" s="29"/>
      <c r="D1010" s="29"/>
    </row>
    <row r="1011" spans="3:4">
      <c r="C1011" s="29"/>
      <c r="D1011" s="29"/>
    </row>
    <row r="1012" spans="3:4">
      <c r="C1012" s="29"/>
      <c r="D1012" s="29"/>
    </row>
    <row r="1013" spans="3:4">
      <c r="C1013" s="29"/>
      <c r="D1013" s="29"/>
    </row>
    <row r="1014" spans="3:4">
      <c r="C1014" s="29"/>
      <c r="D1014" s="29"/>
    </row>
    <row r="1015" spans="3:4">
      <c r="C1015" s="29"/>
      <c r="D1015" s="29"/>
    </row>
    <row r="1016" spans="3:4">
      <c r="C1016" s="29"/>
      <c r="D1016" s="29"/>
    </row>
    <row r="1017" spans="3:4">
      <c r="C1017" s="29"/>
      <c r="D1017" s="29"/>
    </row>
    <row r="1018" spans="3:4">
      <c r="C1018" s="29"/>
      <c r="D1018" s="29"/>
    </row>
    <row r="1019" spans="3:4">
      <c r="C1019" s="29"/>
      <c r="D1019" s="29"/>
    </row>
    <row r="1020" spans="3:4">
      <c r="C1020" s="29"/>
      <c r="D1020" s="29"/>
    </row>
    <row r="1021" spans="3:4">
      <c r="C1021" s="29"/>
      <c r="D1021" s="29"/>
    </row>
    <row r="1022" spans="3:4">
      <c r="C1022" s="29"/>
      <c r="D1022" s="29"/>
    </row>
    <row r="1023" spans="3:4">
      <c r="C1023" s="29"/>
      <c r="D1023" s="29"/>
    </row>
    <row r="1024" spans="3:4">
      <c r="C1024" s="29"/>
      <c r="D1024" s="29"/>
    </row>
    <row r="1025" spans="3:4">
      <c r="C1025" s="29"/>
      <c r="D1025" s="29"/>
    </row>
    <row r="1026" spans="3:4">
      <c r="C1026" s="29"/>
      <c r="D1026" s="29"/>
    </row>
    <row r="1027" spans="3:4">
      <c r="C1027" s="29"/>
      <c r="D1027" s="29"/>
    </row>
    <row r="1028" spans="3:4">
      <c r="C1028" s="29"/>
      <c r="D1028" s="29"/>
    </row>
    <row r="1029" spans="3:4">
      <c r="C1029" s="29"/>
      <c r="D1029" s="29"/>
    </row>
    <row r="1030" spans="3:4">
      <c r="C1030" s="29"/>
      <c r="D1030" s="29"/>
    </row>
    <row r="1031" spans="3:4">
      <c r="C1031" s="29"/>
      <c r="D1031" s="29"/>
    </row>
    <row r="1032" spans="3:4">
      <c r="C1032" s="29"/>
      <c r="D1032" s="29"/>
    </row>
    <row r="1033" spans="3:4">
      <c r="C1033" s="29"/>
      <c r="D1033" s="29"/>
    </row>
    <row r="1034" spans="3:4">
      <c r="C1034" s="29"/>
      <c r="D1034" s="29"/>
    </row>
    <row r="1035" spans="3:4">
      <c r="C1035" s="29"/>
      <c r="D1035" s="29"/>
    </row>
    <row r="1036" spans="3:4">
      <c r="C1036" s="29"/>
      <c r="D1036" s="29"/>
    </row>
    <row r="1037" spans="3:4">
      <c r="C1037" s="29"/>
      <c r="D1037" s="29"/>
    </row>
    <row r="1038" spans="3:4">
      <c r="C1038" s="29"/>
      <c r="D1038" s="29"/>
    </row>
    <row r="1039" spans="3:4">
      <c r="C1039" s="29"/>
      <c r="D1039" s="29"/>
    </row>
    <row r="1040" spans="3:4">
      <c r="C1040" s="29"/>
      <c r="D1040" s="29"/>
    </row>
    <row r="1041" spans="3:4">
      <c r="C1041" s="29"/>
      <c r="D1041" s="29"/>
    </row>
    <row r="1042" spans="3:4">
      <c r="C1042" s="29"/>
      <c r="D1042" s="29"/>
    </row>
    <row r="1043" spans="3:4">
      <c r="C1043" s="29"/>
      <c r="D1043" s="29"/>
    </row>
    <row r="1044" spans="3:4">
      <c r="C1044" s="29"/>
      <c r="D1044" s="29"/>
    </row>
    <row r="1045" spans="3:4">
      <c r="C1045" s="29"/>
      <c r="D1045" s="29"/>
    </row>
    <row r="1046" spans="3:4">
      <c r="C1046" s="29"/>
      <c r="D1046" s="29"/>
    </row>
    <row r="1047" spans="3:4">
      <c r="C1047" s="29"/>
      <c r="D1047" s="29"/>
    </row>
    <row r="1048" spans="3:4">
      <c r="C1048" s="29"/>
      <c r="D1048" s="29"/>
    </row>
    <row r="1049" spans="3:4">
      <c r="C1049" s="29"/>
      <c r="D1049" s="29"/>
    </row>
    <row r="1050" spans="3:4">
      <c r="C1050" s="29"/>
      <c r="D1050" s="29"/>
    </row>
    <row r="1051" spans="3:4">
      <c r="C1051" s="29"/>
      <c r="D1051" s="29"/>
    </row>
    <row r="1052" spans="3:4">
      <c r="C1052" s="29"/>
      <c r="D1052" s="29"/>
    </row>
    <row r="1053" spans="3:4">
      <c r="C1053" s="29"/>
      <c r="D1053" s="29"/>
    </row>
    <row r="1054" spans="3:4">
      <c r="C1054" s="29"/>
      <c r="D1054" s="29"/>
    </row>
    <row r="1055" spans="3:4">
      <c r="C1055" s="29"/>
      <c r="D1055" s="29"/>
    </row>
    <row r="1056" spans="3:4">
      <c r="C1056" s="29"/>
      <c r="D1056" s="29"/>
    </row>
    <row r="1057" spans="3:4">
      <c r="C1057" s="29"/>
      <c r="D1057" s="29"/>
    </row>
    <row r="1058" spans="3:4">
      <c r="C1058" s="29"/>
      <c r="D1058" s="29"/>
    </row>
    <row r="1059" spans="3:4">
      <c r="C1059" s="29"/>
      <c r="D1059" s="29"/>
    </row>
    <row r="1060" spans="3:4">
      <c r="C1060" s="29"/>
      <c r="D1060" s="29"/>
    </row>
    <row r="1061" spans="3:4">
      <c r="C1061" s="29"/>
      <c r="D1061" s="29"/>
    </row>
    <row r="1062" spans="3:4">
      <c r="C1062" s="29"/>
      <c r="D1062" s="29"/>
    </row>
    <row r="1063" spans="3:4">
      <c r="C1063" s="29"/>
      <c r="D1063" s="29"/>
    </row>
    <row r="1064" spans="3:4">
      <c r="C1064" s="29"/>
      <c r="D1064" s="29"/>
    </row>
    <row r="1065" spans="3:4">
      <c r="C1065" s="29"/>
      <c r="D1065" s="29"/>
    </row>
    <row r="1066" spans="3:4">
      <c r="C1066" s="29"/>
      <c r="D1066" s="29"/>
    </row>
    <row r="1067" spans="3:4">
      <c r="C1067" s="29"/>
      <c r="D1067" s="29"/>
    </row>
    <row r="1068" spans="3:4">
      <c r="C1068" s="29"/>
      <c r="D1068" s="29"/>
    </row>
    <row r="1069" spans="3:4">
      <c r="C1069" s="29"/>
      <c r="D1069" s="29"/>
    </row>
    <row r="1070" spans="3:4">
      <c r="C1070" s="29"/>
      <c r="D1070" s="29"/>
    </row>
    <row r="1071" spans="3:4">
      <c r="C1071" s="29"/>
      <c r="D1071" s="29"/>
    </row>
    <row r="1072" spans="3:4">
      <c r="C1072" s="29"/>
      <c r="D1072" s="29"/>
    </row>
    <row r="1073" spans="3:4">
      <c r="C1073" s="29"/>
      <c r="D1073" s="29"/>
    </row>
    <row r="1074" spans="3:4">
      <c r="C1074" s="29"/>
      <c r="D1074" s="29"/>
    </row>
    <row r="1075" spans="3:4">
      <c r="C1075" s="29"/>
      <c r="D1075" s="29"/>
    </row>
    <row r="1076" spans="3:4">
      <c r="C1076" s="29"/>
      <c r="D1076" s="29"/>
    </row>
    <row r="1077" spans="3:4">
      <c r="C1077" s="29"/>
      <c r="D1077" s="29"/>
    </row>
    <row r="1078" spans="3:4">
      <c r="C1078" s="29"/>
      <c r="D1078" s="29"/>
    </row>
    <row r="1079" spans="3:4">
      <c r="C1079" s="29"/>
      <c r="D1079" s="29"/>
    </row>
    <row r="1080" spans="3:4">
      <c r="C1080" s="29"/>
      <c r="D1080" s="29"/>
    </row>
    <row r="1081" spans="3:4">
      <c r="C1081" s="29"/>
      <c r="D1081" s="29"/>
    </row>
    <row r="1082" spans="3:4">
      <c r="C1082" s="29"/>
      <c r="D1082" s="29"/>
    </row>
    <row r="1083" spans="3:4">
      <c r="C1083" s="29"/>
      <c r="D1083" s="29"/>
    </row>
    <row r="1084" spans="3:4">
      <c r="C1084" s="29"/>
      <c r="D1084" s="29"/>
    </row>
    <row r="1085" spans="3:4">
      <c r="C1085" s="29"/>
      <c r="D1085" s="29"/>
    </row>
    <row r="1086" spans="3:4">
      <c r="C1086" s="29"/>
      <c r="D1086" s="29"/>
    </row>
    <row r="1087" spans="3:4">
      <c r="C1087" s="29"/>
      <c r="D1087" s="29"/>
    </row>
    <row r="1088" spans="3:4">
      <c r="C1088" s="29"/>
      <c r="D1088" s="29"/>
    </row>
    <row r="1089" spans="3:4">
      <c r="C1089" s="29"/>
      <c r="D1089" s="29"/>
    </row>
    <row r="1090" spans="3:4">
      <c r="C1090" s="29"/>
      <c r="D1090" s="29"/>
    </row>
    <row r="1091" spans="3:4">
      <c r="C1091" s="29"/>
      <c r="D1091" s="29"/>
    </row>
    <row r="1092" spans="3:4">
      <c r="C1092" s="29"/>
      <c r="D1092" s="29"/>
    </row>
    <row r="1093" spans="3:4">
      <c r="C1093" s="29"/>
      <c r="D1093" s="29"/>
    </row>
    <row r="1094" spans="3:4">
      <c r="C1094" s="29"/>
      <c r="D1094" s="29"/>
    </row>
    <row r="1095" spans="3:4">
      <c r="C1095" s="29"/>
      <c r="D1095" s="29"/>
    </row>
    <row r="1096" spans="3:4">
      <c r="C1096" s="29"/>
      <c r="D1096" s="29"/>
    </row>
    <row r="1097" spans="3:4">
      <c r="C1097" s="29"/>
      <c r="D1097" s="29"/>
    </row>
    <row r="1098" spans="3:4">
      <c r="C1098" s="29"/>
      <c r="D1098" s="29"/>
    </row>
    <row r="1099" spans="3:4">
      <c r="C1099" s="29"/>
      <c r="D1099" s="29"/>
    </row>
    <row r="1100" spans="3:4">
      <c r="C1100" s="29"/>
      <c r="D1100" s="29"/>
    </row>
    <row r="1101" spans="3:4">
      <c r="C1101" s="29"/>
      <c r="D1101" s="29"/>
    </row>
    <row r="1102" spans="3:4">
      <c r="C1102" s="29"/>
      <c r="D1102" s="29"/>
    </row>
    <row r="1103" spans="3:4">
      <c r="C1103" s="29"/>
      <c r="D1103" s="29"/>
    </row>
    <row r="1104" spans="3:4">
      <c r="C1104" s="29"/>
      <c r="D1104" s="29"/>
    </row>
    <row r="1105" spans="3:4">
      <c r="C1105" s="29"/>
      <c r="D1105" s="29"/>
    </row>
    <row r="1106" spans="3:4">
      <c r="C1106" s="29"/>
      <c r="D1106" s="29"/>
    </row>
    <row r="1107" spans="3:4">
      <c r="C1107" s="29"/>
      <c r="D1107" s="29"/>
    </row>
    <row r="1108" spans="3:4">
      <c r="C1108" s="29"/>
      <c r="D1108" s="29"/>
    </row>
    <row r="1109" spans="3:4">
      <c r="C1109" s="29"/>
      <c r="D1109" s="29"/>
    </row>
    <row r="1110" spans="3:4">
      <c r="C1110" s="29"/>
      <c r="D1110" s="29"/>
    </row>
    <row r="1111" spans="3:4">
      <c r="C1111" s="29"/>
      <c r="D1111" s="29"/>
    </row>
    <row r="1112" spans="3:4">
      <c r="C1112" s="29"/>
      <c r="D1112" s="29"/>
    </row>
    <row r="1113" spans="3:4">
      <c r="C1113" s="29"/>
      <c r="D1113" s="29"/>
    </row>
    <row r="1114" spans="3:4">
      <c r="C1114" s="29"/>
      <c r="D1114" s="29"/>
    </row>
    <row r="1115" spans="3:4">
      <c r="C1115" s="29"/>
      <c r="D1115" s="29"/>
    </row>
    <row r="1116" spans="3:4">
      <c r="C1116" s="29"/>
      <c r="D1116" s="29"/>
    </row>
    <row r="1117" spans="3:4">
      <c r="C1117" s="29"/>
      <c r="D1117" s="29"/>
    </row>
    <row r="1118" spans="3:4">
      <c r="C1118" s="29"/>
      <c r="D1118" s="29"/>
    </row>
    <row r="1119" spans="3:4">
      <c r="C1119" s="29"/>
      <c r="D1119" s="29"/>
    </row>
    <row r="1120" spans="3:4">
      <c r="C1120" s="29"/>
      <c r="D1120" s="29"/>
    </row>
    <row r="1121" spans="3:4">
      <c r="C1121" s="29"/>
      <c r="D1121" s="29"/>
    </row>
    <row r="1122" spans="3:4">
      <c r="C1122" s="29"/>
      <c r="D1122" s="29"/>
    </row>
    <row r="1123" spans="3:4">
      <c r="C1123" s="29"/>
      <c r="D1123" s="29"/>
    </row>
    <row r="1124" spans="3:4">
      <c r="C1124" s="29"/>
      <c r="D1124" s="29"/>
    </row>
    <row r="1125" spans="3:4">
      <c r="C1125" s="29"/>
      <c r="D1125" s="29"/>
    </row>
    <row r="1126" spans="3:4">
      <c r="C1126" s="29"/>
      <c r="D1126" s="29"/>
    </row>
    <row r="1127" spans="3:4">
      <c r="C1127" s="29"/>
      <c r="D1127" s="29"/>
    </row>
    <row r="1128" spans="3:4">
      <c r="C1128" s="29"/>
      <c r="D1128" s="29"/>
    </row>
    <row r="1129" spans="3:4">
      <c r="C1129" s="29"/>
      <c r="D1129" s="29"/>
    </row>
    <row r="1130" spans="3:4">
      <c r="C1130" s="29"/>
      <c r="D1130" s="29"/>
    </row>
    <row r="1131" spans="3:4">
      <c r="C1131" s="29"/>
      <c r="D1131" s="29"/>
    </row>
    <row r="1132" spans="3:4">
      <c r="C1132" s="29"/>
      <c r="D1132" s="29"/>
    </row>
    <row r="1133" spans="3:4">
      <c r="C1133" s="29"/>
      <c r="D1133" s="29"/>
    </row>
    <row r="1134" spans="3:4">
      <c r="C1134" s="29"/>
      <c r="D1134" s="29"/>
    </row>
    <row r="1135" spans="3:4">
      <c r="C1135" s="29"/>
      <c r="D1135" s="29"/>
    </row>
    <row r="1136" spans="3:4">
      <c r="C1136" s="29"/>
      <c r="D1136" s="29"/>
    </row>
    <row r="1137" spans="3:4">
      <c r="C1137" s="29"/>
      <c r="D1137" s="29"/>
    </row>
    <row r="1138" spans="3:4">
      <c r="C1138" s="29"/>
      <c r="D1138" s="29"/>
    </row>
    <row r="1139" spans="3:4">
      <c r="C1139" s="29"/>
      <c r="D1139" s="29"/>
    </row>
    <row r="1140" spans="3:4">
      <c r="C1140" s="29"/>
      <c r="D1140" s="29"/>
    </row>
    <row r="1141" spans="3:4">
      <c r="C1141" s="29"/>
      <c r="D1141" s="29"/>
    </row>
    <row r="1142" spans="3:4">
      <c r="C1142" s="29"/>
      <c r="D1142" s="29"/>
    </row>
    <row r="1143" spans="3:4">
      <c r="C1143" s="29"/>
      <c r="D1143" s="29"/>
    </row>
    <row r="1144" spans="3:4">
      <c r="C1144" s="29"/>
      <c r="D1144" s="29"/>
    </row>
    <row r="1145" spans="3:4">
      <c r="C1145" s="29"/>
      <c r="D1145" s="29"/>
    </row>
    <row r="1146" spans="3:4">
      <c r="C1146" s="29"/>
      <c r="D1146" s="29"/>
    </row>
    <row r="1147" spans="3:4">
      <c r="C1147" s="29"/>
      <c r="D1147" s="29"/>
    </row>
    <row r="1148" spans="3:4">
      <c r="C1148" s="29"/>
      <c r="D1148" s="29"/>
    </row>
    <row r="1149" spans="3:4">
      <c r="C1149" s="29"/>
      <c r="D1149" s="29"/>
    </row>
    <row r="1150" spans="3:4">
      <c r="C1150" s="29"/>
      <c r="D1150" s="29"/>
    </row>
    <row r="1151" spans="3:4">
      <c r="C1151" s="29"/>
      <c r="D1151" s="29"/>
    </row>
    <row r="1152" spans="3:4">
      <c r="C1152" s="29"/>
      <c r="D1152" s="29"/>
    </row>
    <row r="1153" spans="3:4">
      <c r="C1153" s="29"/>
      <c r="D1153" s="29"/>
    </row>
    <row r="1154" spans="3:4">
      <c r="C1154" s="29"/>
      <c r="D1154" s="29"/>
    </row>
    <row r="1155" spans="3:4">
      <c r="C1155" s="29"/>
      <c r="D1155" s="29"/>
    </row>
    <row r="1156" spans="3:4">
      <c r="C1156" s="29"/>
      <c r="D1156" s="29"/>
    </row>
    <row r="1157" spans="3:4">
      <c r="C1157" s="29"/>
      <c r="D1157" s="29"/>
    </row>
    <row r="1158" spans="3:4">
      <c r="C1158" s="29"/>
      <c r="D1158" s="29"/>
    </row>
    <row r="1159" spans="3:4">
      <c r="C1159" s="29"/>
      <c r="D1159" s="29"/>
    </row>
    <row r="1160" spans="3:4">
      <c r="C1160" s="29"/>
      <c r="D1160" s="29"/>
    </row>
    <row r="1161" spans="3:4">
      <c r="C1161" s="29"/>
      <c r="D1161" s="29"/>
    </row>
    <row r="1162" spans="3:4">
      <c r="C1162" s="29"/>
      <c r="D1162" s="29"/>
    </row>
    <row r="1163" spans="3:4">
      <c r="C1163" s="29"/>
      <c r="D1163" s="29"/>
    </row>
    <row r="1164" spans="3:4">
      <c r="C1164" s="29"/>
      <c r="D1164" s="29"/>
    </row>
    <row r="1165" spans="3:4">
      <c r="C1165" s="29"/>
      <c r="D1165" s="29"/>
    </row>
    <row r="1166" spans="3:4">
      <c r="C1166" s="29"/>
      <c r="D1166" s="29"/>
    </row>
    <row r="1167" spans="3:4">
      <c r="C1167" s="29"/>
      <c r="D1167" s="29"/>
    </row>
    <row r="1168" spans="3:4">
      <c r="C1168" s="29"/>
      <c r="D1168" s="29"/>
    </row>
    <row r="1169" spans="3:4">
      <c r="C1169" s="29"/>
      <c r="D1169" s="29"/>
    </row>
    <row r="1170" spans="3:4">
      <c r="C1170" s="29"/>
      <c r="D1170" s="29"/>
    </row>
    <row r="1171" spans="3:4">
      <c r="C1171" s="29"/>
      <c r="D1171" s="29"/>
    </row>
    <row r="1172" spans="3:4">
      <c r="C1172" s="29"/>
      <c r="D1172" s="29"/>
    </row>
    <row r="1173" spans="3:4">
      <c r="C1173" s="29"/>
      <c r="D1173" s="29"/>
    </row>
    <row r="1174" spans="3:4">
      <c r="C1174" s="29"/>
      <c r="D1174" s="29"/>
    </row>
    <row r="1175" spans="3:4">
      <c r="C1175" s="29"/>
      <c r="D1175" s="29"/>
    </row>
    <row r="1176" spans="3:4">
      <c r="C1176" s="29"/>
      <c r="D1176" s="29"/>
    </row>
    <row r="1177" spans="3:4">
      <c r="C1177" s="29"/>
      <c r="D1177" s="29"/>
    </row>
    <row r="1178" spans="3:4">
      <c r="C1178" s="29"/>
      <c r="D1178" s="29"/>
    </row>
    <row r="1179" spans="3:4">
      <c r="C1179" s="29"/>
      <c r="D1179" s="29"/>
    </row>
    <row r="1180" spans="3:4">
      <c r="C1180" s="29"/>
      <c r="D1180" s="29"/>
    </row>
    <row r="1181" spans="3:4">
      <c r="C1181" s="29"/>
      <c r="D1181" s="29"/>
    </row>
    <row r="1182" spans="3:4">
      <c r="C1182" s="29"/>
      <c r="D1182" s="29"/>
    </row>
    <row r="1183" spans="3:4">
      <c r="C1183" s="29"/>
      <c r="D1183" s="29"/>
    </row>
    <row r="1184" spans="3:4">
      <c r="C1184" s="29"/>
      <c r="D1184" s="29"/>
    </row>
    <row r="1185" spans="3:4">
      <c r="C1185" s="29"/>
      <c r="D1185" s="29"/>
    </row>
    <row r="1186" spans="3:4">
      <c r="C1186" s="29"/>
      <c r="D1186" s="29"/>
    </row>
    <row r="1187" spans="3:4">
      <c r="C1187" s="29"/>
      <c r="D1187" s="29"/>
    </row>
    <row r="1188" spans="3:4">
      <c r="C1188" s="29"/>
      <c r="D1188" s="29"/>
    </row>
    <row r="1189" spans="3:4">
      <c r="C1189" s="29"/>
      <c r="D1189" s="29"/>
    </row>
    <row r="1190" spans="3:4">
      <c r="C1190" s="29"/>
      <c r="D1190" s="29"/>
    </row>
    <row r="1191" spans="3:4">
      <c r="C1191" s="29"/>
      <c r="D1191" s="29"/>
    </row>
    <row r="1192" spans="3:4">
      <c r="C1192" s="29"/>
      <c r="D1192" s="29"/>
    </row>
    <row r="1193" spans="3:4">
      <c r="C1193" s="29"/>
      <c r="D1193" s="29"/>
    </row>
    <row r="1194" spans="3:4">
      <c r="C1194" s="29"/>
      <c r="D1194" s="29"/>
    </row>
    <row r="1195" spans="3:4">
      <c r="C1195" s="29"/>
      <c r="D1195" s="29"/>
    </row>
    <row r="1196" spans="3:4">
      <c r="C1196" s="29"/>
      <c r="D1196" s="29"/>
    </row>
    <row r="1197" spans="3:4">
      <c r="C1197" s="29"/>
      <c r="D1197" s="29"/>
    </row>
    <row r="1198" spans="3:4">
      <c r="C1198" s="29"/>
      <c r="D1198" s="29"/>
    </row>
    <row r="1199" spans="3:4">
      <c r="C1199" s="29"/>
      <c r="D1199" s="29"/>
    </row>
    <row r="1200" spans="3:4">
      <c r="C1200" s="29"/>
      <c r="D1200" s="29"/>
    </row>
    <row r="1201" spans="3:4">
      <c r="C1201" s="29"/>
      <c r="D1201" s="29"/>
    </row>
    <row r="1202" spans="3:4">
      <c r="C1202" s="29"/>
      <c r="D1202" s="29"/>
    </row>
    <row r="1203" spans="3:4">
      <c r="C1203" s="29"/>
      <c r="D1203" s="29"/>
    </row>
    <row r="1204" spans="3:4">
      <c r="C1204" s="29"/>
      <c r="D1204" s="29"/>
    </row>
    <row r="1205" spans="3:4">
      <c r="C1205" s="29"/>
      <c r="D1205" s="29"/>
    </row>
    <row r="1206" spans="3:4">
      <c r="C1206" s="29"/>
      <c r="D1206" s="29"/>
    </row>
    <row r="1207" spans="3:4">
      <c r="C1207" s="29"/>
      <c r="D1207" s="29"/>
    </row>
    <row r="1208" spans="3:4">
      <c r="C1208" s="29"/>
      <c r="D1208" s="29"/>
    </row>
    <row r="1209" spans="3:4">
      <c r="C1209" s="29"/>
      <c r="D1209" s="29"/>
    </row>
    <row r="1210" spans="3:4">
      <c r="C1210" s="29"/>
      <c r="D1210" s="29"/>
    </row>
    <row r="1211" spans="3:4">
      <c r="C1211" s="29"/>
      <c r="D1211" s="29"/>
    </row>
    <row r="1212" spans="3:4">
      <c r="C1212" s="29"/>
      <c r="D1212" s="29"/>
    </row>
    <row r="1213" spans="3:4">
      <c r="C1213" s="29"/>
      <c r="D1213" s="29"/>
    </row>
    <row r="1214" spans="3:4">
      <c r="C1214" s="29"/>
      <c r="D1214" s="29"/>
    </row>
    <row r="1215" spans="3:4">
      <c r="C1215" s="29"/>
      <c r="D1215" s="29"/>
    </row>
    <row r="1216" spans="3:4">
      <c r="C1216" s="29"/>
      <c r="D1216" s="29"/>
    </row>
    <row r="1217" spans="3:4">
      <c r="C1217" s="29"/>
      <c r="D1217" s="29"/>
    </row>
    <row r="1218" spans="3:4">
      <c r="C1218" s="29"/>
      <c r="D1218" s="29"/>
    </row>
    <row r="1219" spans="3:4">
      <c r="C1219" s="29"/>
      <c r="D1219" s="29"/>
    </row>
    <row r="1220" spans="3:4">
      <c r="C1220" s="29"/>
      <c r="D1220" s="29"/>
    </row>
    <row r="1221" spans="3:4">
      <c r="C1221" s="29"/>
      <c r="D1221" s="29"/>
    </row>
    <row r="1222" spans="3:4">
      <c r="C1222" s="29"/>
      <c r="D1222" s="29"/>
    </row>
    <row r="1223" spans="3:4">
      <c r="C1223" s="29"/>
      <c r="D1223" s="29"/>
    </row>
    <row r="1224" spans="3:4">
      <c r="C1224" s="29"/>
      <c r="D1224" s="29"/>
    </row>
    <row r="1225" spans="3:4">
      <c r="C1225" s="29"/>
      <c r="D1225" s="29"/>
    </row>
    <row r="1226" spans="3:4">
      <c r="C1226" s="29"/>
      <c r="D1226" s="29"/>
    </row>
    <row r="1227" spans="3:4">
      <c r="C1227" s="29"/>
      <c r="D1227" s="29"/>
    </row>
    <row r="1228" spans="3:4">
      <c r="C1228" s="29"/>
      <c r="D1228" s="29"/>
    </row>
    <row r="1229" spans="3:4">
      <c r="C1229" s="29"/>
      <c r="D1229" s="29"/>
    </row>
    <row r="1230" spans="3:4">
      <c r="C1230" s="29"/>
      <c r="D1230" s="29"/>
    </row>
    <row r="1231" spans="3:4">
      <c r="C1231" s="29"/>
      <c r="D1231" s="29"/>
    </row>
    <row r="1232" spans="3:4">
      <c r="C1232" s="29"/>
      <c r="D1232" s="29"/>
    </row>
    <row r="1233" spans="3:4">
      <c r="C1233" s="29"/>
      <c r="D1233" s="29"/>
    </row>
    <row r="1234" spans="3:4">
      <c r="C1234" s="29"/>
      <c r="D1234" s="29"/>
    </row>
    <row r="1235" spans="3:4">
      <c r="C1235" s="29"/>
      <c r="D1235" s="29"/>
    </row>
    <row r="1236" spans="3:4">
      <c r="C1236" s="29"/>
      <c r="D1236" s="29"/>
    </row>
    <row r="1237" spans="3:4">
      <c r="C1237" s="29"/>
      <c r="D1237" s="29"/>
    </row>
    <row r="1238" spans="3:4">
      <c r="C1238" s="29"/>
      <c r="D1238" s="29"/>
    </row>
    <row r="1239" spans="3:4">
      <c r="C1239" s="29"/>
      <c r="D1239" s="29"/>
    </row>
    <row r="1240" spans="3:4">
      <c r="C1240" s="29"/>
      <c r="D1240" s="29"/>
    </row>
    <row r="1241" spans="3:4">
      <c r="C1241" s="29"/>
      <c r="D1241" s="29"/>
    </row>
    <row r="1242" spans="3:4">
      <c r="C1242" s="29"/>
      <c r="D1242" s="29"/>
    </row>
    <row r="1243" spans="3:4">
      <c r="C1243" s="29"/>
      <c r="D1243" s="29"/>
    </row>
    <row r="1244" spans="3:4">
      <c r="C1244" s="29"/>
      <c r="D1244" s="29"/>
    </row>
    <row r="1245" spans="3:4">
      <c r="C1245" s="29"/>
      <c r="D1245" s="29"/>
    </row>
    <row r="1246" spans="3:4">
      <c r="C1246" s="29"/>
      <c r="D1246" s="29"/>
    </row>
    <row r="1247" spans="3:4">
      <c r="C1247" s="29"/>
      <c r="D1247" s="29"/>
    </row>
    <row r="1248" spans="3:4">
      <c r="C1248" s="29"/>
      <c r="D1248" s="29"/>
    </row>
    <row r="1249" spans="3:4">
      <c r="C1249" s="29"/>
      <c r="D1249" s="29"/>
    </row>
    <row r="1250" spans="3:4">
      <c r="C1250" s="29"/>
      <c r="D1250" s="29"/>
    </row>
    <row r="1251" spans="3:4">
      <c r="C1251" s="29"/>
      <c r="D1251" s="29"/>
    </row>
    <row r="1252" spans="3:4">
      <c r="C1252" s="29"/>
      <c r="D1252" s="29"/>
    </row>
    <row r="1253" spans="3:4">
      <c r="C1253" s="29"/>
      <c r="D1253" s="29"/>
    </row>
    <row r="1254" spans="3:4">
      <c r="C1254" s="29"/>
      <c r="D1254" s="29"/>
    </row>
    <row r="1255" spans="3:4">
      <c r="C1255" s="29"/>
      <c r="D1255" s="29"/>
    </row>
    <row r="1256" spans="3:4">
      <c r="C1256" s="29"/>
      <c r="D1256" s="29"/>
    </row>
    <row r="1257" spans="3:4">
      <c r="C1257" s="29"/>
      <c r="D1257" s="29"/>
    </row>
    <row r="1258" spans="3:4">
      <c r="C1258" s="29"/>
      <c r="D1258" s="29"/>
    </row>
    <row r="1259" spans="3:4">
      <c r="C1259" s="29"/>
      <c r="D1259" s="29"/>
    </row>
    <row r="1260" spans="3:4">
      <c r="C1260" s="29"/>
      <c r="D1260" s="29"/>
    </row>
    <row r="1261" spans="3:4">
      <c r="C1261" s="29"/>
      <c r="D1261" s="29"/>
    </row>
    <row r="1262" spans="3:4">
      <c r="C1262" s="29"/>
      <c r="D1262" s="29"/>
    </row>
    <row r="1263" spans="3:4">
      <c r="C1263" s="29"/>
      <c r="D1263" s="29"/>
    </row>
    <row r="1264" spans="3:4">
      <c r="C1264" s="29"/>
      <c r="D1264" s="29"/>
    </row>
    <row r="1265" spans="3:4">
      <c r="C1265" s="29"/>
      <c r="D1265" s="29"/>
    </row>
    <row r="1266" spans="3:4">
      <c r="C1266" s="29"/>
      <c r="D1266" s="29"/>
    </row>
    <row r="1267" spans="3:4">
      <c r="C1267" s="29"/>
      <c r="D1267" s="29"/>
    </row>
    <row r="1268" spans="3:4">
      <c r="C1268" s="29"/>
      <c r="D1268" s="29"/>
    </row>
    <row r="1269" spans="3:4">
      <c r="C1269" s="29"/>
      <c r="D1269" s="29"/>
    </row>
    <row r="1270" spans="3:4">
      <c r="C1270" s="29"/>
      <c r="D1270" s="29"/>
    </row>
    <row r="1271" spans="3:4">
      <c r="C1271" s="29"/>
      <c r="D1271" s="29"/>
    </row>
    <row r="1272" spans="3:4">
      <c r="C1272" s="29"/>
      <c r="D1272" s="29"/>
    </row>
    <row r="1273" spans="3:4">
      <c r="C1273" s="29"/>
      <c r="D1273" s="29"/>
    </row>
    <row r="1274" spans="3:4">
      <c r="C1274" s="29"/>
      <c r="D1274" s="29"/>
    </row>
    <row r="1275" spans="3:4">
      <c r="C1275" s="29"/>
      <c r="D1275" s="29"/>
    </row>
    <row r="1276" spans="3:4">
      <c r="C1276" s="29"/>
      <c r="D1276" s="29"/>
    </row>
    <row r="1277" spans="3:4">
      <c r="C1277" s="29"/>
      <c r="D1277" s="29"/>
    </row>
    <row r="1278" spans="3:4">
      <c r="C1278" s="29"/>
      <c r="D1278" s="29"/>
    </row>
    <row r="1279" spans="3:4">
      <c r="C1279" s="29"/>
      <c r="D1279" s="29"/>
    </row>
    <row r="1280" spans="3:4">
      <c r="C1280" s="29"/>
      <c r="D1280" s="29"/>
    </row>
    <row r="1281" spans="3:4">
      <c r="C1281" s="29"/>
      <c r="D1281" s="29"/>
    </row>
    <row r="1282" spans="3:4">
      <c r="C1282" s="29"/>
      <c r="D1282" s="29"/>
    </row>
    <row r="1283" spans="3:4">
      <c r="C1283" s="29"/>
      <c r="D1283" s="29"/>
    </row>
    <row r="1284" spans="3:4">
      <c r="C1284" s="29"/>
      <c r="D1284" s="29"/>
    </row>
    <row r="1285" spans="3:4">
      <c r="C1285" s="29"/>
      <c r="D1285" s="29"/>
    </row>
    <row r="1286" spans="3:4">
      <c r="C1286" s="29"/>
      <c r="D1286" s="29"/>
    </row>
    <row r="1287" spans="3:4">
      <c r="C1287" s="29"/>
      <c r="D1287" s="29"/>
    </row>
    <row r="1288" spans="3:4">
      <c r="C1288" s="29"/>
      <c r="D1288" s="29"/>
    </row>
    <row r="1289" spans="3:4">
      <c r="C1289" s="29"/>
      <c r="D1289" s="29"/>
    </row>
    <row r="1290" spans="3:4">
      <c r="C1290" s="29"/>
      <c r="D1290" s="29"/>
    </row>
    <row r="1291" spans="3:4">
      <c r="C1291" s="29"/>
      <c r="D1291" s="29"/>
    </row>
    <row r="1292" spans="3:4">
      <c r="C1292" s="29"/>
      <c r="D1292" s="29"/>
    </row>
    <row r="1293" spans="3:4">
      <c r="C1293" s="29"/>
      <c r="D1293" s="29"/>
    </row>
    <row r="1294" spans="3:4">
      <c r="C1294" s="29"/>
      <c r="D1294" s="29"/>
    </row>
    <row r="1295" spans="3:4">
      <c r="C1295" s="29"/>
      <c r="D1295" s="29"/>
    </row>
    <row r="1296" spans="3:4">
      <c r="C1296" s="29"/>
      <c r="D1296" s="29"/>
    </row>
    <row r="1297" spans="3:4">
      <c r="C1297" s="29"/>
      <c r="D1297" s="29"/>
    </row>
    <row r="1298" spans="3:4">
      <c r="C1298" s="29"/>
      <c r="D1298" s="29"/>
    </row>
    <row r="1299" spans="3:4">
      <c r="C1299" s="29"/>
      <c r="D1299" s="29"/>
    </row>
    <row r="1300" spans="3:4">
      <c r="C1300" s="29"/>
      <c r="D1300" s="29"/>
    </row>
    <row r="1301" spans="3:4">
      <c r="C1301" s="29"/>
      <c r="D1301" s="29"/>
    </row>
    <row r="1302" spans="3:4">
      <c r="C1302" s="29"/>
      <c r="D1302" s="29"/>
    </row>
    <row r="1303" spans="3:4">
      <c r="C1303" s="29"/>
      <c r="D1303" s="29"/>
    </row>
    <row r="1304" spans="3:4">
      <c r="C1304" s="29"/>
      <c r="D1304" s="29"/>
    </row>
    <row r="1305" spans="3:4">
      <c r="C1305" s="29"/>
      <c r="D1305" s="29"/>
    </row>
    <row r="1306" spans="3:4">
      <c r="C1306" s="29"/>
      <c r="D1306" s="29"/>
    </row>
    <row r="1307" spans="3:4">
      <c r="C1307" s="29"/>
      <c r="D1307" s="29"/>
    </row>
    <row r="1308" spans="3:4">
      <c r="C1308" s="29"/>
      <c r="D1308" s="29"/>
    </row>
    <row r="1309" spans="3:4">
      <c r="C1309" s="29"/>
      <c r="D1309" s="29"/>
    </row>
    <row r="1310" spans="3:4">
      <c r="C1310" s="29"/>
      <c r="D1310" s="29"/>
    </row>
    <row r="1311" spans="3:4">
      <c r="C1311" s="29"/>
      <c r="D1311" s="29"/>
    </row>
    <row r="1312" spans="3:4">
      <c r="C1312" s="29"/>
      <c r="D1312" s="29"/>
    </row>
    <row r="1313" spans="3:4">
      <c r="C1313" s="29"/>
      <c r="D1313" s="29"/>
    </row>
    <row r="1314" spans="3:4">
      <c r="C1314" s="29"/>
      <c r="D1314" s="29"/>
    </row>
    <row r="1315" spans="3:4">
      <c r="C1315" s="29"/>
      <c r="D1315" s="29"/>
    </row>
    <row r="1316" spans="3:4">
      <c r="C1316" s="29"/>
      <c r="D1316" s="29"/>
    </row>
    <row r="1317" spans="3:4">
      <c r="C1317" s="29"/>
      <c r="D1317" s="29"/>
    </row>
    <row r="1318" spans="3:4">
      <c r="C1318" s="29"/>
      <c r="D1318" s="29"/>
    </row>
    <row r="1319" spans="3:4">
      <c r="C1319" s="29"/>
      <c r="D1319" s="29"/>
    </row>
    <row r="1320" spans="3:4">
      <c r="C1320" s="29"/>
      <c r="D1320" s="29"/>
    </row>
    <row r="1321" spans="3:4">
      <c r="C1321" s="29"/>
      <c r="D1321" s="29"/>
    </row>
    <row r="1322" spans="3:4">
      <c r="C1322" s="29"/>
      <c r="D1322" s="29"/>
    </row>
    <row r="1323" spans="3:4">
      <c r="C1323" s="29"/>
      <c r="D1323" s="29"/>
    </row>
    <row r="1324" spans="3:4">
      <c r="C1324" s="29"/>
      <c r="D1324" s="29"/>
    </row>
    <row r="1325" spans="3:4">
      <c r="C1325" s="29"/>
      <c r="D1325" s="29"/>
    </row>
    <row r="1326" spans="3:4">
      <c r="C1326" s="29"/>
      <c r="D1326" s="29"/>
    </row>
    <row r="1327" spans="3:4">
      <c r="C1327" s="29"/>
      <c r="D1327" s="29"/>
    </row>
    <row r="1328" spans="3:4">
      <c r="C1328" s="29"/>
      <c r="D1328" s="29"/>
    </row>
    <row r="1329" spans="3:4">
      <c r="C1329" s="29"/>
      <c r="D1329" s="29"/>
    </row>
    <row r="1330" spans="3:4">
      <c r="C1330" s="29"/>
      <c r="D1330" s="29"/>
    </row>
    <row r="1331" spans="3:4">
      <c r="C1331" s="29"/>
      <c r="D1331" s="29"/>
    </row>
    <row r="1332" spans="3:4">
      <c r="C1332" s="29"/>
      <c r="D1332" s="29"/>
    </row>
    <row r="1333" spans="3:4">
      <c r="C1333" s="29"/>
      <c r="D1333" s="29"/>
    </row>
    <row r="1334" spans="3:4">
      <c r="C1334" s="29"/>
      <c r="D1334" s="29"/>
    </row>
    <row r="1335" spans="3:4">
      <c r="C1335" s="29"/>
      <c r="D1335" s="29"/>
    </row>
    <row r="1336" spans="3:4">
      <c r="C1336" s="29"/>
      <c r="D1336" s="29"/>
    </row>
    <row r="1337" spans="3:4">
      <c r="C1337" s="29"/>
      <c r="D1337" s="29"/>
    </row>
    <row r="1338" spans="3:4">
      <c r="C1338" s="29"/>
      <c r="D1338" s="29"/>
    </row>
    <row r="1339" spans="3:4">
      <c r="C1339" s="29"/>
      <c r="D1339" s="29"/>
    </row>
    <row r="1340" spans="3:4">
      <c r="C1340" s="29"/>
      <c r="D1340" s="29"/>
    </row>
    <row r="1341" spans="3:4">
      <c r="C1341" s="29"/>
      <c r="D1341" s="29"/>
    </row>
    <row r="1342" spans="3:4">
      <c r="C1342" s="29"/>
      <c r="D1342" s="29"/>
    </row>
    <row r="1343" spans="3:4">
      <c r="C1343" s="29"/>
      <c r="D1343" s="29"/>
    </row>
    <row r="1344" spans="3:4">
      <c r="C1344" s="29"/>
      <c r="D1344" s="29"/>
    </row>
    <row r="1345" spans="3:4">
      <c r="C1345" s="29"/>
      <c r="D1345" s="29"/>
    </row>
    <row r="1346" spans="3:4">
      <c r="C1346" s="29"/>
      <c r="D1346" s="29"/>
    </row>
    <row r="1347" spans="3:4">
      <c r="C1347" s="29"/>
      <c r="D1347" s="29"/>
    </row>
    <row r="1348" spans="3:4">
      <c r="C1348" s="29"/>
      <c r="D1348" s="29"/>
    </row>
    <row r="1349" spans="3:4">
      <c r="C1349" s="29"/>
      <c r="D1349" s="29"/>
    </row>
    <row r="1350" spans="3:4">
      <c r="C1350" s="29"/>
      <c r="D1350" s="29"/>
    </row>
    <row r="1351" spans="3:4">
      <c r="C1351" s="29"/>
      <c r="D1351" s="29"/>
    </row>
    <row r="1352" spans="3:4">
      <c r="C1352" s="29"/>
      <c r="D1352" s="29"/>
    </row>
    <row r="1353" spans="3:4">
      <c r="C1353" s="29"/>
      <c r="D1353" s="29"/>
    </row>
    <row r="1354" spans="3:4">
      <c r="C1354" s="29"/>
      <c r="D1354" s="29"/>
    </row>
    <row r="1355" spans="3:4">
      <c r="C1355" s="29"/>
      <c r="D1355" s="29"/>
    </row>
    <row r="1356" spans="3:4">
      <c r="C1356" s="29"/>
      <c r="D1356" s="29"/>
    </row>
    <row r="1357" spans="3:4">
      <c r="C1357" s="29"/>
      <c r="D1357" s="29"/>
    </row>
    <row r="1358" spans="3:4">
      <c r="C1358" s="29"/>
      <c r="D1358" s="29"/>
    </row>
    <row r="1359" spans="3:4">
      <c r="C1359" s="29"/>
      <c r="D1359" s="29"/>
    </row>
    <row r="1360" spans="3:4">
      <c r="C1360" s="29"/>
      <c r="D1360" s="29"/>
    </row>
    <row r="1361" spans="3:4">
      <c r="C1361" s="29"/>
      <c r="D1361" s="29"/>
    </row>
    <row r="1362" spans="3:4">
      <c r="C1362" s="29"/>
      <c r="D1362" s="29"/>
    </row>
    <row r="1363" spans="3:4">
      <c r="C1363" s="29"/>
      <c r="D1363" s="29"/>
    </row>
    <row r="1364" spans="3:4">
      <c r="C1364" s="29"/>
      <c r="D1364" s="29"/>
    </row>
    <row r="1365" spans="3:4">
      <c r="C1365" s="29"/>
      <c r="D1365" s="29"/>
    </row>
    <row r="1366" spans="3:4">
      <c r="C1366" s="29"/>
      <c r="D1366" s="29"/>
    </row>
    <row r="1367" spans="3:4">
      <c r="C1367" s="29"/>
      <c r="D1367" s="29"/>
    </row>
    <row r="1368" spans="3:4">
      <c r="C1368" s="29"/>
      <c r="D1368" s="29"/>
    </row>
    <row r="1369" spans="3:4">
      <c r="C1369" s="29"/>
      <c r="D1369" s="29"/>
    </row>
    <row r="1370" spans="3:4">
      <c r="C1370" s="29"/>
      <c r="D1370" s="29"/>
    </row>
    <row r="1371" spans="3:4">
      <c r="C1371" s="29"/>
      <c r="D1371" s="29"/>
    </row>
    <row r="1372" spans="3:4">
      <c r="C1372" s="29"/>
      <c r="D1372" s="29"/>
    </row>
    <row r="1373" spans="3:4">
      <c r="C1373" s="29"/>
      <c r="D1373" s="29"/>
    </row>
    <row r="1374" spans="3:4">
      <c r="C1374" s="29"/>
      <c r="D1374" s="29"/>
    </row>
    <row r="1375" spans="3:4">
      <c r="C1375" s="29"/>
      <c r="D1375" s="29"/>
    </row>
    <row r="1376" spans="3:4">
      <c r="C1376" s="29"/>
      <c r="D1376" s="29"/>
    </row>
    <row r="1377" spans="3:4">
      <c r="C1377" s="29"/>
      <c r="D1377" s="29"/>
    </row>
    <row r="1378" spans="3:4">
      <c r="C1378" s="29"/>
      <c r="D1378" s="29"/>
    </row>
    <row r="1379" spans="3:4">
      <c r="C1379" s="29"/>
      <c r="D1379" s="29"/>
    </row>
    <row r="1380" spans="3:4">
      <c r="C1380" s="29"/>
      <c r="D1380" s="29"/>
    </row>
    <row r="1381" spans="3:4">
      <c r="C1381" s="29"/>
      <c r="D1381" s="29"/>
    </row>
    <row r="1382" spans="3:4">
      <c r="C1382" s="29"/>
      <c r="D1382" s="29"/>
    </row>
    <row r="1383" spans="3:4">
      <c r="C1383" s="29"/>
      <c r="D1383" s="29"/>
    </row>
    <row r="1384" spans="3:4">
      <c r="C1384" s="29"/>
      <c r="D1384" s="29"/>
    </row>
    <row r="1385" spans="3:4">
      <c r="C1385" s="29"/>
      <c r="D1385" s="29"/>
    </row>
    <row r="1386" spans="3:4">
      <c r="C1386" s="29"/>
      <c r="D1386" s="29"/>
    </row>
    <row r="1387" spans="3:4">
      <c r="C1387" s="29"/>
      <c r="D1387" s="29"/>
    </row>
    <row r="1388" spans="3:4">
      <c r="C1388" s="29"/>
      <c r="D1388" s="29"/>
    </row>
    <row r="1389" spans="3:4">
      <c r="C1389" s="29"/>
      <c r="D1389" s="29"/>
    </row>
    <row r="1390" spans="3:4">
      <c r="C1390" s="29"/>
      <c r="D1390" s="29"/>
    </row>
    <row r="1391" spans="3:4">
      <c r="C1391" s="29"/>
      <c r="D1391" s="29"/>
    </row>
    <row r="1392" spans="3:4">
      <c r="C1392" s="29"/>
      <c r="D1392" s="29"/>
    </row>
    <row r="1393" spans="3:4">
      <c r="C1393" s="29"/>
      <c r="D1393" s="29"/>
    </row>
    <row r="1394" spans="3:4">
      <c r="C1394" s="29"/>
      <c r="D1394" s="29"/>
    </row>
    <row r="1395" spans="3:4">
      <c r="C1395" s="29"/>
      <c r="D1395" s="29"/>
    </row>
    <row r="1396" spans="3:4">
      <c r="C1396" s="29"/>
      <c r="D1396" s="29"/>
    </row>
    <row r="1397" spans="3:4">
      <c r="C1397" s="29"/>
      <c r="D1397" s="29"/>
    </row>
    <row r="1398" spans="3:4">
      <c r="C1398" s="29"/>
      <c r="D1398" s="29"/>
    </row>
    <row r="1399" spans="3:4">
      <c r="C1399" s="29"/>
      <c r="D1399" s="29"/>
    </row>
    <row r="1400" spans="3:4">
      <c r="C1400" s="29"/>
      <c r="D1400" s="29"/>
    </row>
    <row r="1401" spans="3:4">
      <c r="C1401" s="29"/>
      <c r="D1401" s="29"/>
    </row>
    <row r="1402" spans="3:4">
      <c r="C1402" s="29"/>
      <c r="D1402" s="29"/>
    </row>
    <row r="1403" spans="3:4">
      <c r="C1403" s="29"/>
      <c r="D1403" s="29"/>
    </row>
    <row r="1404" spans="3:4">
      <c r="C1404" s="29"/>
      <c r="D1404" s="29"/>
    </row>
    <row r="1405" spans="3:4">
      <c r="C1405" s="29"/>
      <c r="D1405" s="29"/>
    </row>
    <row r="1406" spans="3:4">
      <c r="C1406" s="29"/>
      <c r="D1406" s="29"/>
    </row>
    <row r="1407" spans="3:4">
      <c r="C1407" s="29"/>
      <c r="D1407" s="29"/>
    </row>
    <row r="1408" spans="3:4">
      <c r="C1408" s="29"/>
      <c r="D1408" s="29"/>
    </row>
    <row r="1409" spans="3:4">
      <c r="C1409" s="29"/>
      <c r="D1409" s="29"/>
    </row>
    <row r="1410" spans="3:4">
      <c r="C1410" s="29"/>
      <c r="D1410" s="29"/>
    </row>
    <row r="1411" spans="3:4">
      <c r="C1411" s="29"/>
      <c r="D1411" s="29"/>
    </row>
    <row r="1412" spans="3:4">
      <c r="C1412" s="29"/>
      <c r="D1412" s="29"/>
    </row>
    <row r="1413" spans="3:4">
      <c r="C1413" s="29"/>
      <c r="D1413" s="29"/>
    </row>
    <row r="1414" spans="3:4">
      <c r="C1414" s="29"/>
      <c r="D1414" s="29"/>
    </row>
    <row r="1415" spans="3:4">
      <c r="C1415" s="29"/>
      <c r="D1415" s="29"/>
    </row>
    <row r="1416" spans="3:4">
      <c r="C1416" s="29"/>
      <c r="D1416" s="29"/>
    </row>
    <row r="1417" spans="3:4">
      <c r="C1417" s="29"/>
      <c r="D1417" s="29"/>
    </row>
    <row r="1418" spans="3:4">
      <c r="C1418" s="29"/>
      <c r="D1418" s="29"/>
    </row>
    <row r="1419" spans="3:4">
      <c r="C1419" s="29"/>
      <c r="D1419" s="29"/>
    </row>
    <row r="1420" spans="3:4">
      <c r="C1420" s="29"/>
      <c r="D1420" s="29"/>
    </row>
    <row r="1421" spans="3:4">
      <c r="C1421" s="29"/>
      <c r="D1421" s="29"/>
    </row>
    <row r="1422" spans="3:4">
      <c r="C1422" s="29"/>
      <c r="D1422" s="29"/>
    </row>
    <row r="1423" spans="3:4">
      <c r="C1423" s="29"/>
      <c r="D1423" s="29"/>
    </row>
    <row r="1424" spans="3:4">
      <c r="C1424" s="29"/>
      <c r="D1424" s="29"/>
    </row>
    <row r="1425" spans="3:4">
      <c r="C1425" s="29"/>
      <c r="D1425" s="29"/>
    </row>
    <row r="1426" spans="3:4">
      <c r="C1426" s="29"/>
      <c r="D1426" s="29"/>
    </row>
    <row r="1427" spans="3:4">
      <c r="C1427" s="29"/>
      <c r="D1427" s="29"/>
    </row>
    <row r="1428" spans="3:4">
      <c r="C1428" s="29"/>
      <c r="D1428" s="29"/>
    </row>
    <row r="1429" spans="3:4">
      <c r="C1429" s="29"/>
      <c r="D1429" s="29"/>
    </row>
    <row r="1430" spans="3:4">
      <c r="C1430" s="29"/>
      <c r="D1430" s="29"/>
    </row>
    <row r="1431" spans="3:4">
      <c r="C1431" s="29"/>
      <c r="D1431" s="29"/>
    </row>
    <row r="1432" spans="3:4">
      <c r="C1432" s="29"/>
      <c r="D1432" s="29"/>
    </row>
    <row r="1433" spans="3:4">
      <c r="C1433" s="29"/>
      <c r="D1433" s="29"/>
    </row>
    <row r="1434" spans="3:4">
      <c r="C1434" s="29"/>
      <c r="D1434" s="29"/>
    </row>
    <row r="1435" spans="3:4">
      <c r="C1435" s="29"/>
      <c r="D1435" s="29"/>
    </row>
    <row r="1436" spans="3:4">
      <c r="C1436" s="29"/>
      <c r="D1436" s="29"/>
    </row>
    <row r="1437" spans="3:4">
      <c r="C1437" s="29"/>
      <c r="D1437" s="29"/>
    </row>
    <row r="1438" spans="3:4">
      <c r="C1438" s="29"/>
      <c r="D1438" s="29"/>
    </row>
    <row r="1439" spans="3:4">
      <c r="C1439" s="29"/>
      <c r="D1439" s="29"/>
    </row>
    <row r="1440" spans="3:4">
      <c r="C1440" s="29"/>
      <c r="D1440" s="29"/>
    </row>
    <row r="1441" spans="3:4">
      <c r="C1441" s="29"/>
      <c r="D1441" s="29"/>
    </row>
    <row r="1442" spans="3:4">
      <c r="C1442" s="29"/>
      <c r="D1442" s="29"/>
    </row>
    <row r="1443" spans="3:4">
      <c r="C1443" s="29"/>
      <c r="D1443" s="29"/>
    </row>
    <row r="1444" spans="3:4">
      <c r="C1444" s="29"/>
      <c r="D1444" s="29"/>
    </row>
    <row r="1445" spans="3:4">
      <c r="C1445" s="29"/>
      <c r="D1445" s="29"/>
    </row>
    <row r="1446" spans="3:4">
      <c r="C1446" s="29"/>
      <c r="D1446" s="29"/>
    </row>
    <row r="1447" spans="3:4">
      <c r="C1447" s="29"/>
      <c r="D1447" s="29"/>
    </row>
    <row r="1448" spans="3:4">
      <c r="C1448" s="29"/>
      <c r="D1448" s="29"/>
    </row>
    <row r="1449" spans="3:4">
      <c r="C1449" s="29"/>
      <c r="D1449" s="29"/>
    </row>
    <row r="1450" spans="3:4">
      <c r="C1450" s="29"/>
      <c r="D1450" s="29"/>
    </row>
    <row r="1451" spans="3:4">
      <c r="C1451" s="29"/>
      <c r="D1451" s="29"/>
    </row>
    <row r="1452" spans="3:4">
      <c r="C1452" s="29"/>
      <c r="D1452" s="29"/>
    </row>
    <row r="1453" spans="3:4">
      <c r="C1453" s="29"/>
      <c r="D1453" s="29"/>
    </row>
    <row r="1454" spans="3:4">
      <c r="C1454" s="29"/>
      <c r="D1454" s="29"/>
    </row>
    <row r="1455" spans="3:4">
      <c r="C1455" s="29"/>
      <c r="D1455" s="29"/>
    </row>
    <row r="1456" spans="3:4">
      <c r="C1456" s="29"/>
      <c r="D1456" s="29"/>
    </row>
    <row r="1457" spans="3:4">
      <c r="C1457" s="29"/>
      <c r="D1457" s="29"/>
    </row>
    <row r="1458" spans="3:4">
      <c r="C1458" s="29"/>
      <c r="D1458" s="29"/>
    </row>
    <row r="1459" spans="3:4">
      <c r="C1459" s="29"/>
      <c r="D1459" s="29"/>
    </row>
    <row r="1460" spans="3:4">
      <c r="C1460" s="29"/>
      <c r="D1460" s="29"/>
    </row>
    <row r="1461" spans="3:4">
      <c r="C1461" s="29"/>
      <c r="D1461" s="29"/>
    </row>
    <row r="1462" spans="3:4">
      <c r="C1462" s="29"/>
      <c r="D1462" s="29"/>
    </row>
    <row r="1463" spans="3:4">
      <c r="C1463" s="29"/>
      <c r="D1463" s="29"/>
    </row>
    <row r="1464" spans="3:4">
      <c r="C1464" s="29"/>
      <c r="D1464" s="29"/>
    </row>
    <row r="1465" spans="3:4">
      <c r="C1465" s="29"/>
      <c r="D1465" s="29"/>
    </row>
    <row r="1466" spans="3:4">
      <c r="C1466" s="29"/>
      <c r="D1466" s="29"/>
    </row>
    <row r="1467" spans="3:4">
      <c r="C1467" s="29"/>
      <c r="D1467" s="29"/>
    </row>
    <row r="1468" spans="3:4">
      <c r="C1468" s="29"/>
      <c r="D1468" s="29"/>
    </row>
    <row r="1469" spans="3:4">
      <c r="C1469" s="29"/>
      <c r="D1469" s="29"/>
    </row>
    <row r="1470" spans="3:4">
      <c r="C1470" s="29"/>
      <c r="D1470" s="29"/>
    </row>
    <row r="1471" spans="3:4">
      <c r="C1471" s="29"/>
      <c r="D1471" s="29"/>
    </row>
    <row r="1472" spans="3:4">
      <c r="C1472" s="29"/>
      <c r="D1472" s="29"/>
    </row>
    <row r="1473" spans="3:4">
      <c r="C1473" s="29"/>
      <c r="D1473" s="29"/>
    </row>
    <row r="1474" spans="3:4">
      <c r="C1474" s="29"/>
      <c r="D1474" s="29"/>
    </row>
    <row r="1475" spans="3:4">
      <c r="C1475" s="29"/>
      <c r="D1475" s="29"/>
    </row>
    <row r="1476" spans="3:4">
      <c r="C1476" s="29"/>
      <c r="D1476" s="29"/>
    </row>
    <row r="1477" spans="3:4">
      <c r="C1477" s="29"/>
      <c r="D1477" s="29"/>
    </row>
    <row r="1478" spans="3:4">
      <c r="C1478" s="29"/>
      <c r="D1478" s="29"/>
    </row>
    <row r="1479" spans="3:4">
      <c r="C1479" s="29"/>
      <c r="D1479" s="29"/>
    </row>
    <row r="1480" spans="3:4">
      <c r="C1480" s="29"/>
      <c r="D1480" s="29"/>
    </row>
    <row r="1481" spans="3:4">
      <c r="C1481" s="29"/>
      <c r="D1481" s="29"/>
    </row>
    <row r="1482" spans="3:4">
      <c r="C1482" s="29"/>
      <c r="D1482" s="29"/>
    </row>
    <row r="1483" spans="3:4">
      <c r="C1483" s="29"/>
      <c r="D1483" s="29"/>
    </row>
    <row r="1484" spans="3:4">
      <c r="C1484" s="29"/>
      <c r="D1484" s="29"/>
    </row>
    <row r="1485" spans="3:4">
      <c r="C1485" s="29"/>
      <c r="D1485" s="29"/>
    </row>
    <row r="1486" spans="3:4">
      <c r="C1486" s="29"/>
      <c r="D1486" s="29"/>
    </row>
    <row r="1487" spans="3:4">
      <c r="C1487" s="29"/>
      <c r="D1487" s="29"/>
    </row>
    <row r="1488" spans="3:4">
      <c r="C1488" s="29"/>
      <c r="D1488" s="29"/>
    </row>
    <row r="1489" spans="3:4">
      <c r="C1489" s="29"/>
      <c r="D1489" s="29"/>
    </row>
    <row r="1490" spans="3:4">
      <c r="C1490" s="29"/>
      <c r="D1490" s="29"/>
    </row>
    <row r="1491" spans="3:4">
      <c r="C1491" s="29"/>
      <c r="D1491" s="29"/>
    </row>
    <row r="1492" spans="3:4">
      <c r="C1492" s="29"/>
      <c r="D1492" s="29"/>
    </row>
    <row r="1493" spans="3:4">
      <c r="C1493" s="29"/>
      <c r="D1493" s="29"/>
    </row>
    <row r="1494" spans="3:4">
      <c r="C1494" s="29"/>
      <c r="D1494" s="29"/>
    </row>
    <row r="1495" spans="3:4">
      <c r="C1495" s="29"/>
      <c r="D1495" s="29"/>
    </row>
    <row r="1496" spans="3:4">
      <c r="C1496" s="29"/>
      <c r="D1496" s="29"/>
    </row>
    <row r="1497" spans="3:4">
      <c r="C1497" s="29"/>
      <c r="D1497" s="29"/>
    </row>
    <row r="1498" spans="3:4">
      <c r="C1498" s="29"/>
      <c r="D1498" s="29"/>
    </row>
    <row r="1499" spans="3:4">
      <c r="C1499" s="29"/>
      <c r="D1499" s="29"/>
    </row>
    <row r="1500" spans="3:4">
      <c r="C1500" s="29"/>
      <c r="D1500" s="29"/>
    </row>
    <row r="1501" spans="3:4">
      <c r="C1501" s="29"/>
      <c r="D1501" s="29"/>
    </row>
    <row r="1502" spans="3:4">
      <c r="C1502" s="29"/>
      <c r="D1502" s="29"/>
    </row>
    <row r="1503" spans="3:4">
      <c r="C1503" s="29"/>
      <c r="D1503" s="29"/>
    </row>
    <row r="1504" spans="3:4">
      <c r="C1504" s="29"/>
      <c r="D1504" s="29"/>
    </row>
    <row r="1505" spans="3:4">
      <c r="C1505" s="29"/>
      <c r="D1505" s="29"/>
    </row>
    <row r="1506" spans="3:4">
      <c r="C1506" s="29"/>
      <c r="D1506" s="29"/>
    </row>
    <row r="1507" spans="3:4">
      <c r="C1507" s="29"/>
      <c r="D1507" s="29"/>
    </row>
    <row r="1508" spans="3:4">
      <c r="C1508" s="29"/>
      <c r="D1508" s="29"/>
    </row>
    <row r="1509" spans="3:4">
      <c r="C1509" s="29"/>
      <c r="D1509" s="29"/>
    </row>
    <row r="1510" spans="3:4">
      <c r="C1510" s="29"/>
      <c r="D1510" s="29"/>
    </row>
    <row r="1511" spans="3:4">
      <c r="C1511" s="29"/>
      <c r="D1511" s="29"/>
    </row>
    <row r="1512" spans="3:4">
      <c r="C1512" s="29"/>
      <c r="D1512" s="29"/>
    </row>
    <row r="1513" spans="3:4">
      <c r="C1513" s="29"/>
      <c r="D1513" s="29"/>
    </row>
    <row r="1514" spans="3:4">
      <c r="C1514" s="29"/>
      <c r="D1514" s="29"/>
    </row>
    <row r="1515" spans="3:4">
      <c r="C1515" s="29"/>
      <c r="D1515" s="29"/>
    </row>
    <row r="1516" spans="3:4">
      <c r="C1516" s="29"/>
      <c r="D1516" s="29"/>
    </row>
    <row r="1517" spans="3:4">
      <c r="C1517" s="29"/>
      <c r="D1517" s="29"/>
    </row>
    <row r="1518" spans="3:4">
      <c r="C1518" s="29"/>
      <c r="D1518" s="29"/>
    </row>
    <row r="1519" spans="3:4">
      <c r="C1519" s="29"/>
      <c r="D1519" s="29"/>
    </row>
    <row r="1520" spans="3:4">
      <c r="C1520" s="29"/>
      <c r="D1520" s="29"/>
    </row>
    <row r="1521" spans="3:4">
      <c r="C1521" s="29"/>
      <c r="D1521" s="29"/>
    </row>
    <row r="1522" spans="3:4">
      <c r="C1522" s="29"/>
      <c r="D1522" s="29"/>
    </row>
    <row r="1523" spans="3:4">
      <c r="C1523" s="29"/>
      <c r="D1523" s="29"/>
    </row>
    <row r="1524" spans="3:4">
      <c r="C1524" s="29"/>
      <c r="D1524" s="29"/>
    </row>
    <row r="1525" spans="3:4">
      <c r="C1525" s="29"/>
      <c r="D1525" s="29"/>
    </row>
    <row r="1526" spans="3:4">
      <c r="C1526" s="29"/>
      <c r="D1526" s="29"/>
    </row>
    <row r="1527" spans="3:4">
      <c r="C1527" s="29"/>
      <c r="D1527" s="29"/>
    </row>
    <row r="1528" spans="3:4">
      <c r="C1528" s="29"/>
      <c r="D1528" s="29"/>
    </row>
    <row r="1529" spans="3:4">
      <c r="C1529" s="29"/>
      <c r="D1529" s="29"/>
    </row>
    <row r="1530" spans="3:4">
      <c r="C1530" s="29"/>
      <c r="D1530" s="29"/>
    </row>
    <row r="1531" spans="3:4">
      <c r="C1531" s="29"/>
      <c r="D1531" s="29"/>
    </row>
    <row r="1532" spans="3:4">
      <c r="C1532" s="29"/>
      <c r="D1532" s="29"/>
    </row>
    <row r="1533" spans="3:4">
      <c r="C1533" s="29"/>
      <c r="D1533" s="29"/>
    </row>
    <row r="1534" spans="3:4">
      <c r="C1534" s="29"/>
      <c r="D1534" s="29"/>
    </row>
    <row r="1535" spans="3:4">
      <c r="C1535" s="29"/>
      <c r="D1535" s="29"/>
    </row>
    <row r="1536" spans="3:4">
      <c r="C1536" s="29"/>
      <c r="D1536" s="29"/>
    </row>
    <row r="1537" spans="3:4">
      <c r="C1537" s="29"/>
      <c r="D1537" s="29"/>
    </row>
    <row r="1538" spans="3:4">
      <c r="C1538" s="29"/>
      <c r="D1538" s="29"/>
    </row>
    <row r="1539" spans="3:4">
      <c r="C1539" s="29"/>
      <c r="D1539" s="29"/>
    </row>
    <row r="1540" spans="3:4">
      <c r="C1540" s="29"/>
      <c r="D1540" s="29"/>
    </row>
    <row r="1541" spans="3:4">
      <c r="C1541" s="29"/>
      <c r="D1541" s="29"/>
    </row>
    <row r="1542" spans="3:4">
      <c r="C1542" s="29"/>
      <c r="D1542" s="29"/>
    </row>
    <row r="1543" spans="3:4">
      <c r="C1543" s="29"/>
      <c r="D1543" s="29"/>
    </row>
    <row r="1544" spans="3:4">
      <c r="C1544" s="29"/>
      <c r="D1544" s="29"/>
    </row>
    <row r="1545" spans="3:4">
      <c r="C1545" s="29"/>
      <c r="D1545" s="29"/>
    </row>
    <row r="1546" spans="3:4">
      <c r="C1546" s="29"/>
      <c r="D1546" s="29"/>
    </row>
    <row r="1547" spans="3:4">
      <c r="C1547" s="29"/>
      <c r="D1547" s="29"/>
    </row>
    <row r="1548" spans="3:4">
      <c r="C1548" s="29"/>
      <c r="D1548" s="29"/>
    </row>
    <row r="1549" spans="3:4">
      <c r="C1549" s="29"/>
      <c r="D1549" s="29"/>
    </row>
    <row r="1550" spans="3:4">
      <c r="C1550" s="29"/>
      <c r="D1550" s="29"/>
    </row>
    <row r="1551" spans="3:4">
      <c r="C1551" s="29"/>
      <c r="D1551" s="29"/>
    </row>
    <row r="1552" spans="3:4">
      <c r="C1552" s="29"/>
      <c r="D1552" s="29"/>
    </row>
    <row r="1553" spans="3:4">
      <c r="C1553" s="29"/>
      <c r="D1553" s="29"/>
    </row>
    <row r="1554" spans="3:4">
      <c r="C1554" s="29"/>
      <c r="D1554" s="29"/>
    </row>
    <row r="1555" spans="3:4">
      <c r="C1555" s="29"/>
      <c r="D1555" s="29"/>
    </row>
    <row r="1556" spans="3:4">
      <c r="C1556" s="29"/>
      <c r="D1556" s="29"/>
    </row>
    <row r="1557" spans="3:4">
      <c r="C1557" s="29"/>
      <c r="D1557" s="29"/>
    </row>
    <row r="1558" spans="3:4">
      <c r="C1558" s="29"/>
      <c r="D1558" s="29"/>
    </row>
    <row r="1559" spans="3:4">
      <c r="C1559" s="29"/>
      <c r="D1559" s="29"/>
    </row>
    <row r="1560" spans="3:4">
      <c r="C1560" s="29"/>
      <c r="D1560" s="29"/>
    </row>
    <row r="1561" spans="3:4">
      <c r="C1561" s="29"/>
      <c r="D1561" s="29"/>
    </row>
    <row r="1562" spans="3:4">
      <c r="C1562" s="29"/>
      <c r="D1562" s="29"/>
    </row>
    <row r="1563" spans="3:4">
      <c r="C1563" s="29"/>
      <c r="D1563" s="29"/>
    </row>
    <row r="1564" spans="3:4">
      <c r="C1564" s="29"/>
      <c r="D1564" s="29"/>
    </row>
    <row r="1565" spans="3:4">
      <c r="C1565" s="29"/>
      <c r="D1565" s="29"/>
    </row>
    <row r="1566" spans="3:4">
      <c r="C1566" s="29"/>
      <c r="D1566" s="29"/>
    </row>
    <row r="1567" spans="3:4">
      <c r="C1567" s="29"/>
      <c r="D1567" s="29"/>
    </row>
    <row r="1568" spans="3:4">
      <c r="C1568" s="29"/>
      <c r="D1568" s="29"/>
    </row>
    <row r="1569" spans="3:4">
      <c r="C1569" s="29"/>
      <c r="D1569" s="29"/>
    </row>
    <row r="1570" spans="3:4">
      <c r="C1570" s="29"/>
      <c r="D1570" s="29"/>
    </row>
    <row r="1571" spans="3:4">
      <c r="C1571" s="29"/>
      <c r="D1571" s="29"/>
    </row>
    <row r="1572" spans="3:4">
      <c r="C1572" s="29"/>
      <c r="D1572" s="29"/>
    </row>
    <row r="1573" spans="3:4">
      <c r="C1573" s="29"/>
      <c r="D1573" s="29"/>
    </row>
    <row r="1574" spans="3:4">
      <c r="C1574" s="29"/>
      <c r="D1574" s="29"/>
    </row>
    <row r="1575" spans="3:4">
      <c r="C1575" s="29"/>
      <c r="D1575" s="29"/>
    </row>
    <row r="1576" spans="3:4">
      <c r="C1576" s="29"/>
      <c r="D1576" s="29"/>
    </row>
    <row r="1577" spans="3:4">
      <c r="C1577" s="29"/>
      <c r="D1577" s="29"/>
    </row>
    <row r="1578" spans="3:4">
      <c r="C1578" s="29"/>
      <c r="D1578" s="29"/>
    </row>
    <row r="1579" spans="3:4">
      <c r="C1579" s="29"/>
      <c r="D1579" s="29"/>
    </row>
    <row r="1580" spans="3:4">
      <c r="C1580" s="29"/>
      <c r="D1580" s="29"/>
    </row>
    <row r="1581" spans="3:4">
      <c r="C1581" s="29"/>
      <c r="D1581" s="29"/>
    </row>
    <row r="1582" spans="3:4">
      <c r="C1582" s="29"/>
      <c r="D1582" s="29"/>
    </row>
    <row r="1583" spans="3:4">
      <c r="C1583" s="29"/>
      <c r="D1583" s="29"/>
    </row>
    <row r="1584" spans="3:4">
      <c r="C1584" s="29"/>
      <c r="D1584" s="29"/>
    </row>
    <row r="1585" spans="3:4">
      <c r="C1585" s="29"/>
      <c r="D1585" s="29"/>
    </row>
    <row r="1586" spans="3:4">
      <c r="C1586" s="29"/>
      <c r="D1586" s="29"/>
    </row>
    <row r="1587" spans="3:4">
      <c r="C1587" s="29"/>
      <c r="D1587" s="29"/>
    </row>
    <row r="1588" spans="3:4">
      <c r="C1588" s="29"/>
      <c r="D1588" s="29"/>
    </row>
    <row r="1589" spans="3:4">
      <c r="C1589" s="29"/>
      <c r="D1589" s="29"/>
    </row>
    <row r="1590" spans="3:4">
      <c r="C1590" s="29"/>
      <c r="D1590" s="29"/>
    </row>
    <row r="1591" spans="3:4">
      <c r="C1591" s="29"/>
      <c r="D1591" s="29"/>
    </row>
    <row r="1592" spans="3:4">
      <c r="C1592" s="29"/>
      <c r="D1592" s="29"/>
    </row>
    <row r="1593" spans="3:4">
      <c r="C1593" s="29"/>
      <c r="D1593" s="29"/>
    </row>
    <row r="1594" spans="3:4">
      <c r="C1594" s="29"/>
      <c r="D1594" s="29"/>
    </row>
    <row r="1595" spans="3:4">
      <c r="C1595" s="29"/>
      <c r="D1595" s="29"/>
    </row>
    <row r="1596" spans="3:4">
      <c r="C1596" s="29"/>
      <c r="D1596" s="29"/>
    </row>
    <row r="1597" spans="3:4">
      <c r="C1597" s="29"/>
      <c r="D1597" s="29"/>
    </row>
    <row r="1598" spans="3:4">
      <c r="C1598" s="29"/>
      <c r="D1598" s="29"/>
    </row>
    <row r="1599" spans="3:4">
      <c r="C1599" s="29"/>
      <c r="D1599" s="29"/>
    </row>
    <row r="1600" spans="3:4">
      <c r="C1600" s="29"/>
      <c r="D1600" s="29"/>
    </row>
    <row r="1601" spans="3:4">
      <c r="C1601" s="29"/>
      <c r="D1601" s="29"/>
    </row>
    <row r="1602" spans="3:4">
      <c r="C1602" s="29"/>
      <c r="D1602" s="29"/>
    </row>
    <row r="1603" spans="3:4">
      <c r="C1603" s="29"/>
      <c r="D1603" s="29"/>
    </row>
    <row r="1604" spans="3:4">
      <c r="C1604" s="29"/>
      <c r="D1604" s="29"/>
    </row>
    <row r="1605" spans="3:4">
      <c r="C1605" s="29"/>
      <c r="D1605" s="29"/>
    </row>
    <row r="1606" spans="3:4">
      <c r="C1606" s="29"/>
      <c r="D1606" s="29"/>
    </row>
    <row r="1607" spans="3:4">
      <c r="C1607" s="29"/>
      <c r="D1607" s="29"/>
    </row>
    <row r="1608" spans="3:4">
      <c r="C1608" s="29"/>
      <c r="D1608" s="29"/>
    </row>
    <row r="1609" spans="3:4">
      <c r="C1609" s="29"/>
      <c r="D1609" s="29"/>
    </row>
    <row r="1610" spans="3:4">
      <c r="C1610" s="29"/>
      <c r="D1610" s="29"/>
    </row>
    <row r="1611" spans="3:4">
      <c r="C1611" s="29"/>
      <c r="D1611" s="29"/>
    </row>
    <row r="1612" spans="3:4">
      <c r="C1612" s="29"/>
      <c r="D1612" s="29"/>
    </row>
    <row r="1613" spans="3:4">
      <c r="C1613" s="29"/>
      <c r="D1613" s="29"/>
    </row>
    <row r="1614" spans="3:4">
      <c r="C1614" s="29"/>
      <c r="D1614" s="29"/>
    </row>
    <row r="1615" spans="3:4">
      <c r="C1615" s="29"/>
      <c r="D1615" s="29"/>
    </row>
    <row r="1616" spans="3:4">
      <c r="C1616" s="29"/>
      <c r="D1616" s="29"/>
    </row>
    <row r="1617" spans="3:4">
      <c r="C1617" s="29"/>
      <c r="D1617" s="29"/>
    </row>
    <row r="1618" spans="3:4">
      <c r="C1618" s="29"/>
      <c r="D1618" s="29"/>
    </row>
    <row r="1619" spans="3:4">
      <c r="C1619" s="29"/>
      <c r="D1619" s="29"/>
    </row>
    <row r="1620" spans="3:4">
      <c r="C1620" s="29"/>
      <c r="D1620" s="29"/>
    </row>
    <row r="1621" spans="3:4">
      <c r="C1621" s="29"/>
      <c r="D1621" s="29"/>
    </row>
    <row r="1622" spans="3:4">
      <c r="C1622" s="29"/>
      <c r="D1622" s="29"/>
    </row>
    <row r="1623" spans="3:4">
      <c r="C1623" s="29"/>
      <c r="D1623" s="29"/>
    </row>
    <row r="1624" spans="3:4">
      <c r="C1624" s="29"/>
      <c r="D1624" s="29"/>
    </row>
    <row r="1625" spans="3:4">
      <c r="C1625" s="29"/>
      <c r="D1625" s="29"/>
    </row>
    <row r="1626" spans="3:4">
      <c r="C1626" s="29"/>
      <c r="D1626" s="29"/>
    </row>
    <row r="1627" spans="3:4">
      <c r="C1627" s="29"/>
      <c r="D1627" s="29"/>
    </row>
    <row r="1628" spans="3:4">
      <c r="C1628" s="29"/>
      <c r="D1628" s="29"/>
    </row>
    <row r="1629" spans="3:4">
      <c r="C1629" s="29"/>
      <c r="D1629" s="29"/>
    </row>
    <row r="1630" spans="3:4">
      <c r="C1630" s="29"/>
      <c r="D1630" s="29"/>
    </row>
    <row r="1631" spans="3:4">
      <c r="C1631" s="29"/>
      <c r="D1631" s="29"/>
    </row>
    <row r="1632" spans="3:4">
      <c r="C1632" s="29"/>
      <c r="D1632" s="29"/>
    </row>
    <row r="1633" spans="3:4">
      <c r="C1633" s="29"/>
      <c r="D1633" s="29"/>
    </row>
    <row r="1634" spans="3:4">
      <c r="C1634" s="29"/>
      <c r="D1634" s="29"/>
    </row>
    <row r="1635" spans="3:4">
      <c r="C1635" s="29"/>
      <c r="D1635" s="29"/>
    </row>
    <row r="1636" spans="3:4">
      <c r="C1636" s="29"/>
      <c r="D1636" s="29"/>
    </row>
    <row r="1637" spans="3:4">
      <c r="C1637" s="29"/>
      <c r="D1637" s="29"/>
    </row>
    <row r="1638" spans="3:4">
      <c r="C1638" s="29"/>
      <c r="D1638" s="29"/>
    </row>
    <row r="1639" spans="3:4">
      <c r="C1639" s="29"/>
      <c r="D1639" s="29"/>
    </row>
    <row r="1640" spans="3:4">
      <c r="C1640" s="29"/>
      <c r="D1640" s="29"/>
    </row>
    <row r="1641" spans="3:4">
      <c r="C1641" s="29"/>
      <c r="D1641" s="29"/>
    </row>
    <row r="1642" spans="3:4">
      <c r="C1642" s="29"/>
      <c r="D1642" s="29"/>
    </row>
    <row r="1643" spans="3:4">
      <c r="C1643" s="29"/>
      <c r="D1643" s="29"/>
    </row>
    <row r="1644" spans="3:4">
      <c r="C1644" s="29"/>
      <c r="D1644" s="29"/>
    </row>
    <row r="1645" spans="3:4">
      <c r="C1645" s="29"/>
      <c r="D1645" s="29"/>
    </row>
    <row r="1646" spans="3:4">
      <c r="C1646" s="29"/>
      <c r="D1646" s="29"/>
    </row>
    <row r="1647" spans="3:4">
      <c r="C1647" s="29"/>
      <c r="D1647" s="29"/>
    </row>
    <row r="1648" spans="3:4">
      <c r="C1648" s="29"/>
      <c r="D1648" s="29"/>
    </row>
    <row r="1649" spans="3:4">
      <c r="C1649" s="29"/>
      <c r="D1649" s="29"/>
    </row>
    <row r="1650" spans="3:4">
      <c r="C1650" s="29"/>
      <c r="D1650" s="29"/>
    </row>
    <row r="1651" spans="3:4">
      <c r="C1651" s="29"/>
      <c r="D1651" s="29"/>
    </row>
    <row r="1652" spans="3:4">
      <c r="C1652" s="29"/>
      <c r="D1652" s="29"/>
    </row>
    <row r="1653" spans="3:4">
      <c r="C1653" s="29"/>
      <c r="D1653" s="29"/>
    </row>
    <row r="1654" spans="3:4">
      <c r="C1654" s="29"/>
      <c r="D1654" s="29"/>
    </row>
    <row r="1655" spans="3:4">
      <c r="C1655" s="29"/>
      <c r="D1655" s="29"/>
    </row>
    <row r="1656" spans="3:4">
      <c r="C1656" s="29"/>
      <c r="D1656" s="29"/>
    </row>
    <row r="1657" spans="3:4">
      <c r="C1657" s="29"/>
      <c r="D1657" s="29"/>
    </row>
    <row r="1658" spans="3:4">
      <c r="C1658" s="29"/>
      <c r="D1658" s="29"/>
    </row>
    <row r="1659" spans="3:4">
      <c r="C1659" s="29"/>
      <c r="D1659" s="29"/>
    </row>
    <row r="1660" spans="3:4">
      <c r="C1660" s="29"/>
      <c r="D1660" s="29"/>
    </row>
    <row r="1661" spans="3:4">
      <c r="C1661" s="29"/>
      <c r="D1661" s="29"/>
    </row>
    <row r="1662" spans="3:4">
      <c r="C1662" s="29"/>
      <c r="D1662" s="29"/>
    </row>
    <row r="1663" spans="3:4">
      <c r="C1663" s="29"/>
      <c r="D1663" s="29"/>
    </row>
    <row r="1664" spans="3:4">
      <c r="C1664" s="29"/>
      <c r="D1664" s="29"/>
    </row>
    <row r="1665" spans="3:4">
      <c r="C1665" s="29"/>
      <c r="D1665" s="29"/>
    </row>
    <row r="1666" spans="3:4">
      <c r="C1666" s="29"/>
      <c r="D1666" s="29"/>
    </row>
    <row r="1667" spans="3:4">
      <c r="C1667" s="29"/>
      <c r="D1667" s="29"/>
    </row>
    <row r="1668" spans="3:4">
      <c r="C1668" s="29"/>
      <c r="D1668" s="29"/>
    </row>
    <row r="1669" spans="3:4">
      <c r="C1669" s="29"/>
      <c r="D1669" s="29"/>
    </row>
    <row r="1670" spans="3:4">
      <c r="C1670" s="29"/>
      <c r="D1670" s="29"/>
    </row>
    <row r="1671" spans="3:4">
      <c r="C1671" s="29"/>
      <c r="D1671" s="29"/>
    </row>
    <row r="1672" spans="3:4">
      <c r="C1672" s="29"/>
      <c r="D1672" s="29"/>
    </row>
    <row r="1673" spans="3:4">
      <c r="C1673" s="29"/>
      <c r="D1673" s="29"/>
    </row>
    <row r="1674" spans="3:4">
      <c r="C1674" s="29"/>
      <c r="D1674" s="29"/>
    </row>
    <row r="1675" spans="3:4">
      <c r="C1675" s="29"/>
      <c r="D1675" s="29"/>
    </row>
    <row r="1676" spans="3:4">
      <c r="C1676" s="29"/>
      <c r="D1676" s="29"/>
    </row>
    <row r="1677" spans="3:4">
      <c r="C1677" s="29"/>
      <c r="D1677" s="29"/>
    </row>
    <row r="1678" spans="3:4">
      <c r="C1678" s="29"/>
      <c r="D1678" s="29"/>
    </row>
    <row r="1679" spans="3:4">
      <c r="C1679" s="29"/>
      <c r="D1679" s="29"/>
    </row>
    <row r="1680" spans="3:4">
      <c r="C1680" s="29"/>
      <c r="D1680" s="29"/>
    </row>
    <row r="1681" spans="3:4">
      <c r="C1681" s="29"/>
      <c r="D1681" s="29"/>
    </row>
    <row r="1682" spans="3:4">
      <c r="C1682" s="29"/>
      <c r="D1682" s="29"/>
    </row>
    <row r="1683" spans="3:4">
      <c r="C1683" s="29"/>
      <c r="D1683" s="29"/>
    </row>
    <row r="1684" spans="3:4">
      <c r="C1684" s="29"/>
      <c r="D1684" s="29"/>
    </row>
    <row r="1685" spans="3:4">
      <c r="C1685" s="29"/>
      <c r="D1685" s="29"/>
    </row>
    <row r="1686" spans="3:4">
      <c r="C1686" s="29"/>
      <c r="D1686" s="29"/>
    </row>
    <row r="1687" spans="3:4">
      <c r="C1687" s="29"/>
      <c r="D1687" s="29"/>
    </row>
    <row r="1688" spans="3:4">
      <c r="C1688" s="29"/>
      <c r="D1688" s="29"/>
    </row>
    <row r="1689" spans="3:4">
      <c r="C1689" s="29"/>
      <c r="D1689" s="29"/>
    </row>
    <row r="1690" spans="3:4">
      <c r="C1690" s="29"/>
      <c r="D1690" s="29"/>
    </row>
    <row r="1691" spans="3:4">
      <c r="C1691" s="29"/>
      <c r="D1691" s="29"/>
    </row>
    <row r="1692" spans="3:4">
      <c r="C1692" s="29"/>
      <c r="D1692" s="29"/>
    </row>
    <row r="1693" spans="3:4">
      <c r="C1693" s="29"/>
      <c r="D1693" s="29"/>
    </row>
    <row r="1694" spans="3:4">
      <c r="C1694" s="29"/>
      <c r="D1694" s="29"/>
    </row>
    <row r="1695" spans="3:4">
      <c r="C1695" s="29"/>
      <c r="D1695" s="29"/>
    </row>
    <row r="1696" spans="3:4">
      <c r="C1696" s="29"/>
      <c r="D1696" s="29"/>
    </row>
    <row r="1697" spans="3:4">
      <c r="C1697" s="29"/>
      <c r="D1697" s="29"/>
    </row>
    <row r="1698" spans="3:4">
      <c r="C1698" s="29"/>
      <c r="D1698" s="29"/>
    </row>
    <row r="1699" spans="3:4">
      <c r="C1699" s="29"/>
      <c r="D1699" s="29"/>
    </row>
    <row r="1700" spans="3:4">
      <c r="C1700" s="29"/>
      <c r="D1700" s="29"/>
    </row>
    <row r="1701" spans="3:4">
      <c r="C1701" s="29"/>
      <c r="D1701" s="29"/>
    </row>
    <row r="1702" spans="3:4">
      <c r="C1702" s="29"/>
      <c r="D1702" s="29"/>
    </row>
    <row r="1703" spans="3:4">
      <c r="C1703" s="29"/>
      <c r="D1703" s="29"/>
    </row>
    <row r="1704" spans="3:4">
      <c r="C1704" s="29"/>
      <c r="D1704" s="29"/>
    </row>
    <row r="1705" spans="3:4">
      <c r="C1705" s="29"/>
      <c r="D1705" s="29"/>
    </row>
    <row r="1706" spans="3:4">
      <c r="C1706" s="29"/>
      <c r="D1706" s="29"/>
    </row>
    <row r="1707" spans="3:4">
      <c r="C1707" s="29"/>
      <c r="D1707" s="29"/>
    </row>
    <row r="1708" spans="3:4">
      <c r="C1708" s="29"/>
      <c r="D1708" s="29"/>
    </row>
    <row r="1709" spans="3:4">
      <c r="C1709" s="29"/>
      <c r="D1709" s="29"/>
    </row>
    <row r="1710" spans="3:4">
      <c r="C1710" s="29"/>
      <c r="D1710" s="29"/>
    </row>
    <row r="1711" spans="3:4">
      <c r="C1711" s="29"/>
      <c r="D1711" s="29"/>
    </row>
    <row r="1712" spans="3:4">
      <c r="C1712" s="29"/>
      <c r="D1712" s="29"/>
    </row>
    <row r="1713" spans="3:4">
      <c r="C1713" s="29"/>
      <c r="D1713" s="29"/>
    </row>
    <row r="1714" spans="3:4">
      <c r="C1714" s="29"/>
      <c r="D1714" s="29"/>
    </row>
    <row r="1715" spans="3:4">
      <c r="C1715" s="29"/>
      <c r="D1715" s="29"/>
    </row>
    <row r="1716" spans="3:4">
      <c r="C1716" s="29"/>
      <c r="D1716" s="29"/>
    </row>
    <row r="1717" spans="3:4">
      <c r="C1717" s="29"/>
      <c r="D1717" s="29"/>
    </row>
    <row r="1718" spans="3:4">
      <c r="C1718" s="29"/>
      <c r="D1718" s="29"/>
    </row>
    <row r="1719" spans="3:4">
      <c r="C1719" s="29"/>
      <c r="D1719" s="29"/>
    </row>
    <row r="1720" spans="3:4">
      <c r="C1720" s="29"/>
      <c r="D1720" s="29"/>
    </row>
    <row r="1721" spans="3:4">
      <c r="C1721" s="29"/>
      <c r="D1721" s="29"/>
    </row>
    <row r="1722" spans="3:4">
      <c r="C1722" s="29"/>
      <c r="D1722" s="29"/>
    </row>
    <row r="1723" spans="3:4">
      <c r="C1723" s="29"/>
      <c r="D1723" s="29"/>
    </row>
    <row r="1724" spans="3:4">
      <c r="C1724" s="29"/>
      <c r="D1724" s="29"/>
    </row>
    <row r="1725" spans="3:4">
      <c r="C1725" s="29"/>
      <c r="D1725" s="29"/>
    </row>
    <row r="1726" spans="3:4">
      <c r="C1726" s="29"/>
      <c r="D1726" s="29"/>
    </row>
    <row r="1727" spans="3:4">
      <c r="C1727" s="29"/>
      <c r="D1727" s="29"/>
    </row>
    <row r="1728" spans="3:4">
      <c r="C1728" s="29"/>
      <c r="D1728" s="29"/>
    </row>
    <row r="1729" spans="3:4">
      <c r="C1729" s="29"/>
      <c r="D1729" s="29"/>
    </row>
    <row r="1730" spans="3:4">
      <c r="C1730" s="29"/>
      <c r="D1730" s="29"/>
    </row>
    <row r="1731" spans="3:4">
      <c r="C1731" s="29"/>
      <c r="D1731" s="29"/>
    </row>
    <row r="1732" spans="3:4">
      <c r="C1732" s="29"/>
      <c r="D1732" s="29"/>
    </row>
    <row r="1733" spans="3:4">
      <c r="C1733" s="29"/>
      <c r="D1733" s="29"/>
    </row>
    <row r="1734" spans="3:4">
      <c r="C1734" s="29"/>
      <c r="D1734" s="29"/>
    </row>
    <row r="1735" spans="3:4">
      <c r="C1735" s="29"/>
      <c r="D1735" s="29"/>
    </row>
    <row r="1736" spans="3:4">
      <c r="C1736" s="29"/>
      <c r="D1736" s="29"/>
    </row>
    <row r="1737" spans="3:4">
      <c r="C1737" s="29"/>
      <c r="D1737" s="29"/>
    </row>
    <row r="1738" spans="3:4">
      <c r="C1738" s="29"/>
      <c r="D1738" s="29"/>
    </row>
    <row r="1739" spans="3:4">
      <c r="C1739" s="29"/>
      <c r="D1739" s="29"/>
    </row>
    <row r="1740" spans="3:4">
      <c r="C1740" s="29"/>
      <c r="D1740" s="29"/>
    </row>
    <row r="1741" spans="3:4">
      <c r="C1741" s="29"/>
      <c r="D1741" s="29"/>
    </row>
    <row r="1742" spans="3:4">
      <c r="C1742" s="29"/>
      <c r="D1742" s="29"/>
    </row>
    <row r="1743" spans="3:4">
      <c r="C1743" s="29"/>
      <c r="D1743" s="29"/>
    </row>
    <row r="1744" spans="3:4">
      <c r="C1744" s="29"/>
      <c r="D1744" s="29"/>
    </row>
    <row r="1745" spans="3:4">
      <c r="C1745" s="29"/>
      <c r="D1745" s="29"/>
    </row>
    <row r="1746" spans="3:4">
      <c r="C1746" s="29"/>
      <c r="D1746" s="29"/>
    </row>
    <row r="1747" spans="3:4">
      <c r="C1747" s="29"/>
      <c r="D1747" s="29"/>
    </row>
    <row r="1748" spans="3:4">
      <c r="C1748" s="29"/>
      <c r="D1748" s="29"/>
    </row>
    <row r="1749" spans="3:4">
      <c r="C1749" s="29"/>
      <c r="D1749" s="29"/>
    </row>
    <row r="1750" spans="3:4">
      <c r="C1750" s="29"/>
      <c r="D1750" s="29"/>
    </row>
    <row r="1751" spans="3:4">
      <c r="C1751" s="29"/>
      <c r="D1751" s="29"/>
    </row>
    <row r="1752" spans="3:4">
      <c r="C1752" s="29"/>
      <c r="D1752" s="29"/>
    </row>
    <row r="1753" spans="3:4">
      <c r="C1753" s="29"/>
      <c r="D1753" s="29"/>
    </row>
    <row r="1754" spans="3:4">
      <c r="C1754" s="29"/>
      <c r="D1754" s="29"/>
    </row>
    <row r="1755" spans="3:4">
      <c r="C1755" s="29"/>
      <c r="D1755" s="29"/>
    </row>
    <row r="1756" spans="3:4">
      <c r="C1756" s="29"/>
      <c r="D1756" s="29"/>
    </row>
    <row r="1757" spans="3:4">
      <c r="C1757" s="29"/>
      <c r="D1757" s="29"/>
    </row>
    <row r="1758" spans="3:4">
      <c r="C1758" s="29"/>
      <c r="D1758" s="29"/>
    </row>
    <row r="1759" spans="3:4">
      <c r="C1759" s="29"/>
      <c r="D1759" s="29"/>
    </row>
    <row r="1760" spans="3:4">
      <c r="C1760" s="29"/>
      <c r="D1760" s="29"/>
    </row>
    <row r="1761" spans="3:4">
      <c r="C1761" s="29"/>
      <c r="D1761" s="29"/>
    </row>
    <row r="1762" spans="3:4">
      <c r="C1762" s="29"/>
      <c r="D1762" s="29"/>
    </row>
    <row r="1763" spans="3:4">
      <c r="C1763" s="29"/>
      <c r="D1763" s="29"/>
    </row>
    <row r="1764" spans="3:4">
      <c r="C1764" s="29"/>
      <c r="D1764" s="29"/>
    </row>
    <row r="1765" spans="3:4">
      <c r="C1765" s="29"/>
      <c r="D1765" s="29"/>
    </row>
    <row r="1766" spans="3:4">
      <c r="C1766" s="29"/>
      <c r="D1766" s="29"/>
    </row>
    <row r="1767" spans="3:4">
      <c r="C1767" s="29"/>
      <c r="D1767" s="29"/>
    </row>
    <row r="1768" spans="3:4">
      <c r="C1768" s="29"/>
      <c r="D1768" s="29"/>
    </row>
    <row r="1769" spans="3:4">
      <c r="C1769" s="29"/>
      <c r="D1769" s="29"/>
    </row>
    <row r="1770" spans="3:4">
      <c r="C1770" s="29"/>
      <c r="D1770" s="29"/>
    </row>
    <row r="1771" spans="3:4">
      <c r="C1771" s="29"/>
      <c r="D1771" s="29"/>
    </row>
    <row r="1772" spans="3:4">
      <c r="C1772" s="29"/>
      <c r="D1772" s="29"/>
    </row>
    <row r="1773" spans="3:4">
      <c r="C1773" s="29"/>
      <c r="D1773" s="29"/>
    </row>
    <row r="1774" spans="3:4">
      <c r="C1774" s="29"/>
      <c r="D1774" s="29"/>
    </row>
    <row r="1775" spans="3:4">
      <c r="C1775" s="29"/>
      <c r="D1775" s="29"/>
    </row>
    <row r="1776" spans="3:4">
      <c r="C1776" s="29"/>
      <c r="D1776" s="29"/>
    </row>
    <row r="1777" spans="3:4">
      <c r="C1777" s="29"/>
      <c r="D1777" s="29"/>
    </row>
    <row r="1778" spans="3:4">
      <c r="C1778" s="29"/>
      <c r="D1778" s="29"/>
    </row>
    <row r="1779" spans="3:4">
      <c r="C1779" s="29"/>
      <c r="D1779" s="29"/>
    </row>
    <row r="1780" spans="3:4">
      <c r="C1780" s="29"/>
      <c r="D1780" s="29"/>
    </row>
    <row r="1781" spans="3:4">
      <c r="C1781" s="29"/>
      <c r="D1781" s="29"/>
    </row>
    <row r="1782" spans="3:4">
      <c r="C1782" s="29"/>
      <c r="D1782" s="29"/>
    </row>
    <row r="1783" spans="3:4">
      <c r="C1783" s="29"/>
      <c r="D1783" s="29"/>
    </row>
    <row r="1784" spans="3:4">
      <c r="C1784" s="29"/>
      <c r="D1784" s="29"/>
    </row>
    <row r="1785" spans="3:4">
      <c r="C1785" s="29"/>
      <c r="D1785" s="29"/>
    </row>
    <row r="1786" spans="3:4">
      <c r="C1786" s="29"/>
      <c r="D1786" s="29"/>
    </row>
    <row r="1787" spans="3:4">
      <c r="C1787" s="29"/>
      <c r="D1787" s="29"/>
    </row>
    <row r="1788" spans="3:4">
      <c r="C1788" s="29"/>
      <c r="D1788" s="29"/>
    </row>
    <row r="1789" spans="3:4">
      <c r="C1789" s="29"/>
      <c r="D1789" s="29"/>
    </row>
    <row r="1790" spans="3:4">
      <c r="C1790" s="29"/>
      <c r="D1790" s="29"/>
    </row>
    <row r="1791" spans="3:4">
      <c r="C1791" s="29"/>
      <c r="D1791" s="29"/>
    </row>
    <row r="1792" spans="3:4">
      <c r="C1792" s="29"/>
      <c r="D1792" s="29"/>
    </row>
    <row r="1793" spans="3:4">
      <c r="C1793" s="29"/>
      <c r="D1793" s="29"/>
    </row>
    <row r="1794" spans="3:4">
      <c r="C1794" s="29"/>
      <c r="D1794" s="29"/>
    </row>
    <row r="1795" spans="3:4">
      <c r="C1795" s="29"/>
      <c r="D1795" s="29"/>
    </row>
    <row r="1796" spans="3:4">
      <c r="C1796" s="29"/>
      <c r="D1796" s="29"/>
    </row>
    <row r="1797" spans="3:4">
      <c r="C1797" s="29"/>
      <c r="D1797" s="29"/>
    </row>
    <row r="1798" spans="3:4">
      <c r="C1798" s="29"/>
      <c r="D1798" s="29"/>
    </row>
    <row r="1799" spans="3:4">
      <c r="C1799" s="29"/>
      <c r="D1799" s="29"/>
    </row>
    <row r="1800" spans="3:4">
      <c r="C1800" s="29"/>
      <c r="D1800" s="29"/>
    </row>
    <row r="1801" spans="3:4">
      <c r="C1801" s="29"/>
      <c r="D1801" s="29"/>
    </row>
    <row r="1802" spans="3:4">
      <c r="C1802" s="29"/>
      <c r="D1802" s="29"/>
    </row>
    <row r="1803" spans="3:4">
      <c r="C1803" s="29"/>
      <c r="D1803" s="29"/>
    </row>
    <row r="1804" spans="3:4">
      <c r="C1804" s="29"/>
      <c r="D1804" s="29"/>
    </row>
    <row r="1805" spans="3:4">
      <c r="C1805" s="29"/>
      <c r="D1805" s="29"/>
    </row>
    <row r="1806" spans="3:4">
      <c r="C1806" s="29"/>
      <c r="D1806" s="29"/>
    </row>
    <row r="1807" spans="3:4">
      <c r="C1807" s="29"/>
      <c r="D1807" s="29"/>
    </row>
    <row r="1808" spans="3:4">
      <c r="C1808" s="29"/>
      <c r="D1808" s="29"/>
    </row>
    <row r="1809" spans="3:4">
      <c r="C1809" s="29"/>
      <c r="D1809" s="29"/>
    </row>
    <row r="1810" spans="3:4">
      <c r="C1810" s="29"/>
      <c r="D1810" s="29"/>
    </row>
    <row r="1811" spans="3:4">
      <c r="C1811" s="29"/>
      <c r="D1811" s="29"/>
    </row>
    <row r="1812" spans="3:4">
      <c r="C1812" s="29"/>
      <c r="D1812" s="29"/>
    </row>
    <row r="1813" spans="3:4">
      <c r="C1813" s="29"/>
      <c r="D1813" s="29"/>
    </row>
    <row r="1814" spans="3:4">
      <c r="C1814" s="29"/>
      <c r="D1814" s="29"/>
    </row>
    <row r="1815" spans="3:4">
      <c r="C1815" s="29"/>
      <c r="D1815" s="29"/>
    </row>
    <row r="1816" spans="3:4">
      <c r="C1816" s="29"/>
      <c r="D1816" s="29"/>
    </row>
    <row r="1817" spans="3:4">
      <c r="C1817" s="29"/>
      <c r="D1817" s="29"/>
    </row>
    <row r="1818" spans="3:4">
      <c r="C1818" s="29"/>
      <c r="D1818" s="29"/>
    </row>
    <row r="1819" spans="3:4">
      <c r="C1819" s="29"/>
      <c r="D1819" s="29"/>
    </row>
    <row r="1820" spans="3:4">
      <c r="C1820" s="29"/>
      <c r="D1820" s="29"/>
    </row>
    <row r="1821" spans="3:4">
      <c r="C1821" s="29"/>
      <c r="D1821" s="29"/>
    </row>
    <row r="1822" spans="3:4">
      <c r="C1822" s="29"/>
      <c r="D1822" s="29"/>
    </row>
    <row r="1823" spans="3:4">
      <c r="C1823" s="29"/>
      <c r="D1823" s="29"/>
    </row>
    <row r="1824" spans="3:4">
      <c r="C1824" s="29"/>
      <c r="D1824" s="29"/>
    </row>
    <row r="1825" spans="3:4">
      <c r="C1825" s="29"/>
      <c r="D1825" s="29"/>
    </row>
    <row r="1826" spans="3:4">
      <c r="C1826" s="29"/>
      <c r="D1826" s="29"/>
    </row>
    <row r="1827" spans="3:4">
      <c r="C1827" s="29"/>
      <c r="D1827" s="29"/>
    </row>
    <row r="1828" spans="3:4">
      <c r="C1828" s="29"/>
      <c r="D1828" s="29"/>
    </row>
    <row r="1829" spans="3:4">
      <c r="C1829" s="29"/>
      <c r="D1829" s="29"/>
    </row>
    <row r="1830" spans="3:4">
      <c r="C1830" s="29"/>
      <c r="D1830" s="29"/>
    </row>
    <row r="1831" spans="3:4">
      <c r="C1831" s="29"/>
      <c r="D1831" s="29"/>
    </row>
    <row r="1832" spans="3:4">
      <c r="C1832" s="29"/>
      <c r="D1832" s="29"/>
    </row>
    <row r="1833" spans="3:4">
      <c r="C1833" s="29"/>
      <c r="D1833" s="29"/>
    </row>
    <row r="1834" spans="3:4">
      <c r="C1834" s="29"/>
      <c r="D1834" s="29"/>
    </row>
    <row r="1835" spans="3:4">
      <c r="C1835" s="29"/>
      <c r="D1835" s="29"/>
    </row>
    <row r="1836" spans="3:4">
      <c r="C1836" s="29"/>
      <c r="D1836" s="29"/>
    </row>
    <row r="1837" spans="3:4">
      <c r="C1837" s="29"/>
      <c r="D1837" s="29"/>
    </row>
    <row r="1838" spans="3:4">
      <c r="C1838" s="29"/>
      <c r="D1838" s="29"/>
    </row>
    <row r="1839" spans="3:4">
      <c r="C1839" s="29"/>
      <c r="D1839" s="29"/>
    </row>
    <row r="1840" spans="3:4">
      <c r="C1840" s="29"/>
      <c r="D1840" s="29"/>
    </row>
    <row r="1841" spans="3:4">
      <c r="C1841" s="29"/>
      <c r="D1841" s="29"/>
    </row>
    <row r="1842" spans="3:4">
      <c r="C1842" s="29"/>
      <c r="D1842" s="29"/>
    </row>
    <row r="1843" spans="3:4">
      <c r="C1843" s="29"/>
      <c r="D1843" s="29"/>
    </row>
    <row r="1844" spans="3:4">
      <c r="C1844" s="29"/>
      <c r="D1844" s="29"/>
    </row>
    <row r="1845" spans="3:4">
      <c r="C1845" s="29"/>
      <c r="D1845" s="29"/>
    </row>
    <row r="1846" spans="3:4">
      <c r="C1846" s="29"/>
      <c r="D1846" s="29"/>
    </row>
    <row r="1847" spans="3:4">
      <c r="C1847" s="29"/>
      <c r="D1847" s="29"/>
    </row>
    <row r="1848" spans="3:4">
      <c r="C1848" s="29"/>
      <c r="D1848" s="29"/>
    </row>
    <row r="1849" spans="3:4">
      <c r="C1849" s="29"/>
      <c r="D1849" s="29"/>
    </row>
    <row r="1850" spans="3:4">
      <c r="C1850" s="29"/>
      <c r="D1850" s="29"/>
    </row>
    <row r="1851" spans="3:4">
      <c r="C1851" s="29"/>
      <c r="D1851" s="29"/>
    </row>
    <row r="1852" spans="3:4">
      <c r="C1852" s="29"/>
      <c r="D1852" s="29"/>
    </row>
    <row r="1853" spans="3:4">
      <c r="C1853" s="29"/>
      <c r="D1853" s="29"/>
    </row>
    <row r="1854" spans="3:4">
      <c r="C1854" s="29"/>
      <c r="D1854" s="29"/>
    </row>
    <row r="1855" spans="3:4">
      <c r="C1855" s="29"/>
      <c r="D1855" s="29"/>
    </row>
    <row r="1856" spans="3:4">
      <c r="C1856" s="29"/>
      <c r="D1856" s="29"/>
    </row>
    <row r="1857" spans="3:4">
      <c r="C1857" s="29"/>
      <c r="D1857" s="29"/>
    </row>
    <row r="1858" spans="3:4">
      <c r="C1858" s="29"/>
      <c r="D1858" s="29"/>
    </row>
    <row r="1859" spans="3:4">
      <c r="C1859" s="29"/>
      <c r="D1859" s="29"/>
    </row>
    <row r="1860" spans="3:4">
      <c r="C1860" s="29"/>
      <c r="D1860" s="29"/>
    </row>
    <row r="1861" spans="3:4">
      <c r="C1861" s="29"/>
      <c r="D1861" s="29"/>
    </row>
    <row r="1862" spans="3:4">
      <c r="C1862" s="29"/>
      <c r="D1862" s="29"/>
    </row>
    <row r="1863" spans="3:4">
      <c r="C1863" s="29"/>
      <c r="D1863" s="29"/>
    </row>
    <row r="1864" spans="3:4">
      <c r="C1864" s="29"/>
      <c r="D1864" s="29"/>
    </row>
    <row r="1865" spans="3:4">
      <c r="C1865" s="29"/>
      <c r="D1865" s="29"/>
    </row>
    <row r="1866" spans="3:4">
      <c r="C1866" s="29"/>
      <c r="D1866" s="29"/>
    </row>
    <row r="1867" spans="3:4">
      <c r="C1867" s="29"/>
      <c r="D1867" s="29"/>
    </row>
    <row r="1868" spans="3:4">
      <c r="C1868" s="29"/>
      <c r="D1868" s="29"/>
    </row>
    <row r="1869" spans="3:4">
      <c r="C1869" s="29"/>
      <c r="D1869" s="29"/>
    </row>
    <row r="1870" spans="3:4">
      <c r="C1870" s="29"/>
      <c r="D1870" s="29"/>
    </row>
    <row r="1871" spans="3:4">
      <c r="C1871" s="29"/>
      <c r="D1871" s="29"/>
    </row>
    <row r="1872" spans="3:4">
      <c r="C1872" s="29"/>
      <c r="D1872" s="29"/>
    </row>
    <row r="1873" spans="3:4">
      <c r="C1873" s="29"/>
      <c r="D1873" s="29"/>
    </row>
    <row r="1874" spans="3:4">
      <c r="C1874" s="29"/>
      <c r="D1874" s="29"/>
    </row>
    <row r="1875" spans="3:4">
      <c r="C1875" s="29"/>
      <c r="D1875" s="29"/>
    </row>
    <row r="1876" spans="3:4">
      <c r="C1876" s="29"/>
      <c r="D1876" s="29"/>
    </row>
    <row r="1877" spans="3:4">
      <c r="C1877" s="29"/>
      <c r="D1877" s="29"/>
    </row>
    <row r="1878" spans="3:4">
      <c r="C1878" s="29"/>
      <c r="D1878" s="29"/>
    </row>
    <row r="1879" spans="3:4">
      <c r="C1879" s="29"/>
      <c r="D1879" s="29"/>
    </row>
    <row r="1880" spans="3:4">
      <c r="C1880" s="29"/>
      <c r="D1880" s="29"/>
    </row>
    <row r="1881" spans="3:4">
      <c r="C1881" s="29"/>
      <c r="D1881" s="29"/>
    </row>
    <row r="1882" spans="3:4">
      <c r="C1882" s="29"/>
      <c r="D1882" s="29"/>
    </row>
    <row r="1883" spans="3:4">
      <c r="C1883" s="29"/>
      <c r="D1883" s="29"/>
    </row>
    <row r="1884" spans="3:4">
      <c r="C1884" s="29"/>
      <c r="D1884" s="29"/>
    </row>
    <row r="1885" spans="3:4">
      <c r="C1885" s="29"/>
      <c r="D1885" s="29"/>
    </row>
    <row r="1886" spans="3:4">
      <c r="C1886" s="29"/>
      <c r="D1886" s="29"/>
    </row>
    <row r="1887" spans="3:4">
      <c r="C1887" s="29"/>
      <c r="D1887" s="29"/>
    </row>
    <row r="1888" spans="3:4">
      <c r="C1888" s="29"/>
      <c r="D1888" s="29"/>
    </row>
    <row r="1889" spans="3:4">
      <c r="C1889" s="29"/>
      <c r="D1889" s="29"/>
    </row>
    <row r="1890" spans="3:4">
      <c r="C1890" s="29"/>
      <c r="D1890" s="29"/>
    </row>
    <row r="1891" spans="3:4">
      <c r="C1891" s="29"/>
      <c r="D1891" s="29"/>
    </row>
    <row r="1892" spans="3:4">
      <c r="C1892" s="29"/>
      <c r="D1892" s="29"/>
    </row>
    <row r="1893" spans="3:4">
      <c r="C1893" s="29"/>
      <c r="D1893" s="29"/>
    </row>
    <row r="1894" spans="3:4">
      <c r="C1894" s="29"/>
      <c r="D1894" s="29"/>
    </row>
    <row r="1895" spans="3:4">
      <c r="C1895" s="29"/>
      <c r="D1895" s="29"/>
    </row>
    <row r="1896" spans="3:4">
      <c r="C1896" s="29"/>
      <c r="D1896" s="29"/>
    </row>
    <row r="1897" spans="3:4">
      <c r="C1897" s="29"/>
      <c r="D1897" s="29"/>
    </row>
    <row r="1898" spans="3:4">
      <c r="C1898" s="29"/>
      <c r="D1898" s="29"/>
    </row>
    <row r="1899" spans="3:4">
      <c r="C1899" s="29"/>
      <c r="D1899" s="29"/>
    </row>
    <row r="1900" spans="3:4">
      <c r="C1900" s="29"/>
      <c r="D1900" s="29"/>
    </row>
    <row r="1901" spans="3:4">
      <c r="C1901" s="29"/>
      <c r="D1901" s="29"/>
    </row>
    <row r="1902" spans="3:4">
      <c r="C1902" s="29"/>
      <c r="D1902" s="29"/>
    </row>
    <row r="1903" spans="3:4">
      <c r="C1903" s="29"/>
      <c r="D1903" s="29"/>
    </row>
    <row r="1904" spans="3:4">
      <c r="C1904" s="29"/>
      <c r="D1904" s="29"/>
    </row>
    <row r="1905" spans="3:4">
      <c r="C1905" s="29"/>
      <c r="D1905" s="29"/>
    </row>
    <row r="1906" spans="3:4">
      <c r="C1906" s="29"/>
      <c r="D1906" s="29"/>
    </row>
    <row r="1907" spans="3:4">
      <c r="C1907" s="29"/>
      <c r="D1907" s="29"/>
    </row>
    <row r="1908" spans="3:4">
      <c r="C1908" s="29"/>
      <c r="D1908" s="29"/>
    </row>
    <row r="1909" spans="3:4">
      <c r="C1909" s="29"/>
      <c r="D1909" s="29"/>
    </row>
    <row r="1910" spans="3:4">
      <c r="C1910" s="29"/>
      <c r="D1910" s="29"/>
    </row>
    <row r="1911" spans="3:4">
      <c r="C1911" s="29"/>
      <c r="D1911" s="29"/>
    </row>
    <row r="1912" spans="3:4">
      <c r="C1912" s="29"/>
      <c r="D1912" s="29"/>
    </row>
    <row r="1913" spans="3:4">
      <c r="C1913" s="29"/>
      <c r="D1913" s="29"/>
    </row>
    <row r="1914" spans="3:4">
      <c r="C1914" s="29"/>
      <c r="D1914" s="29"/>
    </row>
    <row r="1915" spans="3:4">
      <c r="C1915" s="29"/>
      <c r="D1915" s="29"/>
    </row>
    <row r="1916" spans="3:4">
      <c r="C1916" s="29"/>
      <c r="D1916" s="29"/>
    </row>
    <row r="1917" spans="3:4">
      <c r="C1917" s="29"/>
      <c r="D1917" s="29"/>
    </row>
    <row r="1918" spans="3:4">
      <c r="C1918" s="29"/>
      <c r="D1918" s="29"/>
    </row>
    <row r="1919" spans="3:4">
      <c r="C1919" s="29"/>
      <c r="D1919" s="29"/>
    </row>
    <row r="1920" spans="3:4">
      <c r="C1920" s="29"/>
      <c r="D1920" s="29"/>
    </row>
    <row r="1921" spans="3:4">
      <c r="C1921" s="29"/>
      <c r="D1921" s="29"/>
    </row>
    <row r="1922" spans="3:4">
      <c r="C1922" s="29"/>
      <c r="D1922" s="29"/>
    </row>
    <row r="1923" spans="3:4">
      <c r="C1923" s="29"/>
      <c r="D1923" s="29"/>
    </row>
    <row r="1924" spans="3:4">
      <c r="C1924" s="29"/>
      <c r="D1924" s="29"/>
    </row>
    <row r="1925" spans="3:4">
      <c r="C1925" s="29"/>
      <c r="D1925" s="29"/>
    </row>
    <row r="1926" spans="3:4">
      <c r="C1926" s="29"/>
      <c r="D1926" s="29"/>
    </row>
    <row r="1927" spans="3:4">
      <c r="C1927" s="29"/>
      <c r="D1927" s="29"/>
    </row>
    <row r="1928" spans="3:4">
      <c r="C1928" s="29"/>
      <c r="D1928" s="29"/>
    </row>
    <row r="1929" spans="3:4">
      <c r="C1929" s="29"/>
      <c r="D1929" s="29"/>
    </row>
    <row r="1930" spans="3:4">
      <c r="C1930" s="29"/>
      <c r="D1930" s="29"/>
    </row>
    <row r="1931" spans="3:4">
      <c r="C1931" s="29"/>
      <c r="D1931" s="29"/>
    </row>
    <row r="1932" spans="3:4">
      <c r="C1932" s="29"/>
      <c r="D1932" s="29"/>
    </row>
    <row r="1933" spans="3:4">
      <c r="C1933" s="29"/>
      <c r="D1933" s="29"/>
    </row>
    <row r="1934" spans="3:4">
      <c r="C1934" s="29"/>
      <c r="D1934" s="29"/>
    </row>
    <row r="1935" spans="3:4">
      <c r="C1935" s="29"/>
      <c r="D1935" s="29"/>
    </row>
    <row r="1936" spans="3:4">
      <c r="C1936" s="29"/>
      <c r="D1936" s="29"/>
    </row>
    <row r="1937" spans="3:4">
      <c r="C1937" s="29"/>
      <c r="D1937" s="29"/>
    </row>
    <row r="1938" spans="3:4">
      <c r="C1938" s="29"/>
      <c r="D1938" s="29"/>
    </row>
    <row r="1939" spans="3:4">
      <c r="C1939" s="29"/>
      <c r="D1939" s="29"/>
    </row>
    <row r="1940" spans="3:4">
      <c r="C1940" s="29"/>
      <c r="D1940" s="29"/>
    </row>
    <row r="1941" spans="3:4">
      <c r="C1941" s="29"/>
      <c r="D1941" s="29"/>
    </row>
    <row r="1942" spans="3:4">
      <c r="C1942" s="29"/>
      <c r="D1942" s="29"/>
    </row>
    <row r="1943" spans="3:4">
      <c r="C1943" s="29"/>
      <c r="D1943" s="29"/>
    </row>
    <row r="1944" spans="3:4">
      <c r="C1944" s="29"/>
      <c r="D1944" s="29"/>
    </row>
    <row r="1945" spans="3:4">
      <c r="C1945" s="29"/>
      <c r="D1945" s="29"/>
    </row>
    <row r="1946" spans="3:4">
      <c r="C1946" s="29"/>
      <c r="D1946" s="29"/>
    </row>
    <row r="1947" spans="3:4">
      <c r="C1947" s="29"/>
      <c r="D1947" s="29"/>
    </row>
    <row r="1948" spans="3:4">
      <c r="C1948" s="29"/>
      <c r="D1948" s="29"/>
    </row>
    <row r="1949" spans="3:4">
      <c r="C1949" s="29"/>
      <c r="D1949" s="29"/>
    </row>
    <row r="1950" spans="3:4">
      <c r="C1950" s="29"/>
      <c r="D1950" s="29"/>
    </row>
    <row r="1951" spans="3:4">
      <c r="C1951" s="29"/>
      <c r="D1951" s="29"/>
    </row>
    <row r="1952" spans="3:4">
      <c r="C1952" s="29"/>
      <c r="D1952" s="29"/>
    </row>
    <row r="1953" spans="3:4">
      <c r="C1953" s="29"/>
      <c r="D1953" s="29"/>
    </row>
    <row r="1954" spans="3:4">
      <c r="C1954" s="29"/>
      <c r="D1954" s="29"/>
    </row>
    <row r="1955" spans="3:4">
      <c r="C1955" s="29"/>
      <c r="D1955" s="29"/>
    </row>
    <row r="1956" spans="3:4">
      <c r="C1956" s="29"/>
      <c r="D1956" s="29"/>
    </row>
    <row r="1957" spans="3:4">
      <c r="C1957" s="29"/>
      <c r="D1957" s="29"/>
    </row>
    <row r="1958" spans="3:4">
      <c r="C1958" s="29"/>
      <c r="D1958" s="29"/>
    </row>
    <row r="1959" spans="3:4">
      <c r="C1959" s="29"/>
      <c r="D1959" s="29"/>
    </row>
    <row r="1960" spans="3:4">
      <c r="C1960" s="29"/>
      <c r="D1960" s="29"/>
    </row>
    <row r="1961" spans="3:4">
      <c r="C1961" s="29"/>
      <c r="D1961" s="29"/>
    </row>
    <row r="1962" spans="3:4">
      <c r="C1962" s="29"/>
      <c r="D1962" s="29"/>
    </row>
    <row r="1963" spans="3:4">
      <c r="C1963" s="29"/>
      <c r="D1963" s="29"/>
    </row>
    <row r="1964" spans="3:4">
      <c r="C1964" s="29"/>
      <c r="D1964" s="29"/>
    </row>
    <row r="1965" spans="3:4">
      <c r="C1965" s="29"/>
      <c r="D1965" s="29"/>
    </row>
    <row r="1966" spans="3:4">
      <c r="C1966" s="29"/>
      <c r="D1966" s="29"/>
    </row>
    <row r="1967" spans="3:4">
      <c r="C1967" s="29"/>
      <c r="D1967" s="29"/>
    </row>
    <row r="1968" spans="3:4">
      <c r="C1968" s="29"/>
      <c r="D1968" s="29"/>
    </row>
    <row r="1969" spans="3:4">
      <c r="C1969" s="29"/>
      <c r="D1969" s="29"/>
    </row>
    <row r="1970" spans="3:4">
      <c r="C1970" s="29"/>
      <c r="D1970" s="29"/>
    </row>
    <row r="1971" spans="3:4">
      <c r="C1971" s="29"/>
      <c r="D1971" s="29"/>
    </row>
    <row r="1972" spans="3:4">
      <c r="C1972" s="29"/>
      <c r="D1972" s="29"/>
    </row>
    <row r="1973" spans="3:4">
      <c r="C1973" s="29"/>
      <c r="D1973" s="29"/>
    </row>
    <row r="1974" spans="3:4">
      <c r="C1974" s="29"/>
      <c r="D1974" s="29"/>
    </row>
    <row r="1975" spans="3:4">
      <c r="C1975" s="29"/>
      <c r="D1975" s="29"/>
    </row>
    <row r="1976" spans="3:4">
      <c r="C1976" s="29"/>
      <c r="D1976" s="29"/>
    </row>
    <row r="1977" spans="3:4">
      <c r="C1977" s="29"/>
      <c r="D1977" s="29"/>
    </row>
    <row r="1978" spans="3:4">
      <c r="C1978" s="29"/>
      <c r="D1978" s="29"/>
    </row>
    <row r="1979" spans="3:4">
      <c r="C1979" s="29"/>
      <c r="D1979" s="29"/>
    </row>
    <row r="1980" spans="3:4">
      <c r="C1980" s="29"/>
      <c r="D1980" s="29"/>
    </row>
    <row r="1981" spans="3:4">
      <c r="C1981" s="29"/>
      <c r="D1981" s="29"/>
    </row>
    <row r="1982" spans="3:4">
      <c r="C1982" s="29"/>
      <c r="D1982" s="29"/>
    </row>
    <row r="1983" spans="3:4">
      <c r="C1983" s="29"/>
      <c r="D1983" s="29"/>
    </row>
    <row r="1984" spans="3:4">
      <c r="C1984" s="29"/>
      <c r="D1984" s="29"/>
    </row>
    <row r="1985" spans="3:4">
      <c r="C1985" s="29"/>
      <c r="D1985" s="29"/>
    </row>
    <row r="1986" spans="3:4">
      <c r="C1986" s="29"/>
      <c r="D1986" s="29"/>
    </row>
    <row r="1987" spans="3:4">
      <c r="C1987" s="29"/>
      <c r="D1987" s="29"/>
    </row>
    <row r="1988" spans="3:4">
      <c r="C1988" s="29"/>
      <c r="D1988" s="29"/>
    </row>
    <row r="1989" spans="3:4">
      <c r="C1989" s="29"/>
      <c r="D1989" s="29"/>
    </row>
    <row r="1990" spans="3:4">
      <c r="C1990" s="29"/>
      <c r="D1990" s="29"/>
    </row>
    <row r="1991" spans="3:4">
      <c r="C1991" s="29"/>
      <c r="D1991" s="29"/>
    </row>
    <row r="1992" spans="3:4">
      <c r="C1992" s="29"/>
      <c r="D1992" s="29"/>
    </row>
    <row r="1993" spans="3:4">
      <c r="C1993" s="29"/>
      <c r="D1993" s="29"/>
    </row>
    <row r="1994" spans="3:4">
      <c r="C1994" s="29"/>
      <c r="D1994" s="29"/>
    </row>
    <row r="1995" spans="3:4">
      <c r="C1995" s="29"/>
      <c r="D1995" s="29"/>
    </row>
    <row r="1996" spans="3:4">
      <c r="C1996" s="29"/>
      <c r="D1996" s="29"/>
    </row>
    <row r="1997" spans="3:4">
      <c r="C1997" s="29"/>
      <c r="D1997" s="29"/>
    </row>
    <row r="1998" spans="3:4">
      <c r="C1998" s="29"/>
      <c r="D1998" s="29"/>
    </row>
    <row r="1999" spans="3:4">
      <c r="C1999" s="29"/>
      <c r="D1999" s="29"/>
    </row>
    <row r="2000" spans="3:4">
      <c r="C2000" s="29"/>
      <c r="D2000" s="29"/>
    </row>
    <row r="2001" spans="3:4">
      <c r="C2001" s="29"/>
      <c r="D2001" s="29"/>
    </row>
    <row r="2002" spans="3:4">
      <c r="C2002" s="29"/>
      <c r="D2002" s="29"/>
    </row>
    <row r="2003" spans="3:4">
      <c r="C2003" s="29"/>
      <c r="D2003" s="29"/>
    </row>
    <row r="2004" spans="3:4">
      <c r="C2004" s="29"/>
      <c r="D2004" s="29"/>
    </row>
    <row r="2005" spans="3:4">
      <c r="C2005" s="29"/>
      <c r="D2005" s="29"/>
    </row>
    <row r="2006" spans="3:4">
      <c r="C2006" s="29"/>
      <c r="D2006" s="29"/>
    </row>
    <row r="2007" spans="3:4">
      <c r="C2007" s="29"/>
      <c r="D2007" s="29"/>
    </row>
    <row r="2008" spans="3:4">
      <c r="C2008" s="29"/>
      <c r="D2008" s="29"/>
    </row>
    <row r="2009" spans="3:4">
      <c r="C2009" s="29"/>
      <c r="D2009" s="29"/>
    </row>
    <row r="2010" spans="3:4">
      <c r="C2010" s="29"/>
      <c r="D2010" s="29"/>
    </row>
    <row r="2011" spans="3:4">
      <c r="C2011" s="29"/>
      <c r="D2011" s="29"/>
    </row>
    <row r="2012" spans="3:4">
      <c r="C2012" s="29"/>
      <c r="D2012" s="29"/>
    </row>
    <row r="2013" spans="3:4">
      <c r="C2013" s="29"/>
      <c r="D2013" s="29"/>
    </row>
    <row r="2014" spans="3:4">
      <c r="C2014" s="29"/>
      <c r="D2014" s="29"/>
    </row>
    <row r="2015" spans="3:4">
      <c r="C2015" s="29"/>
      <c r="D2015" s="29"/>
    </row>
    <row r="2016" spans="3:4">
      <c r="C2016" s="29"/>
      <c r="D2016" s="29"/>
    </row>
    <row r="2017" spans="3:4">
      <c r="C2017" s="29"/>
      <c r="D2017" s="29"/>
    </row>
    <row r="2018" spans="3:4">
      <c r="C2018" s="29"/>
      <c r="D2018" s="29"/>
    </row>
    <row r="2019" spans="3:4">
      <c r="C2019" s="29"/>
      <c r="D2019" s="29"/>
    </row>
    <row r="2020" spans="3:4">
      <c r="C2020" s="29"/>
      <c r="D2020" s="29"/>
    </row>
    <row r="2021" spans="3:4">
      <c r="C2021" s="29"/>
      <c r="D2021" s="29"/>
    </row>
    <row r="2022" spans="3:4">
      <c r="C2022" s="29"/>
      <c r="D2022" s="29"/>
    </row>
    <row r="2023" spans="3:4">
      <c r="C2023" s="29"/>
      <c r="D2023" s="29"/>
    </row>
    <row r="2024" spans="3:4">
      <c r="C2024" s="29"/>
      <c r="D2024" s="29"/>
    </row>
    <row r="2025" spans="3:4">
      <c r="C2025" s="29"/>
      <c r="D2025" s="29"/>
    </row>
    <row r="2026" spans="3:4">
      <c r="C2026" s="29"/>
      <c r="D2026" s="29"/>
    </row>
    <row r="2027" spans="3:4">
      <c r="C2027" s="29"/>
      <c r="D2027" s="29"/>
    </row>
    <row r="2028" spans="3:4">
      <c r="C2028" s="29"/>
      <c r="D2028" s="29"/>
    </row>
    <row r="2029" spans="3:4">
      <c r="C2029" s="29"/>
      <c r="D2029" s="29"/>
    </row>
    <row r="2030" spans="3:4">
      <c r="C2030" s="29"/>
      <c r="D2030" s="29"/>
    </row>
    <row r="2031" spans="3:4">
      <c r="C2031" s="29"/>
      <c r="D2031" s="29"/>
    </row>
    <row r="2032" spans="3:4">
      <c r="C2032" s="29"/>
      <c r="D2032" s="29"/>
    </row>
    <row r="2033" spans="3:4">
      <c r="C2033" s="29"/>
      <c r="D2033" s="29"/>
    </row>
    <row r="2034" spans="3:4">
      <c r="C2034" s="29"/>
      <c r="D2034" s="29"/>
    </row>
    <row r="2035" spans="3:4">
      <c r="C2035" s="29"/>
      <c r="D2035" s="29"/>
    </row>
    <row r="2036" spans="3:4">
      <c r="C2036" s="29"/>
      <c r="D2036" s="29"/>
    </row>
    <row r="2037" spans="3:4">
      <c r="C2037" s="29"/>
      <c r="D2037" s="29"/>
    </row>
    <row r="2038" spans="3:4">
      <c r="C2038" s="29"/>
      <c r="D2038" s="29"/>
    </row>
    <row r="2039" spans="3:4">
      <c r="C2039" s="29"/>
      <c r="D2039" s="29"/>
    </row>
    <row r="2040" spans="3:4">
      <c r="C2040" s="29"/>
      <c r="D2040" s="29"/>
    </row>
    <row r="2041" spans="3:4">
      <c r="C2041" s="29"/>
      <c r="D2041" s="29"/>
    </row>
    <row r="2042" spans="3:4">
      <c r="C2042" s="29"/>
      <c r="D2042" s="29"/>
    </row>
    <row r="2043" spans="3:4">
      <c r="C2043" s="29"/>
      <c r="D2043" s="29"/>
    </row>
    <row r="2044" spans="3:4">
      <c r="C2044" s="29"/>
      <c r="D2044" s="29"/>
    </row>
    <row r="2045" spans="3:4">
      <c r="C2045" s="29"/>
      <c r="D2045" s="29"/>
    </row>
    <row r="2046" spans="3:4">
      <c r="C2046" s="29"/>
      <c r="D2046" s="29"/>
    </row>
    <row r="2047" spans="3:4">
      <c r="C2047" s="29"/>
      <c r="D2047" s="29"/>
    </row>
    <row r="2048" spans="3:4">
      <c r="C2048" s="29"/>
      <c r="D2048" s="29"/>
    </row>
    <row r="2049" spans="3:4">
      <c r="C2049" s="29"/>
      <c r="D2049" s="29"/>
    </row>
    <row r="2050" spans="3:4">
      <c r="C2050" s="29"/>
      <c r="D2050" s="29"/>
    </row>
    <row r="2051" spans="3:4">
      <c r="C2051" s="29"/>
      <c r="D2051" s="29"/>
    </row>
    <row r="2052" spans="3:4">
      <c r="C2052" s="29"/>
      <c r="D2052" s="29"/>
    </row>
    <row r="2053" spans="3:4">
      <c r="C2053" s="29"/>
      <c r="D2053" s="29"/>
    </row>
    <row r="2054" spans="3:4">
      <c r="C2054" s="29"/>
      <c r="D2054" s="29"/>
    </row>
    <row r="2055" spans="3:4">
      <c r="C2055" s="29"/>
      <c r="D2055" s="29"/>
    </row>
    <row r="2056" spans="3:4">
      <c r="C2056" s="29"/>
      <c r="D2056" s="29"/>
    </row>
    <row r="2057" spans="3:4">
      <c r="C2057" s="29"/>
      <c r="D2057" s="29"/>
    </row>
    <row r="2058" spans="3:4">
      <c r="C2058" s="29"/>
      <c r="D2058" s="29"/>
    </row>
    <row r="2059" spans="3:4">
      <c r="C2059" s="29"/>
      <c r="D2059" s="29"/>
    </row>
    <row r="2060" spans="3:4">
      <c r="C2060" s="29"/>
      <c r="D2060" s="29"/>
    </row>
    <row r="2061" spans="3:4">
      <c r="C2061" s="29"/>
      <c r="D2061" s="29"/>
    </row>
    <row r="2062" spans="3:4">
      <c r="C2062" s="29"/>
      <c r="D2062" s="29"/>
    </row>
    <row r="2063" spans="3:4">
      <c r="C2063" s="29"/>
      <c r="D2063" s="29"/>
    </row>
    <row r="2064" spans="3:4">
      <c r="C2064" s="29"/>
      <c r="D2064" s="29"/>
    </row>
    <row r="2065" spans="3:4">
      <c r="C2065" s="29"/>
      <c r="D2065" s="29"/>
    </row>
    <row r="2066" spans="3:4">
      <c r="C2066" s="29"/>
      <c r="D2066" s="29"/>
    </row>
    <row r="2067" spans="3:4">
      <c r="C2067" s="29"/>
      <c r="D2067" s="29"/>
    </row>
    <row r="2068" spans="3:4">
      <c r="C2068" s="29"/>
      <c r="D2068" s="29"/>
    </row>
    <row r="2069" spans="3:4">
      <c r="C2069" s="29"/>
      <c r="D2069" s="29"/>
    </row>
    <row r="2070" spans="3:4">
      <c r="C2070" s="29"/>
      <c r="D2070" s="29"/>
    </row>
    <row r="2071" spans="3:4">
      <c r="C2071" s="29"/>
      <c r="D2071" s="29"/>
    </row>
    <row r="2072" spans="3:4">
      <c r="C2072" s="29"/>
      <c r="D2072" s="29"/>
    </row>
    <row r="2073" spans="3:4">
      <c r="C2073" s="29"/>
      <c r="D2073" s="29"/>
    </row>
    <row r="2074" spans="3:4">
      <c r="C2074" s="29"/>
      <c r="D2074" s="29"/>
    </row>
    <row r="2075" spans="3:4">
      <c r="C2075" s="29"/>
      <c r="D2075" s="29"/>
    </row>
    <row r="2076" spans="3:4">
      <c r="C2076" s="29"/>
      <c r="D2076" s="29"/>
    </row>
    <row r="2077" spans="3:4">
      <c r="C2077" s="29"/>
      <c r="D2077" s="29"/>
    </row>
    <row r="2078" spans="3:4">
      <c r="C2078" s="29"/>
      <c r="D2078" s="29"/>
    </row>
    <row r="2079" spans="3:4">
      <c r="C2079" s="29"/>
      <c r="D2079" s="29"/>
    </row>
    <row r="2080" spans="3:4">
      <c r="C2080" s="29"/>
      <c r="D2080" s="29"/>
    </row>
    <row r="2081" spans="3:4">
      <c r="C2081" s="29"/>
      <c r="D2081" s="29"/>
    </row>
    <row r="2082" spans="3:4">
      <c r="C2082" s="29"/>
      <c r="D2082" s="29"/>
    </row>
    <row r="2083" spans="3:4">
      <c r="C2083" s="29"/>
      <c r="D2083" s="29"/>
    </row>
    <row r="2084" spans="3:4">
      <c r="C2084" s="29"/>
      <c r="D2084" s="29"/>
    </row>
    <row r="2085" spans="3:4">
      <c r="C2085" s="29"/>
      <c r="D2085" s="29"/>
    </row>
    <row r="2086" spans="3:4">
      <c r="C2086" s="29"/>
      <c r="D2086" s="29"/>
    </row>
    <row r="2087" spans="3:4">
      <c r="C2087" s="29"/>
      <c r="D2087" s="29"/>
    </row>
    <row r="2088" spans="3:4">
      <c r="C2088" s="29"/>
      <c r="D2088" s="29"/>
    </row>
    <row r="2089" spans="3:4">
      <c r="C2089" s="29"/>
      <c r="D2089" s="29"/>
    </row>
    <row r="2090" spans="3:4">
      <c r="C2090" s="29"/>
      <c r="D2090" s="29"/>
    </row>
    <row r="2091" spans="3:4">
      <c r="C2091" s="29"/>
      <c r="D2091" s="29"/>
    </row>
    <row r="2092" spans="3:4">
      <c r="C2092" s="29"/>
      <c r="D2092" s="29"/>
    </row>
    <row r="2093" spans="3:4">
      <c r="C2093" s="29"/>
      <c r="D2093" s="29"/>
    </row>
    <row r="2094" spans="3:4">
      <c r="C2094" s="29"/>
      <c r="D2094" s="29"/>
    </row>
    <row r="2095" spans="3:4">
      <c r="C2095" s="29"/>
      <c r="D2095" s="29"/>
    </row>
    <row r="2096" spans="3:4">
      <c r="C2096" s="29"/>
      <c r="D2096" s="29"/>
    </row>
    <row r="2097" spans="3:4">
      <c r="C2097" s="29"/>
      <c r="D2097" s="29"/>
    </row>
    <row r="2098" spans="3:4">
      <c r="C2098" s="29"/>
      <c r="D2098" s="29"/>
    </row>
    <row r="2099" spans="3:4">
      <c r="C2099" s="29"/>
      <c r="D2099" s="29"/>
    </row>
    <row r="2100" spans="3:4">
      <c r="C2100" s="29"/>
      <c r="D2100" s="29"/>
    </row>
    <row r="2101" spans="3:4">
      <c r="C2101" s="29"/>
      <c r="D2101" s="29"/>
    </row>
    <row r="2102" spans="3:4">
      <c r="C2102" s="29"/>
      <c r="D2102" s="29"/>
    </row>
    <row r="2103" spans="3:4">
      <c r="C2103" s="29"/>
      <c r="D2103" s="29"/>
    </row>
    <row r="2104" spans="3:4">
      <c r="C2104" s="29"/>
      <c r="D2104" s="29"/>
    </row>
    <row r="2105" spans="3:4">
      <c r="C2105" s="29"/>
      <c r="D2105" s="29"/>
    </row>
    <row r="2106" spans="3:4">
      <c r="C2106" s="29"/>
      <c r="D2106" s="29"/>
    </row>
    <row r="2107" spans="3:4">
      <c r="C2107" s="29"/>
      <c r="D2107" s="29"/>
    </row>
    <row r="2108" spans="3:4">
      <c r="C2108" s="29"/>
      <c r="D2108" s="29"/>
    </row>
    <row r="2109" spans="3:4">
      <c r="C2109" s="29"/>
      <c r="D2109" s="29"/>
    </row>
    <row r="2110" spans="3:4">
      <c r="C2110" s="29"/>
      <c r="D2110" s="29"/>
    </row>
    <row r="2111" spans="3:4">
      <c r="C2111" s="29"/>
      <c r="D2111" s="29"/>
    </row>
    <row r="2112" spans="3:4">
      <c r="C2112" s="29"/>
      <c r="D2112" s="29"/>
    </row>
    <row r="2113" spans="3:4">
      <c r="C2113" s="29"/>
      <c r="D2113" s="29"/>
    </row>
    <row r="2114" spans="3:4">
      <c r="C2114" s="29"/>
      <c r="D2114" s="29"/>
    </row>
    <row r="2115" spans="3:4">
      <c r="C2115" s="29"/>
      <c r="D2115" s="29"/>
    </row>
    <row r="2116" spans="3:4">
      <c r="C2116" s="29"/>
      <c r="D2116" s="29"/>
    </row>
    <row r="2117" spans="3:4">
      <c r="C2117" s="29"/>
      <c r="D2117" s="29"/>
    </row>
    <row r="2118" spans="3:4">
      <c r="C2118" s="29"/>
      <c r="D2118" s="29"/>
    </row>
    <row r="2119" spans="3:4">
      <c r="C2119" s="29"/>
      <c r="D2119" s="29"/>
    </row>
    <row r="2120" spans="3:4">
      <c r="C2120" s="29"/>
      <c r="D2120" s="29"/>
    </row>
    <row r="2121" spans="3:4">
      <c r="C2121" s="29"/>
      <c r="D2121" s="29"/>
    </row>
    <row r="2122" spans="3:4">
      <c r="C2122" s="29"/>
      <c r="D2122" s="29"/>
    </row>
    <row r="2123" spans="3:4">
      <c r="C2123" s="29"/>
      <c r="D2123" s="29"/>
    </row>
    <row r="2124" spans="3:4">
      <c r="C2124" s="29"/>
      <c r="D2124" s="29"/>
    </row>
    <row r="2125" spans="3:4">
      <c r="C2125" s="29"/>
      <c r="D2125" s="29"/>
    </row>
    <row r="2126" spans="3:4">
      <c r="C2126" s="29"/>
      <c r="D2126" s="29"/>
    </row>
    <row r="2127" spans="3:4">
      <c r="C2127" s="29"/>
      <c r="D2127" s="29"/>
    </row>
    <row r="2128" spans="3:4">
      <c r="C2128" s="29"/>
      <c r="D2128" s="29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2128"/>
  <sheetViews>
    <sheetView workbookViewId="0">
      <pane ySplit="20" topLeftCell="A128" activePane="bottomLeft" state="frozen"/>
      <selection pane="bottomLeft" activeCell="C8" sqref="C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9.140625" customWidth="1"/>
  </cols>
  <sheetData>
    <row r="1" spans="1:6" ht="20.25">
      <c r="A1" s="1" t="s">
        <v>59</v>
      </c>
    </row>
    <row r="2" spans="1:6">
      <c r="A2" t="s">
        <v>20</v>
      </c>
      <c r="B2" s="24" t="s">
        <v>61</v>
      </c>
    </row>
    <row r="3" spans="1:6" ht="13.5" thickBot="1">
      <c r="C3" s="77" t="s">
        <v>535</v>
      </c>
    </row>
    <row r="4" spans="1:6" ht="14.25" thickTop="1" thickBot="1">
      <c r="A4" s="7" t="s">
        <v>1</v>
      </c>
      <c r="C4" s="3">
        <v>44584.582999999999</v>
      </c>
      <c r="D4" s="4">
        <v>2.0287090399999999</v>
      </c>
    </row>
    <row r="5" spans="1:6" ht="13.5" thickTop="1">
      <c r="A5" s="7" t="s">
        <v>551</v>
      </c>
      <c r="C5" s="101">
        <v>-9.5</v>
      </c>
    </row>
    <row r="6" spans="1:6">
      <c r="A6" s="7" t="s">
        <v>2</v>
      </c>
    </row>
    <row r="7" spans="1:6">
      <c r="A7" t="s">
        <v>3</v>
      </c>
      <c r="C7">
        <f>+C4</f>
        <v>44584.582999999999</v>
      </c>
    </row>
    <row r="8" spans="1:6">
      <c r="A8" t="s">
        <v>4</v>
      </c>
      <c r="C8" s="105">
        <v>2.0287299999999999</v>
      </c>
    </row>
    <row r="9" spans="1:6">
      <c r="A9" s="23" t="s">
        <v>66</v>
      </c>
      <c r="B9" s="23"/>
      <c r="C9" s="35">
        <v>74</v>
      </c>
      <c r="D9" s="35">
        <v>74</v>
      </c>
    </row>
    <row r="10" spans="1:6" ht="13.5" thickBot="1">
      <c r="A10" s="13"/>
      <c r="B10" s="13"/>
      <c r="C10" s="6" t="s">
        <v>50</v>
      </c>
      <c r="D10" s="6" t="s">
        <v>51</v>
      </c>
    </row>
    <row r="11" spans="1:6">
      <c r="A11" s="13" t="s">
        <v>16</v>
      </c>
      <c r="B11" s="13"/>
      <c r="C11" s="36">
        <f ca="1">INTERCEPT(INDIRECT(C14):R$935,INDIRECT(C13):$F$935)</f>
        <v>-3.5487357136793206E-2</v>
      </c>
      <c r="D11" s="36">
        <f ca="1">INTERCEPT(INDIRECT(D14):S$935,INDIRECT(D13):$F$935)</f>
        <v>0.10742039791680918</v>
      </c>
    </row>
    <row r="12" spans="1:6">
      <c r="A12" s="13" t="s">
        <v>17</v>
      </c>
      <c r="B12" s="13"/>
      <c r="C12" s="36">
        <f ca="1">SLOPE(INDIRECT(C14):R$935,INDIRECT(C13):$F$935)</f>
        <v>1.3588758258695405E-5</v>
      </c>
      <c r="D12" s="36">
        <f ca="1">SLOPE(INDIRECT(D14):S$935,INDIRECT(D13):$F$935)</f>
        <v>-1.3940415498426093E-5</v>
      </c>
    </row>
    <row r="13" spans="1:6">
      <c r="A13" s="13"/>
      <c r="B13" s="13"/>
      <c r="C13" s="35" t="str">
        <f>"F"&amp;C9</f>
        <v>F74</v>
      </c>
      <c r="D13" s="35" t="str">
        <f>"F"&amp;D9</f>
        <v>F74</v>
      </c>
      <c r="E13" s="94" t="s">
        <v>544</v>
      </c>
      <c r="F13" s="95">
        <v>1</v>
      </c>
    </row>
    <row r="14" spans="1:6">
      <c r="A14" s="13" t="s">
        <v>19</v>
      </c>
      <c r="B14" s="13"/>
      <c r="C14" s="35" t="str">
        <f>"R"&amp;C9</f>
        <v>R74</v>
      </c>
      <c r="D14" s="35" t="str">
        <f>"S"&amp;D9</f>
        <v>S74</v>
      </c>
      <c r="E14" s="94" t="s">
        <v>545</v>
      </c>
      <c r="F14" s="96">
        <f ca="1">NOW()+15018.5+$C$5/24</f>
        <v>59965.80745335648</v>
      </c>
    </row>
    <row r="15" spans="1:6">
      <c r="A15" s="14" t="s">
        <v>18</v>
      </c>
      <c r="B15" s="13"/>
      <c r="C15" s="10">
        <f ca="1">($C7+C11)+($C8+C12)*INT(MAX($F21:$F3533))</f>
        <v>59516.100325903652</v>
      </c>
      <c r="D15" s="10">
        <f ca="1">($C7+D11)+($C8+D12)*INT(MAX($F21:$F3533))</f>
        <v>59516.040618939849</v>
      </c>
      <c r="E15" s="94" t="s">
        <v>546</v>
      </c>
      <c r="F15" s="97">
        <f ca="1">ROUND(2*(F14-$C$7)/$C$8,0)/2+F13</f>
        <v>7582.5</v>
      </c>
    </row>
    <row r="16" spans="1:6">
      <c r="A16" s="15" t="s">
        <v>5</v>
      </c>
      <c r="B16" s="13"/>
      <c r="C16" s="16">
        <f ca="1">+$C8+C12</f>
        <v>2.0287435887582586</v>
      </c>
      <c r="D16" s="36">
        <f ca="1">+$C8+D12</f>
        <v>2.0287160595845015</v>
      </c>
      <c r="E16" s="94" t="s">
        <v>547</v>
      </c>
      <c r="F16" s="98">
        <f ca="1">ROUND(2*(F14-$C$15)/$C$16,0)/2+F13</f>
        <v>222.5</v>
      </c>
    </row>
    <row r="17" spans="1:21" ht="13.5" thickBot="1">
      <c r="A17" s="25" t="s">
        <v>62</v>
      </c>
      <c r="C17">
        <f>COUNT(C21:C1247)</f>
        <v>126</v>
      </c>
      <c r="E17" s="94" t="s">
        <v>548</v>
      </c>
      <c r="F17" s="99">
        <f ca="1">+$C$15+$C$16*F16-15018.5-$C$5/24</f>
        <v>44949.391607735699</v>
      </c>
    </row>
    <row r="18" spans="1:21" ht="14.25" thickTop="1" thickBot="1">
      <c r="A18" s="15" t="s">
        <v>57</v>
      </c>
      <c r="B18" s="13"/>
      <c r="C18" s="17">
        <f ca="1">+C15</f>
        <v>59516.100325903652</v>
      </c>
      <c r="D18" s="18">
        <f ca="1">+C16</f>
        <v>2.0287435887582586</v>
      </c>
      <c r="F18" s="100" t="s">
        <v>549</v>
      </c>
    </row>
    <row r="19" spans="1:21" ht="13.5" thickBot="1">
      <c r="A19" s="15" t="s">
        <v>58</v>
      </c>
      <c r="B19" s="13"/>
      <c r="C19" s="19">
        <f ca="1">D15</f>
        <v>59516.040618939849</v>
      </c>
      <c r="D19" s="20">
        <f ca="1">D16</f>
        <v>2.0287160595845015</v>
      </c>
      <c r="E19" s="29">
        <f>S19</f>
        <v>46</v>
      </c>
      <c r="R19">
        <f>COUNT(R21:R179)</f>
        <v>59</v>
      </c>
      <c r="S19">
        <f>COUNT(S21:S179)</f>
        <v>46</v>
      </c>
    </row>
    <row r="20" spans="1:21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88</v>
      </c>
      <c r="I20" s="9" t="s">
        <v>90</v>
      </c>
      <c r="J20" s="9" t="s">
        <v>73</v>
      </c>
      <c r="K20" s="9" t="s">
        <v>84</v>
      </c>
      <c r="L20" s="9" t="s">
        <v>537</v>
      </c>
      <c r="M20" s="9" t="s">
        <v>538</v>
      </c>
      <c r="N20" s="9" t="s">
        <v>539</v>
      </c>
      <c r="O20" s="9" t="s">
        <v>52</v>
      </c>
      <c r="P20" s="8" t="s">
        <v>53</v>
      </c>
      <c r="Q20" s="6" t="s">
        <v>15</v>
      </c>
      <c r="R20" s="11" t="s">
        <v>50</v>
      </c>
      <c r="S20" s="12" t="s">
        <v>51</v>
      </c>
      <c r="U20" s="45" t="s">
        <v>77</v>
      </c>
    </row>
    <row r="21" spans="1:21">
      <c r="A21" s="71" t="s">
        <v>98</v>
      </c>
      <c r="B21" s="73" t="s">
        <v>49</v>
      </c>
      <c r="C21" s="72">
        <v>24465.688600000001</v>
      </c>
      <c r="D21" s="30"/>
      <c r="E21">
        <f t="shared" ref="E21:E52" si="0">+(C21-C$7)/C$8</f>
        <v>-9916.9896437672814</v>
      </c>
      <c r="F21">
        <f t="shared" ref="F21:F52" si="1">ROUND(2*E21,0)/2</f>
        <v>-9917</v>
      </c>
      <c r="G21">
        <f>+C21-(C$7+F21*C$8)</f>
        <v>2.1010000000387663E-2</v>
      </c>
      <c r="H21">
        <f>G21</f>
        <v>2.1010000000387663E-2</v>
      </c>
      <c r="O21">
        <f t="shared" ref="O21:O52" ca="1" si="2">+C$11+C$12*$F21</f>
        <v>-0.17024707278827556</v>
      </c>
      <c r="P21">
        <f t="shared" ref="P21:P52" ca="1" si="3">+D$11+D$12*$F21</f>
        <v>0.24566749841470076</v>
      </c>
      <c r="Q21" s="2">
        <f t="shared" ref="Q21:Q52" si="4">+C21-15018.5</f>
        <v>9447.1886000000013</v>
      </c>
      <c r="S21">
        <f>G21</f>
        <v>2.1010000000387663E-2</v>
      </c>
    </row>
    <row r="22" spans="1:21">
      <c r="A22" s="71" t="s">
        <v>98</v>
      </c>
      <c r="B22" s="73" t="s">
        <v>55</v>
      </c>
      <c r="C22" s="72">
        <v>24466.746599999999</v>
      </c>
      <c r="D22" s="30"/>
      <c r="E22">
        <f t="shared" si="0"/>
        <v>-9916.4681352373173</v>
      </c>
      <c r="F22">
        <f t="shared" si="1"/>
        <v>-9916.5</v>
      </c>
      <c r="G22">
        <f>+C22-(C$7+F22*C$8)</f>
        <v>6.4644999998563435E-2</v>
      </c>
      <c r="H22">
        <f>G22</f>
        <v>6.4644999998563435E-2</v>
      </c>
      <c r="O22">
        <f t="shared" ca="1" si="2"/>
        <v>-0.17024027840914618</v>
      </c>
      <c r="P22">
        <f t="shared" ca="1" si="3"/>
        <v>0.24566052820695153</v>
      </c>
      <c r="Q22" s="2">
        <f t="shared" si="4"/>
        <v>9448.2465999999986</v>
      </c>
      <c r="R22">
        <f>G22</f>
        <v>6.4644999998563435E-2</v>
      </c>
    </row>
    <row r="23" spans="1:21">
      <c r="A23" s="71" t="s">
        <v>107</v>
      </c>
      <c r="B23" s="73" t="s">
        <v>55</v>
      </c>
      <c r="C23" s="72">
        <v>26945.429</v>
      </c>
      <c r="D23" s="30"/>
      <c r="E23">
        <f t="shared" si="0"/>
        <v>-8694.6779512305729</v>
      </c>
      <c r="F23">
        <f t="shared" si="1"/>
        <v>-8694.5</v>
      </c>
      <c r="O23">
        <f t="shared" ca="1" si="2"/>
        <v>-0.1536348158170204</v>
      </c>
      <c r="P23">
        <f t="shared" ca="1" si="3"/>
        <v>0.22862534046787486</v>
      </c>
      <c r="Q23" s="2">
        <f t="shared" si="4"/>
        <v>11926.929</v>
      </c>
      <c r="U23">
        <f t="shared" ref="U23:U28" si="5">+C23-(C$7+F23*C$8)</f>
        <v>-0.36101499999858788</v>
      </c>
    </row>
    <row r="24" spans="1:21">
      <c r="A24" s="71" t="s">
        <v>107</v>
      </c>
      <c r="B24" s="73" t="s">
        <v>55</v>
      </c>
      <c r="C24" s="72">
        <v>26951.482</v>
      </c>
      <c r="D24" s="30"/>
      <c r="E24">
        <f t="shared" si="0"/>
        <v>-8691.6943112193348</v>
      </c>
      <c r="F24">
        <f t="shared" si="1"/>
        <v>-8691.5</v>
      </c>
      <c r="O24">
        <f t="shared" ca="1" si="2"/>
        <v>-0.15359404954224432</v>
      </c>
      <c r="P24">
        <f t="shared" ca="1" si="3"/>
        <v>0.22858351922137957</v>
      </c>
      <c r="Q24" s="2">
        <f t="shared" si="4"/>
        <v>11932.982</v>
      </c>
      <c r="U24">
        <f t="shared" si="5"/>
        <v>-0.39420500000051106</v>
      </c>
    </row>
    <row r="25" spans="1:21">
      <c r="A25" s="71" t="s">
        <v>107</v>
      </c>
      <c r="B25" s="73" t="s">
        <v>55</v>
      </c>
      <c r="C25" s="72">
        <v>26955.542000000001</v>
      </c>
      <c r="D25" s="30"/>
      <c r="E25">
        <f t="shared" si="0"/>
        <v>-8689.6930592045264</v>
      </c>
      <c r="F25">
        <f t="shared" si="1"/>
        <v>-8689.5</v>
      </c>
      <c r="O25">
        <f t="shared" ca="1" si="2"/>
        <v>-0.15356687202572691</v>
      </c>
      <c r="P25">
        <f t="shared" ca="1" si="3"/>
        <v>0.22855563839038273</v>
      </c>
      <c r="Q25" s="2">
        <f t="shared" si="4"/>
        <v>11937.042000000001</v>
      </c>
      <c r="U25">
        <f t="shared" si="5"/>
        <v>-0.39166499999919324</v>
      </c>
    </row>
    <row r="26" spans="1:21">
      <c r="A26" s="71" t="s">
        <v>107</v>
      </c>
      <c r="B26" s="73" t="s">
        <v>49</v>
      </c>
      <c r="C26" s="72">
        <v>27157.308000000001</v>
      </c>
      <c r="D26" s="30"/>
      <c r="E26">
        <f t="shared" si="0"/>
        <v>-8590.2387207760512</v>
      </c>
      <c r="F26">
        <f t="shared" si="1"/>
        <v>-8590</v>
      </c>
      <c r="O26">
        <f t="shared" ca="1" si="2"/>
        <v>-0.15221479057898674</v>
      </c>
      <c r="P26">
        <f t="shared" ca="1" si="3"/>
        <v>0.2271685670482893</v>
      </c>
      <c r="Q26" s="2">
        <f t="shared" si="4"/>
        <v>12138.808000000001</v>
      </c>
      <c r="U26">
        <f t="shared" si="5"/>
        <v>-0.48430000000007567</v>
      </c>
    </row>
    <row r="27" spans="1:21">
      <c r="A27" s="71" t="s">
        <v>107</v>
      </c>
      <c r="B27" s="73" t="s">
        <v>49</v>
      </c>
      <c r="C27" s="72">
        <v>27159.291000000001</v>
      </c>
      <c r="D27" s="30"/>
      <c r="E27">
        <f t="shared" si="0"/>
        <v>-8589.2612619717747</v>
      </c>
      <c r="F27">
        <f t="shared" si="1"/>
        <v>-8589.5</v>
      </c>
      <c r="O27">
        <f t="shared" ca="1" si="2"/>
        <v>-0.15220799619985739</v>
      </c>
      <c r="P27">
        <f t="shared" ca="1" si="3"/>
        <v>0.2271615968405401</v>
      </c>
      <c r="Q27" s="2">
        <f t="shared" si="4"/>
        <v>12140.791000000001</v>
      </c>
      <c r="U27">
        <f t="shared" si="5"/>
        <v>0.48433500000101048</v>
      </c>
    </row>
    <row r="28" spans="1:21">
      <c r="A28" s="71" t="s">
        <v>107</v>
      </c>
      <c r="B28" s="73" t="s">
        <v>49</v>
      </c>
      <c r="C28" s="72">
        <v>27161.317999999999</v>
      </c>
      <c r="D28" s="30"/>
      <c r="E28">
        <f t="shared" si="0"/>
        <v>-8588.2621147220179</v>
      </c>
      <c r="F28">
        <f t="shared" si="1"/>
        <v>-8588.5</v>
      </c>
      <c r="O28">
        <f t="shared" ca="1" si="2"/>
        <v>-0.15219440744159868</v>
      </c>
      <c r="P28">
        <f t="shared" ca="1" si="3"/>
        <v>0.2271476564250417</v>
      </c>
      <c r="Q28" s="2">
        <f t="shared" si="4"/>
        <v>12142.817999999999</v>
      </c>
      <c r="U28">
        <f t="shared" si="5"/>
        <v>0.48260500000105822</v>
      </c>
    </row>
    <row r="29" spans="1:21">
      <c r="A29" s="71" t="s">
        <v>127</v>
      </c>
      <c r="B29" s="73" t="s">
        <v>55</v>
      </c>
      <c r="C29" s="72">
        <v>28941.101200000001</v>
      </c>
      <c r="D29" s="30"/>
      <c r="E29">
        <f t="shared" si="0"/>
        <v>-7710.9727760717287</v>
      </c>
      <c r="F29">
        <f t="shared" si="1"/>
        <v>-7711</v>
      </c>
      <c r="G29">
        <f>+C29-(C$7+F29*C$8)</f>
        <v>5.5230000001756707E-2</v>
      </c>
      <c r="H29">
        <f>G29</f>
        <v>5.5230000001756707E-2</v>
      </c>
      <c r="O29">
        <f t="shared" ca="1" si="2"/>
        <v>-0.14027027206959347</v>
      </c>
      <c r="P29">
        <f t="shared" ca="1" si="3"/>
        <v>0.21491494182517279</v>
      </c>
      <c r="Q29" s="2">
        <f t="shared" si="4"/>
        <v>13922.601200000001</v>
      </c>
      <c r="R29">
        <f>G29</f>
        <v>5.5230000001756707E-2</v>
      </c>
    </row>
    <row r="30" spans="1:21">
      <c r="A30" s="71" t="s">
        <v>127</v>
      </c>
      <c r="B30" s="73" t="s">
        <v>49</v>
      </c>
      <c r="C30" s="72">
        <v>28950.1937</v>
      </c>
      <c r="D30" s="30"/>
      <c r="E30">
        <f t="shared" si="0"/>
        <v>-7706.49090810507</v>
      </c>
      <c r="F30">
        <f t="shared" si="1"/>
        <v>-7706.5</v>
      </c>
      <c r="G30">
        <f>+C30-(C$7+F30*C$8)</f>
        <v>1.8444999997882405E-2</v>
      </c>
      <c r="H30">
        <f>G30</f>
        <v>1.8444999997882405E-2</v>
      </c>
      <c r="O30">
        <f t="shared" ca="1" si="2"/>
        <v>-0.14020912265742935</v>
      </c>
      <c r="P30">
        <f t="shared" ca="1" si="3"/>
        <v>0.21485220995542986</v>
      </c>
      <c r="Q30" s="2">
        <f t="shared" si="4"/>
        <v>13931.6937</v>
      </c>
      <c r="S30">
        <f>G30</f>
        <v>1.8444999997882405E-2</v>
      </c>
    </row>
    <row r="31" spans="1:21">
      <c r="A31" s="71" t="s">
        <v>135</v>
      </c>
      <c r="B31" s="73" t="s">
        <v>49</v>
      </c>
      <c r="C31" s="72">
        <v>29652.204000000002</v>
      </c>
      <c r="D31" s="30"/>
      <c r="E31">
        <f t="shared" si="0"/>
        <v>-7360.4565417773674</v>
      </c>
      <c r="F31">
        <f t="shared" si="1"/>
        <v>-7360.5</v>
      </c>
      <c r="O31">
        <f t="shared" ca="1" si="2"/>
        <v>-0.13550741229992072</v>
      </c>
      <c r="P31">
        <f t="shared" ca="1" si="3"/>
        <v>0.21002882619297444</v>
      </c>
      <c r="Q31" s="2">
        <f t="shared" si="4"/>
        <v>14633.704000000002</v>
      </c>
      <c r="U31">
        <f>+C31-(C$7+F31*C$8)</f>
        <v>8.8165000004664762E-2</v>
      </c>
    </row>
    <row r="32" spans="1:21">
      <c r="A32" s="71" t="s">
        <v>140</v>
      </c>
      <c r="B32" s="73" t="s">
        <v>55</v>
      </c>
      <c r="C32" s="72">
        <v>32931.637999999999</v>
      </c>
      <c r="D32" s="30"/>
      <c r="E32">
        <f t="shared" si="0"/>
        <v>-5743.9605073124567</v>
      </c>
      <c r="F32">
        <f t="shared" si="1"/>
        <v>-5744</v>
      </c>
      <c r="G32">
        <f t="shared" ref="G32:G56" si="6">+C32-(C$7+F32*C$8)</f>
        <v>8.0119999998714775E-2</v>
      </c>
      <c r="I32">
        <f>G32</f>
        <v>8.0119999998714775E-2</v>
      </c>
      <c r="O32">
        <f t="shared" ca="1" si="2"/>
        <v>-0.11354118457473961</v>
      </c>
      <c r="P32">
        <f t="shared" ca="1" si="3"/>
        <v>0.18749414453976865</v>
      </c>
      <c r="Q32" s="2">
        <f t="shared" si="4"/>
        <v>17913.137999999999</v>
      </c>
      <c r="R32">
        <f>G32</f>
        <v>8.0119999998714775E-2</v>
      </c>
    </row>
    <row r="33" spans="1:19">
      <c r="A33" s="71" t="s">
        <v>140</v>
      </c>
      <c r="B33" s="73" t="s">
        <v>49</v>
      </c>
      <c r="C33" s="72">
        <v>32936.623</v>
      </c>
      <c r="D33" s="30"/>
      <c r="E33">
        <f t="shared" si="0"/>
        <v>-5741.5033050233396</v>
      </c>
      <c r="F33">
        <f t="shared" si="1"/>
        <v>-5741.5</v>
      </c>
      <c r="G33">
        <f t="shared" si="6"/>
        <v>-6.7049999997834675E-3</v>
      </c>
      <c r="I33">
        <f>G33</f>
        <v>-6.7049999997834675E-3</v>
      </c>
      <c r="O33">
        <f t="shared" ca="1" si="2"/>
        <v>-0.11350721267909286</v>
      </c>
      <c r="P33">
        <f t="shared" ca="1" si="3"/>
        <v>0.18745929350102258</v>
      </c>
      <c r="Q33" s="2">
        <f t="shared" si="4"/>
        <v>17918.123</v>
      </c>
      <c r="S33">
        <f>G33</f>
        <v>-6.7049999997834675E-3</v>
      </c>
    </row>
    <row r="34" spans="1:19">
      <c r="A34" s="71" t="s">
        <v>148</v>
      </c>
      <c r="B34" s="73" t="s">
        <v>49</v>
      </c>
      <c r="C34" s="72">
        <v>37963.830399999999</v>
      </c>
      <c r="D34" s="30"/>
      <c r="E34">
        <f t="shared" si="0"/>
        <v>-3263.496177411484</v>
      </c>
      <c r="F34">
        <f t="shared" si="1"/>
        <v>-3263.5</v>
      </c>
      <c r="G34">
        <f t="shared" si="6"/>
        <v>7.7549999987240881E-3</v>
      </c>
      <c r="J34">
        <f>G34</f>
        <v>7.7549999987240881E-3</v>
      </c>
      <c r="O34">
        <f t="shared" ca="1" si="2"/>
        <v>-7.9834269714045669E-2</v>
      </c>
      <c r="P34">
        <f t="shared" ca="1" si="3"/>
        <v>0.15291494389592275</v>
      </c>
      <c r="Q34" s="2">
        <f t="shared" si="4"/>
        <v>22945.330399999999</v>
      </c>
      <c r="S34">
        <f>G34</f>
        <v>7.7549999987240881E-3</v>
      </c>
    </row>
    <row r="35" spans="1:19">
      <c r="A35" s="71" t="s">
        <v>148</v>
      </c>
      <c r="B35" s="73" t="s">
        <v>55</v>
      </c>
      <c r="C35" s="72">
        <v>37966.934200000003</v>
      </c>
      <c r="D35" s="30"/>
      <c r="E35">
        <f t="shared" si="0"/>
        <v>-3261.9662547505068</v>
      </c>
      <c r="F35">
        <f t="shared" si="1"/>
        <v>-3262</v>
      </c>
      <c r="G35">
        <f t="shared" si="6"/>
        <v>6.8460000002232846E-2</v>
      </c>
      <c r="J35">
        <f>G35</f>
        <v>6.8460000002232846E-2</v>
      </c>
      <c r="O35">
        <f t="shared" ca="1" si="2"/>
        <v>-7.9813886576657611E-2</v>
      </c>
      <c r="P35">
        <f t="shared" ca="1" si="3"/>
        <v>0.15289403327267509</v>
      </c>
      <c r="Q35" s="2">
        <f t="shared" si="4"/>
        <v>22948.434200000003</v>
      </c>
      <c r="R35">
        <f>G35</f>
        <v>6.8460000002232846E-2</v>
      </c>
    </row>
    <row r="36" spans="1:19">
      <c r="A36" s="71" t="s">
        <v>156</v>
      </c>
      <c r="B36" s="73" t="s">
        <v>49</v>
      </c>
      <c r="C36" s="72">
        <v>38351.319900000002</v>
      </c>
      <c r="D36" s="30"/>
      <c r="E36">
        <f t="shared" si="0"/>
        <v>-3072.4951570687062</v>
      </c>
      <c r="F36">
        <f t="shared" si="1"/>
        <v>-3072.5</v>
      </c>
      <c r="G36">
        <f t="shared" si="6"/>
        <v>9.8250000010011718E-3</v>
      </c>
      <c r="J36">
        <f>G36</f>
        <v>9.8250000010011718E-3</v>
      </c>
      <c r="O36">
        <f t="shared" ca="1" si="2"/>
        <v>-7.7238816886634837E-2</v>
      </c>
      <c r="P36">
        <f t="shared" ca="1" si="3"/>
        <v>0.15025232453572335</v>
      </c>
      <c r="Q36" s="2">
        <f t="shared" si="4"/>
        <v>23332.819900000002</v>
      </c>
      <c r="S36">
        <f>G36</f>
        <v>9.8250000010011718E-3</v>
      </c>
    </row>
    <row r="37" spans="1:19">
      <c r="A37" s="71" t="s">
        <v>156</v>
      </c>
      <c r="B37" s="73" t="s">
        <v>55</v>
      </c>
      <c r="C37" s="72">
        <v>38356.445</v>
      </c>
      <c r="D37" s="30"/>
      <c r="E37">
        <f t="shared" si="0"/>
        <v>-3069.9688967975035</v>
      </c>
      <c r="F37">
        <f t="shared" si="1"/>
        <v>-3070</v>
      </c>
      <c r="G37">
        <f t="shared" si="6"/>
        <v>6.309999999939464E-2</v>
      </c>
      <c r="I37">
        <f>G37</f>
        <v>6.309999999939464E-2</v>
      </c>
      <c r="O37">
        <f t="shared" ca="1" si="2"/>
        <v>-7.7204844990988092E-2</v>
      </c>
      <c r="P37">
        <f t="shared" ca="1" si="3"/>
        <v>0.15021747349697728</v>
      </c>
      <c r="Q37" s="2">
        <f t="shared" si="4"/>
        <v>23337.945</v>
      </c>
      <c r="R37">
        <f>G37</f>
        <v>6.309999999939464E-2</v>
      </c>
    </row>
    <row r="38" spans="1:19">
      <c r="A38" s="71" t="s">
        <v>156</v>
      </c>
      <c r="B38" s="73" t="s">
        <v>49</v>
      </c>
      <c r="C38" s="72">
        <v>38363.491099999999</v>
      </c>
      <c r="D38" s="30"/>
      <c r="E38">
        <f t="shared" si="0"/>
        <v>-3066.4957387133823</v>
      </c>
      <c r="F38">
        <f t="shared" si="1"/>
        <v>-3066.5</v>
      </c>
      <c r="G38">
        <f t="shared" si="6"/>
        <v>8.6450000017066486E-3</v>
      </c>
      <c r="J38">
        <f>G38</f>
        <v>8.6450000017066486E-3</v>
      </c>
      <c r="O38">
        <f t="shared" ca="1" si="2"/>
        <v>-7.715728433708266E-2</v>
      </c>
      <c r="P38">
        <f t="shared" ca="1" si="3"/>
        <v>0.15016868204273282</v>
      </c>
      <c r="Q38" s="2">
        <f t="shared" si="4"/>
        <v>23344.991099999999</v>
      </c>
      <c r="S38">
        <f>G38</f>
        <v>8.6450000017066486E-3</v>
      </c>
    </row>
    <row r="39" spans="1:19">
      <c r="A39" s="71" t="s">
        <v>167</v>
      </c>
      <c r="B39" s="73" t="s">
        <v>55</v>
      </c>
      <c r="C39" s="72">
        <v>39062.436199999996</v>
      </c>
      <c r="D39" s="30"/>
      <c r="E39">
        <f t="shared" si="0"/>
        <v>-2721.9722683649388</v>
      </c>
      <c r="F39">
        <f t="shared" si="1"/>
        <v>-2722</v>
      </c>
      <c r="G39">
        <f t="shared" si="6"/>
        <v>5.6259999997564591E-2</v>
      </c>
      <c r="J39">
        <f>G39</f>
        <v>5.6259999997564591E-2</v>
      </c>
      <c r="O39">
        <f t="shared" ca="1" si="2"/>
        <v>-7.24759571169621E-2</v>
      </c>
      <c r="P39">
        <f t="shared" ca="1" si="3"/>
        <v>0.145366208903525</v>
      </c>
      <c r="Q39" s="2">
        <f t="shared" si="4"/>
        <v>24043.936199999996</v>
      </c>
      <c r="R39">
        <f>G39</f>
        <v>5.6259999997564591E-2</v>
      </c>
    </row>
    <row r="40" spans="1:19">
      <c r="A40" s="71" t="s">
        <v>167</v>
      </c>
      <c r="B40" s="73" t="s">
        <v>49</v>
      </c>
      <c r="C40" s="72">
        <v>39063.415000000001</v>
      </c>
      <c r="D40" s="30"/>
      <c r="E40">
        <f t="shared" si="0"/>
        <v>-2721.4897990368349</v>
      </c>
      <c r="F40">
        <f t="shared" si="1"/>
        <v>-2721.5</v>
      </c>
      <c r="G40">
        <f t="shared" si="6"/>
        <v>2.0694999999250285E-2</v>
      </c>
      <c r="I40">
        <f>G40</f>
        <v>2.0694999999250285E-2</v>
      </c>
      <c r="O40">
        <f t="shared" ca="1" si="2"/>
        <v>-7.2469162737832743E-2</v>
      </c>
      <c r="P40">
        <f t="shared" ca="1" si="3"/>
        <v>0.1453592386957758</v>
      </c>
      <c r="Q40" s="2">
        <f t="shared" si="4"/>
        <v>24044.915000000001</v>
      </c>
      <c r="S40">
        <f>G40</f>
        <v>2.0694999999250285E-2</v>
      </c>
    </row>
    <row r="41" spans="1:19">
      <c r="A41" s="46" t="s">
        <v>74</v>
      </c>
      <c r="B41" s="47" t="s">
        <v>55</v>
      </c>
      <c r="C41" s="46">
        <v>41628.752399999998</v>
      </c>
      <c r="D41" s="46" t="s">
        <v>73</v>
      </c>
      <c r="E41">
        <f t="shared" si="0"/>
        <v>-1456.9857004135599</v>
      </c>
      <c r="F41">
        <f t="shared" si="1"/>
        <v>-1457</v>
      </c>
      <c r="G41">
        <f t="shared" si="6"/>
        <v>2.9009999998379499E-2</v>
      </c>
      <c r="J41">
        <f t="shared" ref="J41:J54" si="7">G41</f>
        <v>2.9009999998379499E-2</v>
      </c>
      <c r="O41">
        <f t="shared" ca="1" si="2"/>
        <v>-5.5286177919712409E-2</v>
      </c>
      <c r="P41">
        <f t="shared" ca="1" si="3"/>
        <v>0.12773158329801601</v>
      </c>
      <c r="Q41" s="2">
        <f t="shared" si="4"/>
        <v>26610.252399999998</v>
      </c>
      <c r="R41">
        <f>G41</f>
        <v>2.9009999998379499E-2</v>
      </c>
    </row>
    <row r="42" spans="1:19">
      <c r="A42" s="46" t="s">
        <v>69</v>
      </c>
      <c r="B42" s="47" t="s">
        <v>55</v>
      </c>
      <c r="C42" s="46">
        <v>41673.385000000002</v>
      </c>
      <c r="D42" s="46" t="s">
        <v>70</v>
      </c>
      <c r="E42">
        <f t="shared" si="0"/>
        <v>-1434.9854342371814</v>
      </c>
      <c r="F42">
        <f t="shared" si="1"/>
        <v>-1435</v>
      </c>
      <c r="G42">
        <f t="shared" si="6"/>
        <v>2.9550000006565824E-2</v>
      </c>
      <c r="J42">
        <f t="shared" si="7"/>
        <v>2.9550000006565824E-2</v>
      </c>
      <c r="O42">
        <f t="shared" ca="1" si="2"/>
        <v>-5.498722523802111E-2</v>
      </c>
      <c r="P42">
        <f t="shared" ca="1" si="3"/>
        <v>0.12742489415705063</v>
      </c>
      <c r="Q42" s="2">
        <f t="shared" si="4"/>
        <v>26654.885000000002</v>
      </c>
      <c r="R42">
        <f>G42</f>
        <v>2.9550000006565824E-2</v>
      </c>
    </row>
    <row r="43" spans="1:19">
      <c r="A43" s="46" t="s">
        <v>74</v>
      </c>
      <c r="B43" s="47" t="s">
        <v>49</v>
      </c>
      <c r="C43" s="46">
        <v>41680.5</v>
      </c>
      <c r="D43" s="46" t="s">
        <v>73</v>
      </c>
      <c r="E43">
        <f t="shared" si="0"/>
        <v>-1431.4783140191148</v>
      </c>
      <c r="F43">
        <f t="shared" si="1"/>
        <v>-1431.5</v>
      </c>
      <c r="G43">
        <f t="shared" si="6"/>
        <v>4.3994999999995343E-2</v>
      </c>
      <c r="J43">
        <f t="shared" si="7"/>
        <v>4.3994999999995343E-2</v>
      </c>
      <c r="O43">
        <f t="shared" ca="1" si="2"/>
        <v>-5.4939664584115679E-2</v>
      </c>
      <c r="P43">
        <f t="shared" ca="1" si="3"/>
        <v>0.12737610270280614</v>
      </c>
      <c r="Q43" s="2">
        <f t="shared" si="4"/>
        <v>26662</v>
      </c>
      <c r="S43">
        <f>G43</f>
        <v>4.3994999999995343E-2</v>
      </c>
    </row>
    <row r="44" spans="1:19">
      <c r="A44" s="46" t="s">
        <v>71</v>
      </c>
      <c r="B44" s="47" t="s">
        <v>49</v>
      </c>
      <c r="C44" s="46">
        <v>42096.385999999999</v>
      </c>
      <c r="D44" s="46" t="s">
        <v>70</v>
      </c>
      <c r="E44">
        <f t="shared" si="0"/>
        <v>-1226.480113174252</v>
      </c>
      <c r="F44">
        <f t="shared" si="1"/>
        <v>-1226.5</v>
      </c>
      <c r="G44">
        <f t="shared" si="6"/>
        <v>4.0345000001252629E-2</v>
      </c>
      <c r="J44">
        <f t="shared" si="7"/>
        <v>4.0345000001252629E-2</v>
      </c>
      <c r="O44">
        <f t="shared" ca="1" si="2"/>
        <v>-5.2153969141083119E-2</v>
      </c>
      <c r="P44">
        <f t="shared" ca="1" si="3"/>
        <v>0.12451831752562878</v>
      </c>
      <c r="Q44" s="2">
        <f t="shared" si="4"/>
        <v>27077.885999999999</v>
      </c>
      <c r="S44">
        <f>G44</f>
        <v>4.0345000001252629E-2</v>
      </c>
    </row>
    <row r="45" spans="1:19">
      <c r="A45" s="71" t="s">
        <v>191</v>
      </c>
      <c r="B45" s="73" t="s">
        <v>55</v>
      </c>
      <c r="C45" s="72">
        <v>42336.769899999999</v>
      </c>
      <c r="D45" s="30"/>
      <c r="E45">
        <f t="shared" si="0"/>
        <v>-1107.9902697746863</v>
      </c>
      <c r="F45">
        <f t="shared" si="1"/>
        <v>-1108</v>
      </c>
      <c r="G45">
        <f t="shared" si="6"/>
        <v>1.9740000003366731E-2</v>
      </c>
      <c r="J45">
        <f t="shared" si="7"/>
        <v>1.9740000003366731E-2</v>
      </c>
      <c r="O45">
        <f t="shared" ca="1" si="2"/>
        <v>-5.0543701287427717E-2</v>
      </c>
      <c r="P45">
        <f t="shared" ca="1" si="3"/>
        <v>0.1228663782890653</v>
      </c>
      <c r="Q45" s="2">
        <f t="shared" si="4"/>
        <v>27318.269899999999</v>
      </c>
      <c r="R45">
        <f>G45</f>
        <v>1.9740000003366731E-2</v>
      </c>
    </row>
    <row r="46" spans="1:19">
      <c r="A46" s="71" t="s">
        <v>191</v>
      </c>
      <c r="B46" s="73" t="s">
        <v>49</v>
      </c>
      <c r="C46" s="72">
        <v>42337.811199999996</v>
      </c>
      <c r="D46" s="30"/>
      <c r="E46">
        <f t="shared" si="0"/>
        <v>-1107.4769929956192</v>
      </c>
      <c r="F46">
        <f t="shared" si="1"/>
        <v>-1107.5</v>
      </c>
      <c r="G46">
        <f t="shared" si="6"/>
        <v>4.6674999997776467E-2</v>
      </c>
      <c r="J46">
        <f t="shared" si="7"/>
        <v>4.6674999997776467E-2</v>
      </c>
      <c r="O46">
        <f t="shared" ca="1" si="2"/>
        <v>-5.0536906908298367E-2</v>
      </c>
      <c r="P46">
        <f t="shared" ca="1" si="3"/>
        <v>0.12285940808131608</v>
      </c>
      <c r="Q46" s="2">
        <f t="shared" si="4"/>
        <v>27319.311199999996</v>
      </c>
      <c r="S46">
        <f>G46</f>
        <v>4.6674999997776467E-2</v>
      </c>
    </row>
    <row r="47" spans="1:19">
      <c r="A47" s="46" t="s">
        <v>72</v>
      </c>
      <c r="B47" s="47" t="s">
        <v>55</v>
      </c>
      <c r="C47" s="46">
        <v>42377.3459</v>
      </c>
      <c r="D47" s="46" t="s">
        <v>73</v>
      </c>
      <c r="E47">
        <f t="shared" si="0"/>
        <v>-1087.9895796877843</v>
      </c>
      <c r="F47">
        <f t="shared" si="1"/>
        <v>-1088</v>
      </c>
      <c r="G47">
        <f t="shared" si="6"/>
        <v>2.1140000004379544E-2</v>
      </c>
      <c r="J47">
        <f t="shared" si="7"/>
        <v>2.1140000004379544E-2</v>
      </c>
      <c r="O47">
        <f t="shared" ca="1" si="2"/>
        <v>-5.0271926122253806E-2</v>
      </c>
      <c r="P47">
        <f t="shared" ca="1" si="3"/>
        <v>0.12258756997909677</v>
      </c>
      <c r="Q47" s="2">
        <f t="shared" si="4"/>
        <v>27358.8459</v>
      </c>
      <c r="R47">
        <f>G47</f>
        <v>2.1140000004379544E-2</v>
      </c>
    </row>
    <row r="48" spans="1:19">
      <c r="A48" s="46" t="s">
        <v>72</v>
      </c>
      <c r="B48" s="47" t="s">
        <v>49</v>
      </c>
      <c r="C48" s="46">
        <v>42384.472199999997</v>
      </c>
      <c r="D48" s="46" t="s">
        <v>73</v>
      </c>
      <c r="E48">
        <f t="shared" si="0"/>
        <v>-1084.4768894825838</v>
      </c>
      <c r="F48">
        <f t="shared" si="1"/>
        <v>-1084.5</v>
      </c>
      <c r="G48">
        <f t="shared" si="6"/>
        <v>4.68849999961094E-2</v>
      </c>
      <c r="J48">
        <f t="shared" si="7"/>
        <v>4.68849999961094E-2</v>
      </c>
      <c r="O48">
        <f t="shared" ca="1" si="2"/>
        <v>-5.0224365468348374E-2</v>
      </c>
      <c r="P48">
        <f t="shared" ca="1" si="3"/>
        <v>0.12253877852485229</v>
      </c>
      <c r="Q48" s="2">
        <f t="shared" si="4"/>
        <v>27365.972199999997</v>
      </c>
      <c r="S48">
        <f>G48</f>
        <v>4.68849999961094E-2</v>
      </c>
    </row>
    <row r="49" spans="1:34">
      <c r="A49" s="46" t="s">
        <v>72</v>
      </c>
      <c r="B49" s="47" t="s">
        <v>49</v>
      </c>
      <c r="C49" s="46">
        <v>42386.5</v>
      </c>
      <c r="D49" s="46" t="s">
        <v>73</v>
      </c>
      <c r="E49">
        <f t="shared" si="0"/>
        <v>-1083.4773478974525</v>
      </c>
      <c r="F49">
        <f t="shared" si="1"/>
        <v>-1083.5</v>
      </c>
      <c r="G49">
        <f t="shared" si="6"/>
        <v>4.5955000001413282E-2</v>
      </c>
      <c r="J49">
        <f t="shared" si="7"/>
        <v>4.5955000001413282E-2</v>
      </c>
      <c r="O49">
        <f t="shared" ca="1" si="2"/>
        <v>-5.021077671008968E-2</v>
      </c>
      <c r="P49">
        <f t="shared" ca="1" si="3"/>
        <v>0.12252483810935386</v>
      </c>
      <c r="Q49" s="2">
        <f t="shared" si="4"/>
        <v>27368</v>
      </c>
      <c r="S49">
        <f>G49</f>
        <v>4.5955000001413282E-2</v>
      </c>
    </row>
    <row r="50" spans="1:34">
      <c r="A50" s="46" t="s">
        <v>72</v>
      </c>
      <c r="B50" s="47" t="s">
        <v>49</v>
      </c>
      <c r="C50" s="46">
        <v>42386.504000000001</v>
      </c>
      <c r="D50" s="46" t="s">
        <v>73</v>
      </c>
      <c r="E50">
        <f t="shared" si="0"/>
        <v>-1083.4753762205903</v>
      </c>
      <c r="F50">
        <f t="shared" si="1"/>
        <v>-1083.5</v>
      </c>
      <c r="G50">
        <f t="shared" si="6"/>
        <v>4.9955000002228189E-2</v>
      </c>
      <c r="J50">
        <f t="shared" si="7"/>
        <v>4.9955000002228189E-2</v>
      </c>
      <c r="O50">
        <f t="shared" ca="1" si="2"/>
        <v>-5.021077671008968E-2</v>
      </c>
      <c r="P50">
        <f t="shared" ca="1" si="3"/>
        <v>0.12252483810935386</v>
      </c>
      <c r="Q50" s="2">
        <f t="shared" si="4"/>
        <v>27368.004000000001</v>
      </c>
      <c r="S50">
        <f>G50</f>
        <v>4.9955000002228189E-2</v>
      </c>
    </row>
    <row r="51" spans="1:34">
      <c r="A51" s="46" t="s">
        <v>72</v>
      </c>
      <c r="B51" s="47" t="s">
        <v>49</v>
      </c>
      <c r="C51" s="46">
        <v>42668.497100000001</v>
      </c>
      <c r="D51" s="46" t="s">
        <v>73</v>
      </c>
      <c r="E51">
        <f t="shared" si="0"/>
        <v>-944.47555860070008</v>
      </c>
      <c r="F51">
        <f t="shared" si="1"/>
        <v>-944.5</v>
      </c>
      <c r="G51">
        <f t="shared" si="6"/>
        <v>4.9585000000661239E-2</v>
      </c>
      <c r="J51">
        <f t="shared" si="7"/>
        <v>4.9585000000661239E-2</v>
      </c>
      <c r="O51">
        <f t="shared" ca="1" si="2"/>
        <v>-4.8321939312131017E-2</v>
      </c>
      <c r="P51">
        <f t="shared" ca="1" si="3"/>
        <v>0.12058712035507263</v>
      </c>
      <c r="Q51" s="2">
        <f t="shared" si="4"/>
        <v>27649.997100000001</v>
      </c>
      <c r="S51">
        <f>G51</f>
        <v>4.9585000000661239E-2</v>
      </c>
    </row>
    <row r="52" spans="1:34">
      <c r="A52" s="46" t="s">
        <v>72</v>
      </c>
      <c r="B52" s="47" t="s">
        <v>49</v>
      </c>
      <c r="C52" s="46">
        <v>42727.330699999999</v>
      </c>
      <c r="D52" s="46" t="s">
        <v>73</v>
      </c>
      <c r="E52">
        <f t="shared" si="0"/>
        <v>-915.47534664543832</v>
      </c>
      <c r="F52">
        <f t="shared" si="1"/>
        <v>-915.5</v>
      </c>
      <c r="G52">
        <f t="shared" si="6"/>
        <v>5.0015000000712462E-2</v>
      </c>
      <c r="J52">
        <f t="shared" si="7"/>
        <v>5.0015000000712462E-2</v>
      </c>
      <c r="O52">
        <f t="shared" ca="1" si="2"/>
        <v>-4.7927865322628847E-2</v>
      </c>
      <c r="P52">
        <f t="shared" ca="1" si="3"/>
        <v>0.12018284830561828</v>
      </c>
      <c r="Q52" s="2">
        <f t="shared" si="4"/>
        <v>27708.830699999999</v>
      </c>
      <c r="S52">
        <f>G52</f>
        <v>5.0015000000712462E-2</v>
      </c>
    </row>
    <row r="53" spans="1:34">
      <c r="A53" s="46" t="s">
        <v>72</v>
      </c>
      <c r="B53" s="47" t="s">
        <v>55</v>
      </c>
      <c r="C53" s="46">
        <v>42728.311300000001</v>
      </c>
      <c r="D53" s="46" t="s">
        <v>73</v>
      </c>
      <c r="E53">
        <f t="shared" ref="E53:E84" si="8">+(C53-C$7)/C$8</f>
        <v>-914.99199006274739</v>
      </c>
      <c r="F53">
        <f t="shared" ref="F53:F84" si="9">ROUND(2*E53,0)/2</f>
        <v>-915</v>
      </c>
      <c r="G53">
        <f t="shared" si="6"/>
        <v>1.6250000000582077E-2</v>
      </c>
      <c r="J53">
        <f t="shared" si="7"/>
        <v>1.6250000000582077E-2</v>
      </c>
      <c r="O53">
        <f t="shared" ref="O53:O84" ca="1" si="10">+C$11+C$12*$F53</f>
        <v>-4.7921070943499504E-2</v>
      </c>
      <c r="P53">
        <f t="shared" ref="P53:P84" ca="1" si="11">+D$11+D$12*$F53</f>
        <v>0.12017587809786906</v>
      </c>
      <c r="Q53" s="2">
        <f t="shared" ref="Q53:Q84" si="12">+C53-15018.5</f>
        <v>27709.811300000001</v>
      </c>
      <c r="R53">
        <f>G53</f>
        <v>1.6250000000582077E-2</v>
      </c>
    </row>
    <row r="54" spans="1:34">
      <c r="A54" s="71" t="s">
        <v>220</v>
      </c>
      <c r="B54" s="73" t="s">
        <v>55</v>
      </c>
      <c r="C54" s="72">
        <v>44519.663699999997</v>
      </c>
      <c r="D54" s="30"/>
      <c r="E54">
        <f t="shared" si="8"/>
        <v>-31.999970424847756</v>
      </c>
      <c r="F54">
        <f t="shared" si="9"/>
        <v>-32</v>
      </c>
      <c r="G54">
        <f t="shared" si="6"/>
        <v>5.999999848427251E-5</v>
      </c>
      <c r="J54">
        <f t="shared" si="7"/>
        <v>5.999999848427251E-5</v>
      </c>
      <c r="O54">
        <f t="shared" ca="1" si="10"/>
        <v>-3.5922197401071457E-2</v>
      </c>
      <c r="P54">
        <f t="shared" ca="1" si="11"/>
        <v>0.10786649121275882</v>
      </c>
      <c r="Q54" s="2">
        <f t="shared" si="12"/>
        <v>29501.163699999997</v>
      </c>
      <c r="R54">
        <f>G54</f>
        <v>5.999999848427251E-5</v>
      </c>
    </row>
    <row r="55" spans="1:34">
      <c r="A55" t="s">
        <v>12</v>
      </c>
      <c r="C55" s="30">
        <v>44584.582999999999</v>
      </c>
      <c r="D55" s="30" t="s">
        <v>14</v>
      </c>
      <c r="E55">
        <f t="shared" si="8"/>
        <v>0</v>
      </c>
      <c r="F55">
        <f t="shared" si="9"/>
        <v>0</v>
      </c>
      <c r="G55">
        <f t="shared" si="6"/>
        <v>0</v>
      </c>
      <c r="I55">
        <f>G55</f>
        <v>0</v>
      </c>
      <c r="O55">
        <f t="shared" ca="1" si="10"/>
        <v>-3.5487357136793206E-2</v>
      </c>
      <c r="P55">
        <f t="shared" ca="1" si="11"/>
        <v>0.10742039791680918</v>
      </c>
      <c r="Q55" s="2">
        <f t="shared" si="12"/>
        <v>29566.082999999999</v>
      </c>
    </row>
    <row r="56" spans="1:34">
      <c r="A56" s="71" t="s">
        <v>220</v>
      </c>
      <c r="B56" s="73" t="s">
        <v>55</v>
      </c>
      <c r="C56" s="72">
        <v>44584.586000000003</v>
      </c>
      <c r="D56" s="30"/>
      <c r="E56">
        <f t="shared" si="8"/>
        <v>1.4787576485038223E-3</v>
      </c>
      <c r="F56">
        <f t="shared" si="9"/>
        <v>0</v>
      </c>
      <c r="G56">
        <f t="shared" si="6"/>
        <v>3.0000000042491592E-3</v>
      </c>
      <c r="I56">
        <f>G56</f>
        <v>3.0000000042491592E-3</v>
      </c>
      <c r="O56">
        <f t="shared" ca="1" si="10"/>
        <v>-3.5487357136793206E-2</v>
      </c>
      <c r="P56">
        <f t="shared" ca="1" si="11"/>
        <v>0.10742039791680918</v>
      </c>
      <c r="Q56" s="2">
        <f t="shared" si="12"/>
        <v>29566.086000000003</v>
      </c>
      <c r="R56">
        <f>G56</f>
        <v>3.0000000042491592E-3</v>
      </c>
    </row>
    <row r="57" spans="1:34">
      <c r="A57" t="s">
        <v>22</v>
      </c>
      <c r="B57" s="10" t="s">
        <v>49</v>
      </c>
      <c r="C57" s="30">
        <v>44634.351999999999</v>
      </c>
      <c r="D57" s="30"/>
      <c r="E57">
        <f t="shared" si="8"/>
        <v>24.532096434715431</v>
      </c>
      <c r="F57">
        <f t="shared" si="9"/>
        <v>24.5</v>
      </c>
      <c r="O57">
        <f t="shared" ca="1" si="10"/>
        <v>-3.5154432559455169E-2</v>
      </c>
      <c r="P57">
        <f t="shared" ca="1" si="11"/>
        <v>0.10707885773709774</v>
      </c>
      <c r="Q57" s="2">
        <f t="shared" si="12"/>
        <v>29615.851999999999</v>
      </c>
      <c r="U57">
        <f>G57</f>
        <v>0</v>
      </c>
      <c r="AD57">
        <v>0</v>
      </c>
      <c r="AF57" t="s">
        <v>21</v>
      </c>
      <c r="AH57" t="s">
        <v>23</v>
      </c>
    </row>
    <row r="58" spans="1:34">
      <c r="A58" t="s">
        <v>25</v>
      </c>
      <c r="B58" s="10" t="s">
        <v>49</v>
      </c>
      <c r="C58" s="30">
        <v>44636.383000000002</v>
      </c>
      <c r="D58" s="30"/>
      <c r="E58">
        <f t="shared" si="8"/>
        <v>25.533215361335866</v>
      </c>
      <c r="F58">
        <f t="shared" si="9"/>
        <v>25.5</v>
      </c>
      <c r="O58">
        <f t="shared" ca="1" si="10"/>
        <v>-3.5140843801196475E-2</v>
      </c>
      <c r="P58">
        <f t="shared" ca="1" si="11"/>
        <v>0.10706491732159933</v>
      </c>
      <c r="Q58" s="2">
        <f t="shared" si="12"/>
        <v>29617.883000000002</v>
      </c>
      <c r="U58">
        <f>G58</f>
        <v>0</v>
      </c>
      <c r="AB58" t="s">
        <v>24</v>
      </c>
      <c r="AD58">
        <v>10</v>
      </c>
      <c r="AF58" t="s">
        <v>21</v>
      </c>
      <c r="AH58" t="s">
        <v>23</v>
      </c>
    </row>
    <row r="59" spans="1:34">
      <c r="A59" t="s">
        <v>25</v>
      </c>
      <c r="B59" s="5"/>
      <c r="C59" s="30">
        <v>44637.328999999998</v>
      </c>
      <c r="D59" s="30"/>
      <c r="E59">
        <f t="shared" si="8"/>
        <v>25.999516939168441</v>
      </c>
      <c r="F59">
        <f t="shared" si="9"/>
        <v>26</v>
      </c>
      <c r="G59">
        <f>+C59-(C$7+F59*C$8)</f>
        <v>-9.8000000434694812E-4</v>
      </c>
      <c r="I59">
        <f>G59</f>
        <v>-9.8000000434694812E-4</v>
      </c>
      <c r="O59">
        <f t="shared" ca="1" si="10"/>
        <v>-3.5134049422067125E-2</v>
      </c>
      <c r="P59">
        <f t="shared" ca="1" si="11"/>
        <v>0.10705794711385011</v>
      </c>
      <c r="Q59" s="2">
        <f t="shared" si="12"/>
        <v>29618.828999999998</v>
      </c>
      <c r="R59">
        <f>G59</f>
        <v>-9.8000000434694812E-4</v>
      </c>
      <c r="AB59" t="s">
        <v>24</v>
      </c>
      <c r="AD59">
        <v>9</v>
      </c>
      <c r="AF59" t="s">
        <v>21</v>
      </c>
      <c r="AH59" t="s">
        <v>23</v>
      </c>
    </row>
    <row r="60" spans="1:34">
      <c r="A60" t="s">
        <v>26</v>
      </c>
      <c r="B60" s="5" t="s">
        <v>49</v>
      </c>
      <c r="C60" s="30">
        <v>44898.091500000002</v>
      </c>
      <c r="D60" s="30"/>
      <c r="E60">
        <f t="shared" si="8"/>
        <v>154.53436386310824</v>
      </c>
      <c r="F60">
        <f t="shared" si="9"/>
        <v>154.5</v>
      </c>
      <c r="O60">
        <f t="shared" ca="1" si="10"/>
        <v>-3.3387893985824764E-2</v>
      </c>
      <c r="P60">
        <f t="shared" ca="1" si="11"/>
        <v>0.10526660372230236</v>
      </c>
      <c r="Q60" s="2">
        <f t="shared" si="12"/>
        <v>29879.591500000002</v>
      </c>
      <c r="U60">
        <f>+C60-(C$7+F60*C$8)</f>
        <v>6.9715000005089678E-2</v>
      </c>
      <c r="AB60" t="s">
        <v>24</v>
      </c>
      <c r="AH60" t="s">
        <v>27</v>
      </c>
    </row>
    <row r="61" spans="1:34">
      <c r="A61" t="s">
        <v>26</v>
      </c>
      <c r="B61" s="5" t="s">
        <v>49</v>
      </c>
      <c r="C61" s="30">
        <v>44902.147299999997</v>
      </c>
      <c r="D61" s="30"/>
      <c r="E61">
        <f t="shared" si="8"/>
        <v>156.53354561720792</v>
      </c>
      <c r="F61">
        <f t="shared" si="9"/>
        <v>156.5</v>
      </c>
      <c r="O61">
        <f t="shared" ca="1" si="10"/>
        <v>-3.3360716469307376E-2</v>
      </c>
      <c r="P61">
        <f t="shared" ca="1" si="11"/>
        <v>0.10523872289130551</v>
      </c>
      <c r="Q61" s="2">
        <f t="shared" si="12"/>
        <v>29883.647299999997</v>
      </c>
      <c r="U61">
        <f>+C61-(C$7+F61*C$8)</f>
        <v>6.8054999996093102E-2</v>
      </c>
      <c r="AB61" t="s">
        <v>24</v>
      </c>
      <c r="AH61" t="s">
        <v>27</v>
      </c>
    </row>
    <row r="62" spans="1:34">
      <c r="A62" t="s">
        <v>26</v>
      </c>
      <c r="B62" s="5"/>
      <c r="C62" s="30">
        <v>44915.262499999997</v>
      </c>
      <c r="D62" s="30"/>
      <c r="E62">
        <f t="shared" si="8"/>
        <v>162.99827971193722</v>
      </c>
      <c r="F62">
        <f t="shared" si="9"/>
        <v>163</v>
      </c>
      <c r="G62">
        <f>+C62-(C$7+F62*C$8)</f>
        <v>-3.4900000027846545E-3</v>
      </c>
      <c r="O62">
        <f t="shared" ca="1" si="10"/>
        <v>-3.3272389540625856E-2</v>
      </c>
      <c r="P62">
        <f t="shared" ca="1" si="11"/>
        <v>0.10514811019056573</v>
      </c>
      <c r="Q62" s="2">
        <f t="shared" si="12"/>
        <v>29896.762499999997</v>
      </c>
      <c r="R62">
        <f>G62</f>
        <v>-3.4900000027846545E-3</v>
      </c>
      <c r="AB62" t="s">
        <v>24</v>
      </c>
      <c r="AH62" t="s">
        <v>27</v>
      </c>
    </row>
    <row r="63" spans="1:34">
      <c r="A63" t="s">
        <v>28</v>
      </c>
      <c r="B63" s="5"/>
      <c r="C63" s="30">
        <v>44925.392</v>
      </c>
      <c r="D63" s="30"/>
      <c r="E63">
        <f t="shared" si="8"/>
        <v>167.99130490503967</v>
      </c>
      <c r="F63">
        <f t="shared" si="9"/>
        <v>168</v>
      </c>
      <c r="G63">
        <f>+C63-(C$7+F63*C$8)</f>
        <v>-1.7639999998209532E-2</v>
      </c>
      <c r="I63">
        <f>G63</f>
        <v>-1.7639999998209532E-2</v>
      </c>
      <c r="O63">
        <f t="shared" ca="1" si="10"/>
        <v>-3.320444574933238E-2</v>
      </c>
      <c r="P63">
        <f t="shared" ca="1" si="11"/>
        <v>0.1050784081130736</v>
      </c>
      <c r="Q63" s="2">
        <f t="shared" si="12"/>
        <v>29906.892</v>
      </c>
      <c r="R63">
        <f>G63</f>
        <v>-1.7639999998209532E-2</v>
      </c>
      <c r="AB63" t="s">
        <v>24</v>
      </c>
      <c r="AD63">
        <v>11</v>
      </c>
      <c r="AF63" t="s">
        <v>21</v>
      </c>
      <c r="AH63" t="s">
        <v>23</v>
      </c>
    </row>
    <row r="64" spans="1:34">
      <c r="A64" t="s">
        <v>28</v>
      </c>
      <c r="B64" s="5"/>
      <c r="C64" s="30">
        <v>44929.463000000003</v>
      </c>
      <c r="D64" s="30"/>
      <c r="E64">
        <f t="shared" si="8"/>
        <v>169.99797903121888</v>
      </c>
      <c r="F64">
        <f t="shared" si="9"/>
        <v>170</v>
      </c>
      <c r="G64">
        <f>+C64-(C$7+F64*C$8)</f>
        <v>-4.0999999982886948E-3</v>
      </c>
      <c r="I64">
        <f>G64</f>
        <v>-4.0999999982886948E-3</v>
      </c>
      <c r="O64">
        <f t="shared" ca="1" si="10"/>
        <v>-3.3177268232814985E-2</v>
      </c>
      <c r="P64">
        <f t="shared" ca="1" si="11"/>
        <v>0.10505052728207676</v>
      </c>
      <c r="Q64" s="2">
        <f t="shared" si="12"/>
        <v>29910.963000000003</v>
      </c>
      <c r="R64">
        <f>G64</f>
        <v>-4.0999999982886948E-3</v>
      </c>
      <c r="AB64" t="s">
        <v>29</v>
      </c>
      <c r="AD64">
        <v>13</v>
      </c>
      <c r="AF64" t="s">
        <v>21</v>
      </c>
      <c r="AH64" t="s">
        <v>23</v>
      </c>
    </row>
    <row r="65" spans="1:34">
      <c r="A65" t="s">
        <v>31</v>
      </c>
      <c r="B65" s="5"/>
      <c r="C65" s="30">
        <v>45252.288</v>
      </c>
      <c r="D65" s="30"/>
      <c r="E65">
        <f t="shared" si="8"/>
        <v>329.12462476524809</v>
      </c>
      <c r="F65">
        <f t="shared" si="9"/>
        <v>329</v>
      </c>
      <c r="O65">
        <f t="shared" ca="1" si="10"/>
        <v>-3.1016655669682418E-2</v>
      </c>
      <c r="P65">
        <f t="shared" ca="1" si="11"/>
        <v>0.102834001217827</v>
      </c>
      <c r="Q65" s="2">
        <f t="shared" si="12"/>
        <v>30233.788</v>
      </c>
      <c r="U65">
        <f>+C65-(C$7+F65*C$8)</f>
        <v>0.25283000000490574</v>
      </c>
      <c r="AD65">
        <v>8</v>
      </c>
      <c r="AF65" t="s">
        <v>30</v>
      </c>
      <c r="AH65" t="s">
        <v>23</v>
      </c>
    </row>
    <row r="66" spans="1:34">
      <c r="A66" t="s">
        <v>31</v>
      </c>
      <c r="B66" s="5" t="s">
        <v>49</v>
      </c>
      <c r="C66" s="30">
        <v>45263.296999999999</v>
      </c>
      <c r="D66" s="30"/>
      <c r="E66">
        <f t="shared" si="8"/>
        <v>334.55117240835398</v>
      </c>
      <c r="F66">
        <f t="shared" si="9"/>
        <v>334.5</v>
      </c>
      <c r="O66">
        <f t="shared" ca="1" si="10"/>
        <v>-3.0941917499259591E-2</v>
      </c>
      <c r="P66">
        <f t="shared" ca="1" si="11"/>
        <v>0.10275732893258566</v>
      </c>
      <c r="Q66" s="2">
        <f t="shared" si="12"/>
        <v>30244.796999999999</v>
      </c>
      <c r="U66">
        <f>+C66-(C$7+F66*C$8)</f>
        <v>0.10381500000221422</v>
      </c>
      <c r="AD66">
        <v>9</v>
      </c>
      <c r="AF66" t="s">
        <v>32</v>
      </c>
      <c r="AH66" t="s">
        <v>23</v>
      </c>
    </row>
    <row r="67" spans="1:34">
      <c r="A67" t="s">
        <v>31</v>
      </c>
      <c r="B67" s="5" t="s">
        <v>49</v>
      </c>
      <c r="C67" s="30">
        <v>45263.303</v>
      </c>
      <c r="D67" s="30"/>
      <c r="E67">
        <f t="shared" si="8"/>
        <v>334.55412992364739</v>
      </c>
      <c r="F67">
        <f t="shared" si="9"/>
        <v>334.5</v>
      </c>
      <c r="O67">
        <f t="shared" ca="1" si="10"/>
        <v>-3.0941917499259591E-2</v>
      </c>
      <c r="P67">
        <f t="shared" ca="1" si="11"/>
        <v>0.10275732893258566</v>
      </c>
      <c r="Q67" s="2">
        <f t="shared" si="12"/>
        <v>30244.803</v>
      </c>
      <c r="U67">
        <f>+C67-(C$7+F67*C$8)</f>
        <v>0.10981500000343658</v>
      </c>
      <c r="AD67">
        <v>6</v>
      </c>
      <c r="AF67" t="s">
        <v>33</v>
      </c>
      <c r="AH67" t="s">
        <v>23</v>
      </c>
    </row>
    <row r="68" spans="1:34">
      <c r="A68" t="s">
        <v>31</v>
      </c>
      <c r="B68" s="5" t="s">
        <v>49</v>
      </c>
      <c r="C68" s="30">
        <v>45271.381999999998</v>
      </c>
      <c r="D68" s="30"/>
      <c r="E68">
        <f t="shared" si="8"/>
        <v>338.53642426542672</v>
      </c>
      <c r="F68">
        <f t="shared" si="9"/>
        <v>338.5</v>
      </c>
      <c r="O68">
        <f t="shared" ca="1" si="10"/>
        <v>-3.0887562466224813E-2</v>
      </c>
      <c r="P68">
        <f t="shared" ca="1" si="11"/>
        <v>0.10270156727059196</v>
      </c>
      <c r="Q68" s="2">
        <f t="shared" si="12"/>
        <v>30252.881999999998</v>
      </c>
      <c r="U68">
        <f>+C68-(C$7+F68*C$8)</f>
        <v>7.3895000001357403E-2</v>
      </c>
      <c r="AB68" t="s">
        <v>24</v>
      </c>
      <c r="AD68">
        <v>7</v>
      </c>
      <c r="AF68" t="s">
        <v>21</v>
      </c>
      <c r="AH68" t="s">
        <v>23</v>
      </c>
    </row>
    <row r="69" spans="1:34">
      <c r="A69" t="s">
        <v>34</v>
      </c>
      <c r="B69" s="5" t="s">
        <v>49</v>
      </c>
      <c r="C69" s="30">
        <v>45626.409699999997</v>
      </c>
      <c r="D69" s="30"/>
      <c r="E69">
        <f t="shared" si="8"/>
        <v>513.53639961946533</v>
      </c>
      <c r="F69">
        <f t="shared" si="9"/>
        <v>513.5</v>
      </c>
      <c r="G69">
        <f t="shared" ref="G69:G91" si="13">+C69-(C$7+F69*C$8)</f>
        <v>7.384499999898253E-2</v>
      </c>
      <c r="J69">
        <f>G69</f>
        <v>7.384499999898253E-2</v>
      </c>
      <c r="O69">
        <f t="shared" ca="1" si="10"/>
        <v>-2.8509529770953116E-2</v>
      </c>
      <c r="P69">
        <f t="shared" ca="1" si="11"/>
        <v>0.10026199455836739</v>
      </c>
      <c r="Q69" s="2">
        <f t="shared" si="12"/>
        <v>30607.909699999997</v>
      </c>
      <c r="S69">
        <f>G69</f>
        <v>7.384499999898253E-2</v>
      </c>
      <c r="AB69" t="s">
        <v>24</v>
      </c>
      <c r="AH69" t="s">
        <v>27</v>
      </c>
    </row>
    <row r="70" spans="1:34">
      <c r="A70" t="s">
        <v>35</v>
      </c>
      <c r="B70" s="5"/>
      <c r="C70" s="30">
        <v>45984.398800000003</v>
      </c>
      <c r="D70" s="30"/>
      <c r="E70">
        <f t="shared" si="8"/>
        <v>689.99610593819978</v>
      </c>
      <c r="F70">
        <f t="shared" si="9"/>
        <v>690</v>
      </c>
      <c r="G70">
        <f t="shared" si="13"/>
        <v>-7.8999999968800694E-3</v>
      </c>
      <c r="J70">
        <f>G70</f>
        <v>-7.8999999968800694E-3</v>
      </c>
      <c r="O70">
        <f t="shared" ca="1" si="10"/>
        <v>-2.6111113938293379E-2</v>
      </c>
      <c r="P70">
        <f t="shared" ca="1" si="11"/>
        <v>9.7801511222895182E-2</v>
      </c>
      <c r="Q70" s="2">
        <f t="shared" si="12"/>
        <v>30965.898800000003</v>
      </c>
      <c r="R70">
        <f t="shared" ref="R70:R76" si="14">G70</f>
        <v>-7.8999999968800694E-3</v>
      </c>
      <c r="AB70" t="s">
        <v>24</v>
      </c>
      <c r="AH70" t="s">
        <v>27</v>
      </c>
    </row>
    <row r="71" spans="1:34">
      <c r="A71" t="s">
        <v>36</v>
      </c>
      <c r="B71" s="5"/>
      <c r="C71" s="30">
        <v>46118.305</v>
      </c>
      <c r="D71" s="30"/>
      <c r="E71">
        <f t="shared" si="8"/>
        <v>756.00104498873759</v>
      </c>
      <c r="F71">
        <f t="shared" si="9"/>
        <v>756</v>
      </c>
      <c r="G71">
        <f t="shared" si="13"/>
        <v>2.1200000046519563E-3</v>
      </c>
      <c r="I71">
        <f>G71</f>
        <v>2.1200000046519563E-3</v>
      </c>
      <c r="O71">
        <f t="shared" ca="1" si="10"/>
        <v>-2.5214255893219479E-2</v>
      </c>
      <c r="P71">
        <f t="shared" ca="1" si="11"/>
        <v>9.6881443799999065E-2</v>
      </c>
      <c r="Q71" s="2">
        <f t="shared" si="12"/>
        <v>31099.805</v>
      </c>
      <c r="R71">
        <f t="shared" si="14"/>
        <v>2.1200000046519563E-3</v>
      </c>
      <c r="AB71" t="s">
        <v>24</v>
      </c>
      <c r="AD71">
        <v>7</v>
      </c>
      <c r="AF71" t="s">
        <v>21</v>
      </c>
      <c r="AH71" t="s">
        <v>23</v>
      </c>
    </row>
    <row r="72" spans="1:34">
      <c r="A72" t="s">
        <v>37</v>
      </c>
      <c r="B72" s="5"/>
      <c r="C72" s="30">
        <v>46763.425999999999</v>
      </c>
      <c r="D72" s="30"/>
      <c r="E72">
        <f t="shared" si="8"/>
        <v>1073.993582191815</v>
      </c>
      <c r="F72">
        <f t="shared" si="9"/>
        <v>1074</v>
      </c>
      <c r="G72">
        <f t="shared" si="13"/>
        <v>-1.3019999998505227E-2</v>
      </c>
      <c r="I72">
        <f>G72</f>
        <v>-1.3019999998505227E-2</v>
      </c>
      <c r="O72">
        <f t="shared" ca="1" si="10"/>
        <v>-2.089303076695434E-2</v>
      </c>
      <c r="P72">
        <f t="shared" ca="1" si="11"/>
        <v>9.2448391671499569E-2</v>
      </c>
      <c r="Q72" s="2">
        <f t="shared" si="12"/>
        <v>31744.925999999999</v>
      </c>
      <c r="R72">
        <f t="shared" si="14"/>
        <v>-1.3019999998505227E-2</v>
      </c>
      <c r="AB72" t="s">
        <v>24</v>
      </c>
      <c r="AH72" t="s">
        <v>27</v>
      </c>
    </row>
    <row r="73" spans="1:34">
      <c r="A73" t="s">
        <v>37</v>
      </c>
      <c r="B73" s="5"/>
      <c r="C73" s="30">
        <v>46828.345000000001</v>
      </c>
      <c r="D73" s="30"/>
      <c r="E73">
        <f t="shared" si="8"/>
        <v>1105.9934047408983</v>
      </c>
      <c r="F73">
        <f t="shared" si="9"/>
        <v>1106</v>
      </c>
      <c r="G73">
        <f t="shared" si="13"/>
        <v>-1.337999999668682E-2</v>
      </c>
      <c r="I73">
        <f>G73</f>
        <v>-1.337999999668682E-2</v>
      </c>
      <c r="O73">
        <f t="shared" ca="1" si="10"/>
        <v>-2.0458190502676089E-2</v>
      </c>
      <c r="P73">
        <f t="shared" ca="1" si="11"/>
        <v>9.2002298375549921E-2</v>
      </c>
      <c r="Q73" s="2">
        <f t="shared" si="12"/>
        <v>31809.845000000001</v>
      </c>
      <c r="R73">
        <f t="shared" si="14"/>
        <v>-1.337999999668682E-2</v>
      </c>
      <c r="AB73" t="s">
        <v>24</v>
      </c>
      <c r="AH73" t="s">
        <v>27</v>
      </c>
    </row>
    <row r="74" spans="1:34">
      <c r="A74" t="s">
        <v>37</v>
      </c>
      <c r="B74" s="5"/>
      <c r="C74" s="30">
        <v>46830.372000000003</v>
      </c>
      <c r="D74" s="30"/>
      <c r="E74">
        <f t="shared" si="8"/>
        <v>1106.9925519906565</v>
      </c>
      <c r="F74">
        <f t="shared" si="9"/>
        <v>1107</v>
      </c>
      <c r="G74">
        <f t="shared" si="13"/>
        <v>-1.5109999993001111E-2</v>
      </c>
      <c r="I74">
        <f>G74</f>
        <v>-1.5109999993001111E-2</v>
      </c>
      <c r="O74">
        <f t="shared" ca="1" si="10"/>
        <v>-2.0444601744417392E-2</v>
      </c>
      <c r="P74">
        <f t="shared" ca="1" si="11"/>
        <v>9.1988357960051503E-2</v>
      </c>
      <c r="Q74" s="2">
        <f t="shared" si="12"/>
        <v>31811.872000000003</v>
      </c>
      <c r="R74">
        <f t="shared" si="14"/>
        <v>-1.5109999993001111E-2</v>
      </c>
      <c r="AB74" t="s">
        <v>24</v>
      </c>
      <c r="AH74" t="s">
        <v>27</v>
      </c>
    </row>
    <row r="75" spans="1:34">
      <c r="A75" t="s">
        <v>38</v>
      </c>
      <c r="B75" s="5"/>
      <c r="C75" s="30">
        <v>47118.445800000001</v>
      </c>
      <c r="D75" s="30"/>
      <c r="E75">
        <f t="shared" si="8"/>
        <v>1248.9896634840529</v>
      </c>
      <c r="F75">
        <f t="shared" si="9"/>
        <v>1249</v>
      </c>
      <c r="G75">
        <f t="shared" si="13"/>
        <v>-2.0969999997760169E-2</v>
      </c>
      <c r="J75">
        <f t="shared" ref="J75:J84" si="15">G75</f>
        <v>-2.0969999997760169E-2</v>
      </c>
      <c r="O75">
        <f t="shared" ca="1" si="10"/>
        <v>-1.8514998071682644E-2</v>
      </c>
      <c r="P75">
        <f t="shared" ca="1" si="11"/>
        <v>9.0008818959274997E-2</v>
      </c>
      <c r="Q75" s="2">
        <f t="shared" si="12"/>
        <v>32099.945800000001</v>
      </c>
      <c r="R75">
        <f t="shared" si="14"/>
        <v>-2.0969999997760169E-2</v>
      </c>
      <c r="AB75" t="s">
        <v>24</v>
      </c>
      <c r="AH75" t="s">
        <v>27</v>
      </c>
    </row>
    <row r="76" spans="1:34">
      <c r="A76" t="s">
        <v>40</v>
      </c>
      <c r="B76" s="5" t="s">
        <v>55</v>
      </c>
      <c r="C76" s="30">
        <v>47118.453600000001</v>
      </c>
      <c r="D76" s="30"/>
      <c r="E76">
        <f t="shared" si="8"/>
        <v>1248.9935082539332</v>
      </c>
      <c r="F76">
        <f t="shared" si="9"/>
        <v>1249</v>
      </c>
      <c r="G76">
        <f t="shared" si="13"/>
        <v>-1.3169999998353887E-2</v>
      </c>
      <c r="J76">
        <f t="shared" si="15"/>
        <v>-1.3169999998353887E-2</v>
      </c>
      <c r="O76">
        <f t="shared" ca="1" si="10"/>
        <v>-1.8514998071682644E-2</v>
      </c>
      <c r="P76">
        <f t="shared" ca="1" si="11"/>
        <v>9.0008818959274997E-2</v>
      </c>
      <c r="Q76" s="2">
        <f t="shared" si="12"/>
        <v>32099.953600000001</v>
      </c>
      <c r="R76">
        <f t="shared" si="14"/>
        <v>-1.3169999998353887E-2</v>
      </c>
      <c r="AB76" t="s">
        <v>24</v>
      </c>
      <c r="AC76" t="s">
        <v>39</v>
      </c>
      <c r="AH76" t="s">
        <v>27</v>
      </c>
    </row>
    <row r="77" spans="1:34">
      <c r="A77" t="s">
        <v>41</v>
      </c>
      <c r="B77" s="5"/>
      <c r="C77" s="30">
        <v>47480.674700000003</v>
      </c>
      <c r="D77" s="30"/>
      <c r="E77">
        <f t="shared" si="8"/>
        <v>1427.5392486925341</v>
      </c>
      <c r="F77">
        <f t="shared" si="9"/>
        <v>1427.5</v>
      </c>
      <c r="G77">
        <f t="shared" si="13"/>
        <v>7.9625000005762558E-2</v>
      </c>
      <c r="J77">
        <f t="shared" si="15"/>
        <v>7.9625000005762558E-2</v>
      </c>
      <c r="O77">
        <f t="shared" ca="1" si="10"/>
        <v>-1.6089404722505515E-2</v>
      </c>
      <c r="P77">
        <f t="shared" ca="1" si="11"/>
        <v>8.752045479280593E-2</v>
      </c>
      <c r="Q77" s="2">
        <f t="shared" si="12"/>
        <v>32462.174700000003</v>
      </c>
      <c r="S77">
        <f>G77</f>
        <v>7.9625000005762558E-2</v>
      </c>
      <c r="AB77" t="s">
        <v>24</v>
      </c>
      <c r="AH77" t="s">
        <v>27</v>
      </c>
    </row>
    <row r="78" spans="1:34">
      <c r="A78" s="42" t="s">
        <v>41</v>
      </c>
      <c r="B78" s="43" t="s">
        <v>49</v>
      </c>
      <c r="C78" s="44">
        <v>47480.674740000002</v>
      </c>
      <c r="D78" s="44">
        <v>-2.4000000000000001E-4</v>
      </c>
      <c r="E78">
        <f t="shared" si="8"/>
        <v>1427.5392684093022</v>
      </c>
      <c r="F78">
        <f t="shared" si="9"/>
        <v>1427.5</v>
      </c>
      <c r="G78">
        <f t="shared" si="13"/>
        <v>7.9665000004752073E-2</v>
      </c>
      <c r="J78">
        <f t="shared" si="15"/>
        <v>7.9665000004752073E-2</v>
      </c>
      <c r="O78">
        <f t="shared" ca="1" si="10"/>
        <v>-1.6089404722505515E-2</v>
      </c>
      <c r="P78">
        <f t="shared" ca="1" si="11"/>
        <v>8.752045479280593E-2</v>
      </c>
      <c r="Q78" s="2">
        <f t="shared" si="12"/>
        <v>32462.174740000002</v>
      </c>
      <c r="S78">
        <f>G78</f>
        <v>7.9665000004752073E-2</v>
      </c>
    </row>
    <row r="79" spans="1:34">
      <c r="A79" s="71" t="s">
        <v>293</v>
      </c>
      <c r="B79" s="73" t="s">
        <v>55</v>
      </c>
      <c r="C79" s="72">
        <v>47495.799800000001</v>
      </c>
      <c r="D79" s="30"/>
      <c r="E79">
        <f t="shared" si="8"/>
        <v>1434.9947011184347</v>
      </c>
      <c r="F79">
        <f t="shared" si="9"/>
        <v>1435</v>
      </c>
      <c r="G79">
        <f t="shared" si="13"/>
        <v>-1.0750000001280569E-2</v>
      </c>
      <c r="J79">
        <f t="shared" si="15"/>
        <v>-1.0750000001280569E-2</v>
      </c>
      <c r="O79">
        <f t="shared" ca="1" si="10"/>
        <v>-1.5987489035565301E-2</v>
      </c>
      <c r="P79">
        <f t="shared" ca="1" si="11"/>
        <v>8.7415901676567737E-2</v>
      </c>
      <c r="Q79" s="2">
        <f t="shared" si="12"/>
        <v>32477.299800000001</v>
      </c>
      <c r="R79">
        <f>G79</f>
        <v>-1.0750000001280569E-2</v>
      </c>
    </row>
    <row r="80" spans="1:34">
      <c r="A80" t="s">
        <v>41</v>
      </c>
      <c r="B80" s="5"/>
      <c r="C80" s="30">
        <v>47495.799899999998</v>
      </c>
      <c r="D80" s="30"/>
      <c r="E80">
        <f t="shared" si="8"/>
        <v>1434.994750410355</v>
      </c>
      <c r="F80">
        <f t="shared" si="9"/>
        <v>1435</v>
      </c>
      <c r="G80">
        <f t="shared" si="13"/>
        <v>-1.0650000003806781E-2</v>
      </c>
      <c r="J80">
        <f t="shared" si="15"/>
        <v>-1.0650000003806781E-2</v>
      </c>
      <c r="O80">
        <f t="shared" ca="1" si="10"/>
        <v>-1.5987489035565301E-2</v>
      </c>
      <c r="P80">
        <f t="shared" ca="1" si="11"/>
        <v>8.7415901676567737E-2</v>
      </c>
      <c r="Q80" s="2">
        <f t="shared" si="12"/>
        <v>32477.299899999998</v>
      </c>
      <c r="R80">
        <f>G80</f>
        <v>-1.0650000003806781E-2</v>
      </c>
      <c r="AB80" t="s">
        <v>24</v>
      </c>
      <c r="AH80" t="s">
        <v>27</v>
      </c>
    </row>
    <row r="81" spans="1:34">
      <c r="A81" t="s">
        <v>40</v>
      </c>
      <c r="B81" s="5" t="s">
        <v>49</v>
      </c>
      <c r="C81" s="30">
        <v>47529.365599999997</v>
      </c>
      <c r="D81" s="30"/>
      <c r="E81">
        <f t="shared" si="8"/>
        <v>1451.5399289210486</v>
      </c>
      <c r="F81">
        <f t="shared" si="9"/>
        <v>1451.5</v>
      </c>
      <c r="G81">
        <f t="shared" si="13"/>
        <v>8.1005000000004657E-2</v>
      </c>
      <c r="J81">
        <f t="shared" si="15"/>
        <v>8.1005000000004657E-2</v>
      </c>
      <c r="O81">
        <f t="shared" ca="1" si="10"/>
        <v>-1.5763274524296825E-2</v>
      </c>
      <c r="P81">
        <f t="shared" ca="1" si="11"/>
        <v>8.7185884820843718E-2</v>
      </c>
      <c r="Q81" s="2">
        <f t="shared" si="12"/>
        <v>32510.865599999997</v>
      </c>
      <c r="S81">
        <f>G81</f>
        <v>8.1005000000004657E-2</v>
      </c>
      <c r="AB81" t="s">
        <v>24</v>
      </c>
      <c r="AC81" t="s">
        <v>39</v>
      </c>
      <c r="AH81" t="s">
        <v>27</v>
      </c>
    </row>
    <row r="82" spans="1:34">
      <c r="A82" t="s">
        <v>40</v>
      </c>
      <c r="B82" s="5" t="s">
        <v>49</v>
      </c>
      <c r="C82" s="30">
        <v>47529.366600000001</v>
      </c>
      <c r="D82" s="30"/>
      <c r="E82">
        <f t="shared" si="8"/>
        <v>1451.5404218402659</v>
      </c>
      <c r="F82">
        <f t="shared" si="9"/>
        <v>1451.5</v>
      </c>
      <c r="G82">
        <f t="shared" si="13"/>
        <v>8.2005000003846362E-2</v>
      </c>
      <c r="J82">
        <f t="shared" si="15"/>
        <v>8.2005000003846362E-2</v>
      </c>
      <c r="O82">
        <f t="shared" ca="1" si="10"/>
        <v>-1.5763274524296825E-2</v>
      </c>
      <c r="P82">
        <f t="shared" ca="1" si="11"/>
        <v>8.7185884820843718E-2</v>
      </c>
      <c r="Q82" s="2">
        <f t="shared" si="12"/>
        <v>32510.866600000001</v>
      </c>
      <c r="S82">
        <f>G82</f>
        <v>8.2005000003846362E-2</v>
      </c>
      <c r="AB82" t="s">
        <v>24</v>
      </c>
      <c r="AC82" t="s">
        <v>23</v>
      </c>
      <c r="AH82" t="s">
        <v>27</v>
      </c>
    </row>
    <row r="83" spans="1:34">
      <c r="A83" t="s">
        <v>40</v>
      </c>
      <c r="B83" s="5"/>
      <c r="C83" s="30">
        <v>47530.286</v>
      </c>
      <c r="D83" s="30"/>
      <c r="E83">
        <f t="shared" si="8"/>
        <v>1451.9936117669681</v>
      </c>
      <c r="F83">
        <f t="shared" si="9"/>
        <v>1452</v>
      </c>
      <c r="G83">
        <f t="shared" si="13"/>
        <v>-1.2960000000020955E-2</v>
      </c>
      <c r="J83">
        <f t="shared" si="15"/>
        <v>-1.2960000000020955E-2</v>
      </c>
      <c r="O83">
        <f t="shared" ca="1" si="10"/>
        <v>-1.5756480145167479E-2</v>
      </c>
      <c r="P83">
        <f t="shared" ca="1" si="11"/>
        <v>8.7178914613094502E-2</v>
      </c>
      <c r="Q83" s="2">
        <f t="shared" si="12"/>
        <v>32511.786</v>
      </c>
      <c r="R83">
        <f>G83</f>
        <v>-1.2960000000020955E-2</v>
      </c>
      <c r="AB83" t="s">
        <v>24</v>
      </c>
      <c r="AC83" t="s">
        <v>23</v>
      </c>
      <c r="AH83" t="s">
        <v>27</v>
      </c>
    </row>
    <row r="84" spans="1:34">
      <c r="A84" t="s">
        <v>40</v>
      </c>
      <c r="B84" s="5"/>
      <c r="C84" s="30">
        <v>47530.286899999999</v>
      </c>
      <c r="D84" s="30"/>
      <c r="E84">
        <f t="shared" si="8"/>
        <v>1451.9940553942617</v>
      </c>
      <c r="F84">
        <f t="shared" si="9"/>
        <v>1452</v>
      </c>
      <c r="G84">
        <f t="shared" si="13"/>
        <v>-1.2060000000928994E-2</v>
      </c>
      <c r="J84">
        <f t="shared" si="15"/>
        <v>-1.2060000000928994E-2</v>
      </c>
      <c r="O84">
        <f t="shared" ca="1" si="10"/>
        <v>-1.5756480145167479E-2</v>
      </c>
      <c r="P84">
        <f t="shared" ca="1" si="11"/>
        <v>8.7178914613094502E-2</v>
      </c>
      <c r="Q84" s="2">
        <f t="shared" si="12"/>
        <v>32511.786899999999</v>
      </c>
      <c r="R84">
        <f>G84</f>
        <v>-1.2060000000928994E-2</v>
      </c>
      <c r="AB84" t="s">
        <v>24</v>
      </c>
      <c r="AC84" t="s">
        <v>39</v>
      </c>
      <c r="AH84" t="s">
        <v>27</v>
      </c>
    </row>
    <row r="85" spans="1:34">
      <c r="A85" t="s">
        <v>42</v>
      </c>
      <c r="B85" s="5"/>
      <c r="C85" s="30">
        <v>47530.31</v>
      </c>
      <c r="D85" s="30"/>
      <c r="E85">
        <f t="shared" ref="E85:E116" si="16">+(C85-C$7)/C$8</f>
        <v>1452.0054418281384</v>
      </c>
      <c r="F85">
        <f t="shared" ref="F85:F116" si="17">ROUND(2*E85,0)/2</f>
        <v>1452</v>
      </c>
      <c r="G85">
        <f t="shared" si="13"/>
        <v>1.1039999997592531E-2</v>
      </c>
      <c r="I85">
        <f>G85</f>
        <v>1.1039999997592531E-2</v>
      </c>
      <c r="O85">
        <f t="shared" ref="O85:O116" ca="1" si="18">+C$11+C$12*$F85</f>
        <v>-1.5756480145167479E-2</v>
      </c>
      <c r="P85">
        <f t="shared" ref="P85:P116" ca="1" si="19">+D$11+D$12*$F85</f>
        <v>8.7178914613094502E-2</v>
      </c>
      <c r="Q85" s="2">
        <f t="shared" ref="Q85:Q116" si="20">+C85-15018.5</f>
        <v>32511.809999999998</v>
      </c>
      <c r="R85">
        <f>G85</f>
        <v>1.1039999997592531E-2</v>
      </c>
      <c r="AB85" t="s">
        <v>24</v>
      </c>
      <c r="AD85">
        <v>5</v>
      </c>
      <c r="AF85" t="s">
        <v>21</v>
      </c>
      <c r="AH85" t="s">
        <v>23</v>
      </c>
    </row>
    <row r="86" spans="1:34">
      <c r="A86" t="s">
        <v>43</v>
      </c>
      <c r="B86" s="5" t="s">
        <v>49</v>
      </c>
      <c r="C86" s="30">
        <v>47843.8194</v>
      </c>
      <c r="D86" s="30"/>
      <c r="E86">
        <f t="shared" si="16"/>
        <v>1606.54024931854</v>
      </c>
      <c r="F86">
        <f t="shared" si="17"/>
        <v>1606.5</v>
      </c>
      <c r="G86">
        <f t="shared" si="13"/>
        <v>8.165500000177417E-2</v>
      </c>
      <c r="J86">
        <f>G86</f>
        <v>8.165500000177417E-2</v>
      </c>
      <c r="O86">
        <f t="shared" ca="1" si="18"/>
        <v>-1.3657016994199037E-2</v>
      </c>
      <c r="P86">
        <f t="shared" ca="1" si="19"/>
        <v>8.5025120418587674E-2</v>
      </c>
      <c r="Q86" s="2">
        <f t="shared" si="20"/>
        <v>32825.3194</v>
      </c>
      <c r="S86">
        <f>G86</f>
        <v>8.165500000177417E-2</v>
      </c>
      <c r="AB86" t="s">
        <v>24</v>
      </c>
      <c r="AH86" t="s">
        <v>27</v>
      </c>
    </row>
    <row r="87" spans="1:34">
      <c r="A87" t="s">
        <v>40</v>
      </c>
      <c r="B87" s="5"/>
      <c r="C87" s="30">
        <v>47897.485800000002</v>
      </c>
      <c r="D87" s="30"/>
      <c r="E87">
        <f t="shared" si="16"/>
        <v>1632.9934491036281</v>
      </c>
      <c r="F87">
        <f t="shared" si="17"/>
        <v>1633</v>
      </c>
      <c r="G87">
        <f t="shared" si="13"/>
        <v>-1.3289999995322432E-2</v>
      </c>
      <c r="J87">
        <f>G87</f>
        <v>-1.3289999995322432E-2</v>
      </c>
      <c r="O87">
        <f t="shared" ca="1" si="18"/>
        <v>-1.3296914900343609E-2</v>
      </c>
      <c r="P87">
        <f t="shared" ca="1" si="19"/>
        <v>8.465569940787937E-2</v>
      </c>
      <c r="Q87" s="2">
        <f t="shared" si="20"/>
        <v>32878.985800000002</v>
      </c>
      <c r="R87">
        <f>G87</f>
        <v>-1.3289999995322432E-2</v>
      </c>
      <c r="AB87" t="s">
        <v>24</v>
      </c>
      <c r="AC87" t="s">
        <v>23</v>
      </c>
      <c r="AH87" t="s">
        <v>27</v>
      </c>
    </row>
    <row r="88" spans="1:34">
      <c r="A88" t="s">
        <v>40</v>
      </c>
      <c r="B88" s="5"/>
      <c r="C88" s="30">
        <v>47897.489200000004</v>
      </c>
      <c r="D88" s="30"/>
      <c r="E88">
        <f t="shared" si="16"/>
        <v>1632.9951250289614</v>
      </c>
      <c r="F88">
        <f t="shared" si="17"/>
        <v>1633</v>
      </c>
      <c r="G88">
        <f t="shared" si="13"/>
        <v>-9.8899999939021654E-3</v>
      </c>
      <c r="J88">
        <f>G88</f>
        <v>-9.8899999939021654E-3</v>
      </c>
      <c r="O88">
        <f t="shared" ca="1" si="18"/>
        <v>-1.3296914900343609E-2</v>
      </c>
      <c r="P88">
        <f t="shared" ca="1" si="19"/>
        <v>8.465569940787937E-2</v>
      </c>
      <c r="Q88" s="2">
        <f t="shared" si="20"/>
        <v>32878.989200000004</v>
      </c>
      <c r="R88">
        <f>G88</f>
        <v>-9.8899999939021654E-3</v>
      </c>
      <c r="AB88" t="s">
        <v>24</v>
      </c>
      <c r="AC88" t="s">
        <v>39</v>
      </c>
      <c r="AH88" t="s">
        <v>27</v>
      </c>
    </row>
    <row r="89" spans="1:34">
      <c r="A89" t="s">
        <v>43</v>
      </c>
      <c r="B89" s="5"/>
      <c r="C89" s="30">
        <v>48195.710899999998</v>
      </c>
      <c r="D89" s="30"/>
      <c r="E89">
        <f t="shared" si="16"/>
        <v>1779.9943314290219</v>
      </c>
      <c r="F89">
        <f t="shared" si="17"/>
        <v>1780</v>
      </c>
      <c r="G89">
        <f t="shared" si="13"/>
        <v>-1.1500000000523869E-2</v>
      </c>
      <c r="J89">
        <f>G89</f>
        <v>-1.1500000000523869E-2</v>
      </c>
      <c r="O89">
        <f t="shared" ca="1" si="18"/>
        <v>-1.1299367436315384E-2</v>
      </c>
      <c r="P89">
        <f t="shared" ca="1" si="19"/>
        <v>8.2606458329610735E-2</v>
      </c>
      <c r="Q89" s="2">
        <f t="shared" si="20"/>
        <v>33177.210899999998</v>
      </c>
      <c r="R89">
        <f>G89</f>
        <v>-1.1500000000523869E-2</v>
      </c>
      <c r="AB89" t="s">
        <v>24</v>
      </c>
      <c r="AH89" t="s">
        <v>27</v>
      </c>
    </row>
    <row r="90" spans="1:34">
      <c r="A90" t="s">
        <v>43</v>
      </c>
      <c r="B90" s="5" t="s">
        <v>49</v>
      </c>
      <c r="C90" s="30">
        <v>48196.816899999998</v>
      </c>
      <c r="D90" s="30"/>
      <c r="E90">
        <f t="shared" si="16"/>
        <v>1780.5395000813314</v>
      </c>
      <c r="F90">
        <f t="shared" si="17"/>
        <v>1780.5</v>
      </c>
      <c r="G90">
        <f t="shared" si="13"/>
        <v>8.0134999996516854E-2</v>
      </c>
      <c r="J90">
        <f>G90</f>
        <v>8.0134999996516854E-2</v>
      </c>
      <c r="O90">
        <f t="shared" ca="1" si="18"/>
        <v>-1.1292573057186037E-2</v>
      </c>
      <c r="P90">
        <f t="shared" ca="1" si="19"/>
        <v>8.259948812186152E-2</v>
      </c>
      <c r="Q90" s="2">
        <f t="shared" si="20"/>
        <v>33178.316899999998</v>
      </c>
      <c r="S90">
        <f>G90</f>
        <v>8.0134999996516854E-2</v>
      </c>
      <c r="AB90" t="s">
        <v>24</v>
      </c>
      <c r="AH90" t="s">
        <v>27</v>
      </c>
    </row>
    <row r="91" spans="1:34">
      <c r="A91" t="s">
        <v>44</v>
      </c>
      <c r="B91" s="5" t="s">
        <v>49</v>
      </c>
      <c r="C91" s="30">
        <v>48233.339</v>
      </c>
      <c r="D91" s="30">
        <v>7.0000000000000001E-3</v>
      </c>
      <c r="E91">
        <f t="shared" si="16"/>
        <v>1798.5419449606411</v>
      </c>
      <c r="F91">
        <f t="shared" si="17"/>
        <v>1798.5</v>
      </c>
      <c r="G91">
        <f t="shared" si="13"/>
        <v>8.5095000002183951E-2</v>
      </c>
      <c r="I91">
        <f>G91</f>
        <v>8.5095000002183951E-2</v>
      </c>
      <c r="O91">
        <f t="shared" ca="1" si="18"/>
        <v>-1.1047975408529521E-2</v>
      </c>
      <c r="P91">
        <f t="shared" ca="1" si="19"/>
        <v>8.2348560642889854E-2</v>
      </c>
      <c r="Q91" s="2">
        <f t="shared" si="20"/>
        <v>33214.839</v>
      </c>
      <c r="S91">
        <f>G91</f>
        <v>8.5095000002183951E-2</v>
      </c>
      <c r="AB91" t="s">
        <v>24</v>
      </c>
      <c r="AD91">
        <v>16</v>
      </c>
      <c r="AF91" t="s">
        <v>21</v>
      </c>
      <c r="AH91" t="s">
        <v>23</v>
      </c>
    </row>
    <row r="92" spans="1:34">
      <c r="A92" t="s">
        <v>46</v>
      </c>
      <c r="B92" s="5" t="s">
        <v>49</v>
      </c>
      <c r="C92" s="30">
        <v>48239.582000000002</v>
      </c>
      <c r="D92" s="30">
        <v>4.0000000000000001E-3</v>
      </c>
      <c r="E92">
        <f t="shared" si="16"/>
        <v>1801.61923962282</v>
      </c>
      <c r="F92">
        <f t="shared" si="17"/>
        <v>1801.5</v>
      </c>
      <c r="O92">
        <f t="shared" ca="1" si="18"/>
        <v>-1.1007209133753432E-2</v>
      </c>
      <c r="P92">
        <f t="shared" ca="1" si="19"/>
        <v>8.2306739396394574E-2</v>
      </c>
      <c r="Q92" s="2">
        <f t="shared" si="20"/>
        <v>33221.082000000002</v>
      </c>
      <c r="U92">
        <f>+C92-(C$7+F92*C$8)</f>
        <v>0.24190500000258908</v>
      </c>
      <c r="AD92">
        <v>16</v>
      </c>
      <c r="AF92" t="s">
        <v>45</v>
      </c>
      <c r="AH92" t="s">
        <v>23</v>
      </c>
    </row>
    <row r="93" spans="1:34">
      <c r="A93" t="s">
        <v>47</v>
      </c>
      <c r="B93" s="5" t="s">
        <v>49</v>
      </c>
      <c r="C93" s="30">
        <v>48588.362099999998</v>
      </c>
      <c r="D93" s="30">
        <v>1E-3</v>
      </c>
      <c r="E93">
        <f t="shared" si="16"/>
        <v>1973.5396528862884</v>
      </c>
      <c r="F93">
        <f t="shared" si="17"/>
        <v>1973.5</v>
      </c>
      <c r="G93">
        <f t="shared" ref="G93:G121" si="21">+C93-(C$7+F93*C$8)</f>
        <v>8.0444999999599531E-2</v>
      </c>
      <c r="J93">
        <f>G93</f>
        <v>8.0444999999599531E-2</v>
      </c>
      <c r="O93">
        <f t="shared" ca="1" si="18"/>
        <v>-8.6699427132578243E-3</v>
      </c>
      <c r="P93">
        <f t="shared" ca="1" si="19"/>
        <v>7.9908987930665296E-2</v>
      </c>
      <c r="Q93" s="2">
        <f t="shared" si="20"/>
        <v>33569.862099999998</v>
      </c>
      <c r="S93">
        <f>G93</f>
        <v>8.0444999999599531E-2</v>
      </c>
      <c r="AB93" t="s">
        <v>24</v>
      </c>
      <c r="AD93">
        <v>24</v>
      </c>
      <c r="AF93" t="s">
        <v>21</v>
      </c>
      <c r="AH93" t="s">
        <v>23</v>
      </c>
    </row>
    <row r="94" spans="1:34">
      <c r="A94" t="s">
        <v>48</v>
      </c>
      <c r="B94" s="5" t="s">
        <v>49</v>
      </c>
      <c r="C94" s="30">
        <v>49239.582000000002</v>
      </c>
      <c r="D94" s="30"/>
      <c r="E94">
        <f t="shared" si="16"/>
        <v>2294.5384550925965</v>
      </c>
      <c r="F94">
        <f t="shared" si="17"/>
        <v>2294.5</v>
      </c>
      <c r="G94">
        <f t="shared" si="21"/>
        <v>7.8015000006416813E-2</v>
      </c>
      <c r="I94">
        <f>G94</f>
        <v>7.8015000006416813E-2</v>
      </c>
      <c r="O94">
        <f t="shared" ca="1" si="18"/>
        <v>-4.3079513122166006E-3</v>
      </c>
      <c r="P94">
        <f t="shared" ca="1" si="19"/>
        <v>7.5434114555670506E-2</v>
      </c>
      <c r="Q94" s="2">
        <f t="shared" si="20"/>
        <v>34221.082000000002</v>
      </c>
      <c r="S94">
        <f>G94</f>
        <v>7.8015000006416813E-2</v>
      </c>
      <c r="AB94" t="s">
        <v>24</v>
      </c>
      <c r="AC94" t="s">
        <v>23</v>
      </c>
      <c r="AH94" t="s">
        <v>27</v>
      </c>
    </row>
    <row r="95" spans="1:34">
      <c r="A95" t="s">
        <v>40</v>
      </c>
      <c r="B95" s="5" t="s">
        <v>49</v>
      </c>
      <c r="C95" s="30">
        <v>50018.608800000002</v>
      </c>
      <c r="D95" s="30"/>
      <c r="E95">
        <f t="shared" si="16"/>
        <v>2678.535734178527</v>
      </c>
      <c r="F95">
        <f t="shared" si="17"/>
        <v>2678.5</v>
      </c>
      <c r="G95">
        <f t="shared" si="21"/>
        <v>7.2495000000344589E-2</v>
      </c>
      <c r="J95">
        <f t="shared" ref="J95:J100" si="22">G95</f>
        <v>7.2495000000344589E-2</v>
      </c>
      <c r="O95">
        <f t="shared" ca="1" si="18"/>
        <v>9.1013185912243444E-4</v>
      </c>
      <c r="P95">
        <f t="shared" ca="1" si="19"/>
        <v>7.0080995004274893E-2</v>
      </c>
      <c r="Q95" s="2">
        <f t="shared" si="20"/>
        <v>35000.108800000002</v>
      </c>
      <c r="S95">
        <f>G95</f>
        <v>7.2495000000344589E-2</v>
      </c>
      <c r="AB95" t="s">
        <v>24</v>
      </c>
      <c r="AC95" t="s">
        <v>23</v>
      </c>
      <c r="AH95" t="s">
        <v>27</v>
      </c>
    </row>
    <row r="96" spans="1:34">
      <c r="A96" t="s">
        <v>40</v>
      </c>
      <c r="B96" s="5" t="s">
        <v>49</v>
      </c>
      <c r="C96" s="30">
        <v>50018.611100000002</v>
      </c>
      <c r="D96" s="30"/>
      <c r="E96">
        <f t="shared" si="16"/>
        <v>2678.5368678927225</v>
      </c>
      <c r="F96">
        <f t="shared" si="17"/>
        <v>2678.5</v>
      </c>
      <c r="G96">
        <f t="shared" si="21"/>
        <v>7.4795000000449363E-2</v>
      </c>
      <c r="J96">
        <f t="shared" si="22"/>
        <v>7.4795000000449363E-2</v>
      </c>
      <c r="O96">
        <f t="shared" ca="1" si="18"/>
        <v>9.1013185912243444E-4</v>
      </c>
      <c r="P96">
        <f t="shared" ca="1" si="19"/>
        <v>7.0080995004274893E-2</v>
      </c>
      <c r="Q96" s="2">
        <f t="shared" si="20"/>
        <v>35000.111100000002</v>
      </c>
      <c r="S96">
        <f>G96</f>
        <v>7.4795000000449363E-2</v>
      </c>
      <c r="AB96" t="s">
        <v>24</v>
      </c>
      <c r="AC96" t="s">
        <v>39</v>
      </c>
      <c r="AH96" t="s">
        <v>27</v>
      </c>
    </row>
    <row r="97" spans="1:34">
      <c r="A97" t="s">
        <v>40</v>
      </c>
      <c r="B97" s="5"/>
      <c r="C97" s="30">
        <v>50080.408600000002</v>
      </c>
      <c r="D97" s="30"/>
      <c r="E97">
        <f t="shared" si="16"/>
        <v>2708.9980431107165</v>
      </c>
      <c r="F97">
        <f t="shared" si="17"/>
        <v>2709</v>
      </c>
      <c r="G97">
        <f t="shared" si="21"/>
        <v>-3.9699999979347922E-3</v>
      </c>
      <c r="J97">
        <f t="shared" si="22"/>
        <v>-3.9699999979347922E-3</v>
      </c>
      <c r="O97">
        <f t="shared" ca="1" si="18"/>
        <v>1.3245889860126481E-3</v>
      </c>
      <c r="P97">
        <f t="shared" ca="1" si="19"/>
        <v>6.9655812331572892E-2</v>
      </c>
      <c r="Q97" s="2">
        <f t="shared" si="20"/>
        <v>35061.908600000002</v>
      </c>
      <c r="R97">
        <f>G97</f>
        <v>-3.9699999979347922E-3</v>
      </c>
      <c r="AB97" t="s">
        <v>24</v>
      </c>
      <c r="AC97" t="s">
        <v>23</v>
      </c>
      <c r="AH97" t="s">
        <v>27</v>
      </c>
    </row>
    <row r="98" spans="1:34">
      <c r="A98" t="s">
        <v>40</v>
      </c>
      <c r="B98" s="5"/>
      <c r="C98" s="30">
        <v>50080.411099999998</v>
      </c>
      <c r="D98" s="30"/>
      <c r="E98">
        <f t="shared" si="16"/>
        <v>2708.999275408753</v>
      </c>
      <c r="F98">
        <f t="shared" si="17"/>
        <v>2709</v>
      </c>
      <c r="G98">
        <f t="shared" si="21"/>
        <v>-1.4700000028824434E-3</v>
      </c>
      <c r="J98">
        <f t="shared" si="22"/>
        <v>-1.4700000028824434E-3</v>
      </c>
      <c r="O98">
        <f t="shared" ca="1" si="18"/>
        <v>1.3245889860126481E-3</v>
      </c>
      <c r="P98">
        <f t="shared" ca="1" si="19"/>
        <v>6.9655812331572892E-2</v>
      </c>
      <c r="Q98" s="2">
        <f t="shared" si="20"/>
        <v>35061.911099999998</v>
      </c>
      <c r="R98">
        <f>G98</f>
        <v>-1.4700000028824434E-3</v>
      </c>
      <c r="AB98" t="s">
        <v>24</v>
      </c>
      <c r="AC98" t="s">
        <v>39</v>
      </c>
    </row>
    <row r="99" spans="1:34">
      <c r="A99" s="40" t="s">
        <v>63</v>
      </c>
      <c r="B99" s="41" t="s">
        <v>55</v>
      </c>
      <c r="C99" s="40">
        <v>51796.695</v>
      </c>
      <c r="D99" s="40">
        <v>3.3000000000000002E-2</v>
      </c>
      <c r="E99">
        <f t="shared" si="16"/>
        <v>3554.9885889201623</v>
      </c>
      <c r="F99">
        <f t="shared" si="17"/>
        <v>3555</v>
      </c>
      <c r="G99">
        <f t="shared" si="21"/>
        <v>-2.3150000000896398E-2</v>
      </c>
      <c r="J99">
        <f t="shared" si="22"/>
        <v>-2.3150000000896398E-2</v>
      </c>
      <c r="O99">
        <f t="shared" ca="1" si="18"/>
        <v>1.2820678472868961E-2</v>
      </c>
      <c r="P99">
        <f t="shared" ca="1" si="19"/>
        <v>5.7862220819904428E-2</v>
      </c>
      <c r="Q99" s="2">
        <f t="shared" si="20"/>
        <v>36778.195</v>
      </c>
      <c r="R99">
        <f>G99</f>
        <v>-2.3150000000896398E-2</v>
      </c>
    </row>
    <row r="100" spans="1:34">
      <c r="A100" s="26" t="s">
        <v>63</v>
      </c>
      <c r="B100" s="27" t="s">
        <v>49</v>
      </c>
      <c r="C100" s="28">
        <v>51797.803999999996</v>
      </c>
      <c r="D100" s="28">
        <v>2.1999999999999999E-2</v>
      </c>
      <c r="E100">
        <f t="shared" si="16"/>
        <v>3555.5352363301167</v>
      </c>
      <c r="F100">
        <f t="shared" si="17"/>
        <v>3555.5</v>
      </c>
      <c r="G100">
        <f t="shared" si="21"/>
        <v>7.1485000000393484E-2</v>
      </c>
      <c r="J100">
        <f t="shared" si="22"/>
        <v>7.1485000000393484E-2</v>
      </c>
      <c r="O100">
        <f t="shared" ca="1" si="18"/>
        <v>1.2827472851998305E-2</v>
      </c>
      <c r="P100">
        <f t="shared" ca="1" si="19"/>
        <v>5.7855250612155212E-2</v>
      </c>
      <c r="Q100" s="2">
        <f t="shared" si="20"/>
        <v>36779.303999999996</v>
      </c>
      <c r="S100">
        <f>G100</f>
        <v>7.1485000000393484E-2</v>
      </c>
    </row>
    <row r="101" spans="1:34">
      <c r="A101" t="s">
        <v>54</v>
      </c>
      <c r="B101" s="5" t="s">
        <v>55</v>
      </c>
      <c r="C101" s="30">
        <v>52555.472999999998</v>
      </c>
      <c r="D101" s="30">
        <v>1E-3</v>
      </c>
      <c r="E101">
        <f t="shared" si="16"/>
        <v>3929.004845395888</v>
      </c>
      <c r="F101">
        <f t="shared" si="17"/>
        <v>3929</v>
      </c>
      <c r="G101">
        <f t="shared" si="21"/>
        <v>9.8300000026938505E-3</v>
      </c>
      <c r="K101">
        <f>G101</f>
        <v>9.8300000026938505E-3</v>
      </c>
      <c r="O101">
        <f t="shared" ca="1" si="18"/>
        <v>1.7902874061621041E-2</v>
      </c>
      <c r="P101">
        <f t="shared" ca="1" si="19"/>
        <v>5.2648505423493065E-2</v>
      </c>
      <c r="Q101" s="2">
        <f t="shared" si="20"/>
        <v>37536.972999999998</v>
      </c>
      <c r="R101">
        <f>G101</f>
        <v>9.8300000026938505E-3</v>
      </c>
    </row>
    <row r="102" spans="1:34">
      <c r="A102" s="40" t="s">
        <v>54</v>
      </c>
      <c r="B102" s="41" t="s">
        <v>55</v>
      </c>
      <c r="C102" s="40">
        <v>52555.472999999998</v>
      </c>
      <c r="D102" s="40">
        <v>1E-3</v>
      </c>
      <c r="E102">
        <f t="shared" si="16"/>
        <v>3929.004845395888</v>
      </c>
      <c r="F102">
        <f t="shared" si="17"/>
        <v>3929</v>
      </c>
      <c r="G102">
        <f t="shared" si="21"/>
        <v>9.8300000026938505E-3</v>
      </c>
      <c r="K102">
        <f>G102</f>
        <v>9.8300000026938505E-3</v>
      </c>
      <c r="O102">
        <f t="shared" ca="1" si="18"/>
        <v>1.7902874061621041E-2</v>
      </c>
      <c r="P102">
        <f t="shared" ca="1" si="19"/>
        <v>5.2648505423493065E-2</v>
      </c>
      <c r="Q102" s="2">
        <f t="shared" si="20"/>
        <v>37536.972999999998</v>
      </c>
      <c r="R102">
        <f>G102</f>
        <v>9.8300000026938505E-3</v>
      </c>
    </row>
    <row r="103" spans="1:34">
      <c r="A103" t="s">
        <v>56</v>
      </c>
      <c r="B103" s="5" t="s">
        <v>55</v>
      </c>
      <c r="C103" s="30">
        <v>52685.313399999999</v>
      </c>
      <c r="D103" s="30">
        <v>3.5000000000000001E-3</v>
      </c>
      <c r="E103">
        <f t="shared" si="16"/>
        <v>3993.0056735001704</v>
      </c>
      <c r="F103">
        <f t="shared" si="17"/>
        <v>3993</v>
      </c>
      <c r="G103">
        <f t="shared" si="21"/>
        <v>1.1509999996633269E-2</v>
      </c>
      <c r="J103">
        <f>G103</f>
        <v>1.1509999996633269E-2</v>
      </c>
      <c r="O103">
        <f t="shared" ca="1" si="18"/>
        <v>1.877255459017755E-2</v>
      </c>
      <c r="P103">
        <f t="shared" ca="1" si="19"/>
        <v>5.1756318831593796E-2</v>
      </c>
      <c r="Q103" s="2">
        <f t="shared" si="20"/>
        <v>37666.813399999999</v>
      </c>
      <c r="R103">
        <f>G103</f>
        <v>1.1509999996633269E-2</v>
      </c>
    </row>
    <row r="104" spans="1:34">
      <c r="A104" t="s">
        <v>56</v>
      </c>
      <c r="B104" s="5" t="s">
        <v>49</v>
      </c>
      <c r="C104" s="30">
        <v>52688.411099999998</v>
      </c>
      <c r="D104" s="30">
        <v>5.0000000000000001E-4</v>
      </c>
      <c r="E104">
        <f t="shared" si="16"/>
        <v>3994.5325893539302</v>
      </c>
      <c r="F104">
        <f t="shared" si="17"/>
        <v>3994.5</v>
      </c>
      <c r="G104">
        <f t="shared" si="21"/>
        <v>6.6115000001445878E-2</v>
      </c>
      <c r="J104">
        <f>G104</f>
        <v>6.6115000001445878E-2</v>
      </c>
      <c r="O104">
        <f t="shared" ca="1" si="18"/>
        <v>1.8792937727565587E-2</v>
      </c>
      <c r="P104">
        <f t="shared" ca="1" si="19"/>
        <v>5.1735408208346156E-2</v>
      </c>
      <c r="Q104" s="2">
        <f t="shared" si="20"/>
        <v>37669.911099999998</v>
      </c>
      <c r="S104">
        <f>G104</f>
        <v>6.6115000001445878E-2</v>
      </c>
    </row>
    <row r="105" spans="1:34">
      <c r="A105" t="s">
        <v>56</v>
      </c>
      <c r="B105" s="5" t="s">
        <v>55</v>
      </c>
      <c r="C105" s="30">
        <v>52689.370600000002</v>
      </c>
      <c r="D105" s="30">
        <v>4.0000000000000001E-3</v>
      </c>
      <c r="E105">
        <f t="shared" si="16"/>
        <v>3995.005545341176</v>
      </c>
      <c r="F105">
        <f t="shared" si="17"/>
        <v>3995</v>
      </c>
      <c r="G105">
        <f t="shared" si="21"/>
        <v>1.1250000003201421E-2</v>
      </c>
      <c r="J105">
        <f>G105</f>
        <v>1.1250000003201421E-2</v>
      </c>
      <c r="O105">
        <f t="shared" ca="1" si="18"/>
        <v>1.8799732106694937E-2</v>
      </c>
      <c r="P105">
        <f t="shared" ca="1" si="19"/>
        <v>5.1728438000596941E-2</v>
      </c>
      <c r="Q105" s="2">
        <f t="shared" si="20"/>
        <v>37670.870600000002</v>
      </c>
      <c r="R105">
        <f>G105</f>
        <v>1.1250000003201421E-2</v>
      </c>
    </row>
    <row r="106" spans="1:34">
      <c r="A106" s="71" t="s">
        <v>386</v>
      </c>
      <c r="B106" s="73" t="s">
        <v>55</v>
      </c>
      <c r="C106" s="72">
        <v>52977.458400000003</v>
      </c>
      <c r="D106" s="30"/>
      <c r="E106">
        <f t="shared" si="16"/>
        <v>4137.00955770359</v>
      </c>
      <c r="F106">
        <f t="shared" si="17"/>
        <v>4137</v>
      </c>
      <c r="G106">
        <f t="shared" si="21"/>
        <v>1.9390000001294538E-2</v>
      </c>
      <c r="J106">
        <f>G106</f>
        <v>1.9390000001294538E-2</v>
      </c>
      <c r="O106">
        <f t="shared" ca="1" si="18"/>
        <v>2.0729335779429682E-2</v>
      </c>
      <c r="P106">
        <f t="shared" ca="1" si="19"/>
        <v>4.9748898999820441E-2</v>
      </c>
      <c r="Q106" s="2">
        <f t="shared" si="20"/>
        <v>37958.958400000003</v>
      </c>
      <c r="R106">
        <f>G106</f>
        <v>1.9390000001294538E-2</v>
      </c>
    </row>
    <row r="107" spans="1:34">
      <c r="A107" s="71" t="s">
        <v>391</v>
      </c>
      <c r="B107" s="73" t="s">
        <v>55</v>
      </c>
      <c r="C107" s="72">
        <v>53259.445899999999</v>
      </c>
      <c r="D107" s="30"/>
      <c r="E107">
        <f t="shared" si="16"/>
        <v>4276.0066149758723</v>
      </c>
      <c r="F107">
        <f t="shared" si="17"/>
        <v>4276</v>
      </c>
      <c r="G107">
        <f t="shared" si="21"/>
        <v>1.3420000002952293E-2</v>
      </c>
      <c r="J107">
        <f>G107</f>
        <v>1.3420000002952293E-2</v>
      </c>
      <c r="O107">
        <f t="shared" ca="1" si="18"/>
        <v>2.2618173177388345E-2</v>
      </c>
      <c r="P107">
        <f t="shared" ca="1" si="19"/>
        <v>4.7811181245539215E-2</v>
      </c>
      <c r="Q107" s="2">
        <f t="shared" si="20"/>
        <v>38240.945899999999</v>
      </c>
      <c r="R107">
        <f>G107</f>
        <v>1.3420000002952293E-2</v>
      </c>
    </row>
    <row r="108" spans="1:34">
      <c r="A108" s="21" t="s">
        <v>60</v>
      </c>
      <c r="B108" s="22" t="s">
        <v>49</v>
      </c>
      <c r="C108" s="31">
        <v>53319.332999999999</v>
      </c>
      <c r="D108" s="32">
        <v>2E-3</v>
      </c>
      <c r="E108">
        <f t="shared" si="16"/>
        <v>4305.5261173246317</v>
      </c>
      <c r="F108">
        <f t="shared" si="17"/>
        <v>4305.5</v>
      </c>
      <c r="G108">
        <f t="shared" si="21"/>
        <v>5.2985000002081506E-2</v>
      </c>
      <c r="K108">
        <f>G108</f>
        <v>5.2985000002081506E-2</v>
      </c>
      <c r="O108">
        <f t="shared" ca="1" si="18"/>
        <v>2.3019041546019858E-2</v>
      </c>
      <c r="P108">
        <f t="shared" ca="1" si="19"/>
        <v>4.7399938988335645E-2</v>
      </c>
      <c r="Q108" s="2">
        <f t="shared" si="20"/>
        <v>38300.832999999999</v>
      </c>
      <c r="S108">
        <f>G108</f>
        <v>5.2985000002081506E-2</v>
      </c>
    </row>
    <row r="109" spans="1:34">
      <c r="A109" s="21" t="s">
        <v>60</v>
      </c>
      <c r="B109" s="22" t="s">
        <v>49</v>
      </c>
      <c r="C109" s="31">
        <v>53335.561000000002</v>
      </c>
      <c r="D109" s="32">
        <v>1E-3</v>
      </c>
      <c r="E109">
        <f t="shared" si="16"/>
        <v>4313.5252103532766</v>
      </c>
      <c r="F109">
        <f t="shared" si="17"/>
        <v>4313.5</v>
      </c>
      <c r="G109">
        <f t="shared" si="21"/>
        <v>5.114500000490807E-2</v>
      </c>
      <c r="K109">
        <f>G109</f>
        <v>5.114500000490807E-2</v>
      </c>
      <c r="O109">
        <f t="shared" ca="1" si="18"/>
        <v>2.3127751612089423E-2</v>
      </c>
      <c r="P109">
        <f t="shared" ca="1" si="19"/>
        <v>4.7288415664348236E-2</v>
      </c>
      <c r="Q109" s="2">
        <f t="shared" si="20"/>
        <v>38317.061000000002</v>
      </c>
      <c r="S109">
        <f>G109</f>
        <v>5.114500000490807E-2</v>
      </c>
    </row>
    <row r="110" spans="1:34">
      <c r="A110" s="71" t="s">
        <v>386</v>
      </c>
      <c r="B110" s="73" t="s">
        <v>49</v>
      </c>
      <c r="C110" s="72">
        <v>53386.275999999998</v>
      </c>
      <c r="D110" s="30"/>
      <c r="E110">
        <f t="shared" si="16"/>
        <v>4338.5236083658247</v>
      </c>
      <c r="F110">
        <f t="shared" si="17"/>
        <v>4338.5</v>
      </c>
      <c r="G110">
        <f t="shared" si="21"/>
        <v>4.7894999996060506E-2</v>
      </c>
      <c r="J110">
        <f>G110</f>
        <v>4.7894999996060506E-2</v>
      </c>
      <c r="O110">
        <f t="shared" ca="1" si="18"/>
        <v>2.346747056855681E-2</v>
      </c>
      <c r="P110">
        <f t="shared" ca="1" si="19"/>
        <v>4.6939905276887579E-2</v>
      </c>
      <c r="Q110" s="2">
        <f t="shared" si="20"/>
        <v>38367.775999999998</v>
      </c>
      <c r="S110">
        <f>G110</f>
        <v>4.7894999996060506E-2</v>
      </c>
    </row>
    <row r="111" spans="1:34">
      <c r="A111" s="71" t="s">
        <v>407</v>
      </c>
      <c r="B111" s="73" t="s">
        <v>55</v>
      </c>
      <c r="C111" s="72">
        <v>53435.951000000001</v>
      </c>
      <c r="D111" s="30"/>
      <c r="E111">
        <f t="shared" si="16"/>
        <v>4363.0093703942875</v>
      </c>
      <c r="F111">
        <f t="shared" si="17"/>
        <v>4363</v>
      </c>
      <c r="G111">
        <f t="shared" si="21"/>
        <v>1.9010000003618188E-2</v>
      </c>
      <c r="J111">
        <f>G111</f>
        <v>1.9010000003618188E-2</v>
      </c>
      <c r="O111">
        <f t="shared" ca="1" si="18"/>
        <v>2.3800395145894847E-2</v>
      </c>
      <c r="P111">
        <f t="shared" ca="1" si="19"/>
        <v>4.6598365097176145E-2</v>
      </c>
      <c r="Q111" s="2">
        <f t="shared" si="20"/>
        <v>38417.451000000001</v>
      </c>
      <c r="R111">
        <f>G111</f>
        <v>1.9010000003618188E-2</v>
      </c>
    </row>
    <row r="112" spans="1:34">
      <c r="A112" s="38" t="s">
        <v>67</v>
      </c>
      <c r="B112" s="39" t="s">
        <v>55</v>
      </c>
      <c r="C112" s="38">
        <v>53683.4594</v>
      </c>
      <c r="D112" s="38">
        <v>1E-4</v>
      </c>
      <c r="E112">
        <f t="shared" si="16"/>
        <v>4485.0110167444664</v>
      </c>
      <c r="F112">
        <f t="shared" si="17"/>
        <v>4485</v>
      </c>
      <c r="G112">
        <f t="shared" si="21"/>
        <v>2.2349999999278225E-2</v>
      </c>
      <c r="J112">
        <f>G112</f>
        <v>2.2349999999278225E-2</v>
      </c>
      <c r="O112">
        <f t="shared" ca="1" si="18"/>
        <v>2.5458223653455687E-2</v>
      </c>
      <c r="P112">
        <f t="shared" ca="1" si="19"/>
        <v>4.4897634406368153E-2</v>
      </c>
      <c r="Q112" s="2">
        <f t="shared" si="20"/>
        <v>38664.9594</v>
      </c>
    </row>
    <row r="113" spans="1:21">
      <c r="A113" s="71" t="s">
        <v>386</v>
      </c>
      <c r="B113" s="73" t="s">
        <v>55</v>
      </c>
      <c r="C113" s="72">
        <v>53815.3269</v>
      </c>
      <c r="D113" s="30"/>
      <c r="E113">
        <f t="shared" si="16"/>
        <v>4550.0110413904276</v>
      </c>
      <c r="F113">
        <f t="shared" si="17"/>
        <v>4550</v>
      </c>
      <c r="G113">
        <f t="shared" si="21"/>
        <v>2.2400000001653098E-2</v>
      </c>
      <c r="J113">
        <f>G113</f>
        <v>2.2400000001653098E-2</v>
      </c>
      <c r="O113">
        <f t="shared" ca="1" si="18"/>
        <v>2.634149294027089E-2</v>
      </c>
      <c r="P113">
        <f t="shared" ca="1" si="19"/>
        <v>4.3991507398970467E-2</v>
      </c>
      <c r="Q113" s="2">
        <f t="shared" si="20"/>
        <v>38796.8269</v>
      </c>
      <c r="R113">
        <f>G113</f>
        <v>2.2400000001653098E-2</v>
      </c>
    </row>
    <row r="114" spans="1:21">
      <c r="A114" s="28" t="s">
        <v>64</v>
      </c>
      <c r="B114" s="33" t="s">
        <v>55</v>
      </c>
      <c r="C114" s="34">
        <v>54034.428999999996</v>
      </c>
      <c r="D114" s="48">
        <v>1E-3</v>
      </c>
      <c r="E114">
        <f t="shared" si="16"/>
        <v>4658.010676630206</v>
      </c>
      <c r="F114">
        <f t="shared" si="17"/>
        <v>4658</v>
      </c>
      <c r="G114">
        <f t="shared" si="21"/>
        <v>2.1659999998519197E-2</v>
      </c>
      <c r="K114">
        <f>G114</f>
        <v>2.1659999998519197E-2</v>
      </c>
      <c r="O114">
        <f t="shared" ca="1" si="18"/>
        <v>2.7809078832209989E-2</v>
      </c>
      <c r="P114">
        <f t="shared" ca="1" si="19"/>
        <v>4.2485942525140444E-2</v>
      </c>
      <c r="Q114" s="2">
        <f t="shared" si="20"/>
        <v>39015.928999999996</v>
      </c>
      <c r="R114">
        <f>G114</f>
        <v>2.1659999998519197E-2</v>
      </c>
    </row>
    <row r="115" spans="1:21">
      <c r="A115" s="28" t="s">
        <v>64</v>
      </c>
      <c r="B115" s="33" t="s">
        <v>49</v>
      </c>
      <c r="C115" s="34">
        <v>54039.524100000002</v>
      </c>
      <c r="D115" s="48">
        <v>5.0000000000000001E-4</v>
      </c>
      <c r="E115">
        <f t="shared" si="16"/>
        <v>4660.5221493249492</v>
      </c>
      <c r="F115">
        <f t="shared" si="17"/>
        <v>4660.5</v>
      </c>
      <c r="G115">
        <f t="shared" si="21"/>
        <v>4.4935000005352776E-2</v>
      </c>
      <c r="K115">
        <f>G115</f>
        <v>4.4935000005352776E-2</v>
      </c>
      <c r="O115">
        <f t="shared" ca="1" si="18"/>
        <v>2.7843050727856734E-2</v>
      </c>
      <c r="P115">
        <f t="shared" ca="1" si="19"/>
        <v>4.2451091486394379E-2</v>
      </c>
      <c r="Q115" s="2">
        <f t="shared" si="20"/>
        <v>39021.024100000002</v>
      </c>
      <c r="S115">
        <f>G115</f>
        <v>4.4935000005352776E-2</v>
      </c>
    </row>
    <row r="116" spans="1:21">
      <c r="A116" s="28" t="s">
        <v>65</v>
      </c>
      <c r="B116" s="27" t="s">
        <v>49</v>
      </c>
      <c r="C116" s="28">
        <v>54092.270499999999</v>
      </c>
      <c r="D116" s="28">
        <v>3.5000000000000001E-3</v>
      </c>
      <c r="E116">
        <f t="shared" si="16"/>
        <v>4686.5218634318026</v>
      </c>
      <c r="F116">
        <f t="shared" si="17"/>
        <v>4686.5</v>
      </c>
      <c r="G116">
        <f t="shared" si="21"/>
        <v>4.4354999998176936E-2</v>
      </c>
      <c r="J116">
        <f>G116</f>
        <v>4.4354999998176936E-2</v>
      </c>
      <c r="O116">
        <f t="shared" ca="1" si="18"/>
        <v>2.8196358442582815E-2</v>
      </c>
      <c r="P116">
        <f t="shared" ca="1" si="19"/>
        <v>4.2088640683435305E-2</v>
      </c>
      <c r="Q116" s="2">
        <f t="shared" si="20"/>
        <v>39073.770499999999</v>
      </c>
      <c r="S116">
        <f>G116</f>
        <v>4.4354999998176936E-2</v>
      </c>
    </row>
    <row r="117" spans="1:21">
      <c r="A117" s="71" t="s">
        <v>434</v>
      </c>
      <c r="B117" s="73" t="s">
        <v>55</v>
      </c>
      <c r="C117" s="72">
        <v>54450.322699999997</v>
      </c>
      <c r="D117" s="30"/>
      <c r="E117">
        <f t="shared" ref="E117:E143" si="23">+(C117-C$7)/C$8</f>
        <v>4863.0126729530293</v>
      </c>
      <c r="F117">
        <f t="shared" ref="F117:F143" si="24">ROUND(2*E117,0)/2</f>
        <v>4863</v>
      </c>
      <c r="G117">
        <f t="shared" si="21"/>
        <v>2.5709999994433019E-2</v>
      </c>
      <c r="J117">
        <f>G117</f>
        <v>2.5709999994433019E-2</v>
      </c>
      <c r="O117">
        <f t="shared" ref="O117:O143" ca="1" si="25">+C$11+C$12*$F117</f>
        <v>3.0594774275242549E-2</v>
      </c>
      <c r="P117">
        <f t="shared" ref="P117:P143" ca="1" si="26">+D$11+D$12*$F117</f>
        <v>3.96281573479631E-2</v>
      </c>
      <c r="Q117" s="2">
        <f t="shared" ref="Q117:Q143" si="27">+C117-15018.5</f>
        <v>39431.822699999997</v>
      </c>
      <c r="R117">
        <f>G117</f>
        <v>2.5709999994433019E-2</v>
      </c>
    </row>
    <row r="118" spans="1:21">
      <c r="A118" s="46" t="s">
        <v>75</v>
      </c>
      <c r="B118" s="47" t="s">
        <v>55</v>
      </c>
      <c r="C118" s="46">
        <v>54452.353999999999</v>
      </c>
      <c r="D118" s="46">
        <v>2.0000000000000001E-4</v>
      </c>
      <c r="E118">
        <f t="shared" si="23"/>
        <v>4864.013939755414</v>
      </c>
      <c r="F118">
        <f t="shared" si="24"/>
        <v>4864</v>
      </c>
      <c r="G118">
        <f t="shared" si="21"/>
        <v>2.8279999998630956E-2</v>
      </c>
      <c r="K118">
        <f>G118</f>
        <v>2.8279999998630956E-2</v>
      </c>
      <c r="O118">
        <f t="shared" ca="1" si="25"/>
        <v>3.060836303350125E-2</v>
      </c>
      <c r="P118">
        <f t="shared" ca="1" si="26"/>
        <v>3.9614216932464669E-2</v>
      </c>
      <c r="Q118" s="2">
        <f t="shared" si="27"/>
        <v>39433.853999999999</v>
      </c>
      <c r="R118">
        <f>G118</f>
        <v>2.8279999998630956E-2</v>
      </c>
    </row>
    <row r="119" spans="1:21">
      <c r="A119" s="46" t="s">
        <v>75</v>
      </c>
      <c r="B119" s="47" t="s">
        <v>55</v>
      </c>
      <c r="C119" s="46">
        <v>54452.354200000002</v>
      </c>
      <c r="D119" s="46">
        <v>2.9999999999999997E-4</v>
      </c>
      <c r="E119">
        <f t="shared" si="23"/>
        <v>4864.0140383392581</v>
      </c>
      <c r="F119">
        <f t="shared" si="24"/>
        <v>4864</v>
      </c>
      <c r="G119">
        <f t="shared" si="21"/>
        <v>2.8480000000854488E-2</v>
      </c>
      <c r="K119">
        <f>G119</f>
        <v>2.8480000000854488E-2</v>
      </c>
      <c r="O119">
        <f t="shared" ca="1" si="25"/>
        <v>3.060836303350125E-2</v>
      </c>
      <c r="P119">
        <f t="shared" ca="1" si="26"/>
        <v>3.9614216932464669E-2</v>
      </c>
      <c r="Q119" s="2">
        <f t="shared" si="27"/>
        <v>39433.854200000002</v>
      </c>
      <c r="R119">
        <f>G119</f>
        <v>2.8480000000854488E-2</v>
      </c>
    </row>
    <row r="120" spans="1:21">
      <c r="A120" s="46" t="s">
        <v>68</v>
      </c>
      <c r="B120" s="47" t="s">
        <v>49</v>
      </c>
      <c r="C120" s="46">
        <v>54493.959799999997</v>
      </c>
      <c r="D120" s="46">
        <v>2.8E-3</v>
      </c>
      <c r="E120">
        <f t="shared" si="23"/>
        <v>4884.5222380504056</v>
      </c>
      <c r="F120">
        <f t="shared" si="24"/>
        <v>4884.5</v>
      </c>
      <c r="G120">
        <f t="shared" si="21"/>
        <v>4.5115000000805594E-2</v>
      </c>
      <c r="K120">
        <f>G120</f>
        <v>4.5115000000805594E-2</v>
      </c>
      <c r="O120">
        <f t="shared" ca="1" si="25"/>
        <v>3.0886932577804498E-2</v>
      </c>
      <c r="P120">
        <f t="shared" ca="1" si="26"/>
        <v>3.9328438414746938E-2</v>
      </c>
      <c r="Q120" s="2">
        <f t="shared" si="27"/>
        <v>39475.459799999997</v>
      </c>
      <c r="S120">
        <f>G120</f>
        <v>4.5115000000805594E-2</v>
      </c>
    </row>
    <row r="121" spans="1:21">
      <c r="A121" s="71" t="s">
        <v>452</v>
      </c>
      <c r="B121" s="73" t="s">
        <v>49</v>
      </c>
      <c r="C121" s="72">
        <v>55155.3272</v>
      </c>
      <c r="D121" s="30"/>
      <c r="E121">
        <f t="shared" si="23"/>
        <v>5210.5229379956927</v>
      </c>
      <c r="F121">
        <f t="shared" si="24"/>
        <v>5210.5</v>
      </c>
      <c r="G121">
        <f t="shared" si="21"/>
        <v>4.6535000001313165E-2</v>
      </c>
      <c r="J121">
        <f>G121</f>
        <v>4.6535000001313165E-2</v>
      </c>
      <c r="O121">
        <f t="shared" ca="1" si="25"/>
        <v>3.5316867770139197E-2</v>
      </c>
      <c r="P121">
        <f t="shared" ca="1" si="26"/>
        <v>3.4783862962260034E-2</v>
      </c>
      <c r="Q121" s="2">
        <f t="shared" si="27"/>
        <v>40136.8272</v>
      </c>
      <c r="S121">
        <f>G121</f>
        <v>4.6535000001313165E-2</v>
      </c>
    </row>
    <row r="122" spans="1:21">
      <c r="A122" s="57" t="s">
        <v>80</v>
      </c>
      <c r="B122" s="57"/>
      <c r="C122" s="49">
        <v>55498.524799999999</v>
      </c>
      <c r="D122" s="49">
        <v>2.8E-3</v>
      </c>
      <c r="E122">
        <f t="shared" si="23"/>
        <v>5379.6916297388025</v>
      </c>
      <c r="F122">
        <f t="shared" si="24"/>
        <v>5379.5</v>
      </c>
      <c r="O122">
        <f t="shared" ca="1" si="25"/>
        <v>3.7613367915858724E-2</v>
      </c>
      <c r="P122">
        <f t="shared" ca="1" si="26"/>
        <v>3.2427932743026022E-2</v>
      </c>
      <c r="Q122" s="2">
        <f t="shared" si="27"/>
        <v>40480.024799999999</v>
      </c>
      <c r="U122">
        <f>+C122-(C$7+F122*C$8)</f>
        <v>0.38876500000333181</v>
      </c>
    </row>
    <row r="123" spans="1:21">
      <c r="A123" s="46" t="s">
        <v>76</v>
      </c>
      <c r="B123" s="47" t="s">
        <v>49</v>
      </c>
      <c r="C123" s="46">
        <v>55514.388959999997</v>
      </c>
      <c r="D123" s="46">
        <v>5.4000000000000001E-4</v>
      </c>
      <c r="E123">
        <f t="shared" si="23"/>
        <v>5387.5113790400883</v>
      </c>
      <c r="F123">
        <f t="shared" si="24"/>
        <v>5387.5</v>
      </c>
      <c r="G123">
        <f t="shared" ref="G123:G136" si="28">+C123-(C$7+F123*C$8)</f>
        <v>2.3085000000719447E-2</v>
      </c>
      <c r="K123">
        <f>G123</f>
        <v>2.3085000000719447E-2</v>
      </c>
      <c r="O123">
        <f t="shared" ca="1" si="25"/>
        <v>3.7722077981928288E-2</v>
      </c>
      <c r="P123">
        <f t="shared" ca="1" si="26"/>
        <v>3.2316409419038614E-2</v>
      </c>
      <c r="Q123" s="2">
        <f t="shared" si="27"/>
        <v>40495.888959999997</v>
      </c>
      <c r="S123">
        <f>G123</f>
        <v>2.3085000000719447E-2</v>
      </c>
    </row>
    <row r="124" spans="1:21">
      <c r="A124" s="57" t="s">
        <v>80</v>
      </c>
      <c r="B124" s="57"/>
      <c r="C124" s="49">
        <v>55514.395799999998</v>
      </c>
      <c r="D124" s="49">
        <v>1.1000000000000001E-3</v>
      </c>
      <c r="E124">
        <f t="shared" si="23"/>
        <v>5387.5147506075227</v>
      </c>
      <c r="F124">
        <f t="shared" si="24"/>
        <v>5387.5</v>
      </c>
      <c r="G124">
        <f t="shared" si="28"/>
        <v>2.9925000002549496E-2</v>
      </c>
      <c r="J124">
        <f>G124</f>
        <v>2.9925000002549496E-2</v>
      </c>
      <c r="O124">
        <f t="shared" ca="1" si="25"/>
        <v>3.7722077981928288E-2</v>
      </c>
      <c r="P124">
        <f t="shared" ca="1" si="26"/>
        <v>3.2316409419038614E-2</v>
      </c>
      <c r="Q124" s="2">
        <f t="shared" si="27"/>
        <v>40495.895799999998</v>
      </c>
      <c r="S124">
        <f>G124</f>
        <v>2.9925000002549496E-2</v>
      </c>
    </row>
    <row r="125" spans="1:21">
      <c r="A125" s="46" t="s">
        <v>76</v>
      </c>
      <c r="B125" s="47" t="s">
        <v>55</v>
      </c>
      <c r="C125" s="46">
        <v>55515.417159999997</v>
      </c>
      <c r="D125" s="46">
        <v>6.8000000000000005E-4</v>
      </c>
      <c r="E125">
        <f t="shared" si="23"/>
        <v>5388.0181985774343</v>
      </c>
      <c r="F125">
        <f t="shared" si="24"/>
        <v>5388</v>
      </c>
      <c r="G125">
        <f t="shared" si="28"/>
        <v>3.6919999998644926E-2</v>
      </c>
      <c r="K125">
        <f>G125</f>
        <v>3.6919999998644926E-2</v>
      </c>
      <c r="O125">
        <f t="shared" ca="1" si="25"/>
        <v>3.7728872361057632E-2</v>
      </c>
      <c r="P125">
        <f t="shared" ca="1" si="26"/>
        <v>3.2309439211289398E-2</v>
      </c>
      <c r="Q125" s="2">
        <f t="shared" si="27"/>
        <v>40496.917159999997</v>
      </c>
      <c r="R125">
        <f>G125</f>
        <v>3.6919999998644926E-2</v>
      </c>
    </row>
    <row r="126" spans="1:21">
      <c r="A126" s="57" t="s">
        <v>80</v>
      </c>
      <c r="B126" s="57"/>
      <c r="C126" s="49">
        <v>55578.3122</v>
      </c>
      <c r="D126" s="49">
        <v>1E-3</v>
      </c>
      <c r="E126">
        <f t="shared" si="23"/>
        <v>5419.0203723511768</v>
      </c>
      <c r="F126">
        <f t="shared" si="24"/>
        <v>5419</v>
      </c>
      <c r="G126">
        <f t="shared" si="28"/>
        <v>4.1330000000016298E-2</v>
      </c>
      <c r="J126">
        <f>G126</f>
        <v>4.1330000000016298E-2</v>
      </c>
      <c r="O126">
        <f t="shared" ca="1" si="25"/>
        <v>3.8150123867077189E-2</v>
      </c>
      <c r="P126">
        <f t="shared" ca="1" si="26"/>
        <v>3.1877286330838195E-2</v>
      </c>
      <c r="Q126" s="2">
        <f t="shared" si="27"/>
        <v>40559.8122</v>
      </c>
      <c r="S126">
        <f>G126</f>
        <v>4.1330000000016298E-2</v>
      </c>
    </row>
    <row r="127" spans="1:21">
      <c r="A127" s="91" t="s">
        <v>0</v>
      </c>
      <c r="B127" s="92" t="s">
        <v>55</v>
      </c>
      <c r="C127" s="93">
        <v>55590.484499999999</v>
      </c>
      <c r="D127" s="93">
        <v>5.9999999999999995E-4</v>
      </c>
      <c r="E127">
        <f t="shared" si="23"/>
        <v>5425.0203329176384</v>
      </c>
      <c r="F127">
        <f t="shared" si="24"/>
        <v>5425</v>
      </c>
      <c r="G127">
        <f t="shared" si="28"/>
        <v>4.1250000002037268E-2</v>
      </c>
      <c r="K127">
        <f t="shared" ref="K127:K133" si="29">G127</f>
        <v>4.1250000002037268E-2</v>
      </c>
      <c r="O127">
        <f t="shared" ca="1" si="25"/>
        <v>3.8231656416629366E-2</v>
      </c>
      <c r="P127">
        <f t="shared" ca="1" si="26"/>
        <v>3.1793643837847635E-2</v>
      </c>
      <c r="Q127" s="2">
        <f t="shared" si="27"/>
        <v>40571.984499999999</v>
      </c>
      <c r="R127">
        <f>G127</f>
        <v>4.1250000002037268E-2</v>
      </c>
    </row>
    <row r="128" spans="1:21">
      <c r="A128" s="52" t="s">
        <v>78</v>
      </c>
      <c r="B128" s="53" t="s">
        <v>49</v>
      </c>
      <c r="C128" s="52">
        <v>55930.279499999997</v>
      </c>
      <c r="D128" s="52">
        <v>4.8000000000000001E-4</v>
      </c>
      <c r="E128">
        <f t="shared" si="23"/>
        <v>5592.5118177381901</v>
      </c>
      <c r="F128">
        <f t="shared" si="24"/>
        <v>5592.5</v>
      </c>
      <c r="G128">
        <f t="shared" si="28"/>
        <v>2.397499999642605E-2</v>
      </c>
      <c r="K128">
        <f t="shared" si="29"/>
        <v>2.397499999642605E-2</v>
      </c>
      <c r="O128">
        <f t="shared" ca="1" si="25"/>
        <v>4.0507773424960848E-2</v>
      </c>
      <c r="P128">
        <f t="shared" ca="1" si="26"/>
        <v>2.9458624241861256E-2</v>
      </c>
      <c r="Q128" s="2">
        <f t="shared" si="27"/>
        <v>40911.779499999997</v>
      </c>
      <c r="S128">
        <f>G128</f>
        <v>2.397499999642605E-2</v>
      </c>
    </row>
    <row r="129" spans="1:21">
      <c r="A129" s="52" t="s">
        <v>78</v>
      </c>
      <c r="B129" s="53" t="s">
        <v>55</v>
      </c>
      <c r="C129" s="52">
        <v>55937.399039999997</v>
      </c>
      <c r="D129" s="52">
        <v>3.3E-4</v>
      </c>
      <c r="E129">
        <f t="shared" si="23"/>
        <v>5596.0211758094956</v>
      </c>
      <c r="F129">
        <f t="shared" si="24"/>
        <v>5596</v>
      </c>
      <c r="G129">
        <f t="shared" si="28"/>
        <v>4.2959999998856802E-2</v>
      </c>
      <c r="K129">
        <f t="shared" si="29"/>
        <v>4.2959999998856802E-2</v>
      </c>
      <c r="O129">
        <f t="shared" ca="1" si="25"/>
        <v>4.055533407886628E-2</v>
      </c>
      <c r="P129">
        <f t="shared" ca="1" si="26"/>
        <v>2.9409832787616774E-2</v>
      </c>
      <c r="Q129" s="2">
        <f t="shared" si="27"/>
        <v>40918.899039999997</v>
      </c>
      <c r="R129">
        <f>G129</f>
        <v>4.2959999998856802E-2</v>
      </c>
    </row>
    <row r="130" spans="1:21">
      <c r="A130" s="52" t="s">
        <v>78</v>
      </c>
      <c r="B130" s="53" t="s">
        <v>55</v>
      </c>
      <c r="C130" s="52">
        <v>56288.371189999998</v>
      </c>
      <c r="D130" s="52">
        <v>5.5000000000000003E-4</v>
      </c>
      <c r="E130">
        <f t="shared" si="23"/>
        <v>5769.0220926392376</v>
      </c>
      <c r="F130">
        <f t="shared" si="24"/>
        <v>5769</v>
      </c>
      <c r="G130">
        <f t="shared" si="28"/>
        <v>4.4820000002800953E-2</v>
      </c>
      <c r="K130">
        <f t="shared" si="29"/>
        <v>4.4820000002800953E-2</v>
      </c>
      <c r="O130">
        <f t="shared" ca="1" si="25"/>
        <v>4.2906189257620582E-2</v>
      </c>
      <c r="P130">
        <f t="shared" ca="1" si="26"/>
        <v>2.6998140906389051E-2</v>
      </c>
      <c r="Q130" s="2">
        <f t="shared" si="27"/>
        <v>41269.871189999998</v>
      </c>
      <c r="R130">
        <f>G130</f>
        <v>4.4820000002800953E-2</v>
      </c>
    </row>
    <row r="131" spans="1:21">
      <c r="A131" s="52" t="s">
        <v>78</v>
      </c>
      <c r="B131" s="53" t="s">
        <v>49</v>
      </c>
      <c r="C131" s="52">
        <v>56291.391230000001</v>
      </c>
      <c r="D131" s="52">
        <v>4.6000000000000001E-4</v>
      </c>
      <c r="E131">
        <f t="shared" si="23"/>
        <v>5770.5107283867264</v>
      </c>
      <c r="F131">
        <f t="shared" si="24"/>
        <v>5770.5</v>
      </c>
      <c r="G131">
        <f t="shared" si="28"/>
        <v>2.1765000004961621E-2</v>
      </c>
      <c r="K131">
        <f t="shared" si="29"/>
        <v>2.1765000004961621E-2</v>
      </c>
      <c r="O131">
        <f t="shared" ca="1" si="25"/>
        <v>4.2926572395008626E-2</v>
      </c>
      <c r="P131">
        <f t="shared" ca="1" si="26"/>
        <v>2.6977230283141418E-2</v>
      </c>
      <c r="Q131" s="2">
        <f t="shared" si="27"/>
        <v>41272.891230000001</v>
      </c>
      <c r="S131">
        <f>G131</f>
        <v>2.1765000004961621E-2</v>
      </c>
    </row>
    <row r="132" spans="1:21">
      <c r="A132" s="52" t="s">
        <v>78</v>
      </c>
      <c r="B132" s="53" t="s">
        <v>55</v>
      </c>
      <c r="C132" s="52">
        <v>56578.482389999997</v>
      </c>
      <c r="D132" s="52">
        <v>3.2000000000000003E-4</v>
      </c>
      <c r="E132">
        <f t="shared" si="23"/>
        <v>5912.023477742232</v>
      </c>
      <c r="F132">
        <f t="shared" si="24"/>
        <v>5912</v>
      </c>
      <c r="G132">
        <f t="shared" si="28"/>
        <v>4.7630000000935979E-2</v>
      </c>
      <c r="K132">
        <f t="shared" si="29"/>
        <v>4.7630000000935979E-2</v>
      </c>
      <c r="O132">
        <f t="shared" ca="1" si="25"/>
        <v>4.4849381688614028E-2</v>
      </c>
      <c r="P132">
        <f t="shared" ca="1" si="26"/>
        <v>2.5004661490114127E-2</v>
      </c>
      <c r="Q132" s="2">
        <f t="shared" si="27"/>
        <v>41559.982389999997</v>
      </c>
      <c r="R132">
        <f>G132</f>
        <v>4.7630000000935979E-2</v>
      </c>
    </row>
    <row r="133" spans="1:21">
      <c r="A133" s="52" t="s">
        <v>78</v>
      </c>
      <c r="B133" s="53" t="s">
        <v>49</v>
      </c>
      <c r="C133" s="52">
        <v>56583.52706</v>
      </c>
      <c r="D133" s="52">
        <v>5.6999999999999998E-4</v>
      </c>
      <c r="E133">
        <f t="shared" si="23"/>
        <v>5914.5100925209381</v>
      </c>
      <c r="F133">
        <f t="shared" si="24"/>
        <v>5914.5</v>
      </c>
      <c r="G133">
        <f t="shared" si="28"/>
        <v>2.0475000004807953E-2</v>
      </c>
      <c r="K133">
        <f t="shared" si="29"/>
        <v>2.0475000004807953E-2</v>
      </c>
      <c r="O133">
        <f t="shared" ca="1" si="25"/>
        <v>4.4883353584260773E-2</v>
      </c>
      <c r="P133">
        <f t="shared" ca="1" si="26"/>
        <v>2.4969810451368063E-2</v>
      </c>
      <c r="Q133" s="2">
        <f t="shared" si="27"/>
        <v>41565.02706</v>
      </c>
      <c r="S133">
        <f>G133</f>
        <v>2.0475000004807953E-2</v>
      </c>
    </row>
    <row r="134" spans="1:21">
      <c r="A134" s="54" t="s">
        <v>79</v>
      </c>
      <c r="B134" s="55" t="s">
        <v>55</v>
      </c>
      <c r="C134" s="52">
        <v>56643.404699999999</v>
      </c>
      <c r="D134" s="56">
        <v>4.8999999999999998E-3</v>
      </c>
      <c r="E134">
        <f t="shared" si="23"/>
        <v>5944.024931853919</v>
      </c>
      <c r="F134">
        <f t="shared" si="24"/>
        <v>5944</v>
      </c>
      <c r="G134">
        <f t="shared" si="28"/>
        <v>5.0580000002810266E-2</v>
      </c>
      <c r="J134">
        <f>G134</f>
        <v>5.0580000002810266E-2</v>
      </c>
      <c r="O134">
        <f t="shared" ca="1" si="25"/>
        <v>4.5284221952892285E-2</v>
      </c>
      <c r="P134">
        <f t="shared" ca="1" si="26"/>
        <v>2.4558568194164493E-2</v>
      </c>
      <c r="Q134" s="2">
        <f t="shared" si="27"/>
        <v>41624.904699999999</v>
      </c>
      <c r="R134">
        <f>G134</f>
        <v>5.0580000002810266E-2</v>
      </c>
    </row>
    <row r="135" spans="1:21">
      <c r="A135" s="54" t="s">
        <v>79</v>
      </c>
      <c r="B135" s="55" t="s">
        <v>55</v>
      </c>
      <c r="C135" s="52">
        <v>56650.474199999997</v>
      </c>
      <c r="D135" s="56">
        <v>8.3000000000000001E-3</v>
      </c>
      <c r="E135">
        <f t="shared" si="23"/>
        <v>5947.5096242476811</v>
      </c>
      <c r="F135">
        <f t="shared" si="24"/>
        <v>5947.5</v>
      </c>
      <c r="G135">
        <f t="shared" si="28"/>
        <v>1.9524999996065162E-2</v>
      </c>
      <c r="J135">
        <f>G135</f>
        <v>1.9524999996065162E-2</v>
      </c>
      <c r="O135">
        <f t="shared" ca="1" si="25"/>
        <v>4.5331782606797717E-2</v>
      </c>
      <c r="P135">
        <f t="shared" ca="1" si="26"/>
        <v>2.4509776739919997E-2</v>
      </c>
      <c r="Q135" s="2">
        <f t="shared" si="27"/>
        <v>41631.974199999997</v>
      </c>
      <c r="S135">
        <f>G135</f>
        <v>1.9524999996065162E-2</v>
      </c>
    </row>
    <row r="136" spans="1:21">
      <c r="A136" s="54" t="s">
        <v>79</v>
      </c>
      <c r="B136" s="55" t="s">
        <v>55</v>
      </c>
      <c r="C136" s="52">
        <v>56654.534699999997</v>
      </c>
      <c r="D136" s="56">
        <v>1.2200000000000001E-2</v>
      </c>
      <c r="E136">
        <f t="shared" si="23"/>
        <v>5949.5111227220959</v>
      </c>
      <c r="F136">
        <f t="shared" si="24"/>
        <v>5949.5</v>
      </c>
      <c r="G136">
        <f t="shared" si="28"/>
        <v>2.2564999999303836E-2</v>
      </c>
      <c r="J136">
        <f>G136</f>
        <v>2.2564999999303836E-2</v>
      </c>
      <c r="O136">
        <f t="shared" ca="1" si="25"/>
        <v>4.5358960123315105E-2</v>
      </c>
      <c r="P136">
        <f t="shared" ca="1" si="26"/>
        <v>2.4481895908923149E-2</v>
      </c>
      <c r="Q136" s="2">
        <f t="shared" si="27"/>
        <v>41636.034699999997</v>
      </c>
      <c r="S136">
        <f>G136</f>
        <v>2.2564999999303836E-2</v>
      </c>
    </row>
    <row r="137" spans="1:21">
      <c r="A137" s="51" t="s">
        <v>81</v>
      </c>
      <c r="B137" s="50"/>
      <c r="C137" s="51">
        <v>56934.498599999999</v>
      </c>
      <c r="D137" s="51">
        <v>1E-4</v>
      </c>
      <c r="E137">
        <f t="shared" si="23"/>
        <v>6087.5107086699563</v>
      </c>
      <c r="F137">
        <f t="shared" si="24"/>
        <v>6087.5</v>
      </c>
      <c r="O137">
        <f t="shared" ca="1" si="25"/>
        <v>4.7234208763015074E-2</v>
      </c>
      <c r="P137">
        <f t="shared" ca="1" si="26"/>
        <v>2.255811857014034E-2</v>
      </c>
      <c r="Q137" s="2">
        <f t="shared" si="27"/>
        <v>41915.998599999999</v>
      </c>
      <c r="U137">
        <f>+C137-(C$7+F137*C$8)</f>
        <v>2.1724999998696148E-2</v>
      </c>
    </row>
    <row r="138" spans="1:21">
      <c r="A138" s="51" t="s">
        <v>81</v>
      </c>
      <c r="B138" s="50"/>
      <c r="C138" s="51">
        <v>57057.267599999999</v>
      </c>
      <c r="D138" s="51">
        <v>2.5999999999999999E-3</v>
      </c>
      <c r="E138">
        <f t="shared" si="23"/>
        <v>6148.0259078339659</v>
      </c>
      <c r="F138">
        <f t="shared" si="24"/>
        <v>6148</v>
      </c>
      <c r="G138">
        <f t="shared" ref="G138:G143" si="30">+C138-(C$7+F138*C$8)</f>
        <v>5.2560000003722962E-2</v>
      </c>
      <c r="J138">
        <f>G138</f>
        <v>5.2560000003722962E-2</v>
      </c>
      <c r="O138">
        <f t="shared" ca="1" si="25"/>
        <v>4.8056328637666144E-2</v>
      </c>
      <c r="P138">
        <f t="shared" ca="1" si="26"/>
        <v>2.1714723432485566E-2</v>
      </c>
      <c r="Q138" s="2">
        <f t="shared" si="27"/>
        <v>42038.767599999999</v>
      </c>
      <c r="R138">
        <f>G138</f>
        <v>5.2560000003722962E-2</v>
      </c>
    </row>
    <row r="139" spans="1:21">
      <c r="A139" s="74" t="s">
        <v>520</v>
      </c>
      <c r="B139" s="75" t="s">
        <v>55</v>
      </c>
      <c r="C139" s="76">
        <v>57364.578699999998</v>
      </c>
      <c r="D139" s="76">
        <v>1.1599999999999999E-2</v>
      </c>
      <c r="E139">
        <f t="shared" si="23"/>
        <v>6299.505454151119</v>
      </c>
      <c r="F139">
        <f t="shared" si="24"/>
        <v>6299.5</v>
      </c>
      <c r="G139">
        <f t="shared" si="30"/>
        <v>1.1064999998779967E-2</v>
      </c>
      <c r="K139">
        <f>G139</f>
        <v>1.1064999998779967E-2</v>
      </c>
      <c r="O139">
        <f t="shared" ca="1" si="25"/>
        <v>5.0115025513858498E-2</v>
      </c>
      <c r="P139">
        <f t="shared" ca="1" si="26"/>
        <v>1.9602750484474019E-2</v>
      </c>
      <c r="Q139" s="2">
        <f t="shared" si="27"/>
        <v>42346.078699999998</v>
      </c>
      <c r="S139">
        <f>G139</f>
        <v>1.1064999998779967E-2</v>
      </c>
    </row>
    <row r="140" spans="1:21">
      <c r="A140" s="74" t="s">
        <v>520</v>
      </c>
      <c r="B140" s="75" t="s">
        <v>55</v>
      </c>
      <c r="C140" s="76">
        <v>57414.327700000002</v>
      </c>
      <c r="D140" s="76">
        <v>7.9000000000000008E-3</v>
      </c>
      <c r="E140">
        <f t="shared" si="23"/>
        <v>6324.0276922015264</v>
      </c>
      <c r="F140">
        <f t="shared" si="24"/>
        <v>6324</v>
      </c>
      <c r="G140">
        <f t="shared" si="30"/>
        <v>5.6180000006861519E-2</v>
      </c>
      <c r="K140">
        <f>G140</f>
        <v>5.6180000006861519E-2</v>
      </c>
      <c r="O140">
        <f t="shared" ca="1" si="25"/>
        <v>5.0447950091196535E-2</v>
      </c>
      <c r="P140">
        <f t="shared" ca="1" si="26"/>
        <v>1.9261210304762577E-2</v>
      </c>
      <c r="Q140" s="2">
        <f t="shared" si="27"/>
        <v>42395.827700000002</v>
      </c>
      <c r="R140">
        <f>G140</f>
        <v>5.6180000006861519E-2</v>
      </c>
    </row>
    <row r="141" spans="1:21">
      <c r="A141" s="74" t="s">
        <v>521</v>
      </c>
      <c r="B141" s="75" t="s">
        <v>55</v>
      </c>
      <c r="C141" s="76">
        <v>57639.520900000003</v>
      </c>
      <c r="D141" s="76">
        <v>5.0000000000000001E-4</v>
      </c>
      <c r="E141">
        <f t="shared" si="23"/>
        <v>6435.0297476746564</v>
      </c>
      <c r="F141">
        <f t="shared" si="24"/>
        <v>6435</v>
      </c>
      <c r="G141">
        <f t="shared" si="30"/>
        <v>6.0350000007019844E-2</v>
      </c>
      <c r="K141">
        <f>G141</f>
        <v>6.0350000007019844E-2</v>
      </c>
      <c r="O141">
        <f t="shared" ca="1" si="25"/>
        <v>5.1956302257911723E-2</v>
      </c>
      <c r="P141">
        <f t="shared" ca="1" si="26"/>
        <v>1.7713824184437274E-2</v>
      </c>
      <c r="Q141" s="2">
        <f t="shared" si="27"/>
        <v>42621.020900000003</v>
      </c>
      <c r="R141">
        <f>G141</f>
        <v>6.0350000007019844E-2</v>
      </c>
    </row>
    <row r="142" spans="1:21">
      <c r="A142" s="74" t="s">
        <v>521</v>
      </c>
      <c r="B142" s="75" t="s">
        <v>55</v>
      </c>
      <c r="C142" s="76">
        <v>57641.548600000002</v>
      </c>
      <c r="D142" s="76">
        <v>1E-4</v>
      </c>
      <c r="E142">
        <f t="shared" si="23"/>
        <v>6436.0292399678638</v>
      </c>
      <c r="F142">
        <f t="shared" si="24"/>
        <v>6436</v>
      </c>
      <c r="G142">
        <f t="shared" si="30"/>
        <v>5.9320000007573981E-2</v>
      </c>
      <c r="K142">
        <f>G142</f>
        <v>5.9320000007573981E-2</v>
      </c>
      <c r="O142">
        <f t="shared" ca="1" si="25"/>
        <v>5.1969891016170423E-2</v>
      </c>
      <c r="P142">
        <f t="shared" ca="1" si="26"/>
        <v>1.7699883768938857E-2</v>
      </c>
      <c r="Q142" s="2">
        <f t="shared" si="27"/>
        <v>42623.048600000002</v>
      </c>
      <c r="R142">
        <f>G142</f>
        <v>5.9320000007573981E-2</v>
      </c>
    </row>
    <row r="143" spans="1:21">
      <c r="A143" s="74" t="s">
        <v>521</v>
      </c>
      <c r="B143" s="75" t="s">
        <v>49</v>
      </c>
      <c r="C143" s="76">
        <v>57642.513400000003</v>
      </c>
      <c r="D143" s="76">
        <v>1E-4</v>
      </c>
      <c r="E143">
        <f t="shared" si="23"/>
        <v>6436.5048084269492</v>
      </c>
      <c r="F143">
        <f t="shared" si="24"/>
        <v>6436.5</v>
      </c>
      <c r="G143">
        <f t="shared" si="30"/>
        <v>9.7550000064074993E-3</v>
      </c>
      <c r="K143">
        <f>G143</f>
        <v>9.7550000064074993E-3</v>
      </c>
      <c r="O143">
        <f t="shared" ca="1" si="25"/>
        <v>5.1976685395299767E-2</v>
      </c>
      <c r="P143">
        <f t="shared" ca="1" si="26"/>
        <v>1.7692913561189641E-2</v>
      </c>
      <c r="Q143" s="2">
        <f t="shared" si="27"/>
        <v>42624.013400000003</v>
      </c>
      <c r="S143">
        <f>G143</f>
        <v>9.7550000064074993E-3</v>
      </c>
    </row>
    <row r="144" spans="1:21">
      <c r="A144" s="102" t="s">
        <v>552</v>
      </c>
      <c r="B144" s="103" t="s">
        <v>55</v>
      </c>
      <c r="C144" s="104">
        <v>59514.078999999911</v>
      </c>
      <c r="D144" s="102" t="s">
        <v>39</v>
      </c>
      <c r="E144">
        <f t="shared" ref="E144:E146" si="31">+(C144-C$7)/C$8</f>
        <v>7359.0354556791253</v>
      </c>
      <c r="F144">
        <f t="shared" ref="F144:F146" si="32">ROUND(2*E144,0)/2</f>
        <v>7359</v>
      </c>
      <c r="G144">
        <f t="shared" ref="G144:G145" si="33">+C144-(C$7+F144*C$8)</f>
        <v>7.1929999910935294E-2</v>
      </c>
      <c r="K144">
        <f t="shared" ref="K144:K145" si="34">G144</f>
        <v>7.1929999910935294E-2</v>
      </c>
      <c r="O144">
        <f t="shared" ref="O144:O146" ca="1" si="35">+C$11+C$12*$F144</f>
        <v>6.4512314888946293E-2</v>
      </c>
      <c r="P144">
        <f t="shared" ref="P144:P146" ca="1" si="36">+D$11+D$12*$F144</f>
        <v>4.832880263891573E-3</v>
      </c>
      <c r="Q144" s="2">
        <f t="shared" ref="Q144:Q146" si="37">+C144-15018.5</f>
        <v>44495.578999999911</v>
      </c>
      <c r="R144">
        <f>G144</f>
        <v>7.1929999910935294E-2</v>
      </c>
    </row>
    <row r="145" spans="1:21">
      <c r="A145" s="102" t="s">
        <v>552</v>
      </c>
      <c r="B145" s="103" t="s">
        <v>55</v>
      </c>
      <c r="C145" s="104">
        <v>59516.106800000183</v>
      </c>
      <c r="D145" s="102" t="s">
        <v>39</v>
      </c>
      <c r="E145">
        <f t="shared" si="31"/>
        <v>7360.0349972643899</v>
      </c>
      <c r="F145">
        <f t="shared" si="32"/>
        <v>7360</v>
      </c>
      <c r="G145">
        <f t="shared" si="33"/>
        <v>7.1000000185449608E-2</v>
      </c>
      <c r="K145">
        <f t="shared" si="34"/>
        <v>7.1000000185449608E-2</v>
      </c>
      <c r="O145">
        <f t="shared" ca="1" si="35"/>
        <v>6.452590364720498E-2</v>
      </c>
      <c r="P145">
        <f t="shared" ca="1" si="36"/>
        <v>4.8189398483931417E-3</v>
      </c>
      <c r="Q145" s="2">
        <f t="shared" si="37"/>
        <v>44497.606800000183</v>
      </c>
      <c r="R145">
        <f>G145</f>
        <v>7.1000000185449608E-2</v>
      </c>
    </row>
    <row r="146" spans="1:21">
      <c r="A146" s="102" t="s">
        <v>552</v>
      </c>
      <c r="B146" s="103" t="s">
        <v>55</v>
      </c>
      <c r="C146" s="104">
        <v>59517.044000000227</v>
      </c>
      <c r="D146" s="102" t="s">
        <v>39</v>
      </c>
      <c r="E146">
        <f t="shared" si="31"/>
        <v>7360.4969611531496</v>
      </c>
      <c r="F146">
        <f t="shared" si="32"/>
        <v>7360.5</v>
      </c>
      <c r="O146">
        <f t="shared" ca="1" si="35"/>
        <v>6.4532698026334323E-2</v>
      </c>
      <c r="P146">
        <f t="shared" ca="1" si="36"/>
        <v>4.8119696406439261E-3</v>
      </c>
      <c r="Q146" s="2">
        <f t="shared" si="37"/>
        <v>44498.544000000227</v>
      </c>
      <c r="U146">
        <f>+C146-(C$7+F146*C$8)</f>
        <v>-6.1649997733184136E-3</v>
      </c>
    </row>
    <row r="147" spans="1:21">
      <c r="B147" s="5"/>
      <c r="C147" s="30"/>
      <c r="D147" s="30"/>
    </row>
    <row r="148" spans="1:21">
      <c r="B148" s="5"/>
      <c r="C148" s="30"/>
      <c r="D148" s="30"/>
    </row>
    <row r="149" spans="1:21">
      <c r="B149" s="5"/>
      <c r="C149" s="30"/>
      <c r="D149" s="30"/>
    </row>
    <row r="150" spans="1:21">
      <c r="B150" s="5"/>
      <c r="C150" s="30"/>
      <c r="D150" s="30"/>
    </row>
    <row r="151" spans="1:21">
      <c r="B151" s="5"/>
      <c r="C151" s="30"/>
      <c r="D151" s="30"/>
    </row>
    <row r="152" spans="1:21">
      <c r="B152" s="5"/>
      <c r="C152" s="30"/>
      <c r="D152" s="30"/>
    </row>
    <row r="153" spans="1:21">
      <c r="B153" s="5"/>
      <c r="C153" s="30"/>
      <c r="D153" s="30"/>
    </row>
    <row r="154" spans="1:21">
      <c r="B154" s="5"/>
      <c r="C154" s="30"/>
      <c r="D154" s="30"/>
    </row>
    <row r="155" spans="1:21">
      <c r="B155" s="5"/>
      <c r="C155" s="30"/>
      <c r="D155" s="30"/>
    </row>
    <row r="156" spans="1:21">
      <c r="B156" s="5"/>
      <c r="C156" s="30"/>
      <c r="D156" s="30"/>
    </row>
    <row r="157" spans="1:21">
      <c r="B157" s="5"/>
      <c r="C157" s="30"/>
      <c r="D157" s="30"/>
    </row>
    <row r="158" spans="1:21">
      <c r="B158" s="5"/>
      <c r="C158" s="30"/>
      <c r="D158" s="30"/>
    </row>
    <row r="159" spans="1:21">
      <c r="B159" s="5"/>
      <c r="C159" s="30"/>
      <c r="D159" s="30"/>
    </row>
    <row r="160" spans="1:21">
      <c r="B160" s="5"/>
      <c r="C160" s="30"/>
      <c r="D160" s="30"/>
    </row>
    <row r="161" spans="2:4">
      <c r="B161" s="5"/>
      <c r="C161" s="30"/>
      <c r="D161" s="30"/>
    </row>
    <row r="162" spans="2:4">
      <c r="B162" s="5"/>
      <c r="C162" s="30"/>
      <c r="D162" s="30"/>
    </row>
    <row r="163" spans="2:4">
      <c r="B163" s="5"/>
      <c r="C163" s="30"/>
      <c r="D163" s="30"/>
    </row>
    <row r="164" spans="2:4">
      <c r="B164" s="5"/>
      <c r="C164" s="30"/>
      <c r="D164" s="30"/>
    </row>
    <row r="165" spans="2:4">
      <c r="B165" s="5"/>
      <c r="C165" s="30"/>
      <c r="D165" s="30"/>
    </row>
    <row r="166" spans="2:4">
      <c r="B166" s="5"/>
      <c r="C166" s="30"/>
      <c r="D166" s="30"/>
    </row>
    <row r="167" spans="2:4">
      <c r="B167" s="5"/>
      <c r="C167" s="30"/>
      <c r="D167" s="30"/>
    </row>
    <row r="168" spans="2:4">
      <c r="B168" s="5"/>
      <c r="C168" s="30"/>
      <c r="D168" s="30"/>
    </row>
    <row r="169" spans="2:4">
      <c r="B169" s="5"/>
      <c r="C169" s="30"/>
      <c r="D169" s="30"/>
    </row>
    <row r="170" spans="2:4">
      <c r="B170" s="5"/>
      <c r="C170" s="30"/>
      <c r="D170" s="30"/>
    </row>
    <row r="171" spans="2:4">
      <c r="B171" s="5"/>
      <c r="C171" s="30"/>
      <c r="D171" s="30"/>
    </row>
    <row r="172" spans="2:4">
      <c r="B172" s="5"/>
      <c r="C172" s="30"/>
      <c r="D172" s="30"/>
    </row>
    <row r="173" spans="2:4">
      <c r="B173" s="5"/>
      <c r="C173" s="30"/>
      <c r="D173" s="30"/>
    </row>
    <row r="174" spans="2:4">
      <c r="B174" s="5"/>
      <c r="C174" s="30"/>
      <c r="D174" s="30"/>
    </row>
    <row r="175" spans="2:4">
      <c r="B175" s="5"/>
      <c r="C175" s="30"/>
      <c r="D175" s="30"/>
    </row>
    <row r="176" spans="2:4">
      <c r="B176" s="5"/>
      <c r="C176" s="30"/>
      <c r="D176" s="30"/>
    </row>
    <row r="177" spans="2:4">
      <c r="B177" s="5"/>
      <c r="C177" s="30"/>
      <c r="D177" s="30"/>
    </row>
    <row r="178" spans="2:4">
      <c r="B178" s="5"/>
      <c r="C178" s="30"/>
      <c r="D178" s="30"/>
    </row>
    <row r="179" spans="2:4">
      <c r="B179" s="5"/>
      <c r="C179" s="30"/>
      <c r="D179" s="30"/>
    </row>
    <row r="180" spans="2:4">
      <c r="B180" s="5"/>
      <c r="C180" s="30"/>
      <c r="D180" s="30"/>
    </row>
    <row r="181" spans="2:4">
      <c r="B181" s="5"/>
      <c r="C181" s="30"/>
      <c r="D181" s="30"/>
    </row>
    <row r="182" spans="2:4">
      <c r="B182" s="5"/>
      <c r="C182" s="30"/>
      <c r="D182" s="30"/>
    </row>
    <row r="183" spans="2:4">
      <c r="B183" s="5"/>
      <c r="C183" s="30"/>
      <c r="D183" s="30"/>
    </row>
    <row r="184" spans="2:4">
      <c r="B184" s="5"/>
      <c r="C184" s="30"/>
      <c r="D184" s="30"/>
    </row>
    <row r="185" spans="2:4">
      <c r="B185" s="5"/>
      <c r="C185" s="30"/>
      <c r="D185" s="30"/>
    </row>
    <row r="186" spans="2:4">
      <c r="B186" s="5"/>
      <c r="C186" s="30"/>
      <c r="D186" s="30"/>
    </row>
    <row r="187" spans="2:4">
      <c r="B187" s="5"/>
      <c r="C187" s="30"/>
      <c r="D187" s="30"/>
    </row>
    <row r="188" spans="2:4">
      <c r="B188" s="5"/>
      <c r="C188" s="30"/>
      <c r="D188" s="30"/>
    </row>
    <row r="189" spans="2:4">
      <c r="B189" s="5"/>
      <c r="C189" s="30"/>
      <c r="D189" s="30"/>
    </row>
    <row r="190" spans="2:4">
      <c r="B190" s="5"/>
      <c r="C190" s="30"/>
      <c r="D190" s="30"/>
    </row>
    <row r="191" spans="2:4">
      <c r="B191" s="5"/>
      <c r="C191" s="30"/>
      <c r="D191" s="30"/>
    </row>
    <row r="192" spans="2:4">
      <c r="B192" s="5"/>
      <c r="C192" s="30"/>
      <c r="D192" s="30"/>
    </row>
    <row r="193" spans="2:4">
      <c r="B193" s="5"/>
      <c r="C193" s="30"/>
      <c r="D193" s="30"/>
    </row>
    <row r="194" spans="2:4">
      <c r="B194" s="5"/>
      <c r="C194" s="30"/>
      <c r="D194" s="30"/>
    </row>
    <row r="195" spans="2:4">
      <c r="B195" s="5"/>
      <c r="C195" s="30"/>
      <c r="D195" s="30"/>
    </row>
    <row r="196" spans="2:4">
      <c r="B196" s="5"/>
      <c r="C196" s="30"/>
      <c r="D196" s="30"/>
    </row>
    <row r="197" spans="2:4">
      <c r="B197" s="5"/>
      <c r="C197" s="30"/>
      <c r="D197" s="30"/>
    </row>
    <row r="198" spans="2:4">
      <c r="B198" s="5"/>
      <c r="C198" s="30"/>
      <c r="D198" s="30"/>
    </row>
    <row r="199" spans="2:4">
      <c r="B199" s="5"/>
      <c r="C199" s="30"/>
      <c r="D199" s="30"/>
    </row>
    <row r="200" spans="2:4">
      <c r="B200" s="5"/>
      <c r="C200" s="30"/>
      <c r="D200" s="30"/>
    </row>
    <row r="201" spans="2:4">
      <c r="B201" s="5"/>
      <c r="C201" s="30"/>
      <c r="D201" s="30"/>
    </row>
    <row r="202" spans="2:4">
      <c r="B202" s="5"/>
      <c r="C202" s="30"/>
      <c r="D202" s="30"/>
    </row>
    <row r="203" spans="2:4">
      <c r="C203" s="30"/>
      <c r="D203" s="30"/>
    </row>
    <row r="204" spans="2:4">
      <c r="C204" s="30"/>
      <c r="D204" s="30"/>
    </row>
    <row r="205" spans="2:4">
      <c r="C205" s="30"/>
      <c r="D205" s="30"/>
    </row>
    <row r="206" spans="2:4">
      <c r="C206" s="30"/>
      <c r="D206" s="30"/>
    </row>
    <row r="207" spans="2:4">
      <c r="C207" s="30"/>
      <c r="D207" s="30"/>
    </row>
    <row r="208" spans="2:4">
      <c r="C208" s="30"/>
      <c r="D208" s="30"/>
    </row>
    <row r="209" spans="3:4">
      <c r="C209" s="30"/>
      <c r="D209" s="30"/>
    </row>
    <row r="210" spans="3:4">
      <c r="C210" s="30"/>
      <c r="D210" s="30"/>
    </row>
    <row r="211" spans="3:4">
      <c r="C211" s="30"/>
      <c r="D211" s="30"/>
    </row>
    <row r="212" spans="3:4">
      <c r="C212" s="30"/>
      <c r="D212" s="30"/>
    </row>
    <row r="213" spans="3:4">
      <c r="C213" s="30"/>
      <c r="D213" s="30"/>
    </row>
    <row r="214" spans="3:4">
      <c r="C214" s="30"/>
      <c r="D214" s="30"/>
    </row>
    <row r="215" spans="3:4">
      <c r="C215" s="30"/>
      <c r="D215" s="30"/>
    </row>
    <row r="216" spans="3:4">
      <c r="C216" s="30"/>
      <c r="D216" s="30"/>
    </row>
    <row r="217" spans="3:4">
      <c r="C217" s="30"/>
      <c r="D217" s="30"/>
    </row>
    <row r="218" spans="3:4">
      <c r="C218" s="30"/>
      <c r="D218" s="30"/>
    </row>
    <row r="219" spans="3:4">
      <c r="C219" s="30"/>
      <c r="D219" s="30"/>
    </row>
    <row r="220" spans="3:4">
      <c r="C220" s="30"/>
      <c r="D220" s="30"/>
    </row>
    <row r="221" spans="3:4">
      <c r="C221" s="30"/>
      <c r="D221" s="30"/>
    </row>
    <row r="222" spans="3:4">
      <c r="C222" s="30"/>
      <c r="D222" s="30"/>
    </row>
    <row r="223" spans="3:4">
      <c r="C223" s="30"/>
      <c r="D223" s="30"/>
    </row>
    <row r="224" spans="3:4">
      <c r="C224" s="30"/>
      <c r="D224" s="30"/>
    </row>
    <row r="225" spans="3:4">
      <c r="C225" s="30"/>
      <c r="D225" s="30"/>
    </row>
    <row r="226" spans="3:4">
      <c r="C226" s="30"/>
      <c r="D226" s="30"/>
    </row>
    <row r="227" spans="3:4">
      <c r="C227" s="30"/>
      <c r="D227" s="30"/>
    </row>
    <row r="228" spans="3:4">
      <c r="C228" s="30"/>
      <c r="D228" s="30"/>
    </row>
    <row r="229" spans="3:4">
      <c r="C229" s="30"/>
      <c r="D229" s="30"/>
    </row>
    <row r="230" spans="3:4">
      <c r="C230" s="30"/>
      <c r="D230" s="30"/>
    </row>
    <row r="231" spans="3:4">
      <c r="C231" s="30"/>
      <c r="D231" s="30"/>
    </row>
    <row r="232" spans="3:4">
      <c r="C232" s="30"/>
      <c r="D232" s="30"/>
    </row>
    <row r="233" spans="3:4">
      <c r="C233" s="30"/>
      <c r="D233" s="30"/>
    </row>
    <row r="234" spans="3:4">
      <c r="C234" s="30"/>
      <c r="D234" s="30"/>
    </row>
    <row r="235" spans="3:4">
      <c r="C235" s="30"/>
      <c r="D235" s="30"/>
    </row>
    <row r="236" spans="3:4">
      <c r="C236" s="30"/>
      <c r="D236" s="30"/>
    </row>
    <row r="237" spans="3:4">
      <c r="C237" s="30"/>
      <c r="D237" s="30"/>
    </row>
    <row r="238" spans="3:4">
      <c r="C238" s="30"/>
      <c r="D238" s="30"/>
    </row>
    <row r="239" spans="3:4">
      <c r="C239" s="30"/>
      <c r="D239" s="30"/>
    </row>
    <row r="240" spans="3:4">
      <c r="C240" s="30"/>
      <c r="D240" s="30"/>
    </row>
    <row r="241" spans="3:4">
      <c r="C241" s="30"/>
      <c r="D241" s="30"/>
    </row>
    <row r="242" spans="3:4">
      <c r="C242" s="30"/>
      <c r="D242" s="30"/>
    </row>
    <row r="243" spans="3:4">
      <c r="C243" s="30"/>
      <c r="D243" s="30"/>
    </row>
    <row r="244" spans="3:4">
      <c r="C244" s="30"/>
      <c r="D244" s="30"/>
    </row>
    <row r="245" spans="3:4">
      <c r="C245" s="30"/>
      <c r="D245" s="30"/>
    </row>
    <row r="246" spans="3:4">
      <c r="C246" s="30"/>
      <c r="D246" s="30"/>
    </row>
    <row r="247" spans="3:4">
      <c r="C247" s="30"/>
      <c r="D247" s="30"/>
    </row>
    <row r="248" spans="3:4">
      <c r="C248" s="30"/>
      <c r="D248" s="30"/>
    </row>
    <row r="249" spans="3:4">
      <c r="C249" s="29"/>
      <c r="D249" s="29"/>
    </row>
    <row r="250" spans="3:4">
      <c r="C250" s="29"/>
      <c r="D250" s="29"/>
    </row>
    <row r="251" spans="3:4">
      <c r="C251" s="29"/>
      <c r="D251" s="29"/>
    </row>
    <row r="252" spans="3:4">
      <c r="C252" s="29"/>
      <c r="D252" s="29"/>
    </row>
    <row r="253" spans="3:4">
      <c r="C253" s="29"/>
      <c r="D253" s="29"/>
    </row>
    <row r="254" spans="3:4">
      <c r="C254" s="29"/>
      <c r="D254" s="29"/>
    </row>
    <row r="255" spans="3:4">
      <c r="C255" s="29"/>
      <c r="D255" s="29"/>
    </row>
    <row r="256" spans="3:4">
      <c r="C256" s="29"/>
      <c r="D256" s="29"/>
    </row>
    <row r="257" spans="3:4">
      <c r="C257" s="29"/>
      <c r="D257" s="29"/>
    </row>
    <row r="258" spans="3:4">
      <c r="C258" s="29"/>
      <c r="D258" s="29"/>
    </row>
    <row r="259" spans="3:4">
      <c r="C259" s="29"/>
      <c r="D259" s="29"/>
    </row>
    <row r="260" spans="3:4">
      <c r="C260" s="29"/>
      <c r="D260" s="29"/>
    </row>
    <row r="261" spans="3:4">
      <c r="C261" s="29"/>
      <c r="D261" s="29"/>
    </row>
    <row r="262" spans="3:4">
      <c r="C262" s="29"/>
      <c r="D262" s="29"/>
    </row>
    <row r="263" spans="3:4">
      <c r="C263" s="29"/>
      <c r="D263" s="29"/>
    </row>
    <row r="264" spans="3:4">
      <c r="C264" s="29"/>
      <c r="D264" s="29"/>
    </row>
    <row r="265" spans="3:4">
      <c r="C265" s="29"/>
      <c r="D265" s="29"/>
    </row>
    <row r="266" spans="3:4">
      <c r="C266" s="29"/>
      <c r="D266" s="29"/>
    </row>
    <row r="267" spans="3:4">
      <c r="C267" s="29"/>
      <c r="D267" s="29"/>
    </row>
    <row r="268" spans="3:4">
      <c r="C268" s="29"/>
      <c r="D268" s="29"/>
    </row>
    <row r="269" spans="3:4">
      <c r="C269" s="29"/>
      <c r="D269" s="29"/>
    </row>
    <row r="270" spans="3:4">
      <c r="C270" s="29"/>
      <c r="D270" s="29"/>
    </row>
    <row r="271" spans="3:4">
      <c r="C271" s="29"/>
      <c r="D271" s="29"/>
    </row>
    <row r="272" spans="3:4">
      <c r="C272" s="29"/>
      <c r="D272" s="29"/>
    </row>
    <row r="273" spans="3:4">
      <c r="C273" s="29"/>
      <c r="D273" s="29"/>
    </row>
    <row r="274" spans="3:4">
      <c r="C274" s="29"/>
      <c r="D274" s="29"/>
    </row>
    <row r="275" spans="3:4">
      <c r="C275" s="29"/>
      <c r="D275" s="29"/>
    </row>
    <row r="276" spans="3:4">
      <c r="C276" s="29"/>
      <c r="D276" s="29"/>
    </row>
    <row r="277" spans="3:4">
      <c r="C277" s="29"/>
      <c r="D277" s="29"/>
    </row>
    <row r="278" spans="3:4">
      <c r="C278" s="29"/>
      <c r="D278" s="29"/>
    </row>
    <row r="279" spans="3:4">
      <c r="C279" s="29"/>
      <c r="D279" s="29"/>
    </row>
    <row r="280" spans="3:4">
      <c r="C280" s="29"/>
      <c r="D280" s="29"/>
    </row>
    <row r="281" spans="3:4">
      <c r="C281" s="29"/>
      <c r="D281" s="29"/>
    </row>
    <row r="282" spans="3:4">
      <c r="C282" s="29"/>
      <c r="D282" s="29"/>
    </row>
    <row r="283" spans="3:4">
      <c r="C283" s="29"/>
      <c r="D283" s="29"/>
    </row>
    <row r="284" spans="3:4">
      <c r="C284" s="29"/>
      <c r="D284" s="29"/>
    </row>
    <row r="285" spans="3:4">
      <c r="C285" s="29"/>
      <c r="D285" s="29"/>
    </row>
    <row r="286" spans="3:4">
      <c r="C286" s="29"/>
      <c r="D286" s="29"/>
    </row>
    <row r="287" spans="3:4">
      <c r="C287" s="29"/>
      <c r="D287" s="29"/>
    </row>
    <row r="288" spans="3:4">
      <c r="C288" s="29"/>
      <c r="D288" s="29"/>
    </row>
    <row r="289" spans="3:4">
      <c r="C289" s="29"/>
      <c r="D289" s="29"/>
    </row>
    <row r="290" spans="3:4">
      <c r="C290" s="29"/>
      <c r="D290" s="29"/>
    </row>
    <row r="291" spans="3:4">
      <c r="C291" s="29"/>
      <c r="D291" s="29"/>
    </row>
    <row r="292" spans="3:4">
      <c r="C292" s="29"/>
      <c r="D292" s="29"/>
    </row>
    <row r="293" spans="3:4">
      <c r="C293" s="29"/>
      <c r="D293" s="29"/>
    </row>
    <row r="294" spans="3:4">
      <c r="C294" s="29"/>
      <c r="D294" s="29"/>
    </row>
    <row r="295" spans="3:4">
      <c r="C295" s="29"/>
      <c r="D295" s="29"/>
    </row>
    <row r="296" spans="3:4">
      <c r="C296" s="29"/>
      <c r="D296" s="29"/>
    </row>
    <row r="297" spans="3:4">
      <c r="C297" s="29"/>
      <c r="D297" s="29"/>
    </row>
    <row r="298" spans="3:4">
      <c r="C298" s="29"/>
      <c r="D298" s="29"/>
    </row>
    <row r="299" spans="3:4">
      <c r="C299" s="29"/>
      <c r="D299" s="29"/>
    </row>
    <row r="300" spans="3:4">
      <c r="C300" s="29"/>
      <c r="D300" s="29"/>
    </row>
    <row r="301" spans="3:4">
      <c r="C301" s="29"/>
      <c r="D301" s="29"/>
    </row>
    <row r="302" spans="3:4">
      <c r="C302" s="29"/>
      <c r="D302" s="29"/>
    </row>
    <row r="303" spans="3:4">
      <c r="C303" s="29"/>
      <c r="D303" s="29"/>
    </row>
    <row r="304" spans="3:4">
      <c r="C304" s="29"/>
      <c r="D304" s="29"/>
    </row>
    <row r="305" spans="3:4">
      <c r="C305" s="29"/>
      <c r="D305" s="29"/>
    </row>
    <row r="306" spans="3:4">
      <c r="C306" s="29"/>
      <c r="D306" s="29"/>
    </row>
    <row r="307" spans="3:4">
      <c r="C307" s="29"/>
      <c r="D307" s="29"/>
    </row>
    <row r="308" spans="3:4">
      <c r="C308" s="29"/>
      <c r="D308" s="29"/>
    </row>
    <row r="309" spans="3:4">
      <c r="C309" s="29"/>
      <c r="D309" s="29"/>
    </row>
    <row r="310" spans="3:4">
      <c r="C310" s="29"/>
      <c r="D310" s="29"/>
    </row>
    <row r="311" spans="3:4">
      <c r="C311" s="29"/>
      <c r="D311" s="29"/>
    </row>
    <row r="312" spans="3:4">
      <c r="C312" s="29"/>
      <c r="D312" s="29"/>
    </row>
    <row r="313" spans="3:4">
      <c r="C313" s="29"/>
      <c r="D313" s="29"/>
    </row>
    <row r="314" spans="3:4">
      <c r="C314" s="29"/>
      <c r="D314" s="29"/>
    </row>
    <row r="315" spans="3:4">
      <c r="C315" s="29"/>
      <c r="D315" s="29"/>
    </row>
    <row r="316" spans="3:4">
      <c r="C316" s="29"/>
      <c r="D316" s="29"/>
    </row>
    <row r="317" spans="3:4">
      <c r="C317" s="29"/>
      <c r="D317" s="29"/>
    </row>
    <row r="318" spans="3:4">
      <c r="C318" s="29"/>
      <c r="D318" s="29"/>
    </row>
    <row r="319" spans="3:4">
      <c r="C319" s="29"/>
      <c r="D319" s="29"/>
    </row>
    <row r="320" spans="3:4">
      <c r="C320" s="29"/>
      <c r="D320" s="29"/>
    </row>
    <row r="321" spans="3:4">
      <c r="C321" s="29"/>
      <c r="D321" s="29"/>
    </row>
    <row r="322" spans="3:4">
      <c r="C322" s="29"/>
      <c r="D322" s="29"/>
    </row>
    <row r="323" spans="3:4">
      <c r="C323" s="29"/>
      <c r="D323" s="29"/>
    </row>
    <row r="324" spans="3:4">
      <c r="C324" s="29"/>
      <c r="D324" s="29"/>
    </row>
    <row r="325" spans="3:4">
      <c r="C325" s="29"/>
      <c r="D325" s="29"/>
    </row>
    <row r="326" spans="3:4">
      <c r="C326" s="29"/>
      <c r="D326" s="29"/>
    </row>
    <row r="327" spans="3:4">
      <c r="C327" s="29"/>
      <c r="D327" s="29"/>
    </row>
    <row r="328" spans="3:4">
      <c r="C328" s="29"/>
      <c r="D328" s="29"/>
    </row>
    <row r="329" spans="3:4">
      <c r="C329" s="29"/>
      <c r="D329" s="29"/>
    </row>
    <row r="330" spans="3:4">
      <c r="C330" s="29"/>
      <c r="D330" s="29"/>
    </row>
    <row r="331" spans="3:4">
      <c r="C331" s="29"/>
      <c r="D331" s="29"/>
    </row>
    <row r="332" spans="3:4">
      <c r="C332" s="29"/>
      <c r="D332" s="29"/>
    </row>
    <row r="333" spans="3:4">
      <c r="C333" s="29"/>
      <c r="D333" s="29"/>
    </row>
    <row r="334" spans="3:4">
      <c r="C334" s="29"/>
      <c r="D334" s="29"/>
    </row>
    <row r="335" spans="3:4">
      <c r="C335" s="29"/>
      <c r="D335" s="29"/>
    </row>
    <row r="336" spans="3:4">
      <c r="C336" s="29"/>
      <c r="D336" s="29"/>
    </row>
    <row r="337" spans="3:4">
      <c r="C337" s="29"/>
      <c r="D337" s="29"/>
    </row>
    <row r="338" spans="3:4">
      <c r="C338" s="29"/>
      <c r="D338" s="29"/>
    </row>
    <row r="339" spans="3:4">
      <c r="C339" s="29"/>
      <c r="D339" s="29"/>
    </row>
    <row r="340" spans="3:4">
      <c r="C340" s="29"/>
      <c r="D340" s="29"/>
    </row>
    <row r="341" spans="3:4">
      <c r="C341" s="29"/>
      <c r="D341" s="29"/>
    </row>
    <row r="342" spans="3:4">
      <c r="C342" s="29"/>
      <c r="D342" s="29"/>
    </row>
    <row r="343" spans="3:4">
      <c r="C343" s="29"/>
      <c r="D343" s="29"/>
    </row>
    <row r="344" spans="3:4">
      <c r="C344" s="29"/>
      <c r="D344" s="29"/>
    </row>
    <row r="345" spans="3:4">
      <c r="C345" s="29"/>
      <c r="D345" s="29"/>
    </row>
    <row r="346" spans="3:4">
      <c r="C346" s="29"/>
      <c r="D346" s="29"/>
    </row>
    <row r="347" spans="3:4">
      <c r="C347" s="29"/>
      <c r="D347" s="29"/>
    </row>
    <row r="348" spans="3:4">
      <c r="C348" s="29"/>
      <c r="D348" s="29"/>
    </row>
    <row r="349" spans="3:4">
      <c r="C349" s="29"/>
      <c r="D349" s="29"/>
    </row>
    <row r="350" spans="3:4">
      <c r="C350" s="29"/>
      <c r="D350" s="29"/>
    </row>
    <row r="351" spans="3:4">
      <c r="C351" s="29"/>
      <c r="D351" s="29"/>
    </row>
    <row r="352" spans="3:4">
      <c r="C352" s="29"/>
      <c r="D352" s="29"/>
    </row>
    <row r="353" spans="3:4">
      <c r="C353" s="29"/>
      <c r="D353" s="29"/>
    </row>
    <row r="354" spans="3:4">
      <c r="C354" s="29"/>
      <c r="D354" s="29"/>
    </row>
    <row r="355" spans="3:4">
      <c r="C355" s="29"/>
      <c r="D355" s="29"/>
    </row>
    <row r="356" spans="3:4">
      <c r="C356" s="29"/>
      <c r="D356" s="29"/>
    </row>
    <row r="357" spans="3:4">
      <c r="C357" s="29"/>
      <c r="D357" s="29"/>
    </row>
    <row r="358" spans="3:4">
      <c r="C358" s="29"/>
      <c r="D358" s="29"/>
    </row>
    <row r="359" spans="3:4">
      <c r="C359" s="29"/>
      <c r="D359" s="29"/>
    </row>
    <row r="360" spans="3:4">
      <c r="C360" s="29"/>
      <c r="D360" s="29"/>
    </row>
    <row r="361" spans="3:4">
      <c r="C361" s="29"/>
      <c r="D361" s="29"/>
    </row>
    <row r="362" spans="3:4">
      <c r="C362" s="29"/>
      <c r="D362" s="29"/>
    </row>
    <row r="363" spans="3:4">
      <c r="C363" s="29"/>
      <c r="D363" s="29"/>
    </row>
    <row r="364" spans="3:4">
      <c r="C364" s="29"/>
      <c r="D364" s="29"/>
    </row>
    <row r="365" spans="3:4">
      <c r="C365" s="29"/>
      <c r="D365" s="29"/>
    </row>
    <row r="366" spans="3:4">
      <c r="C366" s="29"/>
      <c r="D366" s="29"/>
    </row>
    <row r="367" spans="3:4">
      <c r="C367" s="29"/>
      <c r="D367" s="29"/>
    </row>
    <row r="368" spans="3:4">
      <c r="C368" s="29"/>
      <c r="D368" s="29"/>
    </row>
    <row r="369" spans="3:4">
      <c r="C369" s="29"/>
      <c r="D369" s="29"/>
    </row>
    <row r="370" spans="3:4">
      <c r="C370" s="29"/>
      <c r="D370" s="29"/>
    </row>
    <row r="371" spans="3:4">
      <c r="C371" s="29"/>
      <c r="D371" s="29"/>
    </row>
    <row r="372" spans="3:4">
      <c r="C372" s="29"/>
      <c r="D372" s="29"/>
    </row>
    <row r="373" spans="3:4">
      <c r="C373" s="29"/>
      <c r="D373" s="29"/>
    </row>
    <row r="374" spans="3:4">
      <c r="C374" s="29"/>
      <c r="D374" s="29"/>
    </row>
    <row r="375" spans="3:4">
      <c r="C375" s="29"/>
      <c r="D375" s="29"/>
    </row>
    <row r="376" spans="3:4">
      <c r="C376" s="29"/>
      <c r="D376" s="29"/>
    </row>
    <row r="377" spans="3:4">
      <c r="C377" s="29"/>
      <c r="D377" s="29"/>
    </row>
    <row r="378" spans="3:4">
      <c r="C378" s="29"/>
      <c r="D378" s="29"/>
    </row>
    <row r="379" spans="3:4">
      <c r="C379" s="29"/>
      <c r="D379" s="29"/>
    </row>
    <row r="380" spans="3:4">
      <c r="C380" s="29"/>
      <c r="D380" s="29"/>
    </row>
    <row r="381" spans="3:4">
      <c r="C381" s="29"/>
      <c r="D381" s="29"/>
    </row>
    <row r="382" spans="3:4">
      <c r="C382" s="29"/>
      <c r="D382" s="29"/>
    </row>
    <row r="383" spans="3:4">
      <c r="C383" s="29"/>
      <c r="D383" s="29"/>
    </row>
    <row r="384" spans="3:4">
      <c r="C384" s="29"/>
      <c r="D384" s="29"/>
    </row>
    <row r="385" spans="3:4">
      <c r="C385" s="29"/>
      <c r="D385" s="29"/>
    </row>
    <row r="386" spans="3:4">
      <c r="C386" s="29"/>
      <c r="D386" s="29"/>
    </row>
    <row r="387" spans="3:4">
      <c r="C387" s="29"/>
      <c r="D387" s="29"/>
    </row>
    <row r="388" spans="3:4">
      <c r="C388" s="29"/>
      <c r="D388" s="29"/>
    </row>
    <row r="389" spans="3:4">
      <c r="C389" s="29"/>
      <c r="D389" s="29"/>
    </row>
    <row r="390" spans="3:4">
      <c r="C390" s="29"/>
      <c r="D390" s="29"/>
    </row>
    <row r="391" spans="3:4">
      <c r="C391" s="29"/>
      <c r="D391" s="29"/>
    </row>
    <row r="392" spans="3:4">
      <c r="C392" s="29"/>
      <c r="D392" s="29"/>
    </row>
    <row r="393" spans="3:4">
      <c r="C393" s="29"/>
      <c r="D393" s="29"/>
    </row>
    <row r="394" spans="3:4">
      <c r="C394" s="29"/>
      <c r="D394" s="29"/>
    </row>
    <row r="395" spans="3:4">
      <c r="C395" s="29"/>
      <c r="D395" s="29"/>
    </row>
    <row r="396" spans="3:4">
      <c r="C396" s="29"/>
      <c r="D396" s="29"/>
    </row>
    <row r="397" spans="3:4">
      <c r="C397" s="29"/>
      <c r="D397" s="29"/>
    </row>
    <row r="398" spans="3:4">
      <c r="C398" s="29"/>
      <c r="D398" s="29"/>
    </row>
    <row r="399" spans="3:4">
      <c r="C399" s="29"/>
      <c r="D399" s="29"/>
    </row>
    <row r="400" spans="3:4">
      <c r="C400" s="29"/>
      <c r="D400" s="29"/>
    </row>
    <row r="401" spans="3:4">
      <c r="C401" s="29"/>
      <c r="D401" s="29"/>
    </row>
    <row r="402" spans="3:4">
      <c r="C402" s="29"/>
      <c r="D402" s="29"/>
    </row>
    <row r="403" spans="3:4">
      <c r="C403" s="29"/>
      <c r="D403" s="29"/>
    </row>
    <row r="404" spans="3:4">
      <c r="C404" s="29"/>
      <c r="D404" s="29"/>
    </row>
    <row r="405" spans="3:4">
      <c r="C405" s="29"/>
      <c r="D405" s="29"/>
    </row>
    <row r="406" spans="3:4">
      <c r="C406" s="29"/>
      <c r="D406" s="29"/>
    </row>
    <row r="407" spans="3:4">
      <c r="C407" s="29"/>
      <c r="D407" s="29"/>
    </row>
    <row r="408" spans="3:4">
      <c r="C408" s="29"/>
      <c r="D408" s="29"/>
    </row>
    <row r="409" spans="3:4">
      <c r="C409" s="29"/>
      <c r="D409" s="29"/>
    </row>
    <row r="410" spans="3:4">
      <c r="C410" s="29"/>
      <c r="D410" s="29"/>
    </row>
    <row r="411" spans="3:4">
      <c r="C411" s="29"/>
      <c r="D411" s="29"/>
    </row>
    <row r="412" spans="3:4">
      <c r="C412" s="29"/>
      <c r="D412" s="29"/>
    </row>
    <row r="413" spans="3:4">
      <c r="C413" s="29"/>
      <c r="D413" s="29"/>
    </row>
    <row r="414" spans="3:4">
      <c r="C414" s="29"/>
      <c r="D414" s="29"/>
    </row>
    <row r="415" spans="3:4">
      <c r="C415" s="29"/>
      <c r="D415" s="29"/>
    </row>
    <row r="416" spans="3:4">
      <c r="C416" s="29"/>
      <c r="D416" s="29"/>
    </row>
    <row r="417" spans="3:4">
      <c r="C417" s="29"/>
      <c r="D417" s="29"/>
    </row>
    <row r="418" spans="3:4">
      <c r="C418" s="29"/>
      <c r="D418" s="29"/>
    </row>
    <row r="419" spans="3:4">
      <c r="C419" s="29"/>
      <c r="D419" s="29"/>
    </row>
    <row r="420" spans="3:4">
      <c r="C420" s="29"/>
      <c r="D420" s="29"/>
    </row>
    <row r="421" spans="3:4">
      <c r="C421" s="29"/>
      <c r="D421" s="29"/>
    </row>
    <row r="422" spans="3:4">
      <c r="C422" s="29"/>
      <c r="D422" s="29"/>
    </row>
    <row r="423" spans="3:4">
      <c r="C423" s="29"/>
      <c r="D423" s="29"/>
    </row>
    <row r="424" spans="3:4">
      <c r="C424" s="29"/>
      <c r="D424" s="29"/>
    </row>
    <row r="425" spans="3:4">
      <c r="C425" s="29"/>
      <c r="D425" s="29"/>
    </row>
    <row r="426" spans="3:4">
      <c r="C426" s="29"/>
      <c r="D426" s="29"/>
    </row>
    <row r="427" spans="3:4">
      <c r="C427" s="29"/>
      <c r="D427" s="29"/>
    </row>
    <row r="428" spans="3:4">
      <c r="C428" s="29"/>
      <c r="D428" s="29"/>
    </row>
    <row r="429" spans="3:4">
      <c r="C429" s="29"/>
      <c r="D429" s="29"/>
    </row>
    <row r="430" spans="3:4">
      <c r="C430" s="29"/>
      <c r="D430" s="29"/>
    </row>
    <row r="431" spans="3:4">
      <c r="C431" s="29"/>
      <c r="D431" s="29"/>
    </row>
    <row r="432" spans="3:4">
      <c r="C432" s="29"/>
      <c r="D432" s="29"/>
    </row>
    <row r="433" spans="3:4">
      <c r="C433" s="29"/>
      <c r="D433" s="29"/>
    </row>
    <row r="434" spans="3:4">
      <c r="C434" s="29"/>
      <c r="D434" s="29"/>
    </row>
    <row r="435" spans="3:4">
      <c r="C435" s="29"/>
      <c r="D435" s="29"/>
    </row>
    <row r="436" spans="3:4">
      <c r="C436" s="29"/>
      <c r="D436" s="29"/>
    </row>
    <row r="437" spans="3:4">
      <c r="C437" s="29"/>
      <c r="D437" s="29"/>
    </row>
    <row r="438" spans="3:4">
      <c r="C438" s="29"/>
      <c r="D438" s="29"/>
    </row>
    <row r="439" spans="3:4">
      <c r="C439" s="29"/>
      <c r="D439" s="29"/>
    </row>
    <row r="440" spans="3:4">
      <c r="C440" s="29"/>
      <c r="D440" s="29"/>
    </row>
    <row r="441" spans="3:4">
      <c r="C441" s="29"/>
      <c r="D441" s="29"/>
    </row>
    <row r="442" spans="3:4">
      <c r="C442" s="29"/>
      <c r="D442" s="29"/>
    </row>
    <row r="443" spans="3:4">
      <c r="C443" s="29"/>
      <c r="D443" s="29"/>
    </row>
    <row r="444" spans="3:4">
      <c r="C444" s="29"/>
      <c r="D444" s="29"/>
    </row>
    <row r="445" spans="3:4">
      <c r="C445" s="29"/>
      <c r="D445" s="29"/>
    </row>
    <row r="446" spans="3:4">
      <c r="C446" s="29"/>
      <c r="D446" s="29"/>
    </row>
    <row r="447" spans="3:4">
      <c r="C447" s="29"/>
      <c r="D447" s="29"/>
    </row>
    <row r="448" spans="3:4">
      <c r="C448" s="29"/>
      <c r="D448" s="29"/>
    </row>
    <row r="449" spans="3:4">
      <c r="C449" s="29"/>
      <c r="D449" s="29"/>
    </row>
    <row r="450" spans="3:4">
      <c r="C450" s="29"/>
      <c r="D450" s="29"/>
    </row>
    <row r="451" spans="3:4">
      <c r="C451" s="29"/>
      <c r="D451" s="29"/>
    </row>
    <row r="452" spans="3:4">
      <c r="C452" s="29"/>
      <c r="D452" s="29"/>
    </row>
    <row r="453" spans="3:4">
      <c r="C453" s="29"/>
      <c r="D453" s="29"/>
    </row>
    <row r="454" spans="3:4">
      <c r="C454" s="29"/>
      <c r="D454" s="29"/>
    </row>
    <row r="455" spans="3:4">
      <c r="C455" s="29"/>
      <c r="D455" s="29"/>
    </row>
    <row r="456" spans="3:4">
      <c r="C456" s="29"/>
      <c r="D456" s="29"/>
    </row>
    <row r="457" spans="3:4">
      <c r="C457" s="29"/>
      <c r="D457" s="29"/>
    </row>
    <row r="458" spans="3:4">
      <c r="C458" s="29"/>
      <c r="D458" s="29"/>
    </row>
    <row r="459" spans="3:4">
      <c r="C459" s="29"/>
      <c r="D459" s="29"/>
    </row>
    <row r="460" spans="3:4">
      <c r="C460" s="29"/>
      <c r="D460" s="29"/>
    </row>
    <row r="461" spans="3:4">
      <c r="C461" s="29"/>
      <c r="D461" s="29"/>
    </row>
    <row r="462" spans="3:4">
      <c r="C462" s="29"/>
      <c r="D462" s="29"/>
    </row>
    <row r="463" spans="3:4">
      <c r="C463" s="29"/>
      <c r="D463" s="29"/>
    </row>
    <row r="464" spans="3:4">
      <c r="C464" s="29"/>
      <c r="D464" s="29"/>
    </row>
    <row r="465" spans="3:4">
      <c r="C465" s="29"/>
      <c r="D465" s="29"/>
    </row>
    <row r="466" spans="3:4">
      <c r="C466" s="29"/>
      <c r="D466" s="29"/>
    </row>
    <row r="467" spans="3:4">
      <c r="C467" s="29"/>
      <c r="D467" s="29"/>
    </row>
    <row r="468" spans="3:4">
      <c r="C468" s="29"/>
      <c r="D468" s="29"/>
    </row>
    <row r="469" spans="3:4">
      <c r="C469" s="29"/>
      <c r="D469" s="29"/>
    </row>
    <row r="470" spans="3:4">
      <c r="C470" s="29"/>
      <c r="D470" s="29"/>
    </row>
    <row r="471" spans="3:4">
      <c r="C471" s="29"/>
      <c r="D471" s="29"/>
    </row>
    <row r="472" spans="3:4">
      <c r="C472" s="29"/>
      <c r="D472" s="29"/>
    </row>
    <row r="473" spans="3:4">
      <c r="C473" s="29"/>
      <c r="D473" s="29"/>
    </row>
    <row r="474" spans="3:4">
      <c r="C474" s="29"/>
      <c r="D474" s="29"/>
    </row>
    <row r="475" spans="3:4">
      <c r="C475" s="29"/>
      <c r="D475" s="29"/>
    </row>
    <row r="476" spans="3:4">
      <c r="C476" s="29"/>
      <c r="D476" s="29"/>
    </row>
    <row r="477" spans="3:4">
      <c r="C477" s="29"/>
      <c r="D477" s="29"/>
    </row>
    <row r="478" spans="3:4">
      <c r="C478" s="29"/>
      <c r="D478" s="29"/>
    </row>
    <row r="479" spans="3:4">
      <c r="C479" s="29"/>
      <c r="D479" s="29"/>
    </row>
    <row r="480" spans="3:4">
      <c r="C480" s="29"/>
      <c r="D480" s="29"/>
    </row>
    <row r="481" spans="3:4">
      <c r="C481" s="29"/>
      <c r="D481" s="29"/>
    </row>
    <row r="482" spans="3:4">
      <c r="C482" s="29"/>
      <c r="D482" s="29"/>
    </row>
    <row r="483" spans="3:4">
      <c r="C483" s="29"/>
      <c r="D483" s="29"/>
    </row>
    <row r="484" spans="3:4">
      <c r="C484" s="29"/>
      <c r="D484" s="29"/>
    </row>
    <row r="485" spans="3:4">
      <c r="C485" s="29"/>
      <c r="D485" s="29"/>
    </row>
    <row r="486" spans="3:4">
      <c r="C486" s="29"/>
      <c r="D486" s="29"/>
    </row>
    <row r="487" spans="3:4">
      <c r="C487" s="29"/>
      <c r="D487" s="29"/>
    </row>
    <row r="488" spans="3:4">
      <c r="C488" s="29"/>
      <c r="D488" s="29"/>
    </row>
    <row r="489" spans="3:4">
      <c r="C489" s="29"/>
      <c r="D489" s="29"/>
    </row>
    <row r="490" spans="3:4">
      <c r="C490" s="29"/>
      <c r="D490" s="29"/>
    </row>
    <row r="491" spans="3:4">
      <c r="C491" s="29"/>
      <c r="D491" s="29"/>
    </row>
    <row r="492" spans="3:4">
      <c r="C492" s="29"/>
      <c r="D492" s="29"/>
    </row>
    <row r="493" spans="3:4">
      <c r="C493" s="29"/>
      <c r="D493" s="29"/>
    </row>
    <row r="494" spans="3:4">
      <c r="C494" s="29"/>
      <c r="D494" s="29"/>
    </row>
    <row r="495" spans="3:4">
      <c r="C495" s="29"/>
      <c r="D495" s="29"/>
    </row>
    <row r="496" spans="3:4">
      <c r="C496" s="29"/>
      <c r="D496" s="29"/>
    </row>
    <row r="497" spans="3:4">
      <c r="C497" s="29"/>
      <c r="D497" s="29"/>
    </row>
    <row r="498" spans="3:4">
      <c r="C498" s="29"/>
      <c r="D498" s="29"/>
    </row>
    <row r="499" spans="3:4">
      <c r="C499" s="29"/>
      <c r="D499" s="29"/>
    </row>
    <row r="500" spans="3:4">
      <c r="C500" s="29"/>
      <c r="D500" s="29"/>
    </row>
    <row r="501" spans="3:4">
      <c r="C501" s="29"/>
      <c r="D501" s="29"/>
    </row>
    <row r="502" spans="3:4">
      <c r="C502" s="29"/>
      <c r="D502" s="29"/>
    </row>
    <row r="503" spans="3:4">
      <c r="C503" s="29"/>
      <c r="D503" s="29"/>
    </row>
    <row r="504" spans="3:4">
      <c r="C504" s="29"/>
      <c r="D504" s="29"/>
    </row>
    <row r="505" spans="3:4">
      <c r="C505" s="29"/>
      <c r="D505" s="29"/>
    </row>
    <row r="506" spans="3:4">
      <c r="C506" s="29"/>
      <c r="D506" s="29"/>
    </row>
    <row r="507" spans="3:4">
      <c r="C507" s="29"/>
      <c r="D507" s="29"/>
    </row>
    <row r="508" spans="3:4">
      <c r="C508" s="29"/>
      <c r="D508" s="29"/>
    </row>
    <row r="509" spans="3:4">
      <c r="C509" s="29"/>
      <c r="D509" s="29"/>
    </row>
    <row r="510" spans="3:4">
      <c r="C510" s="29"/>
      <c r="D510" s="29"/>
    </row>
    <row r="511" spans="3:4">
      <c r="C511" s="29"/>
      <c r="D511" s="29"/>
    </row>
    <row r="512" spans="3:4">
      <c r="C512" s="29"/>
      <c r="D512" s="29"/>
    </row>
    <row r="513" spans="3:4">
      <c r="C513" s="29"/>
      <c r="D513" s="29"/>
    </row>
    <row r="514" spans="3:4">
      <c r="C514" s="29"/>
      <c r="D514" s="29"/>
    </row>
    <row r="515" spans="3:4">
      <c r="C515" s="29"/>
      <c r="D515" s="29"/>
    </row>
    <row r="516" spans="3:4">
      <c r="C516" s="29"/>
      <c r="D516" s="29"/>
    </row>
    <row r="517" spans="3:4">
      <c r="C517" s="29"/>
      <c r="D517" s="29"/>
    </row>
    <row r="518" spans="3:4">
      <c r="C518" s="29"/>
      <c r="D518" s="29"/>
    </row>
    <row r="519" spans="3:4">
      <c r="C519" s="29"/>
      <c r="D519" s="29"/>
    </row>
    <row r="520" spans="3:4">
      <c r="C520" s="29"/>
      <c r="D520" s="29"/>
    </row>
    <row r="521" spans="3:4">
      <c r="C521" s="29"/>
      <c r="D521" s="29"/>
    </row>
    <row r="522" spans="3:4">
      <c r="C522" s="29"/>
      <c r="D522" s="29"/>
    </row>
    <row r="523" spans="3:4">
      <c r="C523" s="29"/>
      <c r="D523" s="29"/>
    </row>
    <row r="524" spans="3:4">
      <c r="C524" s="29"/>
      <c r="D524" s="29"/>
    </row>
    <row r="525" spans="3:4">
      <c r="C525" s="29"/>
      <c r="D525" s="29"/>
    </row>
    <row r="526" spans="3:4">
      <c r="C526" s="29"/>
      <c r="D526" s="29"/>
    </row>
    <row r="527" spans="3:4">
      <c r="C527" s="29"/>
      <c r="D527" s="29"/>
    </row>
    <row r="528" spans="3:4">
      <c r="C528" s="29"/>
      <c r="D528" s="29"/>
    </row>
    <row r="529" spans="3:4">
      <c r="C529" s="29"/>
      <c r="D529" s="29"/>
    </row>
    <row r="530" spans="3:4">
      <c r="C530" s="29"/>
      <c r="D530" s="29"/>
    </row>
    <row r="531" spans="3:4">
      <c r="C531" s="29"/>
      <c r="D531" s="29"/>
    </row>
    <row r="532" spans="3:4">
      <c r="C532" s="29"/>
      <c r="D532" s="29"/>
    </row>
    <row r="533" spans="3:4">
      <c r="C533" s="29"/>
      <c r="D533" s="29"/>
    </row>
    <row r="534" spans="3:4">
      <c r="C534" s="29"/>
      <c r="D534" s="29"/>
    </row>
    <row r="535" spans="3:4">
      <c r="C535" s="29"/>
      <c r="D535" s="29"/>
    </row>
    <row r="536" spans="3:4">
      <c r="C536" s="29"/>
      <c r="D536" s="29"/>
    </row>
    <row r="537" spans="3:4">
      <c r="C537" s="29"/>
      <c r="D537" s="29"/>
    </row>
    <row r="538" spans="3:4">
      <c r="C538" s="29"/>
      <c r="D538" s="29"/>
    </row>
    <row r="539" spans="3:4">
      <c r="C539" s="29"/>
      <c r="D539" s="29"/>
    </row>
    <row r="540" spans="3:4">
      <c r="C540" s="29"/>
      <c r="D540" s="29"/>
    </row>
    <row r="541" spans="3:4">
      <c r="C541" s="29"/>
      <c r="D541" s="29"/>
    </row>
    <row r="542" spans="3:4">
      <c r="C542" s="29"/>
      <c r="D542" s="29"/>
    </row>
    <row r="543" spans="3:4">
      <c r="C543" s="29"/>
      <c r="D543" s="29"/>
    </row>
    <row r="544" spans="3:4">
      <c r="C544" s="29"/>
      <c r="D544" s="29"/>
    </row>
    <row r="545" spans="3:4">
      <c r="C545" s="29"/>
      <c r="D545" s="29"/>
    </row>
    <row r="546" spans="3:4">
      <c r="C546" s="29"/>
      <c r="D546" s="29"/>
    </row>
    <row r="547" spans="3:4">
      <c r="C547" s="29"/>
      <c r="D547" s="29"/>
    </row>
    <row r="548" spans="3:4">
      <c r="C548" s="29"/>
      <c r="D548" s="29"/>
    </row>
    <row r="549" spans="3:4">
      <c r="C549" s="29"/>
      <c r="D549" s="29"/>
    </row>
    <row r="550" spans="3:4">
      <c r="C550" s="29"/>
      <c r="D550" s="29"/>
    </row>
    <row r="551" spans="3:4">
      <c r="C551" s="29"/>
      <c r="D551" s="29"/>
    </row>
    <row r="552" spans="3:4">
      <c r="C552" s="29"/>
      <c r="D552" s="29"/>
    </row>
    <row r="553" spans="3:4">
      <c r="C553" s="29"/>
      <c r="D553" s="29"/>
    </row>
    <row r="554" spans="3:4">
      <c r="C554" s="29"/>
      <c r="D554" s="29"/>
    </row>
    <row r="555" spans="3:4">
      <c r="C555" s="29"/>
      <c r="D555" s="29"/>
    </row>
    <row r="556" spans="3:4">
      <c r="C556" s="29"/>
      <c r="D556" s="29"/>
    </row>
    <row r="557" spans="3:4">
      <c r="C557" s="29"/>
      <c r="D557" s="29"/>
    </row>
    <row r="558" spans="3:4">
      <c r="C558" s="29"/>
      <c r="D558" s="29"/>
    </row>
    <row r="559" spans="3:4">
      <c r="C559" s="29"/>
      <c r="D559" s="29"/>
    </row>
    <row r="560" spans="3:4">
      <c r="C560" s="29"/>
      <c r="D560" s="29"/>
    </row>
    <row r="561" spans="3:4">
      <c r="C561" s="29"/>
      <c r="D561" s="29"/>
    </row>
    <row r="562" spans="3:4">
      <c r="C562" s="29"/>
      <c r="D562" s="29"/>
    </row>
    <row r="563" spans="3:4">
      <c r="C563" s="29"/>
      <c r="D563" s="29"/>
    </row>
    <row r="564" spans="3:4">
      <c r="C564" s="29"/>
      <c r="D564" s="29"/>
    </row>
    <row r="565" spans="3:4">
      <c r="C565" s="29"/>
      <c r="D565" s="29"/>
    </row>
    <row r="566" spans="3:4">
      <c r="C566" s="29"/>
      <c r="D566" s="29"/>
    </row>
    <row r="567" spans="3:4">
      <c r="C567" s="29"/>
      <c r="D567" s="29"/>
    </row>
    <row r="568" spans="3:4">
      <c r="C568" s="29"/>
      <c r="D568" s="29"/>
    </row>
    <row r="569" spans="3:4">
      <c r="C569" s="29"/>
      <c r="D569" s="29"/>
    </row>
    <row r="570" spans="3:4">
      <c r="C570" s="29"/>
      <c r="D570" s="29"/>
    </row>
    <row r="571" spans="3:4">
      <c r="C571" s="29"/>
      <c r="D571" s="29"/>
    </row>
    <row r="572" spans="3:4">
      <c r="C572" s="29"/>
      <c r="D572" s="29"/>
    </row>
    <row r="573" spans="3:4">
      <c r="C573" s="29"/>
      <c r="D573" s="29"/>
    </row>
    <row r="574" spans="3:4">
      <c r="C574" s="29"/>
      <c r="D574" s="29"/>
    </row>
    <row r="575" spans="3:4">
      <c r="C575" s="29"/>
      <c r="D575" s="29"/>
    </row>
    <row r="576" spans="3:4">
      <c r="C576" s="29"/>
      <c r="D576" s="29"/>
    </row>
    <row r="577" spans="3:4">
      <c r="C577" s="29"/>
      <c r="D577" s="29"/>
    </row>
    <row r="578" spans="3:4">
      <c r="C578" s="29"/>
      <c r="D578" s="29"/>
    </row>
    <row r="579" spans="3:4">
      <c r="C579" s="29"/>
      <c r="D579" s="29"/>
    </row>
    <row r="580" spans="3:4">
      <c r="C580" s="29"/>
      <c r="D580" s="29"/>
    </row>
    <row r="581" spans="3:4">
      <c r="C581" s="29"/>
      <c r="D581" s="29"/>
    </row>
    <row r="582" spans="3:4">
      <c r="C582" s="29"/>
      <c r="D582" s="29"/>
    </row>
    <row r="583" spans="3:4">
      <c r="C583" s="29"/>
      <c r="D583" s="29"/>
    </row>
    <row r="584" spans="3:4">
      <c r="C584" s="29"/>
      <c r="D584" s="29"/>
    </row>
    <row r="585" spans="3:4">
      <c r="C585" s="29"/>
      <c r="D585" s="29"/>
    </row>
    <row r="586" spans="3:4">
      <c r="C586" s="29"/>
      <c r="D586" s="29"/>
    </row>
    <row r="587" spans="3:4">
      <c r="C587" s="29"/>
      <c r="D587" s="29"/>
    </row>
    <row r="588" spans="3:4">
      <c r="C588" s="29"/>
      <c r="D588" s="29"/>
    </row>
    <row r="589" spans="3:4">
      <c r="C589" s="29"/>
      <c r="D589" s="29"/>
    </row>
    <row r="590" spans="3:4">
      <c r="C590" s="29"/>
      <c r="D590" s="29"/>
    </row>
    <row r="591" spans="3:4">
      <c r="C591" s="29"/>
      <c r="D591" s="29"/>
    </row>
    <row r="592" spans="3:4">
      <c r="C592" s="29"/>
      <c r="D592" s="29"/>
    </row>
    <row r="593" spans="3:4">
      <c r="C593" s="29"/>
      <c r="D593" s="29"/>
    </row>
    <row r="594" spans="3:4">
      <c r="C594" s="29"/>
      <c r="D594" s="29"/>
    </row>
    <row r="595" spans="3:4">
      <c r="C595" s="29"/>
      <c r="D595" s="29"/>
    </row>
    <row r="596" spans="3:4">
      <c r="C596" s="29"/>
      <c r="D596" s="29"/>
    </row>
    <row r="597" spans="3:4">
      <c r="C597" s="29"/>
      <c r="D597" s="29"/>
    </row>
    <row r="598" spans="3:4">
      <c r="C598" s="29"/>
      <c r="D598" s="29"/>
    </row>
    <row r="599" spans="3:4">
      <c r="C599" s="29"/>
      <c r="D599" s="29"/>
    </row>
    <row r="600" spans="3:4">
      <c r="C600" s="29"/>
      <c r="D600" s="29"/>
    </row>
    <row r="601" spans="3:4">
      <c r="C601" s="29"/>
      <c r="D601" s="29"/>
    </row>
    <row r="602" spans="3:4">
      <c r="C602" s="29"/>
      <c r="D602" s="29"/>
    </row>
    <row r="603" spans="3:4">
      <c r="C603" s="29"/>
      <c r="D603" s="29"/>
    </row>
    <row r="604" spans="3:4">
      <c r="C604" s="29"/>
      <c r="D604" s="29"/>
    </row>
    <row r="605" spans="3:4">
      <c r="C605" s="29"/>
      <c r="D605" s="29"/>
    </row>
    <row r="606" spans="3:4">
      <c r="C606" s="29"/>
      <c r="D606" s="29"/>
    </row>
    <row r="607" spans="3:4">
      <c r="C607" s="29"/>
      <c r="D607" s="29"/>
    </row>
    <row r="608" spans="3:4">
      <c r="C608" s="29"/>
      <c r="D608" s="29"/>
    </row>
    <row r="609" spans="3:4">
      <c r="C609" s="29"/>
      <c r="D609" s="29"/>
    </row>
    <row r="610" spans="3:4">
      <c r="C610" s="29"/>
      <c r="D610" s="29"/>
    </row>
    <row r="611" spans="3:4">
      <c r="C611" s="29"/>
      <c r="D611" s="29"/>
    </row>
    <row r="612" spans="3:4">
      <c r="C612" s="29"/>
      <c r="D612" s="29"/>
    </row>
    <row r="613" spans="3:4">
      <c r="C613" s="29"/>
      <c r="D613" s="29"/>
    </row>
    <row r="614" spans="3:4">
      <c r="C614" s="29"/>
      <c r="D614" s="29"/>
    </row>
    <row r="615" spans="3:4">
      <c r="C615" s="29"/>
      <c r="D615" s="29"/>
    </row>
    <row r="616" spans="3:4">
      <c r="C616" s="29"/>
      <c r="D616" s="29"/>
    </row>
    <row r="617" spans="3:4">
      <c r="C617" s="29"/>
      <c r="D617" s="29"/>
    </row>
    <row r="618" spans="3:4">
      <c r="C618" s="29"/>
      <c r="D618" s="29"/>
    </row>
    <row r="619" spans="3:4">
      <c r="C619" s="29"/>
      <c r="D619" s="29"/>
    </row>
    <row r="620" spans="3:4">
      <c r="C620" s="29"/>
      <c r="D620" s="29"/>
    </row>
    <row r="621" spans="3:4">
      <c r="C621" s="29"/>
      <c r="D621" s="29"/>
    </row>
    <row r="622" spans="3:4">
      <c r="C622" s="29"/>
      <c r="D622" s="29"/>
    </row>
    <row r="623" spans="3:4">
      <c r="C623" s="29"/>
      <c r="D623" s="29"/>
    </row>
    <row r="624" spans="3:4">
      <c r="C624" s="29"/>
      <c r="D624" s="29"/>
    </row>
    <row r="625" spans="3:4">
      <c r="C625" s="29"/>
      <c r="D625" s="29"/>
    </row>
    <row r="626" spans="3:4">
      <c r="C626" s="29"/>
      <c r="D626" s="29"/>
    </row>
    <row r="627" spans="3:4">
      <c r="C627" s="29"/>
      <c r="D627" s="29"/>
    </row>
    <row r="628" spans="3:4">
      <c r="C628" s="29"/>
      <c r="D628" s="29"/>
    </row>
    <row r="629" spans="3:4">
      <c r="C629" s="29"/>
      <c r="D629" s="29"/>
    </row>
    <row r="630" spans="3:4">
      <c r="C630" s="29"/>
      <c r="D630" s="29"/>
    </row>
    <row r="631" spans="3:4">
      <c r="C631" s="29"/>
      <c r="D631" s="29"/>
    </row>
    <row r="632" spans="3:4">
      <c r="C632" s="29"/>
      <c r="D632" s="29"/>
    </row>
    <row r="633" spans="3:4">
      <c r="C633" s="29"/>
      <c r="D633" s="29"/>
    </row>
    <row r="634" spans="3:4">
      <c r="C634" s="29"/>
      <c r="D634" s="29"/>
    </row>
    <row r="635" spans="3:4">
      <c r="C635" s="29"/>
      <c r="D635" s="29"/>
    </row>
    <row r="636" spans="3:4">
      <c r="C636" s="29"/>
      <c r="D636" s="29"/>
    </row>
    <row r="637" spans="3:4">
      <c r="C637" s="29"/>
      <c r="D637" s="29"/>
    </row>
    <row r="638" spans="3:4">
      <c r="C638" s="29"/>
      <c r="D638" s="29"/>
    </row>
    <row r="639" spans="3:4">
      <c r="C639" s="29"/>
      <c r="D639" s="29"/>
    </row>
    <row r="640" spans="3:4">
      <c r="C640" s="29"/>
      <c r="D640" s="29"/>
    </row>
    <row r="641" spans="3:4">
      <c r="C641" s="29"/>
      <c r="D641" s="29"/>
    </row>
    <row r="642" spans="3:4">
      <c r="C642" s="29"/>
      <c r="D642" s="29"/>
    </row>
    <row r="643" spans="3:4">
      <c r="C643" s="29"/>
      <c r="D643" s="29"/>
    </row>
    <row r="644" spans="3:4">
      <c r="C644" s="29"/>
      <c r="D644" s="29"/>
    </row>
    <row r="645" spans="3:4">
      <c r="C645" s="29"/>
      <c r="D645" s="29"/>
    </row>
    <row r="646" spans="3:4">
      <c r="C646" s="29"/>
      <c r="D646" s="29"/>
    </row>
    <row r="647" spans="3:4">
      <c r="C647" s="29"/>
      <c r="D647" s="29"/>
    </row>
    <row r="648" spans="3:4">
      <c r="C648" s="29"/>
      <c r="D648" s="29"/>
    </row>
    <row r="649" spans="3:4">
      <c r="C649" s="29"/>
      <c r="D649" s="29"/>
    </row>
    <row r="650" spans="3:4">
      <c r="C650" s="29"/>
      <c r="D650" s="29"/>
    </row>
    <row r="651" spans="3:4">
      <c r="C651" s="29"/>
      <c r="D651" s="29"/>
    </row>
    <row r="652" spans="3:4">
      <c r="C652" s="29"/>
      <c r="D652" s="29"/>
    </row>
    <row r="653" spans="3:4">
      <c r="C653" s="29"/>
      <c r="D653" s="29"/>
    </row>
    <row r="654" spans="3:4">
      <c r="C654" s="29"/>
      <c r="D654" s="29"/>
    </row>
    <row r="655" spans="3:4">
      <c r="C655" s="29"/>
      <c r="D655" s="29"/>
    </row>
    <row r="656" spans="3:4">
      <c r="C656" s="29"/>
      <c r="D656" s="29"/>
    </row>
    <row r="657" spans="3:4">
      <c r="C657" s="29"/>
      <c r="D657" s="29"/>
    </row>
    <row r="658" spans="3:4">
      <c r="C658" s="29"/>
      <c r="D658" s="29"/>
    </row>
    <row r="659" spans="3:4">
      <c r="C659" s="29"/>
      <c r="D659" s="29"/>
    </row>
    <row r="660" spans="3:4">
      <c r="C660" s="29"/>
      <c r="D660" s="29"/>
    </row>
    <row r="661" spans="3:4">
      <c r="C661" s="29"/>
      <c r="D661" s="29"/>
    </row>
    <row r="662" spans="3:4">
      <c r="C662" s="29"/>
      <c r="D662" s="29"/>
    </row>
    <row r="663" spans="3:4">
      <c r="C663" s="29"/>
      <c r="D663" s="29"/>
    </row>
    <row r="664" spans="3:4">
      <c r="C664" s="29"/>
      <c r="D664" s="29"/>
    </row>
    <row r="665" spans="3:4">
      <c r="C665" s="29"/>
      <c r="D665" s="29"/>
    </row>
    <row r="666" spans="3:4">
      <c r="C666" s="29"/>
      <c r="D666" s="29"/>
    </row>
    <row r="667" spans="3:4">
      <c r="C667" s="29"/>
      <c r="D667" s="29"/>
    </row>
    <row r="668" spans="3:4">
      <c r="C668" s="29"/>
      <c r="D668" s="29"/>
    </row>
    <row r="669" spans="3:4">
      <c r="C669" s="29"/>
      <c r="D669" s="29"/>
    </row>
    <row r="670" spans="3:4">
      <c r="C670" s="29"/>
      <c r="D670" s="29"/>
    </row>
    <row r="671" spans="3:4">
      <c r="C671" s="29"/>
      <c r="D671" s="29"/>
    </row>
    <row r="672" spans="3:4">
      <c r="C672" s="29"/>
      <c r="D672" s="29"/>
    </row>
    <row r="673" spans="3:4">
      <c r="C673" s="29"/>
      <c r="D673" s="29"/>
    </row>
    <row r="674" spans="3:4">
      <c r="C674" s="29"/>
      <c r="D674" s="29"/>
    </row>
    <row r="675" spans="3:4">
      <c r="C675" s="29"/>
      <c r="D675" s="29"/>
    </row>
    <row r="676" spans="3:4">
      <c r="C676" s="29"/>
      <c r="D676" s="29"/>
    </row>
    <row r="677" spans="3:4">
      <c r="C677" s="29"/>
      <c r="D677" s="29"/>
    </row>
    <row r="678" spans="3:4">
      <c r="C678" s="29"/>
      <c r="D678" s="29"/>
    </row>
    <row r="679" spans="3:4">
      <c r="C679" s="29"/>
      <c r="D679" s="29"/>
    </row>
    <row r="680" spans="3:4">
      <c r="C680" s="29"/>
      <c r="D680" s="29"/>
    </row>
    <row r="681" spans="3:4">
      <c r="C681" s="29"/>
      <c r="D681" s="29"/>
    </row>
    <row r="682" spans="3:4">
      <c r="C682" s="29"/>
      <c r="D682" s="29"/>
    </row>
    <row r="683" spans="3:4">
      <c r="C683" s="29"/>
      <c r="D683" s="29"/>
    </row>
    <row r="684" spans="3:4">
      <c r="C684" s="29"/>
      <c r="D684" s="29"/>
    </row>
    <row r="685" spans="3:4">
      <c r="C685" s="29"/>
      <c r="D685" s="29"/>
    </row>
    <row r="686" spans="3:4">
      <c r="C686" s="29"/>
      <c r="D686" s="29"/>
    </row>
    <row r="687" spans="3:4">
      <c r="C687" s="29"/>
      <c r="D687" s="29"/>
    </row>
    <row r="688" spans="3:4">
      <c r="C688" s="29"/>
      <c r="D688" s="29"/>
    </row>
    <row r="689" spans="3:4">
      <c r="C689" s="29"/>
      <c r="D689" s="29"/>
    </row>
    <row r="690" spans="3:4">
      <c r="C690" s="29"/>
      <c r="D690" s="29"/>
    </row>
    <row r="691" spans="3:4">
      <c r="C691" s="29"/>
      <c r="D691" s="29"/>
    </row>
    <row r="692" spans="3:4">
      <c r="C692" s="29"/>
      <c r="D692" s="29"/>
    </row>
    <row r="693" spans="3:4">
      <c r="C693" s="29"/>
      <c r="D693" s="29"/>
    </row>
    <row r="694" spans="3:4">
      <c r="C694" s="29"/>
      <c r="D694" s="29"/>
    </row>
    <row r="695" spans="3:4">
      <c r="C695" s="29"/>
      <c r="D695" s="29"/>
    </row>
    <row r="696" spans="3:4">
      <c r="C696" s="29"/>
      <c r="D696" s="29"/>
    </row>
    <row r="697" spans="3:4">
      <c r="C697" s="29"/>
      <c r="D697" s="29"/>
    </row>
    <row r="698" spans="3:4">
      <c r="C698" s="29"/>
      <c r="D698" s="29"/>
    </row>
    <row r="699" spans="3:4">
      <c r="C699" s="29"/>
      <c r="D699" s="29"/>
    </row>
    <row r="700" spans="3:4">
      <c r="C700" s="29"/>
      <c r="D700" s="29"/>
    </row>
    <row r="701" spans="3:4">
      <c r="C701" s="29"/>
      <c r="D701" s="29"/>
    </row>
    <row r="702" spans="3:4">
      <c r="C702" s="29"/>
      <c r="D702" s="29"/>
    </row>
    <row r="703" spans="3:4">
      <c r="C703" s="29"/>
      <c r="D703" s="29"/>
    </row>
    <row r="704" spans="3:4">
      <c r="C704" s="29"/>
      <c r="D704" s="29"/>
    </row>
    <row r="705" spans="3:4">
      <c r="C705" s="29"/>
      <c r="D705" s="29"/>
    </row>
    <row r="706" spans="3:4">
      <c r="C706" s="29"/>
      <c r="D706" s="29"/>
    </row>
    <row r="707" spans="3:4">
      <c r="C707" s="29"/>
      <c r="D707" s="29"/>
    </row>
    <row r="708" spans="3:4">
      <c r="C708" s="29"/>
      <c r="D708" s="29"/>
    </row>
    <row r="709" spans="3:4">
      <c r="C709" s="29"/>
      <c r="D709" s="29"/>
    </row>
    <row r="710" spans="3:4">
      <c r="C710" s="29"/>
      <c r="D710" s="29"/>
    </row>
    <row r="711" spans="3:4">
      <c r="C711" s="29"/>
      <c r="D711" s="29"/>
    </row>
    <row r="712" spans="3:4">
      <c r="C712" s="29"/>
      <c r="D712" s="29"/>
    </row>
    <row r="713" spans="3:4">
      <c r="C713" s="29"/>
      <c r="D713" s="29"/>
    </row>
    <row r="714" spans="3:4">
      <c r="C714" s="29"/>
      <c r="D714" s="29"/>
    </row>
    <row r="715" spans="3:4">
      <c r="C715" s="29"/>
      <c r="D715" s="29"/>
    </row>
    <row r="716" spans="3:4">
      <c r="C716" s="29"/>
      <c r="D716" s="29"/>
    </row>
    <row r="717" spans="3:4">
      <c r="C717" s="29"/>
      <c r="D717" s="29"/>
    </row>
    <row r="718" spans="3:4">
      <c r="C718" s="29"/>
      <c r="D718" s="29"/>
    </row>
    <row r="719" spans="3:4">
      <c r="C719" s="29"/>
      <c r="D719" s="29"/>
    </row>
    <row r="720" spans="3:4">
      <c r="C720" s="29"/>
      <c r="D720" s="29"/>
    </row>
    <row r="721" spans="3:4">
      <c r="C721" s="29"/>
      <c r="D721" s="29"/>
    </row>
    <row r="722" spans="3:4">
      <c r="C722" s="29"/>
      <c r="D722" s="29"/>
    </row>
    <row r="723" spans="3:4">
      <c r="C723" s="29"/>
      <c r="D723" s="29"/>
    </row>
    <row r="724" spans="3:4">
      <c r="C724" s="29"/>
      <c r="D724" s="29"/>
    </row>
    <row r="725" spans="3:4">
      <c r="C725" s="29"/>
      <c r="D725" s="29"/>
    </row>
    <row r="726" spans="3:4">
      <c r="C726" s="29"/>
      <c r="D726" s="29"/>
    </row>
    <row r="727" spans="3:4">
      <c r="C727" s="29"/>
      <c r="D727" s="29"/>
    </row>
    <row r="728" spans="3:4">
      <c r="C728" s="29"/>
      <c r="D728" s="29"/>
    </row>
    <row r="729" spans="3:4">
      <c r="C729" s="29"/>
      <c r="D729" s="29"/>
    </row>
    <row r="730" spans="3:4">
      <c r="C730" s="29"/>
      <c r="D730" s="29"/>
    </row>
    <row r="731" spans="3:4">
      <c r="C731" s="29"/>
      <c r="D731" s="29"/>
    </row>
    <row r="732" spans="3:4">
      <c r="C732" s="29"/>
      <c r="D732" s="29"/>
    </row>
    <row r="733" spans="3:4">
      <c r="C733" s="29"/>
      <c r="D733" s="29"/>
    </row>
    <row r="734" spans="3:4">
      <c r="C734" s="29"/>
      <c r="D734" s="29"/>
    </row>
    <row r="735" spans="3:4">
      <c r="C735" s="29"/>
      <c r="D735" s="29"/>
    </row>
    <row r="736" spans="3:4">
      <c r="C736" s="29"/>
      <c r="D736" s="29"/>
    </row>
    <row r="737" spans="3:4">
      <c r="C737" s="29"/>
      <c r="D737" s="29"/>
    </row>
    <row r="738" spans="3:4">
      <c r="C738" s="29"/>
      <c r="D738" s="29"/>
    </row>
    <row r="739" spans="3:4">
      <c r="C739" s="29"/>
      <c r="D739" s="29"/>
    </row>
    <row r="740" spans="3:4">
      <c r="C740" s="29"/>
      <c r="D740" s="29"/>
    </row>
    <row r="741" spans="3:4">
      <c r="C741" s="29"/>
      <c r="D741" s="29"/>
    </row>
    <row r="742" spans="3:4">
      <c r="C742" s="29"/>
      <c r="D742" s="29"/>
    </row>
    <row r="743" spans="3:4">
      <c r="C743" s="29"/>
      <c r="D743" s="29"/>
    </row>
    <row r="744" spans="3:4">
      <c r="C744" s="29"/>
      <c r="D744" s="29"/>
    </row>
    <row r="745" spans="3:4">
      <c r="C745" s="29"/>
      <c r="D745" s="29"/>
    </row>
    <row r="746" spans="3:4">
      <c r="C746" s="29"/>
      <c r="D746" s="29"/>
    </row>
    <row r="747" spans="3:4">
      <c r="C747" s="29"/>
      <c r="D747" s="29"/>
    </row>
    <row r="748" spans="3:4">
      <c r="C748" s="29"/>
      <c r="D748" s="29"/>
    </row>
    <row r="749" spans="3:4">
      <c r="C749" s="29"/>
      <c r="D749" s="29"/>
    </row>
    <row r="750" spans="3:4">
      <c r="C750" s="29"/>
      <c r="D750" s="29"/>
    </row>
    <row r="751" spans="3:4">
      <c r="C751" s="29"/>
      <c r="D751" s="29"/>
    </row>
    <row r="752" spans="3:4">
      <c r="C752" s="29"/>
      <c r="D752" s="29"/>
    </row>
    <row r="753" spans="3:4">
      <c r="C753" s="29"/>
      <c r="D753" s="29"/>
    </row>
    <row r="754" spans="3:4">
      <c r="C754" s="29"/>
      <c r="D754" s="29"/>
    </row>
    <row r="755" spans="3:4">
      <c r="C755" s="29"/>
      <c r="D755" s="29"/>
    </row>
    <row r="756" spans="3:4">
      <c r="C756" s="29"/>
      <c r="D756" s="29"/>
    </row>
    <row r="757" spans="3:4">
      <c r="C757" s="29"/>
      <c r="D757" s="29"/>
    </row>
    <row r="758" spans="3:4">
      <c r="C758" s="29"/>
      <c r="D758" s="29"/>
    </row>
    <row r="759" spans="3:4">
      <c r="C759" s="29"/>
      <c r="D759" s="29"/>
    </row>
    <row r="760" spans="3:4">
      <c r="C760" s="29"/>
      <c r="D760" s="29"/>
    </row>
    <row r="761" spans="3:4">
      <c r="C761" s="29"/>
      <c r="D761" s="29"/>
    </row>
    <row r="762" spans="3:4">
      <c r="C762" s="29"/>
      <c r="D762" s="29"/>
    </row>
    <row r="763" spans="3:4">
      <c r="C763" s="29"/>
      <c r="D763" s="29"/>
    </row>
    <row r="764" spans="3:4">
      <c r="C764" s="29"/>
      <c r="D764" s="29"/>
    </row>
    <row r="765" spans="3:4">
      <c r="C765" s="29"/>
      <c r="D765" s="29"/>
    </row>
    <row r="766" spans="3:4">
      <c r="C766" s="29"/>
      <c r="D766" s="29"/>
    </row>
    <row r="767" spans="3:4">
      <c r="C767" s="29"/>
      <c r="D767" s="29"/>
    </row>
    <row r="768" spans="3:4">
      <c r="C768" s="29"/>
      <c r="D768" s="29"/>
    </row>
    <row r="769" spans="3:4">
      <c r="C769" s="29"/>
      <c r="D769" s="29"/>
    </row>
    <row r="770" spans="3:4">
      <c r="C770" s="29"/>
      <c r="D770" s="29"/>
    </row>
    <row r="771" spans="3:4">
      <c r="C771" s="29"/>
      <c r="D771" s="29"/>
    </row>
    <row r="772" spans="3:4">
      <c r="C772" s="29"/>
      <c r="D772" s="29"/>
    </row>
    <row r="773" spans="3:4">
      <c r="C773" s="29"/>
      <c r="D773" s="29"/>
    </row>
    <row r="774" spans="3:4">
      <c r="C774" s="29"/>
      <c r="D774" s="29"/>
    </row>
    <row r="775" spans="3:4">
      <c r="C775" s="29"/>
      <c r="D775" s="29"/>
    </row>
    <row r="776" spans="3:4">
      <c r="C776" s="29"/>
      <c r="D776" s="29"/>
    </row>
    <row r="777" spans="3:4">
      <c r="C777" s="29"/>
      <c r="D777" s="29"/>
    </row>
    <row r="778" spans="3:4">
      <c r="C778" s="29"/>
      <c r="D778" s="29"/>
    </row>
    <row r="779" spans="3:4">
      <c r="C779" s="29"/>
      <c r="D779" s="29"/>
    </row>
    <row r="780" spans="3:4">
      <c r="C780" s="29"/>
      <c r="D780" s="29"/>
    </row>
    <row r="781" spans="3:4">
      <c r="C781" s="29"/>
      <c r="D781" s="29"/>
    </row>
    <row r="782" spans="3:4">
      <c r="C782" s="29"/>
      <c r="D782" s="29"/>
    </row>
    <row r="783" spans="3:4">
      <c r="C783" s="29"/>
      <c r="D783" s="29"/>
    </row>
    <row r="784" spans="3:4">
      <c r="C784" s="29"/>
      <c r="D784" s="29"/>
    </row>
    <row r="785" spans="3:4">
      <c r="C785" s="29"/>
      <c r="D785" s="29"/>
    </row>
    <row r="786" spans="3:4">
      <c r="C786" s="29"/>
      <c r="D786" s="29"/>
    </row>
    <row r="787" spans="3:4">
      <c r="C787" s="29"/>
      <c r="D787" s="29"/>
    </row>
    <row r="788" spans="3:4">
      <c r="C788" s="29"/>
      <c r="D788" s="29"/>
    </row>
    <row r="789" spans="3:4">
      <c r="C789" s="29"/>
      <c r="D789" s="29"/>
    </row>
    <row r="790" spans="3:4">
      <c r="C790" s="29"/>
      <c r="D790" s="29"/>
    </row>
    <row r="791" spans="3:4">
      <c r="C791" s="29"/>
      <c r="D791" s="29"/>
    </row>
    <row r="792" spans="3:4">
      <c r="C792" s="29"/>
      <c r="D792" s="29"/>
    </row>
    <row r="793" spans="3:4">
      <c r="C793" s="29"/>
      <c r="D793" s="29"/>
    </row>
    <row r="794" spans="3:4">
      <c r="C794" s="29"/>
      <c r="D794" s="29"/>
    </row>
    <row r="795" spans="3:4">
      <c r="C795" s="29"/>
      <c r="D795" s="29"/>
    </row>
    <row r="796" spans="3:4">
      <c r="C796" s="29"/>
      <c r="D796" s="29"/>
    </row>
    <row r="797" spans="3:4">
      <c r="C797" s="29"/>
      <c r="D797" s="29"/>
    </row>
    <row r="798" spans="3:4">
      <c r="C798" s="29"/>
      <c r="D798" s="29"/>
    </row>
    <row r="799" spans="3:4">
      <c r="C799" s="29"/>
      <c r="D799" s="29"/>
    </row>
    <row r="800" spans="3:4">
      <c r="C800" s="29"/>
      <c r="D800" s="29"/>
    </row>
    <row r="801" spans="3:4">
      <c r="C801" s="29"/>
      <c r="D801" s="29"/>
    </row>
    <row r="802" spans="3:4">
      <c r="C802" s="29"/>
      <c r="D802" s="29"/>
    </row>
    <row r="803" spans="3:4">
      <c r="C803" s="29"/>
      <c r="D803" s="29"/>
    </row>
    <row r="804" spans="3:4">
      <c r="C804" s="29"/>
      <c r="D804" s="29"/>
    </row>
    <row r="805" spans="3:4">
      <c r="C805" s="29"/>
      <c r="D805" s="29"/>
    </row>
    <row r="806" spans="3:4">
      <c r="C806" s="29"/>
      <c r="D806" s="29"/>
    </row>
    <row r="807" spans="3:4">
      <c r="C807" s="29"/>
      <c r="D807" s="29"/>
    </row>
    <row r="808" spans="3:4">
      <c r="C808" s="29"/>
      <c r="D808" s="29"/>
    </row>
    <row r="809" spans="3:4">
      <c r="C809" s="29"/>
      <c r="D809" s="29"/>
    </row>
    <row r="810" spans="3:4">
      <c r="C810" s="29"/>
      <c r="D810" s="29"/>
    </row>
    <row r="811" spans="3:4">
      <c r="C811" s="29"/>
      <c r="D811" s="29"/>
    </row>
    <row r="812" spans="3:4">
      <c r="C812" s="29"/>
      <c r="D812" s="29"/>
    </row>
    <row r="813" spans="3:4">
      <c r="C813" s="29"/>
      <c r="D813" s="29"/>
    </row>
    <row r="814" spans="3:4">
      <c r="C814" s="29"/>
      <c r="D814" s="29"/>
    </row>
    <row r="815" spans="3:4">
      <c r="C815" s="29"/>
      <c r="D815" s="29"/>
    </row>
    <row r="816" spans="3:4">
      <c r="C816" s="29"/>
      <c r="D816" s="29"/>
    </row>
    <row r="817" spans="3:4">
      <c r="C817" s="29"/>
      <c r="D817" s="29"/>
    </row>
    <row r="818" spans="3:4">
      <c r="C818" s="29"/>
      <c r="D818" s="29"/>
    </row>
    <row r="819" spans="3:4">
      <c r="C819" s="29"/>
      <c r="D819" s="29"/>
    </row>
    <row r="820" spans="3:4">
      <c r="C820" s="29"/>
      <c r="D820" s="29"/>
    </row>
    <row r="821" spans="3:4">
      <c r="C821" s="29"/>
      <c r="D821" s="29"/>
    </row>
    <row r="822" spans="3:4">
      <c r="C822" s="29"/>
      <c r="D822" s="29"/>
    </row>
    <row r="823" spans="3:4">
      <c r="C823" s="29"/>
      <c r="D823" s="29"/>
    </row>
    <row r="824" spans="3:4">
      <c r="C824" s="29"/>
      <c r="D824" s="29"/>
    </row>
    <row r="825" spans="3:4">
      <c r="C825" s="29"/>
      <c r="D825" s="29"/>
    </row>
    <row r="826" spans="3:4">
      <c r="C826" s="29"/>
      <c r="D826" s="29"/>
    </row>
    <row r="827" spans="3:4">
      <c r="C827" s="29"/>
      <c r="D827" s="29"/>
    </row>
    <row r="828" spans="3:4">
      <c r="C828" s="29"/>
      <c r="D828" s="29"/>
    </row>
    <row r="829" spans="3:4">
      <c r="C829" s="29"/>
      <c r="D829" s="29"/>
    </row>
    <row r="830" spans="3:4">
      <c r="C830" s="29"/>
      <c r="D830" s="29"/>
    </row>
    <row r="831" spans="3:4">
      <c r="C831" s="29"/>
      <c r="D831" s="29"/>
    </row>
    <row r="832" spans="3:4">
      <c r="C832" s="29"/>
      <c r="D832" s="29"/>
    </row>
    <row r="833" spans="3:4">
      <c r="C833" s="29"/>
      <c r="D833" s="29"/>
    </row>
    <row r="834" spans="3:4">
      <c r="C834" s="29"/>
      <c r="D834" s="29"/>
    </row>
    <row r="835" spans="3:4">
      <c r="C835" s="29"/>
      <c r="D835" s="29"/>
    </row>
    <row r="836" spans="3:4">
      <c r="C836" s="29"/>
      <c r="D836" s="29"/>
    </row>
    <row r="837" spans="3:4">
      <c r="C837" s="29"/>
      <c r="D837" s="29"/>
    </row>
    <row r="838" spans="3:4">
      <c r="C838" s="29"/>
      <c r="D838" s="29"/>
    </row>
    <row r="839" spans="3:4">
      <c r="C839" s="29"/>
      <c r="D839" s="29"/>
    </row>
    <row r="840" spans="3:4">
      <c r="C840" s="29"/>
      <c r="D840" s="29"/>
    </row>
    <row r="841" spans="3:4">
      <c r="C841" s="29"/>
      <c r="D841" s="29"/>
    </row>
    <row r="842" spans="3:4">
      <c r="C842" s="29"/>
      <c r="D842" s="29"/>
    </row>
    <row r="843" spans="3:4">
      <c r="C843" s="29"/>
      <c r="D843" s="29"/>
    </row>
    <row r="844" spans="3:4">
      <c r="C844" s="29"/>
      <c r="D844" s="29"/>
    </row>
    <row r="845" spans="3:4">
      <c r="C845" s="29"/>
      <c r="D845" s="29"/>
    </row>
    <row r="846" spans="3:4">
      <c r="C846" s="29"/>
      <c r="D846" s="29"/>
    </row>
    <row r="847" spans="3:4">
      <c r="C847" s="29"/>
      <c r="D847" s="29"/>
    </row>
    <row r="848" spans="3:4">
      <c r="C848" s="29"/>
      <c r="D848" s="29"/>
    </row>
    <row r="849" spans="3:4">
      <c r="C849" s="29"/>
      <c r="D849" s="29"/>
    </row>
    <row r="850" spans="3:4">
      <c r="C850" s="29"/>
      <c r="D850" s="29"/>
    </row>
    <row r="851" spans="3:4">
      <c r="C851" s="29"/>
      <c r="D851" s="29"/>
    </row>
    <row r="852" spans="3:4">
      <c r="C852" s="29"/>
      <c r="D852" s="29"/>
    </row>
    <row r="853" spans="3:4">
      <c r="C853" s="29"/>
      <c r="D853" s="29"/>
    </row>
    <row r="854" spans="3:4">
      <c r="C854" s="29"/>
      <c r="D854" s="29"/>
    </row>
    <row r="855" spans="3:4">
      <c r="C855" s="29"/>
      <c r="D855" s="29"/>
    </row>
    <row r="856" spans="3:4">
      <c r="C856" s="29"/>
      <c r="D856" s="29"/>
    </row>
    <row r="857" spans="3:4">
      <c r="C857" s="29"/>
      <c r="D857" s="29"/>
    </row>
    <row r="858" spans="3:4">
      <c r="C858" s="29"/>
      <c r="D858" s="29"/>
    </row>
    <row r="859" spans="3:4">
      <c r="C859" s="29"/>
      <c r="D859" s="29"/>
    </row>
    <row r="860" spans="3:4">
      <c r="C860" s="29"/>
      <c r="D860" s="29"/>
    </row>
    <row r="861" spans="3:4">
      <c r="C861" s="29"/>
      <c r="D861" s="29"/>
    </row>
    <row r="862" spans="3:4">
      <c r="C862" s="29"/>
      <c r="D862" s="29"/>
    </row>
    <row r="863" spans="3:4">
      <c r="C863" s="29"/>
      <c r="D863" s="29"/>
    </row>
    <row r="864" spans="3:4">
      <c r="C864" s="29"/>
      <c r="D864" s="29"/>
    </row>
    <row r="865" spans="3:4">
      <c r="C865" s="29"/>
      <c r="D865" s="29"/>
    </row>
    <row r="866" spans="3:4">
      <c r="C866" s="29"/>
      <c r="D866" s="29"/>
    </row>
    <row r="867" spans="3:4">
      <c r="C867" s="29"/>
      <c r="D867" s="29"/>
    </row>
    <row r="868" spans="3:4">
      <c r="C868" s="29"/>
      <c r="D868" s="29"/>
    </row>
    <row r="869" spans="3:4">
      <c r="C869" s="29"/>
      <c r="D869" s="29"/>
    </row>
    <row r="870" spans="3:4">
      <c r="C870" s="29"/>
      <c r="D870" s="29"/>
    </row>
    <row r="871" spans="3:4">
      <c r="C871" s="29"/>
      <c r="D871" s="29"/>
    </row>
    <row r="872" spans="3:4">
      <c r="C872" s="29"/>
      <c r="D872" s="29"/>
    </row>
    <row r="873" spans="3:4">
      <c r="C873" s="29"/>
      <c r="D873" s="29"/>
    </row>
    <row r="874" spans="3:4">
      <c r="C874" s="29"/>
      <c r="D874" s="29"/>
    </row>
    <row r="875" spans="3:4">
      <c r="C875" s="29"/>
      <c r="D875" s="29"/>
    </row>
    <row r="876" spans="3:4">
      <c r="C876" s="29"/>
      <c r="D876" s="29"/>
    </row>
    <row r="877" spans="3:4">
      <c r="C877" s="29"/>
      <c r="D877" s="29"/>
    </row>
    <row r="878" spans="3:4">
      <c r="C878" s="29"/>
      <c r="D878" s="29"/>
    </row>
    <row r="879" spans="3:4">
      <c r="C879" s="29"/>
      <c r="D879" s="29"/>
    </row>
    <row r="880" spans="3:4">
      <c r="C880" s="29"/>
      <c r="D880" s="29"/>
    </row>
    <row r="881" spans="3:4">
      <c r="C881" s="29"/>
      <c r="D881" s="29"/>
    </row>
    <row r="882" spans="3:4">
      <c r="C882" s="29"/>
      <c r="D882" s="29"/>
    </row>
    <row r="883" spans="3:4">
      <c r="C883" s="29"/>
      <c r="D883" s="29"/>
    </row>
    <row r="884" spans="3:4">
      <c r="C884" s="29"/>
      <c r="D884" s="29"/>
    </row>
    <row r="885" spans="3:4">
      <c r="C885" s="29"/>
      <c r="D885" s="29"/>
    </row>
    <row r="886" spans="3:4">
      <c r="C886" s="29"/>
      <c r="D886" s="29"/>
    </row>
    <row r="887" spans="3:4">
      <c r="C887" s="29"/>
      <c r="D887" s="29"/>
    </row>
    <row r="888" spans="3:4">
      <c r="C888" s="29"/>
      <c r="D888" s="29"/>
    </row>
    <row r="889" spans="3:4">
      <c r="C889" s="29"/>
      <c r="D889" s="29"/>
    </row>
    <row r="890" spans="3:4">
      <c r="C890" s="29"/>
      <c r="D890" s="29"/>
    </row>
    <row r="891" spans="3:4">
      <c r="C891" s="29"/>
      <c r="D891" s="29"/>
    </row>
    <row r="892" spans="3:4">
      <c r="C892" s="29"/>
      <c r="D892" s="29"/>
    </row>
    <row r="893" spans="3:4">
      <c r="C893" s="29"/>
      <c r="D893" s="29"/>
    </row>
    <row r="894" spans="3:4">
      <c r="C894" s="29"/>
      <c r="D894" s="29"/>
    </row>
    <row r="895" spans="3:4">
      <c r="C895" s="29"/>
      <c r="D895" s="29"/>
    </row>
    <row r="896" spans="3:4">
      <c r="C896" s="29"/>
      <c r="D896" s="29"/>
    </row>
    <row r="897" spans="3:4">
      <c r="C897" s="29"/>
      <c r="D897" s="29"/>
    </row>
    <row r="898" spans="3:4">
      <c r="C898" s="29"/>
      <c r="D898" s="29"/>
    </row>
    <row r="899" spans="3:4">
      <c r="C899" s="29"/>
      <c r="D899" s="29"/>
    </row>
    <row r="900" spans="3:4">
      <c r="C900" s="29"/>
      <c r="D900" s="29"/>
    </row>
    <row r="901" spans="3:4">
      <c r="C901" s="29"/>
      <c r="D901" s="29"/>
    </row>
    <row r="902" spans="3:4">
      <c r="C902" s="29"/>
      <c r="D902" s="29"/>
    </row>
    <row r="903" spans="3:4">
      <c r="C903" s="29"/>
      <c r="D903" s="29"/>
    </row>
    <row r="904" spans="3:4">
      <c r="C904" s="29"/>
      <c r="D904" s="29"/>
    </row>
    <row r="905" spans="3:4">
      <c r="C905" s="29"/>
      <c r="D905" s="29"/>
    </row>
    <row r="906" spans="3:4">
      <c r="C906" s="29"/>
      <c r="D906" s="29"/>
    </row>
    <row r="907" spans="3:4">
      <c r="C907" s="29"/>
      <c r="D907" s="29"/>
    </row>
    <row r="908" spans="3:4">
      <c r="C908" s="29"/>
      <c r="D908" s="29"/>
    </row>
    <row r="909" spans="3:4">
      <c r="C909" s="29"/>
      <c r="D909" s="29"/>
    </row>
    <row r="910" spans="3:4">
      <c r="C910" s="29"/>
      <c r="D910" s="29"/>
    </row>
    <row r="911" spans="3:4">
      <c r="C911" s="29"/>
      <c r="D911" s="29"/>
    </row>
    <row r="912" spans="3:4">
      <c r="C912" s="29"/>
      <c r="D912" s="29"/>
    </row>
    <row r="913" spans="3:4">
      <c r="C913" s="29"/>
      <c r="D913" s="29"/>
    </row>
    <row r="914" spans="3:4">
      <c r="C914" s="29"/>
      <c r="D914" s="29"/>
    </row>
    <row r="915" spans="3:4">
      <c r="C915" s="29"/>
      <c r="D915" s="29"/>
    </row>
    <row r="916" spans="3:4">
      <c r="C916" s="29"/>
      <c r="D916" s="29"/>
    </row>
    <row r="917" spans="3:4">
      <c r="C917" s="29"/>
      <c r="D917" s="29"/>
    </row>
    <row r="918" spans="3:4">
      <c r="C918" s="29"/>
      <c r="D918" s="29"/>
    </row>
    <row r="919" spans="3:4">
      <c r="C919" s="29"/>
      <c r="D919" s="29"/>
    </row>
    <row r="920" spans="3:4">
      <c r="C920" s="29"/>
      <c r="D920" s="29"/>
    </row>
    <row r="921" spans="3:4">
      <c r="C921" s="29"/>
      <c r="D921" s="29"/>
    </row>
    <row r="922" spans="3:4">
      <c r="C922" s="29"/>
      <c r="D922" s="29"/>
    </row>
    <row r="923" spans="3:4">
      <c r="C923" s="29"/>
      <c r="D923" s="29"/>
    </row>
    <row r="924" spans="3:4">
      <c r="C924" s="29"/>
      <c r="D924" s="29"/>
    </row>
    <row r="925" spans="3:4">
      <c r="C925" s="29"/>
      <c r="D925" s="29"/>
    </row>
    <row r="926" spans="3:4">
      <c r="C926" s="29"/>
      <c r="D926" s="29"/>
    </row>
    <row r="927" spans="3:4">
      <c r="C927" s="29"/>
      <c r="D927" s="29"/>
    </row>
    <row r="928" spans="3:4">
      <c r="C928" s="29"/>
      <c r="D928" s="29"/>
    </row>
    <row r="929" spans="3:4">
      <c r="C929" s="29"/>
      <c r="D929" s="29"/>
    </row>
    <row r="930" spans="3:4">
      <c r="C930" s="29"/>
      <c r="D930" s="29"/>
    </row>
    <row r="931" spans="3:4">
      <c r="C931" s="29"/>
      <c r="D931" s="29"/>
    </row>
    <row r="932" spans="3:4">
      <c r="C932" s="29"/>
      <c r="D932" s="29"/>
    </row>
    <row r="933" spans="3:4">
      <c r="C933" s="29"/>
      <c r="D933" s="29"/>
    </row>
    <row r="934" spans="3:4">
      <c r="C934" s="29"/>
      <c r="D934" s="29"/>
    </row>
    <row r="935" spans="3:4">
      <c r="C935" s="29"/>
      <c r="D935" s="29"/>
    </row>
    <row r="936" spans="3:4">
      <c r="C936" s="29"/>
      <c r="D936" s="29"/>
    </row>
    <row r="937" spans="3:4">
      <c r="C937" s="29"/>
      <c r="D937" s="29"/>
    </row>
    <row r="938" spans="3:4">
      <c r="C938" s="29"/>
      <c r="D938" s="29"/>
    </row>
    <row r="939" spans="3:4">
      <c r="C939" s="29"/>
      <c r="D939" s="29"/>
    </row>
    <row r="940" spans="3:4">
      <c r="C940" s="29"/>
      <c r="D940" s="29"/>
    </row>
    <row r="941" spans="3:4">
      <c r="C941" s="29"/>
      <c r="D941" s="29"/>
    </row>
    <row r="942" spans="3:4">
      <c r="C942" s="29"/>
      <c r="D942" s="29"/>
    </row>
    <row r="943" spans="3:4">
      <c r="C943" s="29"/>
      <c r="D943" s="29"/>
    </row>
    <row r="944" spans="3:4">
      <c r="C944" s="29"/>
      <c r="D944" s="29"/>
    </row>
    <row r="945" spans="3:4">
      <c r="C945" s="29"/>
      <c r="D945" s="29"/>
    </row>
    <row r="946" spans="3:4">
      <c r="C946" s="29"/>
      <c r="D946" s="29"/>
    </row>
    <row r="947" spans="3:4">
      <c r="C947" s="29"/>
      <c r="D947" s="29"/>
    </row>
    <row r="948" spans="3:4">
      <c r="C948" s="29"/>
      <c r="D948" s="29"/>
    </row>
    <row r="949" spans="3:4">
      <c r="C949" s="29"/>
      <c r="D949" s="29"/>
    </row>
    <row r="950" spans="3:4">
      <c r="C950" s="29"/>
      <c r="D950" s="29"/>
    </row>
    <row r="951" spans="3:4">
      <c r="C951" s="29"/>
      <c r="D951" s="29"/>
    </row>
    <row r="952" spans="3:4">
      <c r="C952" s="29"/>
      <c r="D952" s="29"/>
    </row>
    <row r="953" spans="3:4">
      <c r="C953" s="29"/>
      <c r="D953" s="29"/>
    </row>
    <row r="954" spans="3:4">
      <c r="C954" s="29"/>
      <c r="D954" s="29"/>
    </row>
    <row r="955" spans="3:4">
      <c r="C955" s="29"/>
      <c r="D955" s="29"/>
    </row>
    <row r="956" spans="3:4">
      <c r="C956" s="29"/>
      <c r="D956" s="29"/>
    </row>
    <row r="957" spans="3:4">
      <c r="C957" s="29"/>
      <c r="D957" s="29"/>
    </row>
    <row r="958" spans="3:4">
      <c r="C958" s="29"/>
      <c r="D958" s="29"/>
    </row>
    <row r="959" spans="3:4">
      <c r="C959" s="29"/>
      <c r="D959" s="29"/>
    </row>
    <row r="960" spans="3:4">
      <c r="C960" s="29"/>
      <c r="D960" s="29"/>
    </row>
    <row r="961" spans="3:4">
      <c r="C961" s="29"/>
      <c r="D961" s="29"/>
    </row>
    <row r="962" spans="3:4">
      <c r="C962" s="29"/>
      <c r="D962" s="29"/>
    </row>
    <row r="963" spans="3:4">
      <c r="C963" s="29"/>
      <c r="D963" s="29"/>
    </row>
    <row r="964" spans="3:4">
      <c r="C964" s="29"/>
      <c r="D964" s="29"/>
    </row>
    <row r="965" spans="3:4">
      <c r="C965" s="29"/>
      <c r="D965" s="29"/>
    </row>
    <row r="966" spans="3:4">
      <c r="C966" s="29"/>
      <c r="D966" s="29"/>
    </row>
    <row r="967" spans="3:4">
      <c r="C967" s="29"/>
      <c r="D967" s="29"/>
    </row>
    <row r="968" spans="3:4">
      <c r="C968" s="29"/>
      <c r="D968" s="29"/>
    </row>
    <row r="969" spans="3:4">
      <c r="C969" s="29"/>
      <c r="D969" s="29"/>
    </row>
    <row r="970" spans="3:4">
      <c r="C970" s="29"/>
      <c r="D970" s="29"/>
    </row>
    <row r="971" spans="3:4">
      <c r="C971" s="29"/>
      <c r="D971" s="29"/>
    </row>
    <row r="972" spans="3:4">
      <c r="C972" s="29"/>
      <c r="D972" s="29"/>
    </row>
    <row r="973" spans="3:4">
      <c r="C973" s="29"/>
      <c r="D973" s="29"/>
    </row>
    <row r="974" spans="3:4">
      <c r="C974" s="29"/>
      <c r="D974" s="29"/>
    </row>
    <row r="975" spans="3:4">
      <c r="C975" s="29"/>
      <c r="D975" s="29"/>
    </row>
    <row r="976" spans="3:4">
      <c r="C976" s="29"/>
      <c r="D976" s="29"/>
    </row>
    <row r="977" spans="3:4">
      <c r="C977" s="29"/>
      <c r="D977" s="29"/>
    </row>
    <row r="978" spans="3:4">
      <c r="C978" s="29"/>
      <c r="D978" s="29"/>
    </row>
    <row r="979" spans="3:4">
      <c r="C979" s="29"/>
      <c r="D979" s="29"/>
    </row>
    <row r="980" spans="3:4">
      <c r="C980" s="29"/>
      <c r="D980" s="29"/>
    </row>
    <row r="981" spans="3:4">
      <c r="C981" s="29"/>
      <c r="D981" s="29"/>
    </row>
    <row r="982" spans="3:4">
      <c r="C982" s="29"/>
      <c r="D982" s="29"/>
    </row>
    <row r="983" spans="3:4">
      <c r="C983" s="29"/>
      <c r="D983" s="29"/>
    </row>
    <row r="984" spans="3:4">
      <c r="C984" s="29"/>
      <c r="D984" s="29"/>
    </row>
    <row r="985" spans="3:4">
      <c r="C985" s="29"/>
      <c r="D985" s="29"/>
    </row>
    <row r="986" spans="3:4">
      <c r="C986" s="29"/>
      <c r="D986" s="29"/>
    </row>
    <row r="987" spans="3:4">
      <c r="C987" s="29"/>
      <c r="D987" s="29"/>
    </row>
    <row r="988" spans="3:4">
      <c r="C988" s="29"/>
      <c r="D988" s="29"/>
    </row>
    <row r="989" spans="3:4">
      <c r="C989" s="29"/>
      <c r="D989" s="29"/>
    </row>
    <row r="990" spans="3:4">
      <c r="C990" s="29"/>
      <c r="D990" s="29"/>
    </row>
    <row r="991" spans="3:4">
      <c r="C991" s="29"/>
      <c r="D991" s="29"/>
    </row>
    <row r="992" spans="3:4">
      <c r="C992" s="29"/>
      <c r="D992" s="29"/>
    </row>
    <row r="993" spans="3:4">
      <c r="C993" s="29"/>
      <c r="D993" s="29"/>
    </row>
    <row r="994" spans="3:4">
      <c r="C994" s="29"/>
      <c r="D994" s="29"/>
    </row>
    <row r="995" spans="3:4">
      <c r="C995" s="29"/>
      <c r="D995" s="29"/>
    </row>
    <row r="996" spans="3:4">
      <c r="C996" s="29"/>
      <c r="D996" s="29"/>
    </row>
    <row r="997" spans="3:4">
      <c r="C997" s="29"/>
      <c r="D997" s="29"/>
    </row>
    <row r="998" spans="3:4">
      <c r="C998" s="29"/>
      <c r="D998" s="29"/>
    </row>
    <row r="999" spans="3:4">
      <c r="C999" s="29"/>
      <c r="D999" s="29"/>
    </row>
    <row r="1000" spans="3:4">
      <c r="C1000" s="29"/>
      <c r="D1000" s="29"/>
    </row>
    <row r="1001" spans="3:4">
      <c r="C1001" s="29"/>
      <c r="D1001" s="29"/>
    </row>
    <row r="1002" spans="3:4">
      <c r="C1002" s="29"/>
      <c r="D1002" s="29"/>
    </row>
    <row r="1003" spans="3:4">
      <c r="C1003" s="29"/>
      <c r="D1003" s="29"/>
    </row>
    <row r="1004" spans="3:4">
      <c r="C1004" s="29"/>
      <c r="D1004" s="29"/>
    </row>
    <row r="1005" spans="3:4">
      <c r="C1005" s="29"/>
      <c r="D1005" s="29"/>
    </row>
    <row r="1006" spans="3:4">
      <c r="C1006" s="29"/>
      <c r="D1006" s="29"/>
    </row>
    <row r="1007" spans="3:4">
      <c r="C1007" s="29"/>
      <c r="D1007" s="29"/>
    </row>
    <row r="1008" spans="3:4">
      <c r="C1008" s="29"/>
      <c r="D1008" s="29"/>
    </row>
    <row r="1009" spans="3:4">
      <c r="C1009" s="29"/>
      <c r="D1009" s="29"/>
    </row>
    <row r="1010" spans="3:4">
      <c r="C1010" s="29"/>
      <c r="D1010" s="29"/>
    </row>
    <row r="1011" spans="3:4">
      <c r="C1011" s="29"/>
      <c r="D1011" s="29"/>
    </row>
    <row r="1012" spans="3:4">
      <c r="C1012" s="29"/>
      <c r="D1012" s="29"/>
    </row>
    <row r="1013" spans="3:4">
      <c r="C1013" s="29"/>
      <c r="D1013" s="29"/>
    </row>
    <row r="1014" spans="3:4">
      <c r="C1014" s="29"/>
      <c r="D1014" s="29"/>
    </row>
    <row r="1015" spans="3:4">
      <c r="C1015" s="29"/>
      <c r="D1015" s="29"/>
    </row>
    <row r="1016" spans="3:4">
      <c r="C1016" s="29"/>
      <c r="D1016" s="29"/>
    </row>
    <row r="1017" spans="3:4">
      <c r="C1017" s="29"/>
      <c r="D1017" s="29"/>
    </row>
    <row r="1018" spans="3:4">
      <c r="C1018" s="29"/>
      <c r="D1018" s="29"/>
    </row>
    <row r="1019" spans="3:4">
      <c r="C1019" s="29"/>
      <c r="D1019" s="29"/>
    </row>
    <row r="1020" spans="3:4">
      <c r="C1020" s="29"/>
      <c r="D1020" s="29"/>
    </row>
    <row r="1021" spans="3:4">
      <c r="C1021" s="29"/>
      <c r="D1021" s="29"/>
    </row>
    <row r="1022" spans="3:4">
      <c r="C1022" s="29"/>
      <c r="D1022" s="29"/>
    </row>
    <row r="1023" spans="3:4">
      <c r="C1023" s="29"/>
      <c r="D1023" s="29"/>
    </row>
    <row r="1024" spans="3:4">
      <c r="C1024" s="29"/>
      <c r="D1024" s="29"/>
    </row>
    <row r="1025" spans="3:4">
      <c r="C1025" s="29"/>
      <c r="D1025" s="29"/>
    </row>
    <row r="1026" spans="3:4">
      <c r="C1026" s="29"/>
      <c r="D1026" s="29"/>
    </row>
    <row r="1027" spans="3:4">
      <c r="C1027" s="29"/>
      <c r="D1027" s="29"/>
    </row>
    <row r="1028" spans="3:4">
      <c r="C1028" s="29"/>
      <c r="D1028" s="29"/>
    </row>
    <row r="1029" spans="3:4">
      <c r="C1029" s="29"/>
      <c r="D1029" s="29"/>
    </row>
    <row r="1030" spans="3:4">
      <c r="C1030" s="29"/>
      <c r="D1030" s="29"/>
    </row>
    <row r="1031" spans="3:4">
      <c r="C1031" s="29"/>
      <c r="D1031" s="29"/>
    </row>
    <row r="1032" spans="3:4">
      <c r="C1032" s="29"/>
      <c r="D1032" s="29"/>
    </row>
    <row r="1033" spans="3:4">
      <c r="C1033" s="29"/>
      <c r="D1033" s="29"/>
    </row>
    <row r="1034" spans="3:4">
      <c r="C1034" s="29"/>
      <c r="D1034" s="29"/>
    </row>
    <row r="1035" spans="3:4">
      <c r="C1035" s="29"/>
      <c r="D1035" s="29"/>
    </row>
    <row r="1036" spans="3:4">
      <c r="C1036" s="29"/>
      <c r="D1036" s="29"/>
    </row>
    <row r="1037" spans="3:4">
      <c r="C1037" s="29"/>
      <c r="D1037" s="29"/>
    </row>
    <row r="1038" spans="3:4">
      <c r="C1038" s="29"/>
      <c r="D1038" s="29"/>
    </row>
    <row r="1039" spans="3:4">
      <c r="C1039" s="29"/>
      <c r="D1039" s="29"/>
    </row>
    <row r="1040" spans="3:4">
      <c r="C1040" s="29"/>
      <c r="D1040" s="29"/>
    </row>
    <row r="1041" spans="3:4">
      <c r="C1041" s="29"/>
      <c r="D1041" s="29"/>
    </row>
    <row r="1042" spans="3:4">
      <c r="C1042" s="29"/>
      <c r="D1042" s="29"/>
    </row>
    <row r="1043" spans="3:4">
      <c r="C1043" s="29"/>
      <c r="D1043" s="29"/>
    </row>
    <row r="1044" spans="3:4">
      <c r="C1044" s="29"/>
      <c r="D1044" s="29"/>
    </row>
    <row r="1045" spans="3:4">
      <c r="C1045" s="29"/>
      <c r="D1045" s="29"/>
    </row>
    <row r="1046" spans="3:4">
      <c r="C1046" s="29"/>
      <c r="D1046" s="29"/>
    </row>
    <row r="1047" spans="3:4">
      <c r="C1047" s="29"/>
      <c r="D1047" s="29"/>
    </row>
    <row r="1048" spans="3:4">
      <c r="C1048" s="29"/>
      <c r="D1048" s="29"/>
    </row>
    <row r="1049" spans="3:4">
      <c r="C1049" s="29"/>
      <c r="D1049" s="29"/>
    </row>
    <row r="1050" spans="3:4">
      <c r="C1050" s="29"/>
      <c r="D1050" s="29"/>
    </row>
    <row r="1051" spans="3:4">
      <c r="C1051" s="29"/>
      <c r="D1051" s="29"/>
    </row>
    <row r="1052" spans="3:4">
      <c r="C1052" s="29"/>
      <c r="D1052" s="29"/>
    </row>
    <row r="1053" spans="3:4">
      <c r="C1053" s="29"/>
      <c r="D1053" s="29"/>
    </row>
    <row r="1054" spans="3:4">
      <c r="C1054" s="29"/>
      <c r="D1054" s="29"/>
    </row>
    <row r="1055" spans="3:4">
      <c r="C1055" s="29"/>
      <c r="D1055" s="29"/>
    </row>
    <row r="1056" spans="3:4">
      <c r="C1056" s="29"/>
      <c r="D1056" s="29"/>
    </row>
    <row r="1057" spans="3:4">
      <c r="C1057" s="29"/>
      <c r="D1057" s="29"/>
    </row>
    <row r="1058" spans="3:4">
      <c r="C1058" s="29"/>
      <c r="D1058" s="29"/>
    </row>
    <row r="1059" spans="3:4">
      <c r="C1059" s="29"/>
      <c r="D1059" s="29"/>
    </row>
    <row r="1060" spans="3:4">
      <c r="C1060" s="29"/>
      <c r="D1060" s="29"/>
    </row>
    <row r="1061" spans="3:4">
      <c r="C1061" s="29"/>
      <c r="D1061" s="29"/>
    </row>
    <row r="1062" spans="3:4">
      <c r="C1062" s="29"/>
      <c r="D1062" s="29"/>
    </row>
    <row r="1063" spans="3:4">
      <c r="C1063" s="29"/>
      <c r="D1063" s="29"/>
    </row>
    <row r="1064" spans="3:4">
      <c r="C1064" s="29"/>
      <c r="D1064" s="29"/>
    </row>
    <row r="1065" spans="3:4">
      <c r="C1065" s="29"/>
      <c r="D1065" s="29"/>
    </row>
    <row r="1066" spans="3:4">
      <c r="C1066" s="29"/>
      <c r="D1066" s="29"/>
    </row>
    <row r="1067" spans="3:4">
      <c r="C1067" s="29"/>
      <c r="D1067" s="29"/>
    </row>
    <row r="1068" spans="3:4">
      <c r="C1068" s="29"/>
      <c r="D1068" s="29"/>
    </row>
    <row r="1069" spans="3:4">
      <c r="C1069" s="29"/>
      <c r="D1069" s="29"/>
    </row>
    <row r="1070" spans="3:4">
      <c r="C1070" s="29"/>
      <c r="D1070" s="29"/>
    </row>
    <row r="1071" spans="3:4">
      <c r="C1071" s="29"/>
      <c r="D1071" s="29"/>
    </row>
    <row r="1072" spans="3:4">
      <c r="C1072" s="29"/>
      <c r="D1072" s="29"/>
    </row>
    <row r="1073" spans="3:4">
      <c r="C1073" s="29"/>
      <c r="D1073" s="29"/>
    </row>
    <row r="1074" spans="3:4">
      <c r="C1074" s="29"/>
      <c r="D1074" s="29"/>
    </row>
    <row r="1075" spans="3:4">
      <c r="C1075" s="29"/>
      <c r="D1075" s="29"/>
    </row>
    <row r="1076" spans="3:4">
      <c r="C1076" s="29"/>
      <c r="D1076" s="29"/>
    </row>
    <row r="1077" spans="3:4">
      <c r="C1077" s="29"/>
      <c r="D1077" s="29"/>
    </row>
    <row r="1078" spans="3:4">
      <c r="C1078" s="29"/>
      <c r="D1078" s="29"/>
    </row>
    <row r="1079" spans="3:4">
      <c r="C1079" s="29"/>
      <c r="D1079" s="29"/>
    </row>
    <row r="1080" spans="3:4">
      <c r="C1080" s="29"/>
      <c r="D1080" s="29"/>
    </row>
    <row r="1081" spans="3:4">
      <c r="C1081" s="29"/>
      <c r="D1081" s="29"/>
    </row>
    <row r="1082" spans="3:4">
      <c r="C1082" s="29"/>
      <c r="D1082" s="29"/>
    </row>
    <row r="1083" spans="3:4">
      <c r="C1083" s="29"/>
      <c r="D1083" s="29"/>
    </row>
    <row r="1084" spans="3:4">
      <c r="C1084" s="29"/>
      <c r="D1084" s="29"/>
    </row>
    <row r="1085" spans="3:4">
      <c r="C1085" s="29"/>
      <c r="D1085" s="29"/>
    </row>
    <row r="1086" spans="3:4">
      <c r="C1086" s="29"/>
      <c r="D1086" s="29"/>
    </row>
    <row r="1087" spans="3:4">
      <c r="C1087" s="29"/>
      <c r="D1087" s="29"/>
    </row>
    <row r="1088" spans="3:4">
      <c r="C1088" s="29"/>
      <c r="D1088" s="29"/>
    </row>
    <row r="1089" spans="3:4">
      <c r="C1089" s="29"/>
      <c r="D1089" s="29"/>
    </row>
    <row r="1090" spans="3:4">
      <c r="C1090" s="29"/>
      <c r="D1090" s="29"/>
    </row>
    <row r="1091" spans="3:4">
      <c r="C1091" s="29"/>
      <c r="D1091" s="29"/>
    </row>
    <row r="1092" spans="3:4">
      <c r="C1092" s="29"/>
      <c r="D1092" s="29"/>
    </row>
    <row r="1093" spans="3:4">
      <c r="C1093" s="29"/>
      <c r="D1093" s="29"/>
    </row>
    <row r="1094" spans="3:4">
      <c r="C1094" s="29"/>
      <c r="D1094" s="29"/>
    </row>
    <row r="1095" spans="3:4">
      <c r="C1095" s="29"/>
      <c r="D1095" s="29"/>
    </row>
    <row r="1096" spans="3:4">
      <c r="C1096" s="29"/>
      <c r="D1096" s="29"/>
    </row>
    <row r="1097" spans="3:4">
      <c r="C1097" s="29"/>
      <c r="D1097" s="29"/>
    </row>
    <row r="1098" spans="3:4">
      <c r="C1098" s="29"/>
      <c r="D1098" s="29"/>
    </row>
    <row r="1099" spans="3:4">
      <c r="C1099" s="29"/>
      <c r="D1099" s="29"/>
    </row>
    <row r="1100" spans="3:4">
      <c r="C1100" s="29"/>
      <c r="D1100" s="29"/>
    </row>
    <row r="1101" spans="3:4">
      <c r="C1101" s="29"/>
      <c r="D1101" s="29"/>
    </row>
    <row r="1102" spans="3:4">
      <c r="C1102" s="29"/>
      <c r="D1102" s="29"/>
    </row>
    <row r="1103" spans="3:4">
      <c r="C1103" s="29"/>
      <c r="D1103" s="29"/>
    </row>
    <row r="1104" spans="3:4">
      <c r="C1104" s="29"/>
      <c r="D1104" s="29"/>
    </row>
    <row r="1105" spans="3:4">
      <c r="C1105" s="29"/>
      <c r="D1105" s="29"/>
    </row>
    <row r="1106" spans="3:4">
      <c r="C1106" s="29"/>
      <c r="D1106" s="29"/>
    </row>
    <row r="1107" spans="3:4">
      <c r="C1107" s="29"/>
      <c r="D1107" s="29"/>
    </row>
    <row r="1108" spans="3:4">
      <c r="C1108" s="29"/>
      <c r="D1108" s="29"/>
    </row>
    <row r="1109" spans="3:4">
      <c r="C1109" s="29"/>
      <c r="D1109" s="29"/>
    </row>
    <row r="1110" spans="3:4">
      <c r="C1110" s="29"/>
      <c r="D1110" s="29"/>
    </row>
    <row r="1111" spans="3:4">
      <c r="C1111" s="29"/>
      <c r="D1111" s="29"/>
    </row>
    <row r="1112" spans="3:4">
      <c r="C1112" s="29"/>
      <c r="D1112" s="29"/>
    </row>
    <row r="1113" spans="3:4">
      <c r="C1113" s="29"/>
      <c r="D1113" s="29"/>
    </row>
    <row r="1114" spans="3:4">
      <c r="C1114" s="29"/>
      <c r="D1114" s="29"/>
    </row>
    <row r="1115" spans="3:4">
      <c r="C1115" s="29"/>
      <c r="D1115" s="29"/>
    </row>
    <row r="1116" spans="3:4">
      <c r="C1116" s="29"/>
      <c r="D1116" s="29"/>
    </row>
    <row r="1117" spans="3:4">
      <c r="C1117" s="29"/>
      <c r="D1117" s="29"/>
    </row>
    <row r="1118" spans="3:4">
      <c r="C1118" s="29"/>
      <c r="D1118" s="29"/>
    </row>
    <row r="1119" spans="3:4">
      <c r="C1119" s="29"/>
      <c r="D1119" s="29"/>
    </row>
    <row r="1120" spans="3:4">
      <c r="C1120" s="29"/>
      <c r="D1120" s="29"/>
    </row>
    <row r="1121" spans="3:4">
      <c r="C1121" s="29"/>
      <c r="D1121" s="29"/>
    </row>
    <row r="1122" spans="3:4">
      <c r="C1122" s="29"/>
      <c r="D1122" s="29"/>
    </row>
    <row r="1123" spans="3:4">
      <c r="C1123" s="29"/>
      <c r="D1123" s="29"/>
    </row>
    <row r="1124" spans="3:4">
      <c r="C1124" s="29"/>
      <c r="D1124" s="29"/>
    </row>
    <row r="1125" spans="3:4">
      <c r="C1125" s="29"/>
      <c r="D1125" s="29"/>
    </row>
    <row r="1126" spans="3:4">
      <c r="C1126" s="29"/>
      <c r="D1126" s="29"/>
    </row>
    <row r="1127" spans="3:4">
      <c r="C1127" s="29"/>
      <c r="D1127" s="29"/>
    </row>
    <row r="1128" spans="3:4">
      <c r="C1128" s="29"/>
      <c r="D1128" s="29"/>
    </row>
    <row r="1129" spans="3:4">
      <c r="C1129" s="29"/>
      <c r="D1129" s="29"/>
    </row>
    <row r="1130" spans="3:4">
      <c r="C1130" s="29"/>
      <c r="D1130" s="29"/>
    </row>
    <row r="1131" spans="3:4">
      <c r="C1131" s="29"/>
      <c r="D1131" s="29"/>
    </row>
    <row r="1132" spans="3:4">
      <c r="C1132" s="29"/>
      <c r="D1132" s="29"/>
    </row>
    <row r="1133" spans="3:4">
      <c r="C1133" s="29"/>
      <c r="D1133" s="29"/>
    </row>
    <row r="1134" spans="3:4">
      <c r="C1134" s="29"/>
      <c r="D1134" s="29"/>
    </row>
    <row r="1135" spans="3:4">
      <c r="C1135" s="29"/>
      <c r="D1135" s="29"/>
    </row>
    <row r="1136" spans="3:4">
      <c r="C1136" s="29"/>
      <c r="D1136" s="29"/>
    </row>
    <row r="1137" spans="3:4">
      <c r="C1137" s="29"/>
      <c r="D1137" s="29"/>
    </row>
    <row r="1138" spans="3:4">
      <c r="C1138" s="29"/>
      <c r="D1138" s="29"/>
    </row>
    <row r="1139" spans="3:4">
      <c r="C1139" s="29"/>
      <c r="D1139" s="29"/>
    </row>
    <row r="1140" spans="3:4">
      <c r="C1140" s="29"/>
      <c r="D1140" s="29"/>
    </row>
    <row r="1141" spans="3:4">
      <c r="C1141" s="29"/>
      <c r="D1141" s="29"/>
    </row>
    <row r="1142" spans="3:4">
      <c r="C1142" s="29"/>
      <c r="D1142" s="29"/>
    </row>
    <row r="1143" spans="3:4">
      <c r="C1143" s="29"/>
      <c r="D1143" s="29"/>
    </row>
    <row r="1144" spans="3:4">
      <c r="C1144" s="29"/>
      <c r="D1144" s="29"/>
    </row>
    <row r="1145" spans="3:4">
      <c r="C1145" s="29"/>
      <c r="D1145" s="29"/>
    </row>
    <row r="1146" spans="3:4">
      <c r="C1146" s="29"/>
      <c r="D1146" s="29"/>
    </row>
    <row r="1147" spans="3:4">
      <c r="C1147" s="29"/>
      <c r="D1147" s="29"/>
    </row>
    <row r="1148" spans="3:4">
      <c r="C1148" s="29"/>
      <c r="D1148" s="29"/>
    </row>
    <row r="1149" spans="3:4">
      <c r="C1149" s="29"/>
      <c r="D1149" s="29"/>
    </row>
    <row r="1150" spans="3:4">
      <c r="C1150" s="29"/>
      <c r="D1150" s="29"/>
    </row>
    <row r="1151" spans="3:4">
      <c r="C1151" s="29"/>
      <c r="D1151" s="29"/>
    </row>
    <row r="1152" spans="3:4">
      <c r="C1152" s="29"/>
      <c r="D1152" s="29"/>
    </row>
    <row r="1153" spans="3:4">
      <c r="C1153" s="29"/>
      <c r="D1153" s="29"/>
    </row>
    <row r="1154" spans="3:4">
      <c r="C1154" s="29"/>
      <c r="D1154" s="29"/>
    </row>
    <row r="1155" spans="3:4">
      <c r="C1155" s="29"/>
      <c r="D1155" s="29"/>
    </row>
    <row r="1156" spans="3:4">
      <c r="C1156" s="29"/>
      <c r="D1156" s="29"/>
    </row>
    <row r="1157" spans="3:4">
      <c r="C1157" s="29"/>
      <c r="D1157" s="29"/>
    </row>
    <row r="1158" spans="3:4">
      <c r="C1158" s="29"/>
      <c r="D1158" s="29"/>
    </row>
    <row r="1159" spans="3:4">
      <c r="C1159" s="29"/>
      <c r="D1159" s="29"/>
    </row>
    <row r="1160" spans="3:4">
      <c r="C1160" s="29"/>
      <c r="D1160" s="29"/>
    </row>
    <row r="1161" spans="3:4">
      <c r="C1161" s="29"/>
      <c r="D1161" s="29"/>
    </row>
    <row r="1162" spans="3:4">
      <c r="C1162" s="29"/>
      <c r="D1162" s="29"/>
    </row>
    <row r="1163" spans="3:4">
      <c r="C1163" s="29"/>
      <c r="D1163" s="29"/>
    </row>
    <row r="1164" spans="3:4">
      <c r="C1164" s="29"/>
      <c r="D1164" s="29"/>
    </row>
    <row r="1165" spans="3:4">
      <c r="C1165" s="29"/>
      <c r="D1165" s="29"/>
    </row>
    <row r="1166" spans="3:4">
      <c r="C1166" s="29"/>
      <c r="D1166" s="29"/>
    </row>
    <row r="1167" spans="3:4">
      <c r="C1167" s="29"/>
      <c r="D1167" s="29"/>
    </row>
    <row r="1168" spans="3:4">
      <c r="C1168" s="29"/>
      <c r="D1168" s="29"/>
    </row>
    <row r="1169" spans="3:4">
      <c r="C1169" s="29"/>
      <c r="D1169" s="29"/>
    </row>
    <row r="1170" spans="3:4">
      <c r="C1170" s="29"/>
      <c r="D1170" s="29"/>
    </row>
    <row r="1171" spans="3:4">
      <c r="C1171" s="29"/>
      <c r="D1171" s="29"/>
    </row>
    <row r="1172" spans="3:4">
      <c r="C1172" s="29"/>
      <c r="D1172" s="29"/>
    </row>
    <row r="1173" spans="3:4">
      <c r="C1173" s="29"/>
      <c r="D1173" s="29"/>
    </row>
    <row r="1174" spans="3:4">
      <c r="C1174" s="29"/>
      <c r="D1174" s="29"/>
    </row>
    <row r="1175" spans="3:4">
      <c r="C1175" s="29"/>
      <c r="D1175" s="29"/>
    </row>
    <row r="1176" spans="3:4">
      <c r="C1176" s="29"/>
      <c r="D1176" s="29"/>
    </row>
    <row r="1177" spans="3:4">
      <c r="C1177" s="29"/>
      <c r="D1177" s="29"/>
    </row>
    <row r="1178" spans="3:4">
      <c r="C1178" s="29"/>
      <c r="D1178" s="29"/>
    </row>
    <row r="1179" spans="3:4">
      <c r="C1179" s="29"/>
      <c r="D1179" s="29"/>
    </row>
    <row r="1180" spans="3:4">
      <c r="C1180" s="29"/>
      <c r="D1180" s="29"/>
    </row>
    <row r="1181" spans="3:4">
      <c r="C1181" s="29"/>
      <c r="D1181" s="29"/>
    </row>
    <row r="1182" spans="3:4">
      <c r="C1182" s="29"/>
      <c r="D1182" s="29"/>
    </row>
    <row r="1183" spans="3:4">
      <c r="C1183" s="29"/>
      <c r="D1183" s="29"/>
    </row>
    <row r="1184" spans="3:4">
      <c r="C1184" s="29"/>
      <c r="D1184" s="29"/>
    </row>
    <row r="1185" spans="3:4">
      <c r="C1185" s="29"/>
      <c r="D1185" s="29"/>
    </row>
    <row r="1186" spans="3:4">
      <c r="C1186" s="29"/>
      <c r="D1186" s="29"/>
    </row>
    <row r="1187" spans="3:4">
      <c r="C1187" s="29"/>
      <c r="D1187" s="29"/>
    </row>
    <row r="1188" spans="3:4">
      <c r="C1188" s="29"/>
      <c r="D1188" s="29"/>
    </row>
    <row r="1189" spans="3:4">
      <c r="C1189" s="29"/>
      <c r="D1189" s="29"/>
    </row>
    <row r="1190" spans="3:4">
      <c r="C1190" s="29"/>
      <c r="D1190" s="29"/>
    </row>
    <row r="1191" spans="3:4">
      <c r="C1191" s="29"/>
      <c r="D1191" s="29"/>
    </row>
    <row r="1192" spans="3:4">
      <c r="C1192" s="29"/>
      <c r="D1192" s="29"/>
    </row>
    <row r="1193" spans="3:4">
      <c r="C1193" s="29"/>
      <c r="D1193" s="29"/>
    </row>
    <row r="1194" spans="3:4">
      <c r="C1194" s="29"/>
      <c r="D1194" s="29"/>
    </row>
    <row r="1195" spans="3:4">
      <c r="C1195" s="29"/>
      <c r="D1195" s="29"/>
    </row>
    <row r="1196" spans="3:4">
      <c r="C1196" s="29"/>
      <c r="D1196" s="29"/>
    </row>
    <row r="1197" spans="3:4">
      <c r="C1197" s="29"/>
      <c r="D1197" s="29"/>
    </row>
    <row r="1198" spans="3:4">
      <c r="C1198" s="29"/>
      <c r="D1198" s="29"/>
    </row>
    <row r="1199" spans="3:4">
      <c r="C1199" s="29"/>
      <c r="D1199" s="29"/>
    </row>
    <row r="1200" spans="3:4">
      <c r="C1200" s="29"/>
      <c r="D1200" s="29"/>
    </row>
    <row r="1201" spans="3:4">
      <c r="C1201" s="29"/>
      <c r="D1201" s="29"/>
    </row>
    <row r="1202" spans="3:4">
      <c r="C1202" s="29"/>
      <c r="D1202" s="29"/>
    </row>
    <row r="1203" spans="3:4">
      <c r="C1203" s="29"/>
      <c r="D1203" s="29"/>
    </row>
    <row r="1204" spans="3:4">
      <c r="C1204" s="29"/>
      <c r="D1204" s="29"/>
    </row>
    <row r="1205" spans="3:4">
      <c r="C1205" s="29"/>
      <c r="D1205" s="29"/>
    </row>
    <row r="1206" spans="3:4">
      <c r="C1206" s="29"/>
      <c r="D1206" s="29"/>
    </row>
    <row r="1207" spans="3:4">
      <c r="C1207" s="29"/>
      <c r="D1207" s="29"/>
    </row>
    <row r="1208" spans="3:4">
      <c r="C1208" s="29"/>
      <c r="D1208" s="29"/>
    </row>
    <row r="1209" spans="3:4">
      <c r="C1209" s="29"/>
      <c r="D1209" s="29"/>
    </row>
    <row r="1210" spans="3:4">
      <c r="C1210" s="29"/>
      <c r="D1210" s="29"/>
    </row>
    <row r="1211" spans="3:4">
      <c r="C1211" s="29"/>
      <c r="D1211" s="29"/>
    </row>
    <row r="1212" spans="3:4">
      <c r="C1212" s="29"/>
      <c r="D1212" s="29"/>
    </row>
    <row r="1213" spans="3:4">
      <c r="C1213" s="29"/>
      <c r="D1213" s="29"/>
    </row>
    <row r="1214" spans="3:4">
      <c r="C1214" s="29"/>
      <c r="D1214" s="29"/>
    </row>
    <row r="1215" spans="3:4">
      <c r="C1215" s="29"/>
      <c r="D1215" s="29"/>
    </row>
    <row r="1216" spans="3:4">
      <c r="C1216" s="29"/>
      <c r="D1216" s="29"/>
    </row>
    <row r="1217" spans="3:4">
      <c r="C1217" s="29"/>
      <c r="D1217" s="29"/>
    </row>
    <row r="1218" spans="3:4">
      <c r="C1218" s="29"/>
      <c r="D1218" s="29"/>
    </row>
    <row r="1219" spans="3:4">
      <c r="C1219" s="29"/>
      <c r="D1219" s="29"/>
    </row>
    <row r="1220" spans="3:4">
      <c r="C1220" s="29"/>
      <c r="D1220" s="29"/>
    </row>
    <row r="1221" spans="3:4">
      <c r="C1221" s="29"/>
      <c r="D1221" s="29"/>
    </row>
    <row r="1222" spans="3:4">
      <c r="C1222" s="29"/>
      <c r="D1222" s="29"/>
    </row>
    <row r="1223" spans="3:4">
      <c r="C1223" s="29"/>
      <c r="D1223" s="29"/>
    </row>
    <row r="1224" spans="3:4">
      <c r="C1224" s="29"/>
      <c r="D1224" s="29"/>
    </row>
    <row r="1225" spans="3:4">
      <c r="C1225" s="29"/>
      <c r="D1225" s="29"/>
    </row>
    <row r="1226" spans="3:4">
      <c r="C1226" s="29"/>
      <c r="D1226" s="29"/>
    </row>
    <row r="1227" spans="3:4">
      <c r="C1227" s="29"/>
      <c r="D1227" s="29"/>
    </row>
    <row r="1228" spans="3:4">
      <c r="C1228" s="29"/>
      <c r="D1228" s="29"/>
    </row>
    <row r="1229" spans="3:4">
      <c r="C1229" s="29"/>
      <c r="D1229" s="29"/>
    </row>
    <row r="1230" spans="3:4">
      <c r="C1230" s="29"/>
      <c r="D1230" s="29"/>
    </row>
    <row r="1231" spans="3:4">
      <c r="C1231" s="29"/>
      <c r="D1231" s="29"/>
    </row>
    <row r="1232" spans="3:4">
      <c r="C1232" s="29"/>
      <c r="D1232" s="29"/>
    </row>
    <row r="1233" spans="3:4">
      <c r="C1233" s="29"/>
      <c r="D1233" s="29"/>
    </row>
    <row r="1234" spans="3:4">
      <c r="C1234" s="29"/>
      <c r="D1234" s="29"/>
    </row>
    <row r="1235" spans="3:4">
      <c r="C1235" s="29"/>
      <c r="D1235" s="29"/>
    </row>
    <row r="1236" spans="3:4">
      <c r="C1236" s="29"/>
      <c r="D1236" s="29"/>
    </row>
    <row r="1237" spans="3:4">
      <c r="C1237" s="29"/>
      <c r="D1237" s="29"/>
    </row>
    <row r="1238" spans="3:4">
      <c r="C1238" s="29"/>
      <c r="D1238" s="29"/>
    </row>
    <row r="1239" spans="3:4">
      <c r="C1239" s="29"/>
      <c r="D1239" s="29"/>
    </row>
    <row r="1240" spans="3:4">
      <c r="C1240" s="29"/>
      <c r="D1240" s="29"/>
    </row>
    <row r="1241" spans="3:4">
      <c r="C1241" s="29"/>
      <c r="D1241" s="29"/>
    </row>
    <row r="1242" spans="3:4">
      <c r="C1242" s="29"/>
      <c r="D1242" s="29"/>
    </row>
    <row r="1243" spans="3:4">
      <c r="C1243" s="29"/>
      <c r="D1243" s="29"/>
    </row>
    <row r="1244" spans="3:4">
      <c r="C1244" s="29"/>
      <c r="D1244" s="29"/>
    </row>
    <row r="1245" spans="3:4">
      <c r="C1245" s="29"/>
      <c r="D1245" s="29"/>
    </row>
    <row r="1246" spans="3:4">
      <c r="C1246" s="29"/>
      <c r="D1246" s="29"/>
    </row>
    <row r="1247" spans="3:4">
      <c r="C1247" s="29"/>
      <c r="D1247" s="29"/>
    </row>
    <row r="1248" spans="3:4">
      <c r="C1248" s="29"/>
      <c r="D1248" s="29"/>
    </row>
    <row r="1249" spans="3:4">
      <c r="C1249" s="29"/>
      <c r="D1249" s="29"/>
    </row>
    <row r="1250" spans="3:4">
      <c r="C1250" s="29"/>
      <c r="D1250" s="29"/>
    </row>
    <row r="1251" spans="3:4">
      <c r="C1251" s="29"/>
      <c r="D1251" s="29"/>
    </row>
    <row r="1252" spans="3:4">
      <c r="C1252" s="29"/>
      <c r="D1252" s="29"/>
    </row>
    <row r="1253" spans="3:4">
      <c r="C1253" s="29"/>
      <c r="D1253" s="29"/>
    </row>
    <row r="1254" spans="3:4">
      <c r="C1254" s="29"/>
      <c r="D1254" s="29"/>
    </row>
    <row r="1255" spans="3:4">
      <c r="C1255" s="29"/>
      <c r="D1255" s="29"/>
    </row>
    <row r="1256" spans="3:4">
      <c r="C1256" s="29"/>
      <c r="D1256" s="29"/>
    </row>
    <row r="1257" spans="3:4">
      <c r="C1257" s="29"/>
      <c r="D1257" s="29"/>
    </row>
    <row r="1258" spans="3:4">
      <c r="C1258" s="29"/>
      <c r="D1258" s="29"/>
    </row>
    <row r="1259" spans="3:4">
      <c r="C1259" s="29"/>
      <c r="D1259" s="29"/>
    </row>
    <row r="1260" spans="3:4">
      <c r="C1260" s="29"/>
      <c r="D1260" s="29"/>
    </row>
    <row r="1261" spans="3:4">
      <c r="C1261" s="29"/>
      <c r="D1261" s="29"/>
    </row>
    <row r="1262" spans="3:4">
      <c r="C1262" s="29"/>
      <c r="D1262" s="29"/>
    </row>
    <row r="1263" spans="3:4">
      <c r="C1263" s="29"/>
      <c r="D1263" s="29"/>
    </row>
    <row r="1264" spans="3:4">
      <c r="C1264" s="29"/>
      <c r="D1264" s="29"/>
    </row>
    <row r="1265" spans="3:4">
      <c r="C1265" s="29"/>
      <c r="D1265" s="29"/>
    </row>
    <row r="1266" spans="3:4">
      <c r="C1266" s="29"/>
      <c r="D1266" s="29"/>
    </row>
    <row r="1267" spans="3:4">
      <c r="C1267" s="29"/>
      <c r="D1267" s="29"/>
    </row>
    <row r="1268" spans="3:4">
      <c r="C1268" s="29"/>
      <c r="D1268" s="29"/>
    </row>
    <row r="1269" spans="3:4">
      <c r="C1269" s="29"/>
      <c r="D1269" s="29"/>
    </row>
    <row r="1270" spans="3:4">
      <c r="C1270" s="29"/>
      <c r="D1270" s="29"/>
    </row>
    <row r="1271" spans="3:4">
      <c r="C1271" s="29"/>
      <c r="D1271" s="29"/>
    </row>
    <row r="1272" spans="3:4">
      <c r="C1272" s="29"/>
      <c r="D1272" s="29"/>
    </row>
    <row r="1273" spans="3:4">
      <c r="C1273" s="29"/>
      <c r="D1273" s="29"/>
    </row>
    <row r="1274" spans="3:4">
      <c r="C1274" s="29"/>
      <c r="D1274" s="29"/>
    </row>
    <row r="1275" spans="3:4">
      <c r="C1275" s="29"/>
      <c r="D1275" s="29"/>
    </row>
    <row r="1276" spans="3:4">
      <c r="C1276" s="29"/>
      <c r="D1276" s="29"/>
    </row>
    <row r="1277" spans="3:4">
      <c r="C1277" s="29"/>
      <c r="D1277" s="29"/>
    </row>
    <row r="1278" spans="3:4">
      <c r="C1278" s="29"/>
      <c r="D1278" s="29"/>
    </row>
    <row r="1279" spans="3:4">
      <c r="C1279" s="29"/>
      <c r="D1279" s="29"/>
    </row>
    <row r="1280" spans="3:4">
      <c r="C1280" s="29"/>
      <c r="D1280" s="29"/>
    </row>
    <row r="1281" spans="3:4">
      <c r="C1281" s="29"/>
      <c r="D1281" s="29"/>
    </row>
    <row r="1282" spans="3:4">
      <c r="C1282" s="29"/>
      <c r="D1282" s="29"/>
    </row>
    <row r="1283" spans="3:4">
      <c r="C1283" s="29"/>
      <c r="D1283" s="29"/>
    </row>
    <row r="1284" spans="3:4">
      <c r="C1284" s="29"/>
      <c r="D1284" s="29"/>
    </row>
    <row r="1285" spans="3:4">
      <c r="C1285" s="29"/>
      <c r="D1285" s="29"/>
    </row>
    <row r="1286" spans="3:4">
      <c r="C1286" s="29"/>
      <c r="D1286" s="29"/>
    </row>
    <row r="1287" spans="3:4">
      <c r="C1287" s="29"/>
      <c r="D1287" s="29"/>
    </row>
    <row r="1288" spans="3:4">
      <c r="C1288" s="29"/>
      <c r="D1288" s="29"/>
    </row>
    <row r="1289" spans="3:4">
      <c r="C1289" s="29"/>
      <c r="D1289" s="29"/>
    </row>
    <row r="1290" spans="3:4">
      <c r="C1290" s="29"/>
      <c r="D1290" s="29"/>
    </row>
    <row r="1291" spans="3:4">
      <c r="C1291" s="29"/>
      <c r="D1291" s="29"/>
    </row>
    <row r="1292" spans="3:4">
      <c r="C1292" s="29"/>
      <c r="D1292" s="29"/>
    </row>
    <row r="1293" spans="3:4">
      <c r="C1293" s="29"/>
      <c r="D1293" s="29"/>
    </row>
    <row r="1294" spans="3:4">
      <c r="C1294" s="29"/>
      <c r="D1294" s="29"/>
    </row>
    <row r="1295" spans="3:4">
      <c r="C1295" s="29"/>
      <c r="D1295" s="29"/>
    </row>
    <row r="1296" spans="3:4">
      <c r="C1296" s="29"/>
      <c r="D1296" s="29"/>
    </row>
    <row r="1297" spans="3:4">
      <c r="C1297" s="29"/>
      <c r="D1297" s="29"/>
    </row>
    <row r="1298" spans="3:4">
      <c r="C1298" s="29"/>
      <c r="D1298" s="29"/>
    </row>
    <row r="1299" spans="3:4">
      <c r="C1299" s="29"/>
      <c r="D1299" s="29"/>
    </row>
    <row r="1300" spans="3:4">
      <c r="C1300" s="29"/>
      <c r="D1300" s="29"/>
    </row>
    <row r="1301" spans="3:4">
      <c r="C1301" s="29"/>
      <c r="D1301" s="29"/>
    </row>
    <row r="1302" spans="3:4">
      <c r="C1302" s="29"/>
      <c r="D1302" s="29"/>
    </row>
    <row r="1303" spans="3:4">
      <c r="C1303" s="29"/>
      <c r="D1303" s="29"/>
    </row>
    <row r="1304" spans="3:4">
      <c r="C1304" s="29"/>
      <c r="D1304" s="29"/>
    </row>
    <row r="1305" spans="3:4">
      <c r="C1305" s="29"/>
      <c r="D1305" s="29"/>
    </row>
    <row r="1306" spans="3:4">
      <c r="C1306" s="29"/>
      <c r="D1306" s="29"/>
    </row>
    <row r="1307" spans="3:4">
      <c r="C1307" s="29"/>
      <c r="D1307" s="29"/>
    </row>
    <row r="1308" spans="3:4">
      <c r="C1308" s="29"/>
      <c r="D1308" s="29"/>
    </row>
    <row r="1309" spans="3:4">
      <c r="C1309" s="29"/>
      <c r="D1309" s="29"/>
    </row>
    <row r="1310" spans="3:4">
      <c r="C1310" s="29"/>
      <c r="D1310" s="29"/>
    </row>
    <row r="1311" spans="3:4">
      <c r="C1311" s="29"/>
      <c r="D1311" s="29"/>
    </row>
    <row r="1312" spans="3:4">
      <c r="C1312" s="29"/>
      <c r="D1312" s="29"/>
    </row>
    <row r="1313" spans="3:4">
      <c r="C1313" s="29"/>
      <c r="D1313" s="29"/>
    </row>
    <row r="1314" spans="3:4">
      <c r="C1314" s="29"/>
      <c r="D1314" s="29"/>
    </row>
    <row r="1315" spans="3:4">
      <c r="C1315" s="29"/>
      <c r="D1315" s="29"/>
    </row>
    <row r="1316" spans="3:4">
      <c r="C1316" s="29"/>
      <c r="D1316" s="29"/>
    </row>
    <row r="1317" spans="3:4">
      <c r="C1317" s="29"/>
      <c r="D1317" s="29"/>
    </row>
    <row r="1318" spans="3:4">
      <c r="C1318" s="29"/>
      <c r="D1318" s="29"/>
    </row>
    <row r="1319" spans="3:4">
      <c r="C1319" s="29"/>
      <c r="D1319" s="29"/>
    </row>
    <row r="1320" spans="3:4">
      <c r="C1320" s="29"/>
      <c r="D1320" s="29"/>
    </row>
    <row r="1321" spans="3:4">
      <c r="C1321" s="29"/>
      <c r="D1321" s="29"/>
    </row>
    <row r="1322" spans="3:4">
      <c r="C1322" s="29"/>
      <c r="D1322" s="29"/>
    </row>
    <row r="1323" spans="3:4">
      <c r="C1323" s="29"/>
      <c r="D1323" s="29"/>
    </row>
    <row r="1324" spans="3:4">
      <c r="C1324" s="29"/>
      <c r="D1324" s="29"/>
    </row>
    <row r="1325" spans="3:4">
      <c r="C1325" s="29"/>
      <c r="D1325" s="29"/>
    </row>
    <row r="1326" spans="3:4">
      <c r="C1326" s="29"/>
      <c r="D1326" s="29"/>
    </row>
    <row r="1327" spans="3:4">
      <c r="C1327" s="29"/>
      <c r="D1327" s="29"/>
    </row>
    <row r="1328" spans="3:4">
      <c r="C1328" s="29"/>
      <c r="D1328" s="29"/>
    </row>
    <row r="1329" spans="3:4">
      <c r="C1329" s="29"/>
      <c r="D1329" s="29"/>
    </row>
    <row r="1330" spans="3:4">
      <c r="C1330" s="29"/>
      <c r="D1330" s="29"/>
    </row>
    <row r="1331" spans="3:4">
      <c r="C1331" s="29"/>
      <c r="D1331" s="29"/>
    </row>
    <row r="1332" spans="3:4">
      <c r="C1332" s="29"/>
      <c r="D1332" s="29"/>
    </row>
    <row r="1333" spans="3:4">
      <c r="C1333" s="29"/>
      <c r="D1333" s="29"/>
    </row>
    <row r="1334" spans="3:4">
      <c r="C1334" s="29"/>
      <c r="D1334" s="29"/>
    </row>
    <row r="1335" spans="3:4">
      <c r="C1335" s="29"/>
      <c r="D1335" s="29"/>
    </row>
    <row r="1336" spans="3:4">
      <c r="C1336" s="29"/>
      <c r="D1336" s="29"/>
    </row>
    <row r="1337" spans="3:4">
      <c r="C1337" s="29"/>
      <c r="D1337" s="29"/>
    </row>
    <row r="1338" spans="3:4">
      <c r="C1338" s="29"/>
      <c r="D1338" s="29"/>
    </row>
    <row r="1339" spans="3:4">
      <c r="C1339" s="29"/>
      <c r="D1339" s="29"/>
    </row>
    <row r="1340" spans="3:4">
      <c r="C1340" s="29"/>
      <c r="D1340" s="29"/>
    </row>
    <row r="1341" spans="3:4">
      <c r="C1341" s="29"/>
      <c r="D1341" s="29"/>
    </row>
    <row r="1342" spans="3:4">
      <c r="C1342" s="29"/>
      <c r="D1342" s="29"/>
    </row>
    <row r="1343" spans="3:4">
      <c r="C1343" s="29"/>
      <c r="D1343" s="29"/>
    </row>
    <row r="1344" spans="3:4">
      <c r="C1344" s="29"/>
      <c r="D1344" s="29"/>
    </row>
    <row r="1345" spans="3:4">
      <c r="C1345" s="29"/>
      <c r="D1345" s="29"/>
    </row>
    <row r="1346" spans="3:4">
      <c r="C1346" s="29"/>
      <c r="D1346" s="29"/>
    </row>
    <row r="1347" spans="3:4">
      <c r="C1347" s="29"/>
      <c r="D1347" s="29"/>
    </row>
    <row r="1348" spans="3:4">
      <c r="C1348" s="29"/>
      <c r="D1348" s="29"/>
    </row>
    <row r="1349" spans="3:4">
      <c r="C1349" s="29"/>
      <c r="D1349" s="29"/>
    </row>
    <row r="1350" spans="3:4">
      <c r="C1350" s="29"/>
      <c r="D1350" s="29"/>
    </row>
    <row r="1351" spans="3:4">
      <c r="C1351" s="29"/>
      <c r="D1351" s="29"/>
    </row>
    <row r="1352" spans="3:4">
      <c r="C1352" s="29"/>
      <c r="D1352" s="29"/>
    </row>
    <row r="1353" spans="3:4">
      <c r="C1353" s="29"/>
      <c r="D1353" s="29"/>
    </row>
    <row r="1354" spans="3:4">
      <c r="C1354" s="29"/>
      <c r="D1354" s="29"/>
    </row>
    <row r="1355" spans="3:4">
      <c r="C1355" s="29"/>
      <c r="D1355" s="29"/>
    </row>
    <row r="1356" spans="3:4">
      <c r="C1356" s="29"/>
      <c r="D1356" s="29"/>
    </row>
    <row r="1357" spans="3:4">
      <c r="C1357" s="29"/>
      <c r="D1357" s="29"/>
    </row>
    <row r="1358" spans="3:4">
      <c r="C1358" s="29"/>
      <c r="D1358" s="29"/>
    </row>
    <row r="1359" spans="3:4">
      <c r="C1359" s="29"/>
      <c r="D1359" s="29"/>
    </row>
    <row r="1360" spans="3:4">
      <c r="C1360" s="29"/>
      <c r="D1360" s="29"/>
    </row>
    <row r="1361" spans="3:4">
      <c r="C1361" s="29"/>
      <c r="D1361" s="29"/>
    </row>
    <row r="1362" spans="3:4">
      <c r="C1362" s="29"/>
      <c r="D1362" s="29"/>
    </row>
    <row r="1363" spans="3:4">
      <c r="C1363" s="29"/>
      <c r="D1363" s="29"/>
    </row>
    <row r="1364" spans="3:4">
      <c r="C1364" s="29"/>
      <c r="D1364" s="29"/>
    </row>
    <row r="1365" spans="3:4">
      <c r="C1365" s="29"/>
      <c r="D1365" s="29"/>
    </row>
    <row r="1366" spans="3:4">
      <c r="C1366" s="29"/>
      <c r="D1366" s="29"/>
    </row>
    <row r="1367" spans="3:4">
      <c r="C1367" s="29"/>
      <c r="D1367" s="29"/>
    </row>
    <row r="1368" spans="3:4">
      <c r="C1368" s="29"/>
      <c r="D1368" s="29"/>
    </row>
    <row r="1369" spans="3:4">
      <c r="C1369" s="29"/>
      <c r="D1369" s="29"/>
    </row>
    <row r="1370" spans="3:4">
      <c r="C1370" s="29"/>
      <c r="D1370" s="29"/>
    </row>
    <row r="1371" spans="3:4">
      <c r="C1371" s="29"/>
      <c r="D1371" s="29"/>
    </row>
    <row r="1372" spans="3:4">
      <c r="C1372" s="29"/>
      <c r="D1372" s="29"/>
    </row>
    <row r="1373" spans="3:4">
      <c r="C1373" s="29"/>
      <c r="D1373" s="29"/>
    </row>
    <row r="1374" spans="3:4">
      <c r="C1374" s="29"/>
      <c r="D1374" s="29"/>
    </row>
    <row r="1375" spans="3:4">
      <c r="C1375" s="29"/>
      <c r="D1375" s="29"/>
    </row>
    <row r="1376" spans="3:4">
      <c r="C1376" s="29"/>
      <c r="D1376" s="29"/>
    </row>
    <row r="1377" spans="3:4">
      <c r="C1377" s="29"/>
      <c r="D1377" s="29"/>
    </row>
    <row r="1378" spans="3:4">
      <c r="C1378" s="29"/>
      <c r="D1378" s="29"/>
    </row>
    <row r="1379" spans="3:4">
      <c r="C1379" s="29"/>
      <c r="D1379" s="29"/>
    </row>
    <row r="1380" spans="3:4">
      <c r="C1380" s="29"/>
      <c r="D1380" s="29"/>
    </row>
    <row r="1381" spans="3:4">
      <c r="C1381" s="29"/>
      <c r="D1381" s="29"/>
    </row>
    <row r="1382" spans="3:4">
      <c r="C1382" s="29"/>
      <c r="D1382" s="29"/>
    </row>
    <row r="1383" spans="3:4">
      <c r="C1383" s="29"/>
      <c r="D1383" s="29"/>
    </row>
    <row r="1384" spans="3:4">
      <c r="C1384" s="29"/>
      <c r="D1384" s="29"/>
    </row>
    <row r="1385" spans="3:4">
      <c r="C1385" s="29"/>
      <c r="D1385" s="29"/>
    </row>
    <row r="1386" spans="3:4">
      <c r="C1386" s="29"/>
      <c r="D1386" s="29"/>
    </row>
    <row r="1387" spans="3:4">
      <c r="C1387" s="29"/>
      <c r="D1387" s="29"/>
    </row>
    <row r="1388" spans="3:4">
      <c r="C1388" s="29"/>
      <c r="D1388" s="29"/>
    </row>
    <row r="1389" spans="3:4">
      <c r="C1389" s="29"/>
      <c r="D1389" s="29"/>
    </row>
    <row r="1390" spans="3:4">
      <c r="C1390" s="29"/>
      <c r="D1390" s="29"/>
    </row>
    <row r="1391" spans="3:4">
      <c r="C1391" s="29"/>
      <c r="D1391" s="29"/>
    </row>
    <row r="1392" spans="3:4">
      <c r="C1392" s="29"/>
      <c r="D1392" s="29"/>
    </row>
    <row r="1393" spans="3:4">
      <c r="C1393" s="29"/>
      <c r="D1393" s="29"/>
    </row>
    <row r="1394" spans="3:4">
      <c r="C1394" s="29"/>
      <c r="D1394" s="29"/>
    </row>
    <row r="1395" spans="3:4">
      <c r="C1395" s="29"/>
      <c r="D1395" s="29"/>
    </row>
    <row r="1396" spans="3:4">
      <c r="C1396" s="29"/>
      <c r="D1396" s="29"/>
    </row>
    <row r="1397" spans="3:4">
      <c r="C1397" s="29"/>
      <c r="D1397" s="29"/>
    </row>
    <row r="1398" spans="3:4">
      <c r="C1398" s="29"/>
      <c r="D1398" s="29"/>
    </row>
    <row r="1399" spans="3:4">
      <c r="C1399" s="29"/>
      <c r="D1399" s="29"/>
    </row>
    <row r="1400" spans="3:4">
      <c r="C1400" s="29"/>
      <c r="D1400" s="29"/>
    </row>
    <row r="1401" spans="3:4">
      <c r="C1401" s="29"/>
      <c r="D1401" s="29"/>
    </row>
    <row r="1402" spans="3:4">
      <c r="C1402" s="29"/>
      <c r="D1402" s="29"/>
    </row>
    <row r="1403" spans="3:4">
      <c r="C1403" s="29"/>
      <c r="D1403" s="29"/>
    </row>
    <row r="1404" spans="3:4">
      <c r="C1404" s="29"/>
      <c r="D1404" s="29"/>
    </row>
    <row r="1405" spans="3:4">
      <c r="C1405" s="29"/>
      <c r="D1405" s="29"/>
    </row>
    <row r="1406" spans="3:4">
      <c r="C1406" s="29"/>
      <c r="D1406" s="29"/>
    </row>
    <row r="1407" spans="3:4">
      <c r="C1407" s="29"/>
      <c r="D1407" s="29"/>
    </row>
    <row r="1408" spans="3:4">
      <c r="C1408" s="29"/>
      <c r="D1408" s="29"/>
    </row>
    <row r="1409" spans="3:4">
      <c r="C1409" s="29"/>
      <c r="D1409" s="29"/>
    </row>
    <row r="1410" spans="3:4">
      <c r="C1410" s="29"/>
      <c r="D1410" s="29"/>
    </row>
    <row r="1411" spans="3:4">
      <c r="C1411" s="29"/>
      <c r="D1411" s="29"/>
    </row>
    <row r="1412" spans="3:4">
      <c r="C1412" s="29"/>
      <c r="D1412" s="29"/>
    </row>
    <row r="1413" spans="3:4">
      <c r="C1413" s="29"/>
      <c r="D1413" s="29"/>
    </row>
    <row r="1414" spans="3:4">
      <c r="C1414" s="29"/>
      <c r="D1414" s="29"/>
    </row>
    <row r="1415" spans="3:4">
      <c r="C1415" s="29"/>
      <c r="D1415" s="29"/>
    </row>
    <row r="1416" spans="3:4">
      <c r="C1416" s="29"/>
      <c r="D1416" s="29"/>
    </row>
    <row r="1417" spans="3:4">
      <c r="C1417" s="29"/>
      <c r="D1417" s="29"/>
    </row>
    <row r="1418" spans="3:4">
      <c r="C1418" s="29"/>
      <c r="D1418" s="29"/>
    </row>
    <row r="1419" spans="3:4">
      <c r="C1419" s="29"/>
      <c r="D1419" s="29"/>
    </row>
    <row r="1420" spans="3:4">
      <c r="C1420" s="29"/>
      <c r="D1420" s="29"/>
    </row>
    <row r="1421" spans="3:4">
      <c r="C1421" s="29"/>
      <c r="D1421" s="29"/>
    </row>
    <row r="1422" spans="3:4">
      <c r="C1422" s="29"/>
      <c r="D1422" s="29"/>
    </row>
    <row r="1423" spans="3:4">
      <c r="C1423" s="29"/>
      <c r="D1423" s="29"/>
    </row>
    <row r="1424" spans="3:4">
      <c r="C1424" s="29"/>
      <c r="D1424" s="29"/>
    </row>
    <row r="1425" spans="3:4">
      <c r="C1425" s="29"/>
      <c r="D1425" s="29"/>
    </row>
    <row r="1426" spans="3:4">
      <c r="C1426" s="29"/>
      <c r="D1426" s="29"/>
    </row>
    <row r="1427" spans="3:4">
      <c r="C1427" s="29"/>
      <c r="D1427" s="29"/>
    </row>
    <row r="1428" spans="3:4">
      <c r="C1428" s="29"/>
      <c r="D1428" s="29"/>
    </row>
    <row r="1429" spans="3:4">
      <c r="C1429" s="29"/>
      <c r="D1429" s="29"/>
    </row>
    <row r="1430" spans="3:4">
      <c r="C1430" s="29"/>
      <c r="D1430" s="29"/>
    </row>
    <row r="1431" spans="3:4">
      <c r="C1431" s="29"/>
      <c r="D1431" s="29"/>
    </row>
    <row r="1432" spans="3:4">
      <c r="C1432" s="29"/>
      <c r="D1432" s="29"/>
    </row>
    <row r="1433" spans="3:4">
      <c r="C1433" s="29"/>
      <c r="D1433" s="29"/>
    </row>
    <row r="1434" spans="3:4">
      <c r="C1434" s="29"/>
      <c r="D1434" s="29"/>
    </row>
    <row r="1435" spans="3:4">
      <c r="C1435" s="29"/>
      <c r="D1435" s="29"/>
    </row>
    <row r="1436" spans="3:4">
      <c r="C1436" s="29"/>
      <c r="D1436" s="29"/>
    </row>
    <row r="1437" spans="3:4">
      <c r="C1437" s="29"/>
      <c r="D1437" s="29"/>
    </row>
    <row r="1438" spans="3:4">
      <c r="C1438" s="29"/>
      <c r="D1438" s="29"/>
    </row>
    <row r="1439" spans="3:4">
      <c r="C1439" s="29"/>
      <c r="D1439" s="29"/>
    </row>
    <row r="1440" spans="3:4">
      <c r="C1440" s="29"/>
      <c r="D1440" s="29"/>
    </row>
    <row r="1441" spans="3:4">
      <c r="C1441" s="29"/>
      <c r="D1441" s="29"/>
    </row>
    <row r="1442" spans="3:4">
      <c r="C1442" s="29"/>
      <c r="D1442" s="29"/>
    </row>
    <row r="1443" spans="3:4">
      <c r="C1443" s="29"/>
      <c r="D1443" s="29"/>
    </row>
    <row r="1444" spans="3:4">
      <c r="C1444" s="29"/>
      <c r="D1444" s="29"/>
    </row>
    <row r="1445" spans="3:4">
      <c r="C1445" s="29"/>
      <c r="D1445" s="29"/>
    </row>
    <row r="1446" spans="3:4">
      <c r="C1446" s="29"/>
      <c r="D1446" s="29"/>
    </row>
    <row r="1447" spans="3:4">
      <c r="C1447" s="29"/>
      <c r="D1447" s="29"/>
    </row>
    <row r="1448" spans="3:4">
      <c r="C1448" s="29"/>
      <c r="D1448" s="29"/>
    </row>
    <row r="1449" spans="3:4">
      <c r="C1449" s="29"/>
      <c r="D1449" s="29"/>
    </row>
    <row r="1450" spans="3:4">
      <c r="C1450" s="29"/>
      <c r="D1450" s="29"/>
    </row>
    <row r="1451" spans="3:4">
      <c r="C1451" s="29"/>
      <c r="D1451" s="29"/>
    </row>
    <row r="1452" spans="3:4">
      <c r="C1452" s="29"/>
      <c r="D1452" s="29"/>
    </row>
    <row r="1453" spans="3:4">
      <c r="C1453" s="29"/>
      <c r="D1453" s="29"/>
    </row>
    <row r="1454" spans="3:4">
      <c r="C1454" s="29"/>
      <c r="D1454" s="29"/>
    </row>
    <row r="1455" spans="3:4">
      <c r="C1455" s="29"/>
      <c r="D1455" s="29"/>
    </row>
    <row r="1456" spans="3:4">
      <c r="C1456" s="29"/>
      <c r="D1456" s="29"/>
    </row>
    <row r="1457" spans="3:4">
      <c r="C1457" s="29"/>
      <c r="D1457" s="29"/>
    </row>
    <row r="1458" spans="3:4">
      <c r="C1458" s="29"/>
      <c r="D1458" s="29"/>
    </row>
    <row r="1459" spans="3:4">
      <c r="C1459" s="29"/>
      <c r="D1459" s="29"/>
    </row>
    <row r="1460" spans="3:4">
      <c r="C1460" s="29"/>
      <c r="D1460" s="29"/>
    </row>
    <row r="1461" spans="3:4">
      <c r="C1461" s="29"/>
      <c r="D1461" s="29"/>
    </row>
    <row r="1462" spans="3:4">
      <c r="C1462" s="29"/>
      <c r="D1462" s="29"/>
    </row>
    <row r="1463" spans="3:4">
      <c r="C1463" s="29"/>
      <c r="D1463" s="29"/>
    </row>
    <row r="1464" spans="3:4">
      <c r="C1464" s="29"/>
      <c r="D1464" s="29"/>
    </row>
    <row r="1465" spans="3:4">
      <c r="C1465" s="29"/>
      <c r="D1465" s="29"/>
    </row>
    <row r="1466" spans="3:4">
      <c r="C1466" s="29"/>
      <c r="D1466" s="29"/>
    </row>
    <row r="1467" spans="3:4">
      <c r="C1467" s="29"/>
      <c r="D1467" s="29"/>
    </row>
    <row r="1468" spans="3:4">
      <c r="C1468" s="29"/>
      <c r="D1468" s="29"/>
    </row>
    <row r="1469" spans="3:4">
      <c r="C1469" s="29"/>
      <c r="D1469" s="29"/>
    </row>
    <row r="1470" spans="3:4">
      <c r="C1470" s="29"/>
      <c r="D1470" s="29"/>
    </row>
    <row r="1471" spans="3:4">
      <c r="C1471" s="29"/>
      <c r="D1471" s="29"/>
    </row>
    <row r="1472" spans="3:4">
      <c r="C1472" s="29"/>
      <c r="D1472" s="29"/>
    </row>
    <row r="1473" spans="3:4">
      <c r="C1473" s="29"/>
      <c r="D1473" s="29"/>
    </row>
    <row r="1474" spans="3:4">
      <c r="C1474" s="29"/>
      <c r="D1474" s="29"/>
    </row>
    <row r="1475" spans="3:4">
      <c r="C1475" s="29"/>
      <c r="D1475" s="29"/>
    </row>
    <row r="1476" spans="3:4">
      <c r="C1476" s="29"/>
      <c r="D1476" s="29"/>
    </row>
    <row r="1477" spans="3:4">
      <c r="C1477" s="29"/>
      <c r="D1477" s="29"/>
    </row>
    <row r="1478" spans="3:4">
      <c r="C1478" s="29"/>
      <c r="D1478" s="29"/>
    </row>
    <row r="1479" spans="3:4">
      <c r="C1479" s="29"/>
      <c r="D1479" s="29"/>
    </row>
    <row r="1480" spans="3:4">
      <c r="C1480" s="29"/>
      <c r="D1480" s="29"/>
    </row>
    <row r="1481" spans="3:4">
      <c r="C1481" s="29"/>
      <c r="D1481" s="29"/>
    </row>
    <row r="1482" spans="3:4">
      <c r="C1482" s="29"/>
      <c r="D1482" s="29"/>
    </row>
    <row r="1483" spans="3:4">
      <c r="C1483" s="29"/>
      <c r="D1483" s="29"/>
    </row>
    <row r="1484" spans="3:4">
      <c r="C1484" s="29"/>
      <c r="D1484" s="29"/>
    </row>
    <row r="1485" spans="3:4">
      <c r="C1485" s="29"/>
      <c r="D1485" s="29"/>
    </row>
    <row r="1486" spans="3:4">
      <c r="C1486" s="29"/>
      <c r="D1486" s="29"/>
    </row>
    <row r="1487" spans="3:4">
      <c r="C1487" s="29"/>
      <c r="D1487" s="29"/>
    </row>
    <row r="1488" spans="3:4">
      <c r="C1488" s="29"/>
      <c r="D1488" s="29"/>
    </row>
    <row r="1489" spans="3:4">
      <c r="C1489" s="29"/>
      <c r="D1489" s="29"/>
    </row>
    <row r="1490" spans="3:4">
      <c r="C1490" s="29"/>
      <c r="D1490" s="29"/>
    </row>
    <row r="1491" spans="3:4">
      <c r="C1491" s="29"/>
      <c r="D1491" s="29"/>
    </row>
    <row r="1492" spans="3:4">
      <c r="C1492" s="29"/>
      <c r="D1492" s="29"/>
    </row>
    <row r="1493" spans="3:4">
      <c r="C1493" s="29"/>
      <c r="D1493" s="29"/>
    </row>
    <row r="1494" spans="3:4">
      <c r="C1494" s="29"/>
      <c r="D1494" s="29"/>
    </row>
    <row r="1495" spans="3:4">
      <c r="C1495" s="29"/>
      <c r="D1495" s="29"/>
    </row>
    <row r="1496" spans="3:4">
      <c r="C1496" s="29"/>
      <c r="D1496" s="29"/>
    </row>
    <row r="1497" spans="3:4">
      <c r="C1497" s="29"/>
      <c r="D1497" s="29"/>
    </row>
    <row r="1498" spans="3:4">
      <c r="C1498" s="29"/>
      <c r="D1498" s="29"/>
    </row>
    <row r="1499" spans="3:4">
      <c r="C1499" s="29"/>
      <c r="D1499" s="29"/>
    </row>
    <row r="1500" spans="3:4">
      <c r="C1500" s="29"/>
      <c r="D1500" s="29"/>
    </row>
    <row r="1501" spans="3:4">
      <c r="C1501" s="29"/>
      <c r="D1501" s="29"/>
    </row>
    <row r="1502" spans="3:4">
      <c r="C1502" s="29"/>
      <c r="D1502" s="29"/>
    </row>
    <row r="1503" spans="3:4">
      <c r="C1503" s="29"/>
      <c r="D1503" s="29"/>
    </row>
    <row r="1504" spans="3:4">
      <c r="C1504" s="29"/>
      <c r="D1504" s="29"/>
    </row>
    <row r="1505" spans="3:4">
      <c r="C1505" s="29"/>
      <c r="D1505" s="29"/>
    </row>
    <row r="1506" spans="3:4">
      <c r="C1506" s="29"/>
      <c r="D1506" s="29"/>
    </row>
    <row r="1507" spans="3:4">
      <c r="C1507" s="29"/>
      <c r="D1507" s="29"/>
    </row>
    <row r="1508" spans="3:4">
      <c r="C1508" s="29"/>
      <c r="D1508" s="29"/>
    </row>
    <row r="1509" spans="3:4">
      <c r="C1509" s="29"/>
      <c r="D1509" s="29"/>
    </row>
    <row r="1510" spans="3:4">
      <c r="C1510" s="29"/>
      <c r="D1510" s="29"/>
    </row>
    <row r="1511" spans="3:4">
      <c r="C1511" s="29"/>
      <c r="D1511" s="29"/>
    </row>
    <row r="1512" spans="3:4">
      <c r="C1512" s="29"/>
      <c r="D1512" s="29"/>
    </row>
    <row r="1513" spans="3:4">
      <c r="C1513" s="29"/>
      <c r="D1513" s="29"/>
    </row>
    <row r="1514" spans="3:4">
      <c r="C1514" s="29"/>
      <c r="D1514" s="29"/>
    </row>
    <row r="1515" spans="3:4">
      <c r="C1515" s="29"/>
      <c r="D1515" s="29"/>
    </row>
    <row r="1516" spans="3:4">
      <c r="C1516" s="29"/>
      <c r="D1516" s="29"/>
    </row>
    <row r="1517" spans="3:4">
      <c r="C1517" s="29"/>
      <c r="D1517" s="29"/>
    </row>
    <row r="1518" spans="3:4">
      <c r="C1518" s="29"/>
      <c r="D1518" s="29"/>
    </row>
    <row r="1519" spans="3:4">
      <c r="C1519" s="29"/>
      <c r="D1519" s="29"/>
    </row>
    <row r="1520" spans="3:4">
      <c r="C1520" s="29"/>
      <c r="D1520" s="29"/>
    </row>
    <row r="1521" spans="3:4">
      <c r="C1521" s="29"/>
      <c r="D1521" s="29"/>
    </row>
    <row r="1522" spans="3:4">
      <c r="C1522" s="29"/>
      <c r="D1522" s="29"/>
    </row>
    <row r="1523" spans="3:4">
      <c r="C1523" s="29"/>
      <c r="D1523" s="29"/>
    </row>
    <row r="1524" spans="3:4">
      <c r="C1524" s="29"/>
      <c r="D1524" s="29"/>
    </row>
    <row r="1525" spans="3:4">
      <c r="C1525" s="29"/>
      <c r="D1525" s="29"/>
    </row>
    <row r="1526" spans="3:4">
      <c r="C1526" s="29"/>
      <c r="D1526" s="29"/>
    </row>
    <row r="1527" spans="3:4">
      <c r="C1527" s="29"/>
      <c r="D1527" s="29"/>
    </row>
    <row r="1528" spans="3:4">
      <c r="C1528" s="29"/>
      <c r="D1528" s="29"/>
    </row>
    <row r="1529" spans="3:4">
      <c r="C1529" s="29"/>
      <c r="D1529" s="29"/>
    </row>
    <row r="1530" spans="3:4">
      <c r="C1530" s="29"/>
      <c r="D1530" s="29"/>
    </row>
    <row r="1531" spans="3:4">
      <c r="C1531" s="29"/>
      <c r="D1531" s="29"/>
    </row>
    <row r="1532" spans="3:4">
      <c r="C1532" s="29"/>
      <c r="D1532" s="29"/>
    </row>
    <row r="1533" spans="3:4">
      <c r="C1533" s="29"/>
      <c r="D1533" s="29"/>
    </row>
    <row r="1534" spans="3:4">
      <c r="C1534" s="29"/>
      <c r="D1534" s="29"/>
    </row>
    <row r="1535" spans="3:4">
      <c r="C1535" s="29"/>
      <c r="D1535" s="29"/>
    </row>
    <row r="1536" spans="3:4">
      <c r="C1536" s="29"/>
      <c r="D1536" s="29"/>
    </row>
    <row r="1537" spans="3:4">
      <c r="C1537" s="29"/>
      <c r="D1537" s="29"/>
    </row>
    <row r="1538" spans="3:4">
      <c r="C1538" s="29"/>
      <c r="D1538" s="29"/>
    </row>
    <row r="1539" spans="3:4">
      <c r="C1539" s="29"/>
      <c r="D1539" s="29"/>
    </row>
    <row r="1540" spans="3:4">
      <c r="C1540" s="29"/>
      <c r="D1540" s="29"/>
    </row>
    <row r="1541" spans="3:4">
      <c r="C1541" s="29"/>
      <c r="D1541" s="29"/>
    </row>
    <row r="1542" spans="3:4">
      <c r="C1542" s="29"/>
      <c r="D1542" s="29"/>
    </row>
    <row r="1543" spans="3:4">
      <c r="C1543" s="29"/>
      <c r="D1543" s="29"/>
    </row>
    <row r="1544" spans="3:4">
      <c r="C1544" s="29"/>
      <c r="D1544" s="29"/>
    </row>
    <row r="1545" spans="3:4">
      <c r="C1545" s="29"/>
      <c r="D1545" s="29"/>
    </row>
    <row r="1546" spans="3:4">
      <c r="C1546" s="29"/>
      <c r="D1546" s="29"/>
    </row>
    <row r="1547" spans="3:4">
      <c r="C1547" s="29"/>
      <c r="D1547" s="29"/>
    </row>
    <row r="1548" spans="3:4">
      <c r="C1548" s="29"/>
      <c r="D1548" s="29"/>
    </row>
    <row r="1549" spans="3:4">
      <c r="C1549" s="29"/>
      <c r="D1549" s="29"/>
    </row>
    <row r="1550" spans="3:4">
      <c r="C1550" s="29"/>
      <c r="D1550" s="29"/>
    </row>
    <row r="1551" spans="3:4">
      <c r="C1551" s="29"/>
      <c r="D1551" s="29"/>
    </row>
    <row r="1552" spans="3:4">
      <c r="C1552" s="29"/>
      <c r="D1552" s="29"/>
    </row>
    <row r="1553" spans="3:4">
      <c r="C1553" s="29"/>
      <c r="D1553" s="29"/>
    </row>
    <row r="1554" spans="3:4">
      <c r="C1554" s="29"/>
      <c r="D1554" s="29"/>
    </row>
    <row r="1555" spans="3:4">
      <c r="C1555" s="29"/>
      <c r="D1555" s="29"/>
    </row>
    <row r="1556" spans="3:4">
      <c r="C1556" s="29"/>
      <c r="D1556" s="29"/>
    </row>
    <row r="1557" spans="3:4">
      <c r="C1557" s="29"/>
      <c r="D1557" s="29"/>
    </row>
    <row r="1558" spans="3:4">
      <c r="C1558" s="29"/>
      <c r="D1558" s="29"/>
    </row>
    <row r="1559" spans="3:4">
      <c r="C1559" s="29"/>
      <c r="D1559" s="29"/>
    </row>
    <row r="1560" spans="3:4">
      <c r="C1560" s="29"/>
      <c r="D1560" s="29"/>
    </row>
    <row r="1561" spans="3:4">
      <c r="C1561" s="29"/>
      <c r="D1561" s="29"/>
    </row>
    <row r="1562" spans="3:4">
      <c r="C1562" s="29"/>
      <c r="D1562" s="29"/>
    </row>
    <row r="1563" spans="3:4">
      <c r="C1563" s="29"/>
      <c r="D1563" s="29"/>
    </row>
    <row r="1564" spans="3:4">
      <c r="C1564" s="29"/>
      <c r="D1564" s="29"/>
    </row>
    <row r="1565" spans="3:4">
      <c r="C1565" s="29"/>
      <c r="D1565" s="29"/>
    </row>
    <row r="1566" spans="3:4">
      <c r="C1566" s="29"/>
      <c r="D1566" s="29"/>
    </row>
    <row r="1567" spans="3:4">
      <c r="C1567" s="29"/>
      <c r="D1567" s="29"/>
    </row>
    <row r="1568" spans="3:4">
      <c r="C1568" s="29"/>
      <c r="D1568" s="29"/>
    </row>
    <row r="1569" spans="3:4">
      <c r="C1569" s="29"/>
      <c r="D1569" s="29"/>
    </row>
    <row r="1570" spans="3:4">
      <c r="C1570" s="29"/>
      <c r="D1570" s="29"/>
    </row>
    <row r="1571" spans="3:4">
      <c r="C1571" s="29"/>
      <c r="D1571" s="29"/>
    </row>
    <row r="1572" spans="3:4">
      <c r="C1572" s="29"/>
      <c r="D1572" s="29"/>
    </row>
    <row r="1573" spans="3:4">
      <c r="C1573" s="29"/>
      <c r="D1573" s="29"/>
    </row>
    <row r="1574" spans="3:4">
      <c r="C1574" s="29"/>
      <c r="D1574" s="29"/>
    </row>
    <row r="1575" spans="3:4">
      <c r="C1575" s="29"/>
      <c r="D1575" s="29"/>
    </row>
    <row r="1576" spans="3:4">
      <c r="C1576" s="29"/>
      <c r="D1576" s="29"/>
    </row>
    <row r="1577" spans="3:4">
      <c r="C1577" s="29"/>
      <c r="D1577" s="29"/>
    </row>
    <row r="1578" spans="3:4">
      <c r="C1578" s="29"/>
      <c r="D1578" s="29"/>
    </row>
    <row r="1579" spans="3:4">
      <c r="C1579" s="29"/>
      <c r="D1579" s="29"/>
    </row>
    <row r="1580" spans="3:4">
      <c r="C1580" s="29"/>
      <c r="D1580" s="29"/>
    </row>
    <row r="1581" spans="3:4">
      <c r="C1581" s="29"/>
      <c r="D1581" s="29"/>
    </row>
    <row r="1582" spans="3:4">
      <c r="C1582" s="29"/>
      <c r="D1582" s="29"/>
    </row>
    <row r="1583" spans="3:4">
      <c r="C1583" s="29"/>
      <c r="D1583" s="29"/>
    </row>
    <row r="1584" spans="3:4">
      <c r="C1584" s="29"/>
      <c r="D1584" s="29"/>
    </row>
    <row r="1585" spans="3:4">
      <c r="C1585" s="29"/>
      <c r="D1585" s="29"/>
    </row>
    <row r="1586" spans="3:4">
      <c r="C1586" s="29"/>
      <c r="D1586" s="29"/>
    </row>
    <row r="1587" spans="3:4">
      <c r="C1587" s="29"/>
      <c r="D1587" s="29"/>
    </row>
    <row r="1588" spans="3:4">
      <c r="C1588" s="29"/>
      <c r="D1588" s="29"/>
    </row>
    <row r="1589" spans="3:4">
      <c r="C1589" s="29"/>
      <c r="D1589" s="29"/>
    </row>
    <row r="1590" spans="3:4">
      <c r="C1590" s="29"/>
      <c r="D1590" s="29"/>
    </row>
    <row r="1591" spans="3:4">
      <c r="C1591" s="29"/>
      <c r="D1591" s="29"/>
    </row>
    <row r="1592" spans="3:4">
      <c r="C1592" s="29"/>
      <c r="D1592" s="29"/>
    </row>
    <row r="1593" spans="3:4">
      <c r="C1593" s="29"/>
      <c r="D1593" s="29"/>
    </row>
    <row r="1594" spans="3:4">
      <c r="C1594" s="29"/>
      <c r="D1594" s="29"/>
    </row>
    <row r="1595" spans="3:4">
      <c r="C1595" s="29"/>
      <c r="D1595" s="29"/>
    </row>
    <row r="1596" spans="3:4">
      <c r="C1596" s="29"/>
      <c r="D1596" s="29"/>
    </row>
    <row r="1597" spans="3:4">
      <c r="C1597" s="29"/>
      <c r="D1597" s="29"/>
    </row>
    <row r="1598" spans="3:4">
      <c r="C1598" s="29"/>
      <c r="D1598" s="29"/>
    </row>
    <row r="1599" spans="3:4">
      <c r="C1599" s="29"/>
      <c r="D1599" s="29"/>
    </row>
    <row r="1600" spans="3:4">
      <c r="C1600" s="29"/>
      <c r="D1600" s="29"/>
    </row>
    <row r="1601" spans="3:4">
      <c r="C1601" s="29"/>
      <c r="D1601" s="29"/>
    </row>
    <row r="1602" spans="3:4">
      <c r="C1602" s="29"/>
      <c r="D1602" s="29"/>
    </row>
    <row r="1603" spans="3:4">
      <c r="C1603" s="29"/>
      <c r="D1603" s="29"/>
    </row>
    <row r="1604" spans="3:4">
      <c r="C1604" s="29"/>
      <c r="D1604" s="29"/>
    </row>
    <row r="1605" spans="3:4">
      <c r="C1605" s="29"/>
      <c r="D1605" s="29"/>
    </row>
    <row r="1606" spans="3:4">
      <c r="C1606" s="29"/>
      <c r="D1606" s="29"/>
    </row>
    <row r="1607" spans="3:4">
      <c r="C1607" s="29"/>
      <c r="D1607" s="29"/>
    </row>
    <row r="1608" spans="3:4">
      <c r="C1608" s="29"/>
      <c r="D1608" s="29"/>
    </row>
    <row r="1609" spans="3:4">
      <c r="C1609" s="29"/>
      <c r="D1609" s="29"/>
    </row>
    <row r="1610" spans="3:4">
      <c r="C1610" s="29"/>
      <c r="D1610" s="29"/>
    </row>
    <row r="1611" spans="3:4">
      <c r="C1611" s="29"/>
      <c r="D1611" s="29"/>
    </row>
    <row r="1612" spans="3:4">
      <c r="C1612" s="29"/>
      <c r="D1612" s="29"/>
    </row>
    <row r="1613" spans="3:4">
      <c r="C1613" s="29"/>
      <c r="D1613" s="29"/>
    </row>
    <row r="1614" spans="3:4">
      <c r="C1614" s="29"/>
      <c r="D1614" s="29"/>
    </row>
    <row r="1615" spans="3:4">
      <c r="C1615" s="29"/>
      <c r="D1615" s="29"/>
    </row>
    <row r="1616" spans="3:4">
      <c r="C1616" s="29"/>
      <c r="D1616" s="29"/>
    </row>
    <row r="1617" spans="3:4">
      <c r="C1617" s="29"/>
      <c r="D1617" s="29"/>
    </row>
    <row r="1618" spans="3:4">
      <c r="C1618" s="29"/>
      <c r="D1618" s="29"/>
    </row>
    <row r="1619" spans="3:4">
      <c r="C1619" s="29"/>
      <c r="D1619" s="29"/>
    </row>
    <row r="1620" spans="3:4">
      <c r="C1620" s="29"/>
      <c r="D1620" s="29"/>
    </row>
    <row r="1621" spans="3:4">
      <c r="C1621" s="29"/>
      <c r="D1621" s="29"/>
    </row>
    <row r="1622" spans="3:4">
      <c r="C1622" s="29"/>
      <c r="D1622" s="29"/>
    </row>
    <row r="1623" spans="3:4">
      <c r="C1623" s="29"/>
      <c r="D1623" s="29"/>
    </row>
    <row r="1624" spans="3:4">
      <c r="C1624" s="29"/>
      <c r="D1624" s="29"/>
    </row>
    <row r="1625" spans="3:4">
      <c r="C1625" s="29"/>
      <c r="D1625" s="29"/>
    </row>
    <row r="1626" spans="3:4">
      <c r="C1626" s="29"/>
      <c r="D1626" s="29"/>
    </row>
    <row r="1627" spans="3:4">
      <c r="C1627" s="29"/>
      <c r="D1627" s="29"/>
    </row>
    <row r="1628" spans="3:4">
      <c r="C1628" s="29"/>
      <c r="D1628" s="29"/>
    </row>
    <row r="1629" spans="3:4">
      <c r="C1629" s="29"/>
      <c r="D1629" s="29"/>
    </row>
    <row r="1630" spans="3:4">
      <c r="C1630" s="29"/>
      <c r="D1630" s="29"/>
    </row>
    <row r="1631" spans="3:4">
      <c r="C1631" s="29"/>
      <c r="D1631" s="29"/>
    </row>
    <row r="1632" spans="3:4">
      <c r="C1632" s="29"/>
      <c r="D1632" s="29"/>
    </row>
    <row r="1633" spans="3:4">
      <c r="C1633" s="29"/>
      <c r="D1633" s="29"/>
    </row>
    <row r="1634" spans="3:4">
      <c r="C1634" s="29"/>
      <c r="D1634" s="29"/>
    </row>
    <row r="1635" spans="3:4">
      <c r="C1635" s="29"/>
      <c r="D1635" s="29"/>
    </row>
    <row r="1636" spans="3:4">
      <c r="C1636" s="29"/>
      <c r="D1636" s="29"/>
    </row>
    <row r="1637" spans="3:4">
      <c r="C1637" s="29"/>
      <c r="D1637" s="29"/>
    </row>
    <row r="1638" spans="3:4">
      <c r="C1638" s="29"/>
      <c r="D1638" s="29"/>
    </row>
    <row r="1639" spans="3:4">
      <c r="C1639" s="29"/>
      <c r="D1639" s="29"/>
    </row>
    <row r="1640" spans="3:4">
      <c r="C1640" s="29"/>
      <c r="D1640" s="29"/>
    </row>
    <row r="1641" spans="3:4">
      <c r="C1641" s="29"/>
      <c r="D1641" s="29"/>
    </row>
    <row r="1642" spans="3:4">
      <c r="C1642" s="29"/>
      <c r="D1642" s="29"/>
    </row>
    <row r="1643" spans="3:4">
      <c r="C1643" s="29"/>
      <c r="D1643" s="29"/>
    </row>
    <row r="1644" spans="3:4">
      <c r="C1644" s="29"/>
      <c r="D1644" s="29"/>
    </row>
    <row r="1645" spans="3:4">
      <c r="C1645" s="29"/>
      <c r="D1645" s="29"/>
    </row>
    <row r="1646" spans="3:4">
      <c r="C1646" s="29"/>
      <c r="D1646" s="29"/>
    </row>
    <row r="1647" spans="3:4">
      <c r="C1647" s="29"/>
      <c r="D1647" s="29"/>
    </row>
    <row r="1648" spans="3:4">
      <c r="C1648" s="29"/>
      <c r="D1648" s="29"/>
    </row>
    <row r="1649" spans="3:4">
      <c r="C1649" s="29"/>
      <c r="D1649" s="29"/>
    </row>
    <row r="1650" spans="3:4">
      <c r="C1650" s="29"/>
      <c r="D1650" s="29"/>
    </row>
    <row r="1651" spans="3:4">
      <c r="C1651" s="29"/>
      <c r="D1651" s="29"/>
    </row>
    <row r="1652" spans="3:4">
      <c r="C1652" s="29"/>
      <c r="D1652" s="29"/>
    </row>
    <row r="1653" spans="3:4">
      <c r="C1653" s="29"/>
      <c r="D1653" s="29"/>
    </row>
    <row r="1654" spans="3:4">
      <c r="C1654" s="29"/>
      <c r="D1654" s="29"/>
    </row>
    <row r="1655" spans="3:4">
      <c r="C1655" s="29"/>
      <c r="D1655" s="29"/>
    </row>
    <row r="1656" spans="3:4">
      <c r="C1656" s="29"/>
      <c r="D1656" s="29"/>
    </row>
    <row r="1657" spans="3:4">
      <c r="C1657" s="29"/>
      <c r="D1657" s="29"/>
    </row>
    <row r="1658" spans="3:4">
      <c r="C1658" s="29"/>
      <c r="D1658" s="29"/>
    </row>
    <row r="1659" spans="3:4">
      <c r="C1659" s="29"/>
      <c r="D1659" s="29"/>
    </row>
    <row r="1660" spans="3:4">
      <c r="C1660" s="29"/>
      <c r="D1660" s="29"/>
    </row>
    <row r="1661" spans="3:4">
      <c r="C1661" s="29"/>
      <c r="D1661" s="29"/>
    </row>
    <row r="1662" spans="3:4">
      <c r="C1662" s="29"/>
      <c r="D1662" s="29"/>
    </row>
    <row r="1663" spans="3:4">
      <c r="C1663" s="29"/>
      <c r="D1663" s="29"/>
    </row>
    <row r="1664" spans="3:4">
      <c r="C1664" s="29"/>
      <c r="D1664" s="29"/>
    </row>
    <row r="1665" spans="3:4">
      <c r="C1665" s="29"/>
      <c r="D1665" s="29"/>
    </row>
    <row r="1666" spans="3:4">
      <c r="C1666" s="29"/>
      <c r="D1666" s="29"/>
    </row>
    <row r="1667" spans="3:4">
      <c r="C1667" s="29"/>
      <c r="D1667" s="29"/>
    </row>
    <row r="1668" spans="3:4">
      <c r="C1668" s="29"/>
      <c r="D1668" s="29"/>
    </row>
    <row r="1669" spans="3:4">
      <c r="C1669" s="29"/>
      <c r="D1669" s="29"/>
    </row>
    <row r="1670" spans="3:4">
      <c r="C1670" s="29"/>
      <c r="D1670" s="29"/>
    </row>
    <row r="1671" spans="3:4">
      <c r="C1671" s="29"/>
      <c r="D1671" s="29"/>
    </row>
    <row r="1672" spans="3:4">
      <c r="C1672" s="29"/>
      <c r="D1672" s="29"/>
    </row>
    <row r="1673" spans="3:4">
      <c r="C1673" s="29"/>
      <c r="D1673" s="29"/>
    </row>
    <row r="1674" spans="3:4">
      <c r="C1674" s="29"/>
      <c r="D1674" s="29"/>
    </row>
    <row r="1675" spans="3:4">
      <c r="C1675" s="29"/>
      <c r="D1675" s="29"/>
    </row>
    <row r="1676" spans="3:4">
      <c r="C1676" s="29"/>
      <c r="D1676" s="29"/>
    </row>
    <row r="1677" spans="3:4">
      <c r="C1677" s="29"/>
      <c r="D1677" s="29"/>
    </row>
    <row r="1678" spans="3:4">
      <c r="C1678" s="29"/>
      <c r="D1678" s="29"/>
    </row>
    <row r="1679" spans="3:4">
      <c r="C1679" s="29"/>
      <c r="D1679" s="29"/>
    </row>
    <row r="1680" spans="3:4">
      <c r="C1680" s="29"/>
      <c r="D1680" s="29"/>
    </row>
    <row r="1681" spans="3:4">
      <c r="C1681" s="29"/>
      <c r="D1681" s="29"/>
    </row>
    <row r="1682" spans="3:4">
      <c r="C1682" s="29"/>
      <c r="D1682" s="29"/>
    </row>
    <row r="1683" spans="3:4">
      <c r="C1683" s="29"/>
      <c r="D1683" s="29"/>
    </row>
    <row r="1684" spans="3:4">
      <c r="C1684" s="29"/>
      <c r="D1684" s="29"/>
    </row>
    <row r="1685" spans="3:4">
      <c r="C1685" s="29"/>
      <c r="D1685" s="29"/>
    </row>
    <row r="1686" spans="3:4">
      <c r="C1686" s="29"/>
      <c r="D1686" s="29"/>
    </row>
    <row r="1687" spans="3:4">
      <c r="C1687" s="29"/>
      <c r="D1687" s="29"/>
    </row>
    <row r="1688" spans="3:4">
      <c r="C1688" s="29"/>
      <c r="D1688" s="29"/>
    </row>
    <row r="1689" spans="3:4">
      <c r="C1689" s="29"/>
      <c r="D1689" s="29"/>
    </row>
    <row r="1690" spans="3:4">
      <c r="C1690" s="29"/>
      <c r="D1690" s="29"/>
    </row>
    <row r="1691" spans="3:4">
      <c r="C1691" s="29"/>
      <c r="D1691" s="29"/>
    </row>
    <row r="1692" spans="3:4">
      <c r="C1692" s="29"/>
      <c r="D1692" s="29"/>
    </row>
    <row r="1693" spans="3:4">
      <c r="C1693" s="29"/>
      <c r="D1693" s="29"/>
    </row>
    <row r="1694" spans="3:4">
      <c r="C1694" s="29"/>
      <c r="D1694" s="29"/>
    </row>
    <row r="1695" spans="3:4">
      <c r="C1695" s="29"/>
      <c r="D1695" s="29"/>
    </row>
    <row r="1696" spans="3:4">
      <c r="C1696" s="29"/>
      <c r="D1696" s="29"/>
    </row>
    <row r="1697" spans="3:4">
      <c r="C1697" s="29"/>
      <c r="D1697" s="29"/>
    </row>
    <row r="1698" spans="3:4">
      <c r="C1698" s="29"/>
      <c r="D1698" s="29"/>
    </row>
    <row r="1699" spans="3:4">
      <c r="C1699" s="29"/>
      <c r="D1699" s="29"/>
    </row>
    <row r="1700" spans="3:4">
      <c r="C1700" s="29"/>
      <c r="D1700" s="29"/>
    </row>
    <row r="1701" spans="3:4">
      <c r="C1701" s="29"/>
      <c r="D1701" s="29"/>
    </row>
    <row r="1702" spans="3:4">
      <c r="C1702" s="29"/>
      <c r="D1702" s="29"/>
    </row>
    <row r="1703" spans="3:4">
      <c r="C1703" s="29"/>
      <c r="D1703" s="29"/>
    </row>
    <row r="1704" spans="3:4">
      <c r="C1704" s="29"/>
      <c r="D1704" s="29"/>
    </row>
    <row r="1705" spans="3:4">
      <c r="C1705" s="29"/>
      <c r="D1705" s="29"/>
    </row>
    <row r="1706" spans="3:4">
      <c r="C1706" s="29"/>
      <c r="D1706" s="29"/>
    </row>
    <row r="1707" spans="3:4">
      <c r="C1707" s="29"/>
      <c r="D1707" s="29"/>
    </row>
    <row r="1708" spans="3:4">
      <c r="C1708" s="29"/>
      <c r="D1708" s="29"/>
    </row>
    <row r="1709" spans="3:4">
      <c r="C1709" s="29"/>
      <c r="D1709" s="29"/>
    </row>
    <row r="1710" spans="3:4">
      <c r="C1710" s="29"/>
      <c r="D1710" s="29"/>
    </row>
    <row r="1711" spans="3:4">
      <c r="C1711" s="29"/>
      <c r="D1711" s="29"/>
    </row>
    <row r="1712" spans="3:4">
      <c r="C1712" s="29"/>
      <c r="D1712" s="29"/>
    </row>
    <row r="1713" spans="3:4">
      <c r="C1713" s="29"/>
      <c r="D1713" s="29"/>
    </row>
    <row r="1714" spans="3:4">
      <c r="C1714" s="29"/>
      <c r="D1714" s="29"/>
    </row>
    <row r="1715" spans="3:4">
      <c r="C1715" s="29"/>
      <c r="D1715" s="29"/>
    </row>
    <row r="1716" spans="3:4">
      <c r="C1716" s="29"/>
      <c r="D1716" s="29"/>
    </row>
    <row r="1717" spans="3:4">
      <c r="C1717" s="29"/>
      <c r="D1717" s="29"/>
    </row>
    <row r="1718" spans="3:4">
      <c r="C1718" s="29"/>
      <c r="D1718" s="29"/>
    </row>
    <row r="1719" spans="3:4">
      <c r="C1719" s="29"/>
      <c r="D1719" s="29"/>
    </row>
    <row r="1720" spans="3:4">
      <c r="C1720" s="29"/>
      <c r="D1720" s="29"/>
    </row>
    <row r="1721" spans="3:4">
      <c r="C1721" s="29"/>
      <c r="D1721" s="29"/>
    </row>
    <row r="1722" spans="3:4">
      <c r="C1722" s="29"/>
      <c r="D1722" s="29"/>
    </row>
    <row r="1723" spans="3:4">
      <c r="C1723" s="29"/>
      <c r="D1723" s="29"/>
    </row>
    <row r="1724" spans="3:4">
      <c r="C1724" s="29"/>
      <c r="D1724" s="29"/>
    </row>
    <row r="1725" spans="3:4">
      <c r="C1725" s="29"/>
      <c r="D1725" s="29"/>
    </row>
    <row r="1726" spans="3:4">
      <c r="C1726" s="29"/>
      <c r="D1726" s="29"/>
    </row>
    <row r="1727" spans="3:4">
      <c r="C1727" s="29"/>
      <c r="D1727" s="29"/>
    </row>
    <row r="1728" spans="3:4">
      <c r="C1728" s="29"/>
      <c r="D1728" s="29"/>
    </row>
    <row r="1729" spans="3:4">
      <c r="C1729" s="29"/>
      <c r="D1729" s="29"/>
    </row>
    <row r="1730" spans="3:4">
      <c r="C1730" s="29"/>
      <c r="D1730" s="29"/>
    </row>
    <row r="1731" spans="3:4">
      <c r="C1731" s="29"/>
      <c r="D1731" s="29"/>
    </row>
    <row r="1732" spans="3:4">
      <c r="C1732" s="29"/>
      <c r="D1732" s="29"/>
    </row>
    <row r="1733" spans="3:4">
      <c r="C1733" s="29"/>
      <c r="D1733" s="29"/>
    </row>
    <row r="1734" spans="3:4">
      <c r="C1734" s="29"/>
      <c r="D1734" s="29"/>
    </row>
    <row r="1735" spans="3:4">
      <c r="C1735" s="29"/>
      <c r="D1735" s="29"/>
    </row>
    <row r="1736" spans="3:4">
      <c r="C1736" s="29"/>
      <c r="D1736" s="29"/>
    </row>
    <row r="1737" spans="3:4">
      <c r="C1737" s="29"/>
      <c r="D1737" s="29"/>
    </row>
    <row r="1738" spans="3:4">
      <c r="C1738" s="29"/>
      <c r="D1738" s="29"/>
    </row>
    <row r="1739" spans="3:4">
      <c r="C1739" s="29"/>
      <c r="D1739" s="29"/>
    </row>
    <row r="1740" spans="3:4">
      <c r="C1740" s="29"/>
      <c r="D1740" s="29"/>
    </row>
    <row r="1741" spans="3:4">
      <c r="C1741" s="29"/>
      <c r="D1741" s="29"/>
    </row>
    <row r="1742" spans="3:4">
      <c r="C1742" s="29"/>
      <c r="D1742" s="29"/>
    </row>
    <row r="1743" spans="3:4">
      <c r="C1743" s="29"/>
      <c r="D1743" s="29"/>
    </row>
    <row r="1744" spans="3:4">
      <c r="C1744" s="29"/>
      <c r="D1744" s="29"/>
    </row>
    <row r="1745" spans="3:4">
      <c r="C1745" s="29"/>
      <c r="D1745" s="29"/>
    </row>
    <row r="1746" spans="3:4">
      <c r="C1746" s="29"/>
      <c r="D1746" s="29"/>
    </row>
    <row r="1747" spans="3:4">
      <c r="C1747" s="29"/>
      <c r="D1747" s="29"/>
    </row>
    <row r="1748" spans="3:4">
      <c r="C1748" s="29"/>
      <c r="D1748" s="29"/>
    </row>
    <row r="1749" spans="3:4">
      <c r="C1749" s="29"/>
      <c r="D1749" s="29"/>
    </row>
    <row r="1750" spans="3:4">
      <c r="C1750" s="29"/>
      <c r="D1750" s="29"/>
    </row>
    <row r="1751" spans="3:4">
      <c r="C1751" s="29"/>
      <c r="D1751" s="29"/>
    </row>
    <row r="1752" spans="3:4">
      <c r="C1752" s="29"/>
      <c r="D1752" s="29"/>
    </row>
    <row r="1753" spans="3:4">
      <c r="C1753" s="29"/>
      <c r="D1753" s="29"/>
    </row>
    <row r="1754" spans="3:4">
      <c r="C1754" s="29"/>
      <c r="D1754" s="29"/>
    </row>
    <row r="1755" spans="3:4">
      <c r="C1755" s="29"/>
      <c r="D1755" s="29"/>
    </row>
    <row r="1756" spans="3:4">
      <c r="C1756" s="29"/>
      <c r="D1756" s="29"/>
    </row>
    <row r="1757" spans="3:4">
      <c r="C1757" s="29"/>
      <c r="D1757" s="29"/>
    </row>
    <row r="1758" spans="3:4">
      <c r="C1758" s="29"/>
      <c r="D1758" s="29"/>
    </row>
    <row r="1759" spans="3:4">
      <c r="C1759" s="29"/>
      <c r="D1759" s="29"/>
    </row>
    <row r="1760" spans="3:4">
      <c r="C1760" s="29"/>
      <c r="D1760" s="29"/>
    </row>
    <row r="1761" spans="3:4">
      <c r="C1761" s="29"/>
      <c r="D1761" s="29"/>
    </row>
    <row r="1762" spans="3:4">
      <c r="C1762" s="29"/>
      <c r="D1762" s="29"/>
    </row>
    <row r="1763" spans="3:4">
      <c r="C1763" s="29"/>
      <c r="D1763" s="29"/>
    </row>
    <row r="1764" spans="3:4">
      <c r="C1764" s="29"/>
      <c r="D1764" s="29"/>
    </row>
    <row r="1765" spans="3:4">
      <c r="C1765" s="29"/>
      <c r="D1765" s="29"/>
    </row>
    <row r="1766" spans="3:4">
      <c r="C1766" s="29"/>
      <c r="D1766" s="29"/>
    </row>
    <row r="1767" spans="3:4">
      <c r="C1767" s="29"/>
      <c r="D1767" s="29"/>
    </row>
    <row r="1768" spans="3:4">
      <c r="C1768" s="29"/>
      <c r="D1768" s="29"/>
    </row>
    <row r="1769" spans="3:4">
      <c r="C1769" s="29"/>
      <c r="D1769" s="29"/>
    </row>
    <row r="1770" spans="3:4">
      <c r="C1770" s="29"/>
      <c r="D1770" s="29"/>
    </row>
    <row r="1771" spans="3:4">
      <c r="C1771" s="29"/>
      <c r="D1771" s="29"/>
    </row>
    <row r="1772" spans="3:4">
      <c r="C1772" s="29"/>
      <c r="D1772" s="29"/>
    </row>
    <row r="1773" spans="3:4">
      <c r="C1773" s="29"/>
      <c r="D1773" s="29"/>
    </row>
    <row r="1774" spans="3:4">
      <c r="C1774" s="29"/>
      <c r="D1774" s="29"/>
    </row>
    <row r="1775" spans="3:4">
      <c r="C1775" s="29"/>
      <c r="D1775" s="29"/>
    </row>
    <row r="1776" spans="3:4">
      <c r="C1776" s="29"/>
      <c r="D1776" s="29"/>
    </row>
    <row r="1777" spans="3:4">
      <c r="C1777" s="29"/>
      <c r="D1777" s="29"/>
    </row>
    <row r="1778" spans="3:4">
      <c r="C1778" s="29"/>
      <c r="D1778" s="29"/>
    </row>
    <row r="1779" spans="3:4">
      <c r="C1779" s="29"/>
      <c r="D1779" s="29"/>
    </row>
    <row r="1780" spans="3:4">
      <c r="C1780" s="29"/>
      <c r="D1780" s="29"/>
    </row>
    <row r="1781" spans="3:4">
      <c r="C1781" s="29"/>
      <c r="D1781" s="29"/>
    </row>
    <row r="1782" spans="3:4">
      <c r="C1782" s="29"/>
      <c r="D1782" s="29"/>
    </row>
    <row r="1783" spans="3:4">
      <c r="C1783" s="29"/>
      <c r="D1783" s="29"/>
    </row>
    <row r="1784" spans="3:4">
      <c r="C1784" s="29"/>
      <c r="D1784" s="29"/>
    </row>
    <row r="1785" spans="3:4">
      <c r="C1785" s="29"/>
      <c r="D1785" s="29"/>
    </row>
    <row r="1786" spans="3:4">
      <c r="C1786" s="29"/>
      <c r="D1786" s="29"/>
    </row>
    <row r="1787" spans="3:4">
      <c r="C1787" s="29"/>
      <c r="D1787" s="29"/>
    </row>
    <row r="1788" spans="3:4">
      <c r="C1788" s="29"/>
      <c r="D1788" s="29"/>
    </row>
    <row r="1789" spans="3:4">
      <c r="C1789" s="29"/>
      <c r="D1789" s="29"/>
    </row>
    <row r="1790" spans="3:4">
      <c r="C1790" s="29"/>
      <c r="D1790" s="29"/>
    </row>
    <row r="1791" spans="3:4">
      <c r="C1791" s="29"/>
      <c r="D1791" s="29"/>
    </row>
    <row r="1792" spans="3:4">
      <c r="C1792" s="29"/>
      <c r="D1792" s="29"/>
    </row>
    <row r="1793" spans="3:4">
      <c r="C1793" s="29"/>
      <c r="D1793" s="29"/>
    </row>
    <row r="1794" spans="3:4">
      <c r="C1794" s="29"/>
      <c r="D1794" s="29"/>
    </row>
    <row r="1795" spans="3:4">
      <c r="C1795" s="29"/>
      <c r="D1795" s="29"/>
    </row>
    <row r="1796" spans="3:4">
      <c r="C1796" s="29"/>
      <c r="D1796" s="29"/>
    </row>
    <row r="1797" spans="3:4">
      <c r="C1797" s="29"/>
      <c r="D1797" s="29"/>
    </row>
    <row r="1798" spans="3:4">
      <c r="C1798" s="29"/>
      <c r="D1798" s="29"/>
    </row>
    <row r="1799" spans="3:4">
      <c r="C1799" s="29"/>
      <c r="D1799" s="29"/>
    </row>
    <row r="1800" spans="3:4">
      <c r="C1800" s="29"/>
      <c r="D1800" s="29"/>
    </row>
    <row r="1801" spans="3:4">
      <c r="C1801" s="29"/>
      <c r="D1801" s="29"/>
    </row>
    <row r="1802" spans="3:4">
      <c r="C1802" s="29"/>
      <c r="D1802" s="29"/>
    </row>
    <row r="1803" spans="3:4">
      <c r="C1803" s="29"/>
      <c r="D1803" s="29"/>
    </row>
    <row r="1804" spans="3:4">
      <c r="C1804" s="29"/>
      <c r="D1804" s="29"/>
    </row>
    <row r="1805" spans="3:4">
      <c r="C1805" s="29"/>
      <c r="D1805" s="29"/>
    </row>
    <row r="1806" spans="3:4">
      <c r="C1806" s="29"/>
      <c r="D1806" s="29"/>
    </row>
    <row r="1807" spans="3:4">
      <c r="C1807" s="29"/>
      <c r="D1807" s="29"/>
    </row>
    <row r="1808" spans="3:4">
      <c r="C1808" s="29"/>
      <c r="D1808" s="29"/>
    </row>
    <row r="1809" spans="3:4">
      <c r="C1809" s="29"/>
      <c r="D1809" s="29"/>
    </row>
    <row r="1810" spans="3:4">
      <c r="C1810" s="29"/>
      <c r="D1810" s="29"/>
    </row>
    <row r="1811" spans="3:4">
      <c r="C1811" s="29"/>
      <c r="D1811" s="29"/>
    </row>
    <row r="1812" spans="3:4">
      <c r="C1812" s="29"/>
      <c r="D1812" s="29"/>
    </row>
    <row r="1813" spans="3:4">
      <c r="C1813" s="29"/>
      <c r="D1813" s="29"/>
    </row>
    <row r="1814" spans="3:4">
      <c r="C1814" s="29"/>
      <c r="D1814" s="29"/>
    </row>
    <row r="1815" spans="3:4">
      <c r="C1815" s="29"/>
      <c r="D1815" s="29"/>
    </row>
    <row r="1816" spans="3:4">
      <c r="C1816" s="29"/>
      <c r="D1816" s="29"/>
    </row>
    <row r="1817" spans="3:4">
      <c r="C1817" s="29"/>
      <c r="D1817" s="29"/>
    </row>
    <row r="1818" spans="3:4">
      <c r="C1818" s="29"/>
      <c r="D1818" s="29"/>
    </row>
    <row r="1819" spans="3:4">
      <c r="C1819" s="29"/>
      <c r="D1819" s="29"/>
    </row>
    <row r="1820" spans="3:4">
      <c r="C1820" s="29"/>
      <c r="D1820" s="29"/>
    </row>
    <row r="1821" spans="3:4">
      <c r="C1821" s="29"/>
      <c r="D1821" s="29"/>
    </row>
    <row r="1822" spans="3:4">
      <c r="C1822" s="29"/>
      <c r="D1822" s="29"/>
    </row>
    <row r="1823" spans="3:4">
      <c r="C1823" s="29"/>
      <c r="D1823" s="29"/>
    </row>
    <row r="1824" spans="3:4">
      <c r="C1824" s="29"/>
      <c r="D1824" s="29"/>
    </row>
    <row r="1825" spans="3:4">
      <c r="C1825" s="29"/>
      <c r="D1825" s="29"/>
    </row>
    <row r="1826" spans="3:4">
      <c r="C1826" s="29"/>
      <c r="D1826" s="29"/>
    </row>
    <row r="1827" spans="3:4">
      <c r="C1827" s="29"/>
      <c r="D1827" s="29"/>
    </row>
    <row r="1828" spans="3:4">
      <c r="C1828" s="29"/>
      <c r="D1828" s="29"/>
    </row>
    <row r="1829" spans="3:4">
      <c r="C1829" s="29"/>
      <c r="D1829" s="29"/>
    </row>
    <row r="1830" spans="3:4">
      <c r="C1830" s="29"/>
      <c r="D1830" s="29"/>
    </row>
    <row r="1831" spans="3:4">
      <c r="C1831" s="29"/>
      <c r="D1831" s="29"/>
    </row>
    <row r="1832" spans="3:4">
      <c r="C1832" s="29"/>
      <c r="D1832" s="29"/>
    </row>
    <row r="1833" spans="3:4">
      <c r="C1833" s="29"/>
      <c r="D1833" s="29"/>
    </row>
    <row r="1834" spans="3:4">
      <c r="C1834" s="29"/>
      <c r="D1834" s="29"/>
    </row>
    <row r="1835" spans="3:4">
      <c r="C1835" s="29"/>
      <c r="D1835" s="29"/>
    </row>
    <row r="1836" spans="3:4">
      <c r="C1836" s="29"/>
      <c r="D1836" s="29"/>
    </row>
    <row r="1837" spans="3:4">
      <c r="C1837" s="29"/>
      <c r="D1837" s="29"/>
    </row>
    <row r="1838" spans="3:4">
      <c r="C1838" s="29"/>
      <c r="D1838" s="29"/>
    </row>
    <row r="1839" spans="3:4">
      <c r="C1839" s="29"/>
      <c r="D1839" s="29"/>
    </row>
    <row r="1840" spans="3:4">
      <c r="C1840" s="29"/>
      <c r="D1840" s="29"/>
    </row>
    <row r="1841" spans="3:4">
      <c r="C1841" s="29"/>
      <c r="D1841" s="29"/>
    </row>
    <row r="1842" spans="3:4">
      <c r="C1842" s="29"/>
      <c r="D1842" s="29"/>
    </row>
    <row r="1843" spans="3:4">
      <c r="C1843" s="29"/>
      <c r="D1843" s="29"/>
    </row>
    <row r="1844" spans="3:4">
      <c r="C1844" s="29"/>
      <c r="D1844" s="29"/>
    </row>
    <row r="1845" spans="3:4">
      <c r="C1845" s="29"/>
      <c r="D1845" s="29"/>
    </row>
    <row r="1846" spans="3:4">
      <c r="C1846" s="29"/>
      <c r="D1846" s="29"/>
    </row>
    <row r="1847" spans="3:4">
      <c r="C1847" s="29"/>
      <c r="D1847" s="29"/>
    </row>
    <row r="1848" spans="3:4">
      <c r="C1848" s="29"/>
      <c r="D1848" s="29"/>
    </row>
    <row r="1849" spans="3:4">
      <c r="C1849" s="29"/>
      <c r="D1849" s="29"/>
    </row>
    <row r="1850" spans="3:4">
      <c r="C1850" s="29"/>
      <c r="D1850" s="29"/>
    </row>
    <row r="1851" spans="3:4">
      <c r="C1851" s="29"/>
      <c r="D1851" s="29"/>
    </row>
    <row r="1852" spans="3:4">
      <c r="C1852" s="29"/>
      <c r="D1852" s="29"/>
    </row>
    <row r="1853" spans="3:4">
      <c r="C1853" s="29"/>
      <c r="D1853" s="29"/>
    </row>
    <row r="1854" spans="3:4">
      <c r="C1854" s="29"/>
      <c r="D1854" s="29"/>
    </row>
    <row r="1855" spans="3:4">
      <c r="C1855" s="29"/>
      <c r="D1855" s="29"/>
    </row>
    <row r="1856" spans="3:4">
      <c r="C1856" s="29"/>
      <c r="D1856" s="29"/>
    </row>
    <row r="1857" spans="3:4">
      <c r="C1857" s="29"/>
      <c r="D1857" s="29"/>
    </row>
    <row r="1858" spans="3:4">
      <c r="C1858" s="29"/>
      <c r="D1858" s="29"/>
    </row>
    <row r="1859" spans="3:4">
      <c r="C1859" s="29"/>
      <c r="D1859" s="29"/>
    </row>
    <row r="1860" spans="3:4">
      <c r="C1860" s="29"/>
      <c r="D1860" s="29"/>
    </row>
    <row r="1861" spans="3:4">
      <c r="C1861" s="29"/>
      <c r="D1861" s="29"/>
    </row>
    <row r="1862" spans="3:4">
      <c r="C1862" s="29"/>
      <c r="D1862" s="29"/>
    </row>
    <row r="1863" spans="3:4">
      <c r="C1863" s="29"/>
      <c r="D1863" s="29"/>
    </row>
    <row r="1864" spans="3:4">
      <c r="C1864" s="29"/>
      <c r="D1864" s="29"/>
    </row>
    <row r="1865" spans="3:4">
      <c r="C1865" s="29"/>
      <c r="D1865" s="29"/>
    </row>
    <row r="1866" spans="3:4">
      <c r="C1866" s="29"/>
      <c r="D1866" s="29"/>
    </row>
    <row r="1867" spans="3:4">
      <c r="C1867" s="29"/>
      <c r="D1867" s="29"/>
    </row>
    <row r="1868" spans="3:4">
      <c r="C1868" s="29"/>
      <c r="D1868" s="29"/>
    </row>
    <row r="1869" spans="3:4">
      <c r="C1869" s="29"/>
      <c r="D1869" s="29"/>
    </row>
    <row r="1870" spans="3:4">
      <c r="C1870" s="29"/>
      <c r="D1870" s="29"/>
    </row>
    <row r="1871" spans="3:4">
      <c r="C1871" s="29"/>
      <c r="D1871" s="29"/>
    </row>
    <row r="1872" spans="3:4">
      <c r="C1872" s="29"/>
      <c r="D1872" s="29"/>
    </row>
    <row r="1873" spans="3:4">
      <c r="C1873" s="29"/>
      <c r="D1873" s="29"/>
    </row>
    <row r="1874" spans="3:4">
      <c r="C1874" s="29"/>
      <c r="D1874" s="29"/>
    </row>
    <row r="1875" spans="3:4">
      <c r="C1875" s="29"/>
      <c r="D1875" s="29"/>
    </row>
    <row r="1876" spans="3:4">
      <c r="C1876" s="29"/>
      <c r="D1876" s="29"/>
    </row>
    <row r="1877" spans="3:4">
      <c r="C1877" s="29"/>
      <c r="D1877" s="29"/>
    </row>
    <row r="1878" spans="3:4">
      <c r="C1878" s="29"/>
      <c r="D1878" s="29"/>
    </row>
    <row r="1879" spans="3:4">
      <c r="C1879" s="29"/>
      <c r="D1879" s="29"/>
    </row>
    <row r="1880" spans="3:4">
      <c r="C1880" s="29"/>
      <c r="D1880" s="29"/>
    </row>
    <row r="1881" spans="3:4">
      <c r="C1881" s="29"/>
      <c r="D1881" s="29"/>
    </row>
    <row r="1882" spans="3:4">
      <c r="C1882" s="29"/>
      <c r="D1882" s="29"/>
    </row>
    <row r="1883" spans="3:4">
      <c r="C1883" s="29"/>
      <c r="D1883" s="29"/>
    </row>
    <row r="1884" spans="3:4">
      <c r="C1884" s="29"/>
      <c r="D1884" s="29"/>
    </row>
    <row r="1885" spans="3:4">
      <c r="C1885" s="29"/>
      <c r="D1885" s="29"/>
    </row>
    <row r="1886" spans="3:4">
      <c r="C1886" s="29"/>
      <c r="D1886" s="29"/>
    </row>
    <row r="1887" spans="3:4">
      <c r="C1887" s="29"/>
      <c r="D1887" s="29"/>
    </row>
    <row r="1888" spans="3:4">
      <c r="C1888" s="29"/>
      <c r="D1888" s="29"/>
    </row>
    <row r="1889" spans="3:4">
      <c r="C1889" s="29"/>
      <c r="D1889" s="29"/>
    </row>
    <row r="1890" spans="3:4">
      <c r="C1890" s="29"/>
      <c r="D1890" s="29"/>
    </row>
    <row r="1891" spans="3:4">
      <c r="C1891" s="29"/>
      <c r="D1891" s="29"/>
    </row>
    <row r="1892" spans="3:4">
      <c r="C1892" s="29"/>
      <c r="D1892" s="29"/>
    </row>
    <row r="1893" spans="3:4">
      <c r="C1893" s="29"/>
      <c r="D1893" s="29"/>
    </row>
    <row r="1894" spans="3:4">
      <c r="C1894" s="29"/>
      <c r="D1894" s="29"/>
    </row>
    <row r="1895" spans="3:4">
      <c r="C1895" s="29"/>
      <c r="D1895" s="29"/>
    </row>
    <row r="1896" spans="3:4">
      <c r="C1896" s="29"/>
      <c r="D1896" s="29"/>
    </row>
    <row r="1897" spans="3:4">
      <c r="C1897" s="29"/>
      <c r="D1897" s="29"/>
    </row>
    <row r="1898" spans="3:4">
      <c r="C1898" s="29"/>
      <c r="D1898" s="29"/>
    </row>
    <row r="1899" spans="3:4">
      <c r="C1899" s="29"/>
      <c r="D1899" s="29"/>
    </row>
    <row r="1900" spans="3:4">
      <c r="C1900" s="29"/>
      <c r="D1900" s="29"/>
    </row>
    <row r="1901" spans="3:4">
      <c r="C1901" s="29"/>
      <c r="D1901" s="29"/>
    </row>
    <row r="1902" spans="3:4">
      <c r="C1902" s="29"/>
      <c r="D1902" s="29"/>
    </row>
    <row r="1903" spans="3:4">
      <c r="C1903" s="29"/>
      <c r="D1903" s="29"/>
    </row>
    <row r="1904" spans="3:4">
      <c r="C1904" s="29"/>
      <c r="D1904" s="29"/>
    </row>
    <row r="1905" spans="3:4">
      <c r="C1905" s="29"/>
      <c r="D1905" s="29"/>
    </row>
    <row r="1906" spans="3:4">
      <c r="C1906" s="29"/>
      <c r="D1906" s="29"/>
    </row>
    <row r="1907" spans="3:4">
      <c r="C1907" s="29"/>
      <c r="D1907" s="29"/>
    </row>
    <row r="1908" spans="3:4">
      <c r="C1908" s="29"/>
      <c r="D1908" s="29"/>
    </row>
    <row r="1909" spans="3:4">
      <c r="C1909" s="29"/>
      <c r="D1909" s="29"/>
    </row>
    <row r="1910" spans="3:4">
      <c r="C1910" s="29"/>
      <c r="D1910" s="29"/>
    </row>
    <row r="1911" spans="3:4">
      <c r="C1911" s="29"/>
      <c r="D1911" s="29"/>
    </row>
    <row r="1912" spans="3:4">
      <c r="C1912" s="29"/>
      <c r="D1912" s="29"/>
    </row>
    <row r="1913" spans="3:4">
      <c r="C1913" s="29"/>
      <c r="D1913" s="29"/>
    </row>
    <row r="1914" spans="3:4">
      <c r="C1914" s="29"/>
      <c r="D1914" s="29"/>
    </row>
    <row r="1915" spans="3:4">
      <c r="C1915" s="29"/>
      <c r="D1915" s="29"/>
    </row>
    <row r="1916" spans="3:4">
      <c r="C1916" s="29"/>
      <c r="D1916" s="29"/>
    </row>
    <row r="1917" spans="3:4">
      <c r="C1917" s="29"/>
      <c r="D1917" s="29"/>
    </row>
    <row r="1918" spans="3:4">
      <c r="C1918" s="29"/>
      <c r="D1918" s="29"/>
    </row>
    <row r="1919" spans="3:4">
      <c r="C1919" s="29"/>
      <c r="D1919" s="29"/>
    </row>
    <row r="1920" spans="3:4">
      <c r="C1920" s="29"/>
      <c r="D1920" s="29"/>
    </row>
    <row r="1921" spans="3:4">
      <c r="C1921" s="29"/>
      <c r="D1921" s="29"/>
    </row>
    <row r="1922" spans="3:4">
      <c r="C1922" s="29"/>
      <c r="D1922" s="29"/>
    </row>
    <row r="1923" spans="3:4">
      <c r="C1923" s="29"/>
      <c r="D1923" s="29"/>
    </row>
    <row r="1924" spans="3:4">
      <c r="C1924" s="29"/>
      <c r="D1924" s="29"/>
    </row>
    <row r="1925" spans="3:4">
      <c r="C1925" s="29"/>
      <c r="D1925" s="29"/>
    </row>
    <row r="1926" spans="3:4">
      <c r="C1926" s="29"/>
      <c r="D1926" s="29"/>
    </row>
    <row r="1927" spans="3:4">
      <c r="C1927" s="29"/>
      <c r="D1927" s="29"/>
    </row>
    <row r="1928" spans="3:4">
      <c r="C1928" s="29"/>
      <c r="D1928" s="29"/>
    </row>
    <row r="1929" spans="3:4">
      <c r="C1929" s="29"/>
      <c r="D1929" s="29"/>
    </row>
    <row r="1930" spans="3:4">
      <c r="C1930" s="29"/>
      <c r="D1930" s="29"/>
    </row>
    <row r="1931" spans="3:4">
      <c r="C1931" s="29"/>
      <c r="D1931" s="29"/>
    </row>
    <row r="1932" spans="3:4">
      <c r="C1932" s="29"/>
      <c r="D1932" s="29"/>
    </row>
    <row r="1933" spans="3:4">
      <c r="C1933" s="29"/>
      <c r="D1933" s="29"/>
    </row>
    <row r="1934" spans="3:4">
      <c r="C1934" s="29"/>
      <c r="D1934" s="29"/>
    </row>
    <row r="1935" spans="3:4">
      <c r="C1935" s="29"/>
      <c r="D1935" s="29"/>
    </row>
    <row r="1936" spans="3:4">
      <c r="C1936" s="29"/>
      <c r="D1936" s="29"/>
    </row>
    <row r="1937" spans="3:4">
      <c r="C1937" s="29"/>
      <c r="D1937" s="29"/>
    </row>
    <row r="1938" spans="3:4">
      <c r="C1938" s="29"/>
      <c r="D1938" s="29"/>
    </row>
    <row r="1939" spans="3:4">
      <c r="C1939" s="29"/>
      <c r="D1939" s="29"/>
    </row>
    <row r="1940" spans="3:4">
      <c r="C1940" s="29"/>
      <c r="D1940" s="29"/>
    </row>
    <row r="1941" spans="3:4">
      <c r="C1941" s="29"/>
      <c r="D1941" s="29"/>
    </row>
    <row r="1942" spans="3:4">
      <c r="C1942" s="29"/>
      <c r="D1942" s="29"/>
    </row>
    <row r="1943" spans="3:4">
      <c r="C1943" s="29"/>
      <c r="D1943" s="29"/>
    </row>
    <row r="1944" spans="3:4">
      <c r="C1944" s="29"/>
      <c r="D1944" s="29"/>
    </row>
    <row r="1945" spans="3:4">
      <c r="C1945" s="29"/>
      <c r="D1945" s="29"/>
    </row>
    <row r="1946" spans="3:4">
      <c r="C1946" s="29"/>
      <c r="D1946" s="29"/>
    </row>
    <row r="1947" spans="3:4">
      <c r="C1947" s="29"/>
      <c r="D1947" s="29"/>
    </row>
    <row r="1948" spans="3:4">
      <c r="C1948" s="29"/>
      <c r="D1948" s="29"/>
    </row>
    <row r="1949" spans="3:4">
      <c r="C1949" s="29"/>
      <c r="D1949" s="29"/>
    </row>
    <row r="1950" spans="3:4">
      <c r="C1950" s="29"/>
      <c r="D1950" s="29"/>
    </row>
    <row r="1951" spans="3:4">
      <c r="C1951" s="29"/>
      <c r="D1951" s="29"/>
    </row>
    <row r="1952" spans="3:4">
      <c r="C1952" s="29"/>
      <c r="D1952" s="29"/>
    </row>
    <row r="1953" spans="3:4">
      <c r="C1953" s="29"/>
      <c r="D1953" s="29"/>
    </row>
    <row r="1954" spans="3:4">
      <c r="C1954" s="29"/>
      <c r="D1954" s="29"/>
    </row>
    <row r="1955" spans="3:4">
      <c r="C1955" s="29"/>
      <c r="D1955" s="29"/>
    </row>
    <row r="1956" spans="3:4">
      <c r="C1956" s="29"/>
      <c r="D1956" s="29"/>
    </row>
    <row r="1957" spans="3:4">
      <c r="C1957" s="29"/>
      <c r="D1957" s="29"/>
    </row>
    <row r="1958" spans="3:4">
      <c r="C1958" s="29"/>
      <c r="D1958" s="29"/>
    </row>
    <row r="1959" spans="3:4">
      <c r="C1959" s="29"/>
      <c r="D1959" s="29"/>
    </row>
    <row r="1960" spans="3:4">
      <c r="C1960" s="29"/>
      <c r="D1960" s="29"/>
    </row>
    <row r="1961" spans="3:4">
      <c r="C1961" s="29"/>
      <c r="D1961" s="29"/>
    </row>
    <row r="1962" spans="3:4">
      <c r="C1962" s="29"/>
      <c r="D1962" s="29"/>
    </row>
    <row r="1963" spans="3:4">
      <c r="C1963" s="29"/>
      <c r="D1963" s="29"/>
    </row>
    <row r="1964" spans="3:4">
      <c r="C1964" s="29"/>
      <c r="D1964" s="29"/>
    </row>
    <row r="1965" spans="3:4">
      <c r="C1965" s="29"/>
      <c r="D1965" s="29"/>
    </row>
    <row r="1966" spans="3:4">
      <c r="C1966" s="29"/>
      <c r="D1966" s="29"/>
    </row>
    <row r="1967" spans="3:4">
      <c r="C1967" s="29"/>
      <c r="D1967" s="29"/>
    </row>
    <row r="1968" spans="3:4">
      <c r="C1968" s="29"/>
      <c r="D1968" s="29"/>
    </row>
    <row r="1969" spans="3:4">
      <c r="C1969" s="29"/>
      <c r="D1969" s="29"/>
    </row>
    <row r="1970" spans="3:4">
      <c r="C1970" s="29"/>
      <c r="D1970" s="29"/>
    </row>
    <row r="1971" spans="3:4">
      <c r="C1971" s="29"/>
      <c r="D1971" s="29"/>
    </row>
    <row r="1972" spans="3:4">
      <c r="C1972" s="29"/>
      <c r="D1972" s="29"/>
    </row>
    <row r="1973" spans="3:4">
      <c r="C1973" s="29"/>
      <c r="D1973" s="29"/>
    </row>
    <row r="1974" spans="3:4">
      <c r="C1974" s="29"/>
      <c r="D1974" s="29"/>
    </row>
    <row r="1975" spans="3:4">
      <c r="C1975" s="29"/>
      <c r="D1975" s="29"/>
    </row>
    <row r="1976" spans="3:4">
      <c r="C1976" s="29"/>
      <c r="D1976" s="29"/>
    </row>
    <row r="1977" spans="3:4">
      <c r="C1977" s="29"/>
      <c r="D1977" s="29"/>
    </row>
    <row r="1978" spans="3:4">
      <c r="C1978" s="29"/>
      <c r="D1978" s="29"/>
    </row>
    <row r="1979" spans="3:4">
      <c r="C1979" s="29"/>
      <c r="D1979" s="29"/>
    </row>
    <row r="1980" spans="3:4">
      <c r="C1980" s="29"/>
      <c r="D1980" s="29"/>
    </row>
    <row r="1981" spans="3:4">
      <c r="C1981" s="29"/>
      <c r="D1981" s="29"/>
    </row>
    <row r="1982" spans="3:4">
      <c r="C1982" s="29"/>
      <c r="D1982" s="29"/>
    </row>
    <row r="1983" spans="3:4">
      <c r="C1983" s="29"/>
      <c r="D1983" s="29"/>
    </row>
    <row r="1984" spans="3:4">
      <c r="C1984" s="29"/>
      <c r="D1984" s="29"/>
    </row>
    <row r="1985" spans="3:4">
      <c r="C1985" s="29"/>
      <c r="D1985" s="29"/>
    </row>
    <row r="1986" spans="3:4">
      <c r="C1986" s="29"/>
      <c r="D1986" s="29"/>
    </row>
    <row r="1987" spans="3:4">
      <c r="C1987" s="29"/>
      <c r="D1987" s="29"/>
    </row>
    <row r="1988" spans="3:4">
      <c r="C1988" s="29"/>
      <c r="D1988" s="29"/>
    </row>
    <row r="1989" spans="3:4">
      <c r="C1989" s="29"/>
      <c r="D1989" s="29"/>
    </row>
    <row r="1990" spans="3:4">
      <c r="C1990" s="29"/>
      <c r="D1990" s="29"/>
    </row>
    <row r="1991" spans="3:4">
      <c r="C1991" s="29"/>
      <c r="D1991" s="29"/>
    </row>
    <row r="1992" spans="3:4">
      <c r="C1992" s="29"/>
      <c r="D1992" s="29"/>
    </row>
    <row r="1993" spans="3:4">
      <c r="C1993" s="29"/>
      <c r="D1993" s="29"/>
    </row>
    <row r="1994" spans="3:4">
      <c r="C1994" s="29"/>
      <c r="D1994" s="29"/>
    </row>
    <row r="1995" spans="3:4">
      <c r="C1995" s="29"/>
      <c r="D1995" s="29"/>
    </row>
    <row r="1996" spans="3:4">
      <c r="C1996" s="29"/>
      <c r="D1996" s="29"/>
    </row>
    <row r="1997" spans="3:4">
      <c r="C1997" s="29"/>
      <c r="D1997" s="29"/>
    </row>
    <row r="1998" spans="3:4">
      <c r="C1998" s="29"/>
      <c r="D1998" s="29"/>
    </row>
    <row r="1999" spans="3:4">
      <c r="C1999" s="29"/>
      <c r="D1999" s="29"/>
    </row>
    <row r="2000" spans="3:4">
      <c r="C2000" s="29"/>
      <c r="D2000" s="29"/>
    </row>
    <row r="2001" spans="3:4">
      <c r="C2001" s="29"/>
      <c r="D2001" s="29"/>
    </row>
    <row r="2002" spans="3:4">
      <c r="C2002" s="29"/>
      <c r="D2002" s="29"/>
    </row>
    <row r="2003" spans="3:4">
      <c r="C2003" s="29"/>
      <c r="D2003" s="29"/>
    </row>
    <row r="2004" spans="3:4">
      <c r="C2004" s="29"/>
      <c r="D2004" s="29"/>
    </row>
    <row r="2005" spans="3:4">
      <c r="C2005" s="29"/>
      <c r="D2005" s="29"/>
    </row>
    <row r="2006" spans="3:4">
      <c r="C2006" s="29"/>
      <c r="D2006" s="29"/>
    </row>
    <row r="2007" spans="3:4">
      <c r="C2007" s="29"/>
      <c r="D2007" s="29"/>
    </row>
    <row r="2008" spans="3:4">
      <c r="C2008" s="29"/>
      <c r="D2008" s="29"/>
    </row>
    <row r="2009" spans="3:4">
      <c r="C2009" s="29"/>
      <c r="D2009" s="29"/>
    </row>
    <row r="2010" spans="3:4">
      <c r="C2010" s="29"/>
      <c r="D2010" s="29"/>
    </row>
    <row r="2011" spans="3:4">
      <c r="C2011" s="29"/>
      <c r="D2011" s="29"/>
    </row>
    <row r="2012" spans="3:4">
      <c r="C2012" s="29"/>
      <c r="D2012" s="29"/>
    </row>
    <row r="2013" spans="3:4">
      <c r="C2013" s="29"/>
      <c r="D2013" s="29"/>
    </row>
    <row r="2014" spans="3:4">
      <c r="C2014" s="29"/>
      <c r="D2014" s="29"/>
    </row>
    <row r="2015" spans="3:4">
      <c r="C2015" s="29"/>
      <c r="D2015" s="29"/>
    </row>
    <row r="2016" spans="3:4">
      <c r="C2016" s="29"/>
      <c r="D2016" s="29"/>
    </row>
    <row r="2017" spans="3:4">
      <c r="C2017" s="29"/>
      <c r="D2017" s="29"/>
    </row>
    <row r="2018" spans="3:4">
      <c r="C2018" s="29"/>
      <c r="D2018" s="29"/>
    </row>
    <row r="2019" spans="3:4">
      <c r="C2019" s="29"/>
      <c r="D2019" s="29"/>
    </row>
    <row r="2020" spans="3:4">
      <c r="C2020" s="29"/>
      <c r="D2020" s="29"/>
    </row>
    <row r="2021" spans="3:4">
      <c r="C2021" s="29"/>
      <c r="D2021" s="29"/>
    </row>
    <row r="2022" spans="3:4">
      <c r="C2022" s="29"/>
      <c r="D2022" s="29"/>
    </row>
    <row r="2023" spans="3:4">
      <c r="C2023" s="29"/>
      <c r="D2023" s="29"/>
    </row>
    <row r="2024" spans="3:4">
      <c r="C2024" s="29"/>
      <c r="D2024" s="29"/>
    </row>
    <row r="2025" spans="3:4">
      <c r="C2025" s="29"/>
      <c r="D2025" s="29"/>
    </row>
    <row r="2026" spans="3:4">
      <c r="C2026" s="29"/>
      <c r="D2026" s="29"/>
    </row>
    <row r="2027" spans="3:4">
      <c r="C2027" s="29"/>
      <c r="D2027" s="29"/>
    </row>
    <row r="2028" spans="3:4">
      <c r="C2028" s="29"/>
      <c r="D2028" s="29"/>
    </row>
    <row r="2029" spans="3:4">
      <c r="C2029" s="29"/>
      <c r="D2029" s="29"/>
    </row>
    <row r="2030" spans="3:4">
      <c r="C2030" s="29"/>
      <c r="D2030" s="29"/>
    </row>
    <row r="2031" spans="3:4">
      <c r="C2031" s="29"/>
      <c r="D2031" s="29"/>
    </row>
    <row r="2032" spans="3:4">
      <c r="C2032" s="29"/>
      <c r="D2032" s="29"/>
    </row>
    <row r="2033" spans="3:4">
      <c r="C2033" s="29"/>
      <c r="D2033" s="29"/>
    </row>
    <row r="2034" spans="3:4">
      <c r="C2034" s="29"/>
      <c r="D2034" s="29"/>
    </row>
    <row r="2035" spans="3:4">
      <c r="C2035" s="29"/>
      <c r="D2035" s="29"/>
    </row>
    <row r="2036" spans="3:4">
      <c r="C2036" s="29"/>
      <c r="D2036" s="29"/>
    </row>
    <row r="2037" spans="3:4">
      <c r="C2037" s="29"/>
      <c r="D2037" s="29"/>
    </row>
    <row r="2038" spans="3:4">
      <c r="C2038" s="29"/>
      <c r="D2038" s="29"/>
    </row>
    <row r="2039" spans="3:4">
      <c r="C2039" s="29"/>
      <c r="D2039" s="29"/>
    </row>
    <row r="2040" spans="3:4">
      <c r="C2040" s="29"/>
      <c r="D2040" s="29"/>
    </row>
    <row r="2041" spans="3:4">
      <c r="C2041" s="29"/>
      <c r="D2041" s="29"/>
    </row>
    <row r="2042" spans="3:4">
      <c r="C2042" s="29"/>
      <c r="D2042" s="29"/>
    </row>
    <row r="2043" spans="3:4">
      <c r="C2043" s="29"/>
      <c r="D2043" s="29"/>
    </row>
    <row r="2044" spans="3:4">
      <c r="C2044" s="29"/>
      <c r="D2044" s="29"/>
    </row>
    <row r="2045" spans="3:4">
      <c r="C2045" s="29"/>
      <c r="D2045" s="29"/>
    </row>
    <row r="2046" spans="3:4">
      <c r="C2046" s="29"/>
      <c r="D2046" s="29"/>
    </row>
    <row r="2047" spans="3:4">
      <c r="C2047" s="29"/>
      <c r="D2047" s="29"/>
    </row>
    <row r="2048" spans="3:4">
      <c r="C2048" s="29"/>
      <c r="D2048" s="29"/>
    </row>
    <row r="2049" spans="3:4">
      <c r="C2049" s="29"/>
      <c r="D2049" s="29"/>
    </row>
    <row r="2050" spans="3:4">
      <c r="C2050" s="29"/>
      <c r="D2050" s="29"/>
    </row>
    <row r="2051" spans="3:4">
      <c r="C2051" s="29"/>
      <c r="D2051" s="29"/>
    </row>
    <row r="2052" spans="3:4">
      <c r="C2052" s="29"/>
      <c r="D2052" s="29"/>
    </row>
    <row r="2053" spans="3:4">
      <c r="C2053" s="29"/>
      <c r="D2053" s="29"/>
    </row>
    <row r="2054" spans="3:4">
      <c r="C2054" s="29"/>
      <c r="D2054" s="29"/>
    </row>
    <row r="2055" spans="3:4">
      <c r="C2055" s="29"/>
      <c r="D2055" s="29"/>
    </row>
    <row r="2056" spans="3:4">
      <c r="C2056" s="29"/>
      <c r="D2056" s="29"/>
    </row>
    <row r="2057" spans="3:4">
      <c r="C2057" s="29"/>
      <c r="D2057" s="29"/>
    </row>
    <row r="2058" spans="3:4">
      <c r="C2058" s="29"/>
      <c r="D2058" s="29"/>
    </row>
    <row r="2059" spans="3:4">
      <c r="C2059" s="29"/>
      <c r="D2059" s="29"/>
    </row>
    <row r="2060" spans="3:4">
      <c r="C2060" s="29"/>
      <c r="D2060" s="29"/>
    </row>
    <row r="2061" spans="3:4">
      <c r="C2061" s="29"/>
      <c r="D2061" s="29"/>
    </row>
    <row r="2062" spans="3:4">
      <c r="C2062" s="29"/>
      <c r="D2062" s="29"/>
    </row>
    <row r="2063" spans="3:4">
      <c r="C2063" s="29"/>
      <c r="D2063" s="29"/>
    </row>
    <row r="2064" spans="3:4">
      <c r="C2064" s="29"/>
      <c r="D2064" s="29"/>
    </row>
    <row r="2065" spans="3:4">
      <c r="C2065" s="29"/>
      <c r="D2065" s="29"/>
    </row>
    <row r="2066" spans="3:4">
      <c r="C2066" s="29"/>
      <c r="D2066" s="29"/>
    </row>
    <row r="2067" spans="3:4">
      <c r="C2067" s="29"/>
      <c r="D2067" s="29"/>
    </row>
    <row r="2068" spans="3:4">
      <c r="C2068" s="29"/>
      <c r="D2068" s="29"/>
    </row>
    <row r="2069" spans="3:4">
      <c r="C2069" s="29"/>
      <c r="D2069" s="29"/>
    </row>
    <row r="2070" spans="3:4">
      <c r="C2070" s="29"/>
      <c r="D2070" s="29"/>
    </row>
    <row r="2071" spans="3:4">
      <c r="C2071" s="29"/>
      <c r="D2071" s="29"/>
    </row>
    <row r="2072" spans="3:4">
      <c r="C2072" s="29"/>
      <c r="D2072" s="29"/>
    </row>
    <row r="2073" spans="3:4">
      <c r="C2073" s="29"/>
      <c r="D2073" s="29"/>
    </row>
    <row r="2074" spans="3:4">
      <c r="C2074" s="29"/>
      <c r="D2074" s="29"/>
    </row>
    <row r="2075" spans="3:4">
      <c r="C2075" s="29"/>
      <c r="D2075" s="29"/>
    </row>
    <row r="2076" spans="3:4">
      <c r="C2076" s="29"/>
      <c r="D2076" s="29"/>
    </row>
    <row r="2077" spans="3:4">
      <c r="C2077" s="29"/>
      <c r="D2077" s="29"/>
    </row>
    <row r="2078" spans="3:4">
      <c r="C2078" s="29"/>
      <c r="D2078" s="29"/>
    </row>
    <row r="2079" spans="3:4">
      <c r="C2079" s="29"/>
      <c r="D2079" s="29"/>
    </row>
    <row r="2080" spans="3:4">
      <c r="C2080" s="29"/>
      <c r="D2080" s="29"/>
    </row>
    <row r="2081" spans="3:4">
      <c r="C2081" s="29"/>
      <c r="D2081" s="29"/>
    </row>
    <row r="2082" spans="3:4">
      <c r="C2082" s="29"/>
      <c r="D2082" s="29"/>
    </row>
    <row r="2083" spans="3:4">
      <c r="C2083" s="29"/>
      <c r="D2083" s="29"/>
    </row>
    <row r="2084" spans="3:4">
      <c r="C2084" s="29"/>
      <c r="D2084" s="29"/>
    </row>
    <row r="2085" spans="3:4">
      <c r="C2085" s="29"/>
      <c r="D2085" s="29"/>
    </row>
    <row r="2086" spans="3:4">
      <c r="C2086" s="29"/>
      <c r="D2086" s="29"/>
    </row>
    <row r="2087" spans="3:4">
      <c r="C2087" s="29"/>
      <c r="D2087" s="29"/>
    </row>
    <row r="2088" spans="3:4">
      <c r="C2088" s="29"/>
      <c r="D2088" s="29"/>
    </row>
    <row r="2089" spans="3:4">
      <c r="C2089" s="29"/>
      <c r="D2089" s="29"/>
    </row>
    <row r="2090" spans="3:4">
      <c r="C2090" s="29"/>
      <c r="D2090" s="29"/>
    </row>
    <row r="2091" spans="3:4">
      <c r="C2091" s="29"/>
      <c r="D2091" s="29"/>
    </row>
    <row r="2092" spans="3:4">
      <c r="C2092" s="29"/>
      <c r="D2092" s="29"/>
    </row>
    <row r="2093" spans="3:4">
      <c r="C2093" s="29"/>
      <c r="D2093" s="29"/>
    </row>
    <row r="2094" spans="3:4">
      <c r="C2094" s="29"/>
      <c r="D2094" s="29"/>
    </row>
    <row r="2095" spans="3:4">
      <c r="C2095" s="29"/>
      <c r="D2095" s="29"/>
    </row>
    <row r="2096" spans="3:4">
      <c r="C2096" s="29"/>
      <c r="D2096" s="29"/>
    </row>
    <row r="2097" spans="3:4">
      <c r="C2097" s="29"/>
      <c r="D2097" s="29"/>
    </row>
    <row r="2098" spans="3:4">
      <c r="C2098" s="29"/>
      <c r="D2098" s="29"/>
    </row>
    <row r="2099" spans="3:4">
      <c r="C2099" s="29"/>
      <c r="D2099" s="29"/>
    </row>
    <row r="2100" spans="3:4">
      <c r="C2100" s="29"/>
      <c r="D2100" s="29"/>
    </row>
    <row r="2101" spans="3:4">
      <c r="C2101" s="29"/>
      <c r="D2101" s="29"/>
    </row>
    <row r="2102" spans="3:4">
      <c r="C2102" s="29"/>
      <c r="D2102" s="29"/>
    </row>
    <row r="2103" spans="3:4">
      <c r="C2103" s="29"/>
      <c r="D2103" s="29"/>
    </row>
    <row r="2104" spans="3:4">
      <c r="C2104" s="29"/>
      <c r="D2104" s="29"/>
    </row>
    <row r="2105" spans="3:4">
      <c r="C2105" s="29"/>
      <c r="D2105" s="29"/>
    </row>
    <row r="2106" spans="3:4">
      <c r="C2106" s="29"/>
      <c r="D2106" s="29"/>
    </row>
    <row r="2107" spans="3:4">
      <c r="C2107" s="29"/>
      <c r="D2107" s="29"/>
    </row>
    <row r="2108" spans="3:4">
      <c r="C2108" s="29"/>
      <c r="D2108" s="29"/>
    </row>
    <row r="2109" spans="3:4">
      <c r="C2109" s="29"/>
      <c r="D2109" s="29"/>
    </row>
    <row r="2110" spans="3:4">
      <c r="C2110" s="29"/>
      <c r="D2110" s="29"/>
    </row>
    <row r="2111" spans="3:4">
      <c r="C2111" s="29"/>
      <c r="D2111" s="29"/>
    </row>
    <row r="2112" spans="3:4">
      <c r="C2112" s="29"/>
      <c r="D2112" s="29"/>
    </row>
    <row r="2113" spans="3:4">
      <c r="C2113" s="29"/>
      <c r="D2113" s="29"/>
    </row>
    <row r="2114" spans="3:4">
      <c r="C2114" s="29"/>
      <c r="D2114" s="29"/>
    </row>
    <row r="2115" spans="3:4">
      <c r="C2115" s="29"/>
      <c r="D2115" s="29"/>
    </row>
    <row r="2116" spans="3:4">
      <c r="C2116" s="29"/>
      <c r="D2116" s="29"/>
    </row>
    <row r="2117" spans="3:4">
      <c r="C2117" s="29"/>
      <c r="D2117" s="29"/>
    </row>
    <row r="2118" spans="3:4">
      <c r="C2118" s="29"/>
      <c r="D2118" s="29"/>
    </row>
    <row r="2119" spans="3:4">
      <c r="C2119" s="29"/>
      <c r="D2119" s="29"/>
    </row>
    <row r="2120" spans="3:4">
      <c r="C2120" s="29"/>
      <c r="D2120" s="29"/>
    </row>
    <row r="2121" spans="3:4">
      <c r="C2121" s="29"/>
      <c r="D2121" s="29"/>
    </row>
    <row r="2122" spans="3:4">
      <c r="C2122" s="29"/>
      <c r="D2122" s="29"/>
    </row>
    <row r="2123" spans="3:4">
      <c r="C2123" s="29"/>
      <c r="D2123" s="29"/>
    </row>
    <row r="2124" spans="3:4">
      <c r="C2124" s="29"/>
      <c r="D2124" s="29"/>
    </row>
    <row r="2125" spans="3:4">
      <c r="C2125" s="29"/>
      <c r="D2125" s="29"/>
    </row>
    <row r="2126" spans="3:4">
      <c r="C2126" s="29"/>
      <c r="D2126" s="29"/>
    </row>
    <row r="2127" spans="3:4">
      <c r="C2127" s="29"/>
      <c r="D2127" s="29"/>
    </row>
    <row r="2128" spans="3:4">
      <c r="C2128" s="29"/>
      <c r="D2128" s="29"/>
    </row>
  </sheetData>
  <phoneticPr fontId="8" type="noConversion"/>
  <hyperlinks>
    <hyperlink ref="H63460" r:id="rId1" display="http://vsolj.cetus-net.org/bulletin.html"/>
    <hyperlink ref="H63453" r:id="rId2" display="https://www.aavso.org/ejaavso"/>
    <hyperlink ref="AP311" r:id="rId3" display="http://cdsbib.u-strasbg.fr/cgi-bin/cdsbib?1990RMxAA..21..381G"/>
    <hyperlink ref="AP308" r:id="rId4" display="http://cdsbib.u-strasbg.fr/cgi-bin/cdsbib?1990RMxAA..21..381G"/>
    <hyperlink ref="AP310" r:id="rId5" display="http://cdsbib.u-strasbg.fr/cgi-bin/cdsbib?1990RMxAA..21..381G"/>
    <hyperlink ref="AP286" r:id="rId6" display="http://cdsbib.u-strasbg.fr/cgi-bin/cdsbib?1990RMxAA..21..381G"/>
    <hyperlink ref="I63460" r:id="rId7" display="http://vsolj.cetus-net.org/bulletin.html"/>
    <hyperlink ref="AQ447" r:id="rId8" display="http://cdsbib.u-strasbg.fr/cgi-bin/cdsbib?1990RMxAA..21..381G"/>
    <hyperlink ref="AQ2091" r:id="rId9" display="http://cdsbib.u-strasbg.fr/cgi-bin/cdsbib?1990RMxAA..21..381G"/>
    <hyperlink ref="AQ448" r:id="rId10" display="http://cdsbib.u-strasbg.fr/cgi-bin/cdsbib?1990RMxAA..21..381G"/>
    <hyperlink ref="H63457" r:id="rId11" display="https://www.aavso.org/ejaavso"/>
    <hyperlink ref="H1298" r:id="rId12" display="http://vsolj.cetus-net.org/bulletin.html"/>
    <hyperlink ref="AP4536" r:id="rId13" display="http://cdsbib.u-strasbg.fr/cgi-bin/cdsbib?1990RMxAA..21..381G"/>
    <hyperlink ref="AP4539" r:id="rId14" display="http://cdsbib.u-strasbg.fr/cgi-bin/cdsbib?1990RMxAA..21..381G"/>
    <hyperlink ref="AP4537" r:id="rId15" display="http://cdsbib.u-strasbg.fr/cgi-bin/cdsbib?1990RMxAA..21..381G"/>
    <hyperlink ref="AP4515" r:id="rId16" display="http://cdsbib.u-strasbg.fr/cgi-bin/cdsbib?1990RMxAA..21..381G"/>
    <hyperlink ref="I1298" r:id="rId17" display="http://vsolj.cetus-net.org/bulletin.html"/>
    <hyperlink ref="AQ4649" r:id="rId18" display="http://cdsbib.u-strasbg.fr/cgi-bin/cdsbib?1990RMxAA..21..381G"/>
    <hyperlink ref="AQ64737" r:id="rId19" display="http://cdsbib.u-strasbg.fr/cgi-bin/cdsbib?1990RMxAA..21..381G"/>
    <hyperlink ref="AQ4650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J2128"/>
  <sheetViews>
    <sheetView workbookViewId="0">
      <selection activeCell="C8" sqref="C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9.7109375" customWidth="1"/>
    <col min="17" max="17" width="9.85546875" customWidth="1"/>
    <col min="18" max="18" width="9.85546875" style="81" customWidth="1"/>
    <col min="19" max="19" width="10.28515625" customWidth="1"/>
    <col min="20" max="20" width="10.28515625" style="5" customWidth="1"/>
    <col min="21" max="21" width="9.140625" style="5" customWidth="1"/>
    <col min="22" max="22" width="9.140625" customWidth="1"/>
    <col min="23" max="26" width="10.28515625" customWidth="1"/>
    <col min="27" max="27" width="9.140625" customWidth="1"/>
  </cols>
  <sheetData>
    <row r="1" spans="1:26" ht="21" thickBot="1">
      <c r="A1" s="1" t="s">
        <v>534</v>
      </c>
      <c r="X1" s="6" t="s">
        <v>522</v>
      </c>
      <c r="Y1" s="6" t="s">
        <v>530</v>
      </c>
      <c r="Z1" s="6" t="s">
        <v>531</v>
      </c>
    </row>
    <row r="2" spans="1:26" ht="13.5" thickBot="1">
      <c r="A2" t="s">
        <v>20</v>
      </c>
      <c r="B2" s="24" t="s">
        <v>61</v>
      </c>
      <c r="D2" s="78" t="s">
        <v>536</v>
      </c>
      <c r="T2"/>
      <c r="U2" s="6" t="s">
        <v>523</v>
      </c>
      <c r="V2" s="6" t="s">
        <v>524</v>
      </c>
      <c r="X2">
        <v>-12000</v>
      </c>
      <c r="Y2">
        <f t="shared" ref="Y2:Y33" si="0">U$3*SIN((2*PI()/U$4)*(X2-U$5))+U$6</f>
        <v>-4.4676841191188837E-2</v>
      </c>
      <c r="Z2">
        <f t="shared" ref="Z2:Z33" si="1">V$3*SIN((2*PI()/V$4)*(X2-V$5))+V$6</f>
        <v>4.2890643165389465E-2</v>
      </c>
    </row>
    <row r="3" spans="1:26" ht="13.5" thickBot="1">
      <c r="C3" s="77" t="s">
        <v>535</v>
      </c>
      <c r="T3" t="s">
        <v>525</v>
      </c>
      <c r="U3" s="5">
        <v>-4.7384864739366442E-2</v>
      </c>
      <c r="V3" s="5">
        <v>4.5298614815550871E-2</v>
      </c>
      <c r="X3">
        <v>-11750</v>
      </c>
      <c r="Y3">
        <f t="shared" si="0"/>
        <v>-4.5770162599271039E-2</v>
      </c>
      <c r="Z3">
        <f t="shared" si="1"/>
        <v>4.4605601181989522E-2</v>
      </c>
    </row>
    <row r="4" spans="1:26" ht="14.25" thickTop="1" thickBot="1">
      <c r="A4" s="7" t="s">
        <v>1</v>
      </c>
      <c r="C4" s="3">
        <v>44584.582999999999</v>
      </c>
      <c r="D4" s="4">
        <v>2.0287090399999999</v>
      </c>
      <c r="T4" t="s">
        <v>527</v>
      </c>
      <c r="U4" s="5">
        <v>14012.424040932607</v>
      </c>
      <c r="V4" s="5">
        <v>13842.922903322613</v>
      </c>
      <c r="X4">
        <v>-11500</v>
      </c>
      <c r="Y4">
        <f t="shared" si="0"/>
        <v>-4.627544852372581E-2</v>
      </c>
      <c r="Z4">
        <f t="shared" si="1"/>
        <v>4.5761191976286877E-2</v>
      </c>
    </row>
    <row r="5" spans="1:26" ht="13.5" thickTop="1">
      <c r="C5" s="79"/>
      <c r="D5" s="79">
        <v>2.0287297999999998</v>
      </c>
      <c r="T5" t="s">
        <v>528</v>
      </c>
      <c r="U5" s="5">
        <v>-903.10823138513933</v>
      </c>
      <c r="V5" s="5">
        <v>-742.95720882308251</v>
      </c>
      <c r="X5">
        <v>-11250</v>
      </c>
      <c r="Y5">
        <f t="shared" si="0"/>
        <v>-4.6186355952034866E-2</v>
      </c>
      <c r="Z5">
        <f t="shared" si="1"/>
        <v>4.6342552011032032E-2</v>
      </c>
    </row>
    <row r="6" spans="1:26">
      <c r="A6" s="7" t="s">
        <v>2</v>
      </c>
      <c r="T6" t="s">
        <v>529</v>
      </c>
      <c r="U6" s="5">
        <v>1.0728874656719841E-3</v>
      </c>
      <c r="V6" s="5">
        <v>1.1166522276088769E-3</v>
      </c>
      <c r="X6">
        <v>-11000</v>
      </c>
      <c r="Y6">
        <f t="shared" si="0"/>
        <v>-4.5504003291163789E-2</v>
      </c>
      <c r="Z6">
        <f t="shared" si="1"/>
        <v>4.6342203668218306E-2</v>
      </c>
    </row>
    <row r="7" spans="1:26">
      <c r="A7" t="s">
        <v>3</v>
      </c>
      <c r="C7">
        <v>42728.3298</v>
      </c>
      <c r="D7" s="80" t="s">
        <v>541</v>
      </c>
      <c r="X7">
        <v>-10750</v>
      </c>
      <c r="Y7">
        <f t="shared" si="0"/>
        <v>-4.4236956327849013E-2</v>
      </c>
      <c r="Z7">
        <f t="shared" si="1"/>
        <v>4.5760151428329968E-2</v>
      </c>
    </row>
    <row r="8" spans="1:26">
      <c r="A8" t="s">
        <v>4</v>
      </c>
      <c r="C8">
        <v>2.0287297999999998</v>
      </c>
      <c r="D8" s="80" t="s">
        <v>541</v>
      </c>
      <c r="T8" t="s">
        <v>533</v>
      </c>
      <c r="U8" s="5">
        <f>U4*$C8</f>
        <v>28427.422222076395</v>
      </c>
      <c r="V8" s="5">
        <v>28162.495205075804</v>
      </c>
      <c r="X8">
        <v>-10500</v>
      </c>
      <c r="Y8">
        <f t="shared" si="0"/>
        <v>-4.2401120699593155E-2</v>
      </c>
      <c r="Z8">
        <f t="shared" si="1"/>
        <v>4.4603881812713006E-2</v>
      </c>
    </row>
    <row r="9" spans="1:26">
      <c r="A9" s="23"/>
      <c r="B9" s="23"/>
      <c r="C9" s="35"/>
      <c r="D9" s="35"/>
      <c r="T9" s="5" t="s">
        <v>532</v>
      </c>
      <c r="U9" s="5">
        <f>U8/365.24</f>
        <v>77.832171235561262</v>
      </c>
      <c r="V9" s="5">
        <v>77.106820734519232</v>
      </c>
      <c r="X9">
        <v>-10250</v>
      </c>
      <c r="Y9">
        <f t="shared" si="0"/>
        <v>-4.0019542226214233E-2</v>
      </c>
      <c r="Z9">
        <f t="shared" si="1"/>
        <v>4.2888267089809674E-2</v>
      </c>
    </row>
    <row r="10" spans="1:26" ht="13.5" thickBot="1">
      <c r="A10" s="13"/>
      <c r="B10" s="13"/>
      <c r="C10" s="6" t="s">
        <v>50</v>
      </c>
      <c r="D10" s="6" t="s">
        <v>51</v>
      </c>
      <c r="X10">
        <v>-10000</v>
      </c>
      <c r="Y10">
        <f t="shared" si="0"/>
        <v>-3.7122117608449051E-2</v>
      </c>
      <c r="Z10">
        <f t="shared" si="1"/>
        <v>4.0635373983814609E-2</v>
      </c>
    </row>
    <row r="11" spans="1:26">
      <c r="A11" s="13" t="s">
        <v>16</v>
      </c>
      <c r="B11" s="13"/>
      <c r="C11" s="36"/>
      <c r="D11" s="36"/>
      <c r="X11">
        <v>-9750</v>
      </c>
      <c r="Y11">
        <f t="shared" si="0"/>
        <v>-3.3745219125302026E-2</v>
      </c>
      <c r="Z11">
        <f t="shared" si="1"/>
        <v>3.7874179846196315E-2</v>
      </c>
    </row>
    <row r="12" spans="1:26">
      <c r="A12" s="13" t="s">
        <v>17</v>
      </c>
      <c r="B12" s="13"/>
      <c r="C12" s="36"/>
      <c r="D12" s="36"/>
      <c r="X12">
        <v>-9500</v>
      </c>
      <c r="Y12">
        <f t="shared" si="0"/>
        <v>-2.9931238041431323E-2</v>
      </c>
      <c r="Z12">
        <f t="shared" si="1"/>
        <v>3.4640199940766239E-2</v>
      </c>
    </row>
    <row r="13" spans="1:26">
      <c r="A13" s="13"/>
      <c r="B13" s="13"/>
      <c r="C13" s="35"/>
      <c r="D13" s="35"/>
      <c r="X13">
        <v>-9250</v>
      </c>
      <c r="Y13">
        <f t="shared" si="0"/>
        <v>-2.5728052456322155E-2</v>
      </c>
      <c r="Z13">
        <f t="shared" si="1"/>
        <v>3.0975030636261183E-2</v>
      </c>
    </row>
    <row r="14" spans="1:26">
      <c r="A14" s="13" t="s">
        <v>19</v>
      </c>
      <c r="B14" s="13"/>
      <c r="C14" s="35"/>
      <c r="D14" s="35"/>
      <c r="X14">
        <v>-9000</v>
      </c>
      <c r="Y14">
        <f t="shared" si="0"/>
        <v>-2.1188426275503509E-2</v>
      </c>
      <c r="Z14">
        <f t="shared" si="1"/>
        <v>2.6925814382025747E-2</v>
      </c>
    </row>
    <row r="15" spans="1:26">
      <c r="A15" s="14" t="s">
        <v>18</v>
      </c>
      <c r="B15" s="13"/>
      <c r="C15" s="10"/>
      <c r="D15" s="10"/>
      <c r="Q15" t="s">
        <v>88</v>
      </c>
      <c r="R15" s="81">
        <v>0.2</v>
      </c>
      <c r="X15">
        <v>-8750</v>
      </c>
      <c r="Y15">
        <f t="shared" si="0"/>
        <v>-1.6369346848710761E-2</v>
      </c>
      <c r="Z15">
        <f t="shared" si="1"/>
        <v>2.2544633348429443E-2</v>
      </c>
    </row>
    <row r="16" spans="1:26">
      <c r="A16" s="15" t="s">
        <v>5</v>
      </c>
      <c r="B16" s="13"/>
      <c r="C16" s="16"/>
      <c r="D16" s="36"/>
      <c r="Q16" t="s">
        <v>90</v>
      </c>
      <c r="R16" s="81">
        <v>0.1</v>
      </c>
      <c r="X16">
        <v>-8500</v>
      </c>
      <c r="Y16">
        <f t="shared" si="0"/>
        <v>-1.1331309589830215E-2</v>
      </c>
      <c r="Z16">
        <f t="shared" si="1"/>
        <v>1.7887839531188224E-2</v>
      </c>
    </row>
    <row r="17" spans="1:36" ht="13.5" thickBot="1">
      <c r="A17" s="25" t="s">
        <v>62</v>
      </c>
      <c r="C17">
        <f>COUNT(C21:C1247)</f>
        <v>122</v>
      </c>
      <c r="Q17" t="s">
        <v>73</v>
      </c>
      <c r="R17" s="81">
        <v>1</v>
      </c>
      <c r="U17" s="5">
        <f>SUM(U21:U142)</f>
        <v>2.827946883676256E-4</v>
      </c>
      <c r="V17" s="5">
        <f>SUM(V21:V142)</f>
        <v>5.5200637736297254E-4</v>
      </c>
      <c r="X17">
        <v>-8250</v>
      </c>
      <c r="Y17">
        <f t="shared" si="0"/>
        <v>-6.1375585590148869E-3</v>
      </c>
      <c r="Z17">
        <f t="shared" si="1"/>
        <v>1.3015329935978646E-2</v>
      </c>
    </row>
    <row r="18" spans="1:36" ht="15.75" thickTop="1" thickBot="1">
      <c r="A18" s="15" t="s">
        <v>57</v>
      </c>
      <c r="B18" s="13"/>
      <c r="C18" s="17"/>
      <c r="D18" s="18"/>
      <c r="E18" s="29">
        <f>S19</f>
        <v>53</v>
      </c>
      <c r="Q18" t="s">
        <v>84</v>
      </c>
      <c r="R18" s="81">
        <v>1</v>
      </c>
      <c r="U18" s="5" t="s">
        <v>526</v>
      </c>
      <c r="V18" s="5" t="s">
        <v>526</v>
      </c>
      <c r="X18">
        <v>-8000</v>
      </c>
      <c r="Y18">
        <f t="shared" si="0"/>
        <v>-8.5329254018281326E-4</v>
      </c>
      <c r="Z18">
        <f t="shared" si="1"/>
        <v>7.9897761661262452E-3</v>
      </c>
    </row>
    <row r="19" spans="1:36" ht="13.5" thickBot="1">
      <c r="A19" s="15" t="s">
        <v>58</v>
      </c>
      <c r="B19" s="13"/>
      <c r="C19" s="19"/>
      <c r="D19" s="20"/>
      <c r="E19" s="29">
        <f>T19</f>
        <v>50</v>
      </c>
      <c r="S19" s="5">
        <f>COUNT(S21:S179)</f>
        <v>53</v>
      </c>
      <c r="T19" s="5">
        <f>COUNT(T21:T179)</f>
        <v>50</v>
      </c>
      <c r="X19">
        <v>-7750</v>
      </c>
      <c r="Y19">
        <f t="shared" si="0"/>
        <v>4.45515341974462E-3</v>
      </c>
      <c r="Z19">
        <f t="shared" si="1"/>
        <v>2.8758183226306137E-3</v>
      </c>
    </row>
    <row r="20" spans="1:36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88</v>
      </c>
      <c r="I20" s="9" t="s">
        <v>90</v>
      </c>
      <c r="J20" s="9" t="s">
        <v>73</v>
      </c>
      <c r="K20" s="9" t="s">
        <v>84</v>
      </c>
      <c r="L20" s="9" t="s">
        <v>537</v>
      </c>
      <c r="M20" s="9" t="s">
        <v>538</v>
      </c>
      <c r="N20" s="9" t="s">
        <v>539</v>
      </c>
      <c r="O20" s="9" t="s">
        <v>52</v>
      </c>
      <c r="P20" s="8" t="s">
        <v>53</v>
      </c>
      <c r="Q20" s="6" t="s">
        <v>15</v>
      </c>
      <c r="R20" s="82" t="s">
        <v>542</v>
      </c>
      <c r="S20" s="12" t="s">
        <v>50</v>
      </c>
      <c r="T20" s="11" t="s">
        <v>51</v>
      </c>
      <c r="U20" s="12" t="s">
        <v>50</v>
      </c>
      <c r="V20" s="11" t="s">
        <v>51</v>
      </c>
      <c r="W20" s="45" t="s">
        <v>77</v>
      </c>
      <c r="X20">
        <v>-7500</v>
      </c>
      <c r="Y20">
        <f t="shared" si="0"/>
        <v>9.7211407354696952E-3</v>
      </c>
      <c r="Z20">
        <f t="shared" si="1"/>
        <v>-2.2607664151864815E-3</v>
      </c>
    </row>
    <row r="21" spans="1:36">
      <c r="A21" s="71" t="s">
        <v>98</v>
      </c>
      <c r="B21" s="73" t="s">
        <v>49</v>
      </c>
      <c r="C21" s="72">
        <v>24465.688600000001</v>
      </c>
      <c r="D21" s="30"/>
      <c r="E21">
        <f t="shared" ref="E21:E52" si="2">+(C21-C$7)/C$8</f>
        <v>-9002.0076601625315</v>
      </c>
      <c r="F21">
        <f t="shared" ref="F21:F52" si="3">ROUND(2*E21,0)/2</f>
        <v>-9002</v>
      </c>
      <c r="G21">
        <f>+C21-(C$7+F21*C$8)</f>
        <v>-1.554039999973611E-2</v>
      </c>
      <c r="H21">
        <f>+G21</f>
        <v>-1.554039999973611E-2</v>
      </c>
      <c r="O21">
        <f t="shared" ref="O21:O52" si="4">U$3*SIN((2*PI()/U$4)*(F21-U$5))+U$6</f>
        <v>-2.1225930660044346E-2</v>
      </c>
      <c r="P21">
        <f t="shared" ref="P21:P52" si="5">V$3*SIN((2*PI()/V$4)*(F21-V$5))+V$6</f>
        <v>2.6959597808177201E-2</v>
      </c>
      <c r="Q21" s="2">
        <f t="shared" ref="Q21:Q52" si="6">+C21-15018.5</f>
        <v>9447.1886000000013</v>
      </c>
      <c r="R21" s="81">
        <f>R$15</f>
        <v>0.2</v>
      </c>
      <c r="S21" s="5">
        <f>G21</f>
        <v>-1.554039999973611E-2</v>
      </c>
      <c r="U21" s="5">
        <f t="shared" ref="U21:U85" si="7">IF(S21&lt;&gt;"",R21*(O21-S21)^2,"")</f>
        <v>6.4650517778610031E-6</v>
      </c>
      <c r="V21" s="5" t="str">
        <f>IF(T21&lt;&gt;"",R21*(P21-T21)^2,"")</f>
        <v/>
      </c>
      <c r="X21">
        <v>-7250</v>
      </c>
      <c r="Y21">
        <f t="shared" si="0"/>
        <v>1.4878563818357936E-2</v>
      </c>
      <c r="Z21">
        <f t="shared" si="1"/>
        <v>-7.3539098344571931E-3</v>
      </c>
    </row>
    <row r="22" spans="1:36">
      <c r="A22" s="71" t="s">
        <v>98</v>
      </c>
      <c r="B22" s="73" t="s">
        <v>55</v>
      </c>
      <c r="C22" s="72">
        <v>24466.746599999999</v>
      </c>
      <c r="D22" s="30"/>
      <c r="E22">
        <f t="shared" si="2"/>
        <v>-9001.4861515811535</v>
      </c>
      <c r="F22">
        <f t="shared" si="3"/>
        <v>-9001.5</v>
      </c>
      <c r="G22">
        <f>+C22-(C$7+F22*C$8)</f>
        <v>2.8094699995563133E-2</v>
      </c>
      <c r="H22">
        <f>+G22</f>
        <v>2.8094699995563133E-2</v>
      </c>
      <c r="O22">
        <f t="shared" si="4"/>
        <v>-2.1216556244035265E-2</v>
      </c>
      <c r="P22">
        <f t="shared" si="5"/>
        <v>2.695115394708926E-2</v>
      </c>
      <c r="Q22" s="2">
        <f t="shared" si="6"/>
        <v>9448.2465999999986</v>
      </c>
      <c r="R22" s="81">
        <f>R$15</f>
        <v>0.2</v>
      </c>
      <c r="T22" s="5">
        <f>G22</f>
        <v>2.8094699995563133E-2</v>
      </c>
      <c r="U22" s="5" t="str">
        <f t="shared" si="7"/>
        <v/>
      </c>
      <c r="V22" s="5">
        <f t="shared" ref="V22:V85" si="8">IF(T22&lt;&gt;"",R22*(P22-T22)^2,"")</f>
        <v>2.615395129960419E-7</v>
      </c>
      <c r="X22">
        <v>-7000</v>
      </c>
      <c r="Y22">
        <f t="shared" si="0"/>
        <v>1.9862679920603369E-2</v>
      </c>
      <c r="Z22">
        <f t="shared" si="1"/>
        <v>-1.2338102476900191E-2</v>
      </c>
      <c r="AD22" t="s">
        <v>24</v>
      </c>
      <c r="AJ22" t="s">
        <v>27</v>
      </c>
    </row>
    <row r="23" spans="1:36">
      <c r="A23" s="71" t="s">
        <v>107</v>
      </c>
      <c r="B23" s="73" t="s">
        <v>55</v>
      </c>
      <c r="C23" s="72">
        <v>26945.429</v>
      </c>
      <c r="D23" s="30"/>
      <c r="E23">
        <f t="shared" si="2"/>
        <v>-7779.6958471256257</v>
      </c>
      <c r="F23">
        <f t="shared" si="3"/>
        <v>-7779.5</v>
      </c>
      <c r="O23">
        <f t="shared" si="4"/>
        <v>3.8296755824979547E-3</v>
      </c>
      <c r="P23">
        <f t="shared" si="5"/>
        <v>3.4817243535106568E-3</v>
      </c>
      <c r="Q23" s="2">
        <f t="shared" si="6"/>
        <v>11926.929</v>
      </c>
      <c r="U23" s="5" t="str">
        <f t="shared" si="7"/>
        <v/>
      </c>
      <c r="V23" s="5" t="str">
        <f t="shared" si="8"/>
        <v/>
      </c>
      <c r="W23">
        <f t="shared" ref="W23:W28" si="9">+C23-(C$7+F23*C$8)</f>
        <v>-0.39732089999961318</v>
      </c>
      <c r="X23">
        <v>-6750</v>
      </c>
      <c r="Y23">
        <f t="shared" si="0"/>
        <v>2.461092187122596E-2</v>
      </c>
      <c r="Z23">
        <f t="shared" si="1"/>
        <v>-1.7149236240092749E-2</v>
      </c>
      <c r="AD23" t="s">
        <v>24</v>
      </c>
      <c r="AF23">
        <v>11</v>
      </c>
      <c r="AH23" t="s">
        <v>21</v>
      </c>
      <c r="AJ23" t="s">
        <v>23</v>
      </c>
    </row>
    <row r="24" spans="1:36">
      <c r="A24" s="71" t="s">
        <v>107</v>
      </c>
      <c r="B24" s="73" t="s">
        <v>55</v>
      </c>
      <c r="C24" s="72">
        <v>26951.482</v>
      </c>
      <c r="D24" s="30"/>
      <c r="E24">
        <f t="shared" si="2"/>
        <v>-7776.712206820248</v>
      </c>
      <c r="F24">
        <f t="shared" si="3"/>
        <v>-7776.5</v>
      </c>
      <c r="O24">
        <f t="shared" si="4"/>
        <v>3.8933073673294086E-3</v>
      </c>
      <c r="P24">
        <f t="shared" si="5"/>
        <v>3.4201243372049871E-3</v>
      </c>
      <c r="Q24" s="2">
        <f t="shared" si="6"/>
        <v>11932.982</v>
      </c>
      <c r="U24" s="5" t="str">
        <f t="shared" si="7"/>
        <v/>
      </c>
      <c r="V24" s="5" t="str">
        <f t="shared" si="8"/>
        <v/>
      </c>
      <c r="W24">
        <f t="shared" si="9"/>
        <v>-0.43051030000060564</v>
      </c>
      <c r="X24">
        <v>-6500</v>
      </c>
      <c r="Y24">
        <f t="shared" si="0"/>
        <v>2.9063683501371583E-2</v>
      </c>
      <c r="Z24">
        <f t="shared" si="1"/>
        <v>-2.1725428954105484E-2</v>
      </c>
      <c r="AD24" t="s">
        <v>24</v>
      </c>
      <c r="AJ24" t="s">
        <v>27</v>
      </c>
    </row>
    <row r="25" spans="1:36">
      <c r="A25" s="71" t="s">
        <v>107</v>
      </c>
      <c r="B25" s="73" t="s">
        <v>55</v>
      </c>
      <c r="C25" s="72">
        <v>26955.542000000001</v>
      </c>
      <c r="D25" s="30"/>
      <c r="E25">
        <f t="shared" si="2"/>
        <v>-7774.7109546081492</v>
      </c>
      <c r="F25">
        <f t="shared" si="3"/>
        <v>-7774.5</v>
      </c>
      <c r="O25">
        <f t="shared" si="4"/>
        <v>3.9357257289076913E-3</v>
      </c>
      <c r="P25">
        <f t="shared" si="5"/>
        <v>3.3790552798395714E-3</v>
      </c>
      <c r="Q25" s="2">
        <f t="shared" si="6"/>
        <v>11937.042000000001</v>
      </c>
      <c r="U25" s="5" t="str">
        <f t="shared" si="7"/>
        <v/>
      </c>
      <c r="V25" s="5" t="str">
        <f t="shared" si="8"/>
        <v/>
      </c>
      <c r="W25">
        <f t="shared" si="9"/>
        <v>-0.42796989999988</v>
      </c>
      <c r="X25">
        <v>-6250</v>
      </c>
      <c r="Y25">
        <f t="shared" si="0"/>
        <v>3.3165067899224458E-2</v>
      </c>
      <c r="Z25">
        <f t="shared" si="1"/>
        <v>-2.6007820327560851E-2</v>
      </c>
      <c r="AD25" t="s">
        <v>24</v>
      </c>
      <c r="AJ25" t="s">
        <v>27</v>
      </c>
    </row>
    <row r="26" spans="1:36">
      <c r="A26" s="71" t="s">
        <v>107</v>
      </c>
      <c r="B26" s="73" t="s">
        <v>49</v>
      </c>
      <c r="C26" s="72">
        <v>27157.308000000001</v>
      </c>
      <c r="D26" s="30"/>
      <c r="E26">
        <f t="shared" si="2"/>
        <v>-7675.2566063750828</v>
      </c>
      <c r="F26">
        <f t="shared" si="3"/>
        <v>-7675.5</v>
      </c>
      <c r="O26">
        <f t="shared" si="4"/>
        <v>6.0318680624374928E-3</v>
      </c>
      <c r="P26">
        <f t="shared" si="5"/>
        <v>1.344490888920127E-3</v>
      </c>
      <c r="Q26" s="2">
        <f t="shared" si="6"/>
        <v>12138.808000000001</v>
      </c>
      <c r="U26" s="5" t="str">
        <f t="shared" si="7"/>
        <v/>
      </c>
      <c r="V26" s="5" t="str">
        <f t="shared" si="8"/>
        <v/>
      </c>
      <c r="W26">
        <f t="shared" si="9"/>
        <v>0.49377989999993588</v>
      </c>
      <c r="X26">
        <v>-6000</v>
      </c>
      <c r="Y26">
        <f t="shared" si="0"/>
        <v>3.686358910145409E-2</v>
      </c>
      <c r="Z26">
        <f t="shared" si="1"/>
        <v>-2.994132902543057E-2</v>
      </c>
      <c r="AD26" t="s">
        <v>24</v>
      </c>
      <c r="AE26" t="s">
        <v>23</v>
      </c>
      <c r="AJ26" t="s">
        <v>27</v>
      </c>
    </row>
    <row r="27" spans="1:36">
      <c r="A27" s="71" t="s">
        <v>107</v>
      </c>
      <c r="B27" s="73" t="s">
        <v>49</v>
      </c>
      <c r="C27" s="72">
        <v>27159.291000000001</v>
      </c>
      <c r="D27" s="30"/>
      <c r="E27">
        <f t="shared" si="2"/>
        <v>-7674.2791474744445</v>
      </c>
      <c r="F27">
        <f t="shared" si="3"/>
        <v>-7674.5</v>
      </c>
      <c r="O27">
        <f t="shared" si="4"/>
        <v>6.0529983106629428E-3</v>
      </c>
      <c r="P27">
        <f t="shared" si="5"/>
        <v>1.3239304691317238E-3</v>
      </c>
      <c r="Q27" s="2">
        <f t="shared" si="6"/>
        <v>12140.791000000001</v>
      </c>
      <c r="U27" s="5" t="str">
        <f t="shared" si="7"/>
        <v/>
      </c>
      <c r="V27" s="5" t="str">
        <f t="shared" si="8"/>
        <v/>
      </c>
      <c r="W27">
        <f t="shared" si="9"/>
        <v>0.44805009999981849</v>
      </c>
      <c r="X27">
        <v>-5750</v>
      </c>
      <c r="Y27">
        <f t="shared" si="0"/>
        <v>4.0112818412643678E-2</v>
      </c>
      <c r="Z27">
        <f t="shared" si="1"/>
        <v>-3.347536114082262E-2</v>
      </c>
      <c r="AD27" t="s">
        <v>24</v>
      </c>
      <c r="AE27" t="s">
        <v>39</v>
      </c>
      <c r="AJ27" t="s">
        <v>27</v>
      </c>
    </row>
    <row r="28" spans="1:36">
      <c r="A28" s="71" t="s">
        <v>107</v>
      </c>
      <c r="B28" s="73" t="s">
        <v>49</v>
      </c>
      <c r="C28" s="72">
        <v>27161.317999999999</v>
      </c>
      <c r="D28" s="30"/>
      <c r="E28">
        <f t="shared" si="2"/>
        <v>-7673.2800001261885</v>
      </c>
      <c r="F28">
        <f t="shared" si="3"/>
        <v>-7673.5</v>
      </c>
      <c r="O28">
        <f t="shared" si="4"/>
        <v>6.0741275575699949E-3</v>
      </c>
      <c r="P28">
        <f t="shared" si="5"/>
        <v>1.3033700066403938E-3</v>
      </c>
      <c r="Q28" s="2">
        <f t="shared" si="6"/>
        <v>12142.817999999999</v>
      </c>
      <c r="U28" s="5" t="str">
        <f t="shared" si="7"/>
        <v/>
      </c>
      <c r="V28" s="5" t="str">
        <f t="shared" si="8"/>
        <v/>
      </c>
      <c r="W28">
        <f t="shared" si="9"/>
        <v>0.44632029999775114</v>
      </c>
      <c r="X28">
        <v>-5500</v>
      </c>
      <c r="Y28">
        <f t="shared" si="0"/>
        <v>4.2871967239250047E-2</v>
      </c>
      <c r="Z28">
        <f t="shared" si="1"/>
        <v>-3.6564460948191879E-2</v>
      </c>
      <c r="AD28" t="s">
        <v>24</v>
      </c>
      <c r="AJ28" t="s">
        <v>27</v>
      </c>
    </row>
    <row r="29" spans="1:36">
      <c r="A29" s="71" t="s">
        <v>127</v>
      </c>
      <c r="B29" s="73" t="s">
        <v>55</v>
      </c>
      <c r="C29" s="72">
        <v>28941.101200000001</v>
      </c>
      <c r="D29" s="30"/>
      <c r="E29">
        <f t="shared" si="2"/>
        <v>-6795.990574989336</v>
      </c>
      <c r="F29">
        <f t="shared" si="3"/>
        <v>-6796</v>
      </c>
      <c r="G29">
        <f>+C29-(C$7+F29*C$8)</f>
        <v>1.9120799999654992E-2</v>
      </c>
      <c r="H29">
        <f>+G29</f>
        <v>1.9120799999654992E-2</v>
      </c>
      <c r="O29">
        <f t="shared" si="4"/>
        <v>2.3757707229441399E-2</v>
      </c>
      <c r="P29">
        <f t="shared" si="5"/>
        <v>-1.6279827717634192E-2</v>
      </c>
      <c r="Q29" s="2">
        <f t="shared" si="6"/>
        <v>13922.601200000001</v>
      </c>
      <c r="R29" s="81">
        <f>R$15</f>
        <v>0.2</v>
      </c>
      <c r="S29">
        <f>G29</f>
        <v>1.9120799999654992E-2</v>
      </c>
      <c r="U29" s="5">
        <f t="shared" si="7"/>
        <v>4.3001817315290922E-6</v>
      </c>
      <c r="V29" s="5" t="str">
        <f t="shared" si="8"/>
        <v/>
      </c>
      <c r="X29">
        <v>-5250</v>
      </c>
      <c r="Y29">
        <f t="shared" si="0"/>
        <v>4.5106399121597633E-2</v>
      </c>
      <c r="Z29">
        <f t="shared" si="1"/>
        <v>-3.9168895567802023E-2</v>
      </c>
      <c r="AD29" t="s">
        <v>24</v>
      </c>
      <c r="AE29" t="s">
        <v>23</v>
      </c>
      <c r="AJ29" t="s">
        <v>27</v>
      </c>
    </row>
    <row r="30" spans="1:36">
      <c r="A30" s="71" t="s">
        <v>127</v>
      </c>
      <c r="B30" s="73" t="s">
        <v>49</v>
      </c>
      <c r="C30" s="72">
        <v>28950.1937</v>
      </c>
      <c r="D30" s="30"/>
      <c r="E30">
        <f t="shared" si="2"/>
        <v>-6791.5087065808375</v>
      </c>
      <c r="F30">
        <f t="shared" si="3"/>
        <v>-6791.5</v>
      </c>
      <c r="G30">
        <f>+C30-(C$7+F30*C$8)</f>
        <v>-1.7663300001004245E-2</v>
      </c>
      <c r="H30">
        <f>+G30</f>
        <v>-1.7663300001004245E-2</v>
      </c>
      <c r="O30">
        <f t="shared" si="4"/>
        <v>2.3841605649416002E-2</v>
      </c>
      <c r="P30">
        <f t="shared" si="5"/>
        <v>-1.636521933925476E-2</v>
      </c>
      <c r="Q30" s="2">
        <f t="shared" si="6"/>
        <v>13931.6937</v>
      </c>
      <c r="R30" s="81">
        <f>R$15</f>
        <v>0.2</v>
      </c>
      <c r="T30" s="5">
        <f>G30</f>
        <v>-1.7663300001004245E-2</v>
      </c>
      <c r="U30" s="5" t="str">
        <f t="shared" si="7"/>
        <v/>
      </c>
      <c r="V30" s="5">
        <f t="shared" si="8"/>
        <v>3.3700268088159628E-7</v>
      </c>
      <c r="X30">
        <v>-5000</v>
      </c>
      <c r="Y30">
        <f t="shared" si="0"/>
        <v>4.6788064536208644E-2</v>
      </c>
      <c r="Z30">
        <f t="shared" si="1"/>
        <v>-4.1255166021317922E-2</v>
      </c>
      <c r="AD30" t="s">
        <v>24</v>
      </c>
      <c r="AE30" t="s">
        <v>39</v>
      </c>
      <c r="AJ30" t="s">
        <v>27</v>
      </c>
    </row>
    <row r="31" spans="1:36">
      <c r="A31" s="71" t="s">
        <v>135</v>
      </c>
      <c r="B31" s="73" t="s">
        <v>49</v>
      </c>
      <c r="C31" s="72">
        <v>29652.204000000002</v>
      </c>
      <c r="D31" s="30"/>
      <c r="E31">
        <f t="shared" si="2"/>
        <v>-6445.474306139733</v>
      </c>
      <c r="F31">
        <f t="shared" si="3"/>
        <v>-6445.5</v>
      </c>
      <c r="O31">
        <f t="shared" si="4"/>
        <v>2.9989590361085526E-2</v>
      </c>
      <c r="P31">
        <f t="shared" si="5"/>
        <v>-2.2686002765772938E-2</v>
      </c>
      <c r="Q31" s="2">
        <f t="shared" si="6"/>
        <v>14633.704000000002</v>
      </c>
      <c r="U31" s="5" t="str">
        <f t="shared" si="7"/>
        <v/>
      </c>
      <c r="V31" s="5" t="str">
        <f t="shared" si="8"/>
        <v/>
      </c>
      <c r="W31">
        <f>+C31-(C$7+F31*C$8)</f>
        <v>5.2125900001556147E-2</v>
      </c>
      <c r="X31">
        <v>-4750</v>
      </c>
      <c r="Y31">
        <f t="shared" si="0"/>
        <v>4.7895853010259282E-2</v>
      </c>
      <c r="Z31">
        <f t="shared" si="1"/>
        <v>-4.27964381051864E-2</v>
      </c>
      <c r="AD31" t="s">
        <v>24</v>
      </c>
      <c r="AJ31" t="s">
        <v>27</v>
      </c>
    </row>
    <row r="32" spans="1:36">
      <c r="A32" s="71" t="s">
        <v>140</v>
      </c>
      <c r="B32" s="73" t="s">
        <v>55</v>
      </c>
      <c r="C32" s="72">
        <v>32931.637999999999</v>
      </c>
      <c r="D32" s="30"/>
      <c r="E32">
        <f t="shared" si="2"/>
        <v>-4828.9781123144157</v>
      </c>
      <c r="F32">
        <f t="shared" si="3"/>
        <v>-4829</v>
      </c>
      <c r="G32">
        <f t="shared" ref="G32:G56" si="10">+C32-(C$7+F32*C$8)</f>
        <v>4.4404199994460214E-2</v>
      </c>
      <c r="I32">
        <f>+G32</f>
        <v>4.4404199994460214E-2</v>
      </c>
      <c r="O32">
        <f t="shared" si="4"/>
        <v>4.7608801538737922E-2</v>
      </c>
      <c r="P32">
        <f t="shared" si="5"/>
        <v>-4.2369640839989287E-2</v>
      </c>
      <c r="Q32" s="2">
        <f t="shared" si="6"/>
        <v>17913.137999999999</v>
      </c>
      <c r="R32" s="81">
        <f>R$16</f>
        <v>0.1</v>
      </c>
      <c r="S32">
        <f>G32</f>
        <v>4.4404199994460214E-2</v>
      </c>
      <c r="U32" s="5">
        <f t="shared" si="7"/>
        <v>1.0269471057587068E-6</v>
      </c>
      <c r="V32" s="5" t="str">
        <f t="shared" si="8"/>
        <v/>
      </c>
      <c r="X32">
        <v>-4500</v>
      </c>
      <c r="Y32">
        <f t="shared" si="0"/>
        <v>4.8415858127959087E-2</v>
      </c>
      <c r="Z32">
        <f t="shared" si="1"/>
        <v>-4.3772887539789418E-2</v>
      </c>
    </row>
    <row r="33" spans="1:36">
      <c r="A33" s="71" t="s">
        <v>140</v>
      </c>
      <c r="B33" s="73" t="s">
        <v>49</v>
      </c>
      <c r="C33" s="72">
        <v>32936.623</v>
      </c>
      <c r="D33" s="30"/>
      <c r="E33">
        <f t="shared" si="2"/>
        <v>-4826.5209097830575</v>
      </c>
      <c r="F33">
        <f t="shared" si="3"/>
        <v>-4826.5</v>
      </c>
      <c r="G33">
        <f t="shared" si="10"/>
        <v>-4.2420300000230782E-2</v>
      </c>
      <c r="I33">
        <f>+G33</f>
        <v>-4.2420300000230782E-2</v>
      </c>
      <c r="O33">
        <f t="shared" si="4"/>
        <v>4.7618782172522037E-2</v>
      </c>
      <c r="P33">
        <f t="shared" si="5"/>
        <v>-4.2384006767432036E-2</v>
      </c>
      <c r="Q33" s="2">
        <f t="shared" si="6"/>
        <v>17918.123</v>
      </c>
      <c r="R33" s="81">
        <f>R$16</f>
        <v>0.1</v>
      </c>
      <c r="T33" s="5">
        <f>G33</f>
        <v>-4.2420300000230782E-2</v>
      </c>
      <c r="U33" s="5" t="str">
        <f t="shared" si="7"/>
        <v/>
      </c>
      <c r="V33" s="5">
        <f t="shared" si="8"/>
        <v>1.3171987469839216E-10</v>
      </c>
      <c r="X33">
        <v>-4250</v>
      </c>
      <c r="Y33">
        <f t="shared" si="0"/>
        <v>4.8341552102145392E-2</v>
      </c>
      <c r="Z33">
        <f t="shared" si="1"/>
        <v>-4.417195495496317E-2</v>
      </c>
      <c r="AD33" t="s">
        <v>24</v>
      </c>
      <c r="AJ33" t="s">
        <v>27</v>
      </c>
    </row>
    <row r="34" spans="1:36">
      <c r="A34" s="71" t="s">
        <v>148</v>
      </c>
      <c r="B34" s="73" t="s">
        <v>49</v>
      </c>
      <c r="C34" s="72">
        <v>37963.830399999999</v>
      </c>
      <c r="D34" s="30"/>
      <c r="E34">
        <f t="shared" si="2"/>
        <v>-2348.5135378797122</v>
      </c>
      <c r="F34">
        <f t="shared" si="3"/>
        <v>-2348.5</v>
      </c>
      <c r="G34">
        <f t="shared" si="10"/>
        <v>-2.7464700004202314E-2</v>
      </c>
      <c r="J34">
        <f>+G34</f>
        <v>-2.7464700004202314E-2</v>
      </c>
      <c r="O34">
        <f t="shared" si="4"/>
        <v>2.9678411664897434E-2</v>
      </c>
      <c r="P34">
        <f t="shared" si="5"/>
        <v>-2.9049139029297559E-2</v>
      </c>
      <c r="Q34" s="2">
        <f t="shared" si="6"/>
        <v>22945.330399999999</v>
      </c>
      <c r="R34" s="81">
        <f>R$17</f>
        <v>1</v>
      </c>
      <c r="T34" s="5">
        <f>G34</f>
        <v>-2.7464700004202314E-2</v>
      </c>
      <c r="U34" s="5" t="str">
        <f t="shared" si="7"/>
        <v/>
      </c>
      <c r="V34" s="5">
        <f t="shared" si="8"/>
        <v>2.5104470242447714E-6</v>
      </c>
      <c r="X34">
        <v>-4000</v>
      </c>
      <c r="Y34">
        <f t="shared" ref="Y34:Y65" si="11">U$3*SIN((2*PI()/U$4)*(X34-U$5))+U$6</f>
        <v>4.7673867719640668E-2</v>
      </c>
      <c r="Z34">
        <f t="shared" ref="Z34:Z65" si="12">V$3*SIN((2*PI()/V$4)*(X34-V$5))+V$6</f>
        <v>-4.398850743218688E-2</v>
      </c>
      <c r="AD34" t="s">
        <v>24</v>
      </c>
      <c r="AE34" t="s">
        <v>39</v>
      </c>
      <c r="AJ34" t="s">
        <v>27</v>
      </c>
    </row>
    <row r="35" spans="1:36">
      <c r="A35" s="71" t="s">
        <v>148</v>
      </c>
      <c r="B35" s="73" t="s">
        <v>55</v>
      </c>
      <c r="C35" s="72">
        <v>37966.934200000003</v>
      </c>
      <c r="D35" s="30"/>
      <c r="E35">
        <f t="shared" si="2"/>
        <v>-2346.9836150679093</v>
      </c>
      <c r="F35">
        <f t="shared" si="3"/>
        <v>-2347</v>
      </c>
      <c r="G35">
        <f t="shared" si="10"/>
        <v>3.3240600001590792E-2</v>
      </c>
      <c r="J35">
        <f>+G35</f>
        <v>3.3240600001590792E-2</v>
      </c>
      <c r="O35">
        <f t="shared" si="4"/>
        <v>2.9652996793971188E-2</v>
      </c>
      <c r="P35">
        <f t="shared" si="5"/>
        <v>-2.9026124276794314E-2</v>
      </c>
      <c r="Q35" s="2">
        <f t="shared" si="6"/>
        <v>22948.434200000003</v>
      </c>
      <c r="R35" s="81">
        <f>R$17</f>
        <v>1</v>
      </c>
      <c r="S35">
        <f>G35</f>
        <v>3.3240600001590792E-2</v>
      </c>
      <c r="U35" s="5">
        <f t="shared" si="7"/>
        <v>1.287089677532247E-5</v>
      </c>
      <c r="V35" s="5" t="str">
        <f t="shared" si="8"/>
        <v/>
      </c>
      <c r="X35">
        <v>-3750</v>
      </c>
      <c r="Y35">
        <f t="shared" si="11"/>
        <v>4.6421186631687358E-2</v>
      </c>
      <c r="Z35">
        <f t="shared" si="12"/>
        <v>-4.3224904525639728E-2</v>
      </c>
      <c r="AD35" t="s">
        <v>24</v>
      </c>
      <c r="AJ35" t="s">
        <v>27</v>
      </c>
    </row>
    <row r="36" spans="1:36">
      <c r="A36" s="71" t="s">
        <v>156</v>
      </c>
      <c r="B36" s="73" t="s">
        <v>49</v>
      </c>
      <c r="C36" s="72">
        <v>38351.319900000002</v>
      </c>
      <c r="D36" s="30"/>
      <c r="E36">
        <f t="shared" si="2"/>
        <v>-2157.5124987073182</v>
      </c>
      <c r="F36">
        <f t="shared" si="3"/>
        <v>-2157.5</v>
      </c>
      <c r="G36">
        <f t="shared" si="10"/>
        <v>-2.535649999481393E-2</v>
      </c>
      <c r="J36">
        <f>+G36</f>
        <v>-2.535649999481393E-2</v>
      </c>
      <c r="O36">
        <f t="shared" si="4"/>
        <v>2.6342182239490985E-2</v>
      </c>
      <c r="P36">
        <f t="shared" si="5"/>
        <v>-2.6009864359031753E-2</v>
      </c>
      <c r="Q36" s="2">
        <f t="shared" si="6"/>
        <v>23332.819900000002</v>
      </c>
      <c r="R36" s="81">
        <f>R$17</f>
        <v>1</v>
      </c>
      <c r="T36" s="5">
        <f>G36</f>
        <v>-2.535649999481393E-2</v>
      </c>
      <c r="U36" s="5" t="str">
        <f t="shared" si="7"/>
        <v/>
      </c>
      <c r="V36" s="5">
        <f t="shared" si="8"/>
        <v>4.2688499242975955E-7</v>
      </c>
      <c r="X36">
        <v>-3500</v>
      </c>
      <c r="Y36">
        <f t="shared" si="11"/>
        <v>4.4599234136453808E-2</v>
      </c>
      <c r="Z36">
        <f t="shared" si="12"/>
        <v>-4.189096791294436E-2</v>
      </c>
      <c r="AD36" t="s">
        <v>29</v>
      </c>
      <c r="AF36">
        <v>13</v>
      </c>
      <c r="AH36" t="s">
        <v>21</v>
      </c>
      <c r="AJ36" t="s">
        <v>23</v>
      </c>
    </row>
    <row r="37" spans="1:36">
      <c r="A37" s="71" t="s">
        <v>156</v>
      </c>
      <c r="B37" s="73" t="s">
        <v>55</v>
      </c>
      <c r="C37" s="72">
        <v>38356.445</v>
      </c>
      <c r="D37" s="30"/>
      <c r="E37">
        <f t="shared" si="2"/>
        <v>-2154.9862381870666</v>
      </c>
      <c r="F37">
        <f t="shared" si="3"/>
        <v>-2155</v>
      </c>
      <c r="G37">
        <f t="shared" si="10"/>
        <v>2.7919000000110827E-2</v>
      </c>
      <c r="I37">
        <f>+G37</f>
        <v>2.7919000000110827E-2</v>
      </c>
      <c r="O37">
        <f t="shared" si="4"/>
        <v>2.6297231250616438E-2</v>
      </c>
      <c r="P37">
        <f t="shared" si="5"/>
        <v>-2.5968680847673755E-2</v>
      </c>
      <c r="Q37" s="2">
        <f t="shared" si="6"/>
        <v>23337.945</v>
      </c>
      <c r="R37" s="81">
        <f>R$16</f>
        <v>0.1</v>
      </c>
      <c r="S37">
        <f>G37</f>
        <v>2.7919000000110827E-2</v>
      </c>
      <c r="U37" s="5">
        <f t="shared" si="7"/>
        <v>2.6301338768365954E-7</v>
      </c>
      <c r="V37" s="5" t="str">
        <f t="shared" si="8"/>
        <v/>
      </c>
      <c r="X37">
        <v>-3250</v>
      </c>
      <c r="Y37">
        <f t="shared" si="11"/>
        <v>4.2230881774439531E-2</v>
      </c>
      <c r="Z37">
        <f t="shared" si="12"/>
        <v>-4.0003855065957682E-2</v>
      </c>
      <c r="AD37" t="s">
        <v>24</v>
      </c>
      <c r="AE37" t="s">
        <v>23</v>
      </c>
      <c r="AJ37" t="s">
        <v>27</v>
      </c>
    </row>
    <row r="38" spans="1:36">
      <c r="A38" s="71" t="s">
        <v>156</v>
      </c>
      <c r="B38" s="73" t="s">
        <v>49</v>
      </c>
      <c r="C38" s="72">
        <v>38363.491099999999</v>
      </c>
      <c r="D38" s="30"/>
      <c r="E38">
        <f t="shared" si="2"/>
        <v>-2151.513079760548</v>
      </c>
      <c r="F38">
        <f t="shared" si="3"/>
        <v>-2151.5</v>
      </c>
      <c r="G38">
        <f t="shared" si="10"/>
        <v>-2.6535299999522977E-2</v>
      </c>
      <c r="J38">
        <f>+G38</f>
        <v>-2.6535299999522977E-2</v>
      </c>
      <c r="O38">
        <f t="shared" si="4"/>
        <v>2.6234246626067975E-2</v>
      </c>
      <c r="P38">
        <f t="shared" si="5"/>
        <v>-2.5910965353110171E-2</v>
      </c>
      <c r="Q38" s="2">
        <f t="shared" si="6"/>
        <v>23344.991099999999</v>
      </c>
      <c r="R38" s="81">
        <f>R$17</f>
        <v>1</v>
      </c>
      <c r="T38" s="5">
        <f>G38</f>
        <v>-2.6535299999522977E-2</v>
      </c>
      <c r="U38" s="5" t="str">
        <f t="shared" si="7"/>
        <v/>
      </c>
      <c r="V38" s="5">
        <f t="shared" si="8"/>
        <v>3.8979375071140338E-7</v>
      </c>
      <c r="X38">
        <v>-3000</v>
      </c>
      <c r="Y38">
        <f t="shared" si="11"/>
        <v>3.9345860214861528E-2</v>
      </c>
      <c r="Z38">
        <f t="shared" si="12"/>
        <v>-3.7587838566491179E-2</v>
      </c>
      <c r="AD38" t="s">
        <v>24</v>
      </c>
      <c r="AJ38" t="s">
        <v>27</v>
      </c>
    </row>
    <row r="39" spans="1:36">
      <c r="A39" s="71" t="s">
        <v>540</v>
      </c>
      <c r="B39" s="73" t="s">
        <v>55</v>
      </c>
      <c r="C39" s="72">
        <v>39062.436199999996</v>
      </c>
      <c r="D39" s="30"/>
      <c r="E39">
        <f t="shared" si="2"/>
        <v>-1806.9895754476538</v>
      </c>
      <c r="F39">
        <f t="shared" si="3"/>
        <v>-1807</v>
      </c>
      <c r="G39">
        <f t="shared" si="10"/>
        <v>2.1148599997104611E-2</v>
      </c>
      <c r="J39">
        <f>+G39</f>
        <v>2.1148599997104611E-2</v>
      </c>
      <c r="O39">
        <f t="shared" si="4"/>
        <v>1.9756738846602097E-2</v>
      </c>
      <c r="P39">
        <f t="shared" si="5"/>
        <v>-1.9920144662918814E-2</v>
      </c>
      <c r="Q39" s="2">
        <f t="shared" si="6"/>
        <v>24043.936199999996</v>
      </c>
      <c r="R39" s="81">
        <f>R$17</f>
        <v>1</v>
      </c>
      <c r="S39">
        <f>G39</f>
        <v>2.1148599997104611E-2</v>
      </c>
      <c r="U39" s="5">
        <f t="shared" si="7"/>
        <v>1.9372774622781832E-6</v>
      </c>
      <c r="V39" s="5" t="str">
        <f t="shared" si="8"/>
        <v/>
      </c>
      <c r="X39">
        <v>-2750</v>
      </c>
      <c r="Y39">
        <f t="shared" si="11"/>
        <v>3.5980386037248908E-2</v>
      </c>
      <c r="Z39">
        <f t="shared" si="12"/>
        <v>-3.4673993905464669E-2</v>
      </c>
      <c r="AD39" t="s">
        <v>24</v>
      </c>
      <c r="AE39" t="s">
        <v>39</v>
      </c>
    </row>
    <row r="40" spans="1:36">
      <c r="A40" s="71" t="s">
        <v>540</v>
      </c>
      <c r="B40" s="73" t="s">
        <v>49</v>
      </c>
      <c r="C40" s="72">
        <v>39063.415000000001</v>
      </c>
      <c r="D40" s="30"/>
      <c r="E40">
        <f t="shared" si="2"/>
        <v>-1806.5071060719861</v>
      </c>
      <c r="F40">
        <f t="shared" si="3"/>
        <v>-1806.5</v>
      </c>
      <c r="G40">
        <f t="shared" si="10"/>
        <v>-1.4416300000448246E-2</v>
      </c>
      <c r="I40">
        <f>+G40</f>
        <v>-1.4416300000448246E-2</v>
      </c>
      <c r="O40">
        <f t="shared" si="4"/>
        <v>1.9746975380225105E-2</v>
      </c>
      <c r="P40">
        <f t="shared" si="5"/>
        <v>-1.9911039613782846E-2</v>
      </c>
      <c r="Q40" s="2">
        <f t="shared" si="6"/>
        <v>24044.915000000001</v>
      </c>
      <c r="R40" s="81">
        <f>R$16</f>
        <v>0.1</v>
      </c>
      <c r="T40" s="5">
        <f>G40</f>
        <v>-1.4416300000448246E-2</v>
      </c>
      <c r="U40" s="5" t="str">
        <f t="shared" si="7"/>
        <v/>
      </c>
      <c r="V40" s="5">
        <f t="shared" si="8"/>
        <v>3.0192163418348472E-6</v>
      </c>
      <c r="X40">
        <v>-2500</v>
      </c>
      <c r="Y40">
        <f t="shared" si="11"/>
        <v>3.2176707093373148E-2</v>
      </c>
      <c r="Z40">
        <f t="shared" si="12"/>
        <v>-3.1299799781109507E-2</v>
      </c>
      <c r="AD40" t="s">
        <v>24</v>
      </c>
      <c r="AF40">
        <v>9</v>
      </c>
      <c r="AH40" t="s">
        <v>21</v>
      </c>
      <c r="AJ40" t="s">
        <v>23</v>
      </c>
    </row>
    <row r="41" spans="1:36">
      <c r="A41" s="46" t="s">
        <v>74</v>
      </c>
      <c r="B41" s="47" t="s">
        <v>55</v>
      </c>
      <c r="C41" s="46">
        <v>41628.752399999998</v>
      </c>
      <c r="D41" s="46" t="s">
        <v>73</v>
      </c>
      <c r="E41">
        <f t="shared" si="2"/>
        <v>-542.00288278902497</v>
      </c>
      <c r="F41">
        <f t="shared" si="3"/>
        <v>-542</v>
      </c>
      <c r="G41">
        <f t="shared" si="10"/>
        <v>-5.8484000037424266E-3</v>
      </c>
      <c r="J41">
        <f t="shared" ref="J41:J54" si="13">+G41</f>
        <v>-5.8484000037424266E-3</v>
      </c>
      <c r="O41">
        <f t="shared" si="4"/>
        <v>-6.5662479782420497E-3</v>
      </c>
      <c r="P41">
        <f t="shared" si="5"/>
        <v>5.2427375844721173E-3</v>
      </c>
      <c r="Q41" s="2">
        <f t="shared" si="6"/>
        <v>26610.252399999998</v>
      </c>
      <c r="R41" s="81">
        <f t="shared" ref="R41:R54" si="14">R$17</f>
        <v>1</v>
      </c>
      <c r="S41">
        <f>G41</f>
        <v>-5.8484000037424266E-3</v>
      </c>
      <c r="U41" s="5">
        <f t="shared" si="7"/>
        <v>5.1530571449321155E-7</v>
      </c>
      <c r="V41" s="5" t="str">
        <f t="shared" si="8"/>
        <v/>
      </c>
      <c r="X41">
        <v>-2250</v>
      </c>
      <c r="Y41">
        <f t="shared" si="11"/>
        <v>2.7982572156728384E-2</v>
      </c>
      <c r="Z41">
        <f t="shared" si="12"/>
        <v>-2.7508656037299368E-2</v>
      </c>
    </row>
    <row r="42" spans="1:36">
      <c r="A42" s="46" t="s">
        <v>69</v>
      </c>
      <c r="B42" s="47" t="s">
        <v>55</v>
      </c>
      <c r="C42" s="46">
        <v>41673.385000000002</v>
      </c>
      <c r="D42" s="46" t="s">
        <v>70</v>
      </c>
      <c r="E42">
        <f t="shared" si="2"/>
        <v>-520.00261444377543</v>
      </c>
      <c r="F42">
        <f t="shared" si="3"/>
        <v>-520</v>
      </c>
      <c r="G42">
        <f t="shared" si="10"/>
        <v>-5.3039999984321184E-3</v>
      </c>
      <c r="J42">
        <f t="shared" si="13"/>
        <v>-5.3039999984321184E-3</v>
      </c>
      <c r="O42">
        <f t="shared" si="4"/>
        <v>-7.0271976254955701E-3</v>
      </c>
      <c r="P42">
        <f t="shared" si="5"/>
        <v>5.6929784902101125E-3</v>
      </c>
      <c r="Q42" s="2">
        <f t="shared" si="6"/>
        <v>26654.885000000002</v>
      </c>
      <c r="R42" s="81">
        <f t="shared" si="14"/>
        <v>1</v>
      </c>
      <c r="S42">
        <f>G42</f>
        <v>-5.3039999984321184E-3</v>
      </c>
      <c r="U42" s="5">
        <f t="shared" si="7"/>
        <v>2.9694100619171104E-6</v>
      </c>
      <c r="V42" s="5" t="str">
        <f t="shared" si="8"/>
        <v/>
      </c>
      <c r="X42">
        <v>-2000</v>
      </c>
      <c r="Y42">
        <f t="shared" si="11"/>
        <v>2.3450631517217796E-2</v>
      </c>
      <c r="Z42">
        <f t="shared" si="12"/>
        <v>-2.3349325442422835E-2</v>
      </c>
      <c r="AD42" t="s">
        <v>24</v>
      </c>
      <c r="AF42">
        <v>7</v>
      </c>
      <c r="AH42" t="s">
        <v>21</v>
      </c>
      <c r="AJ42" t="s">
        <v>23</v>
      </c>
    </row>
    <row r="43" spans="1:36">
      <c r="A43" s="46" t="s">
        <v>74</v>
      </c>
      <c r="B43" s="47" t="s">
        <v>49</v>
      </c>
      <c r="C43" s="46">
        <v>41680.5</v>
      </c>
      <c r="D43" s="46" t="s">
        <v>73</v>
      </c>
      <c r="E43">
        <f t="shared" si="2"/>
        <v>-516.49549387996353</v>
      </c>
      <c r="F43">
        <f t="shared" si="3"/>
        <v>-516.5</v>
      </c>
      <c r="G43">
        <f t="shared" si="10"/>
        <v>9.1417000003275461E-3</v>
      </c>
      <c r="J43">
        <f t="shared" si="13"/>
        <v>9.1417000003275461E-3</v>
      </c>
      <c r="O43">
        <f t="shared" si="4"/>
        <v>-7.1004590050747782E-3</v>
      </c>
      <c r="P43">
        <f t="shared" si="5"/>
        <v>5.7645668126021649E-3</v>
      </c>
      <c r="Q43" s="2">
        <f t="shared" si="6"/>
        <v>26662</v>
      </c>
      <c r="R43" s="81">
        <f t="shared" si="14"/>
        <v>1</v>
      </c>
      <c r="T43" s="5">
        <f>G43</f>
        <v>9.1417000003275461E-3</v>
      </c>
      <c r="U43" s="5" t="str">
        <f t="shared" si="7"/>
        <v/>
      </c>
      <c r="V43" s="5">
        <f t="shared" si="8"/>
        <v>1.1405028567636195E-5</v>
      </c>
      <c r="X43">
        <v>-1750</v>
      </c>
      <c r="Y43">
        <f t="shared" si="11"/>
        <v>1.8637776045568866E-2</v>
      </c>
      <c r="Z43">
        <f t="shared" si="12"/>
        <v>-1.887530648879655E-2</v>
      </c>
    </row>
    <row r="44" spans="1:36">
      <c r="A44" s="46" t="s">
        <v>71</v>
      </c>
      <c r="B44" s="47" t="s">
        <v>49</v>
      </c>
      <c r="C44" s="46">
        <v>42096.385999999999</v>
      </c>
      <c r="D44" s="46" t="s">
        <v>70</v>
      </c>
      <c r="E44">
        <f t="shared" si="2"/>
        <v>-311.4972728255882</v>
      </c>
      <c r="F44">
        <f t="shared" si="3"/>
        <v>-311.5</v>
      </c>
      <c r="G44">
        <f t="shared" si="10"/>
        <v>5.5327000009128824E-3</v>
      </c>
      <c r="J44">
        <f t="shared" si="13"/>
        <v>5.5327000009128824E-3</v>
      </c>
      <c r="O44">
        <f t="shared" si="4"/>
        <v>-1.1350348454482628E-2</v>
      </c>
      <c r="P44">
        <f t="shared" si="5"/>
        <v>9.9311019701314677E-3</v>
      </c>
      <c r="Q44" s="2">
        <f t="shared" si="6"/>
        <v>27077.885999999999</v>
      </c>
      <c r="R44" s="81">
        <f t="shared" si="14"/>
        <v>1</v>
      </c>
      <c r="T44" s="5">
        <f>G44</f>
        <v>5.5327000009128824E-3</v>
      </c>
      <c r="U44" s="5" t="str">
        <f t="shared" si="7"/>
        <v/>
      </c>
      <c r="V44" s="5">
        <f t="shared" si="8"/>
        <v>1.9345939882825928E-5</v>
      </c>
      <c r="X44">
        <v>-1500</v>
      </c>
      <c r="Y44">
        <f t="shared" si="11"/>
        <v>1.3604423024408929E-2</v>
      </c>
      <c r="Z44">
        <f t="shared" si="12"/>
        <v>-1.4144145279851179E-2</v>
      </c>
    </row>
    <row r="45" spans="1:36">
      <c r="A45" s="71" t="s">
        <v>191</v>
      </c>
      <c r="B45" s="73" t="s">
        <v>55</v>
      </c>
      <c r="C45" s="72">
        <v>42336.769899999999</v>
      </c>
      <c r="D45" s="30"/>
      <c r="E45">
        <f t="shared" si="2"/>
        <v>-193.00741774483731</v>
      </c>
      <c r="F45">
        <f t="shared" si="3"/>
        <v>-193</v>
      </c>
      <c r="G45">
        <f t="shared" si="10"/>
        <v>-1.5048599998408463E-2</v>
      </c>
      <c r="J45">
        <f t="shared" si="13"/>
        <v>-1.5048599998408463E-2</v>
      </c>
      <c r="O45">
        <f t="shared" si="4"/>
        <v>-1.376141708282331E-2</v>
      </c>
      <c r="P45">
        <f t="shared" si="5"/>
        <v>1.230706980143402E-2</v>
      </c>
      <c r="Q45" s="2">
        <f t="shared" si="6"/>
        <v>27318.269899999999</v>
      </c>
      <c r="R45" s="81">
        <f t="shared" si="14"/>
        <v>1</v>
      </c>
      <c r="S45">
        <f>G45</f>
        <v>-1.5048599998408463E-2</v>
      </c>
      <c r="U45" s="5">
        <f t="shared" si="7"/>
        <v>1.6568398581742935E-6</v>
      </c>
      <c r="V45" s="5" t="str">
        <f t="shared" si="8"/>
        <v/>
      </c>
      <c r="X45">
        <v>-1250</v>
      </c>
      <c r="Y45">
        <f t="shared" si="11"/>
        <v>8.4137577111873078E-3</v>
      </c>
      <c r="Z45">
        <f t="shared" si="12"/>
        <v>-9.216695355792769E-3</v>
      </c>
    </row>
    <row r="46" spans="1:36">
      <c r="A46" s="71" t="s">
        <v>191</v>
      </c>
      <c r="B46" s="73" t="s">
        <v>49</v>
      </c>
      <c r="C46" s="72">
        <v>42337.811199999996</v>
      </c>
      <c r="D46" s="30"/>
      <c r="E46">
        <f t="shared" si="2"/>
        <v>-192.49414091516923</v>
      </c>
      <c r="F46">
        <f t="shared" si="3"/>
        <v>-192.5</v>
      </c>
      <c r="G46">
        <f t="shared" si="10"/>
        <v>1.1886499996762723E-2</v>
      </c>
      <c r="J46">
        <f t="shared" si="13"/>
        <v>1.1886499996762723E-2</v>
      </c>
      <c r="O46">
        <f t="shared" si="4"/>
        <v>-1.377150640260605E-2</v>
      </c>
      <c r="P46">
        <f t="shared" si="5"/>
        <v>1.2317031214652789E-2</v>
      </c>
      <c r="Q46" s="2">
        <f t="shared" si="6"/>
        <v>27319.311199999996</v>
      </c>
      <c r="R46" s="81">
        <f t="shared" si="14"/>
        <v>1</v>
      </c>
      <c r="T46" s="5">
        <f>G46</f>
        <v>1.1886499996762723E-2</v>
      </c>
      <c r="U46" s="5" t="str">
        <f t="shared" si="7"/>
        <v/>
      </c>
      <c r="V46" s="5">
        <f t="shared" si="8"/>
        <v>1.8535712957790411E-7</v>
      </c>
      <c r="X46">
        <v>-1000</v>
      </c>
      <c r="Y46">
        <f t="shared" si="11"/>
        <v>3.1309401538423222E-3</v>
      </c>
      <c r="Z46">
        <f t="shared" si="12"/>
        <v>-4.1563349780722311E-3</v>
      </c>
      <c r="AD46" t="s">
        <v>24</v>
      </c>
      <c r="AF46">
        <v>5</v>
      </c>
      <c r="AH46" t="s">
        <v>21</v>
      </c>
      <c r="AJ46" t="s">
        <v>23</v>
      </c>
    </row>
    <row r="47" spans="1:36">
      <c r="A47" s="46" t="s">
        <v>72</v>
      </c>
      <c r="B47" s="47" t="s">
        <v>55</v>
      </c>
      <c r="C47" s="46">
        <v>42377.3459</v>
      </c>
      <c r="D47" s="46" t="s">
        <v>73</v>
      </c>
      <c r="E47">
        <f t="shared" si="2"/>
        <v>-173.00672568619009</v>
      </c>
      <c r="F47">
        <f t="shared" si="3"/>
        <v>-173</v>
      </c>
      <c r="G47">
        <f t="shared" si="10"/>
        <v>-1.3644599996041507E-2</v>
      </c>
      <c r="J47">
        <f t="shared" si="13"/>
        <v>-1.3644599996041507E-2</v>
      </c>
      <c r="O47">
        <f t="shared" si="4"/>
        <v>-1.416440285755728E-2</v>
      </c>
      <c r="P47">
        <f t="shared" si="5"/>
        <v>1.2705071306748576E-2</v>
      </c>
      <c r="Q47" s="2">
        <f t="shared" si="6"/>
        <v>27358.8459</v>
      </c>
      <c r="R47" s="81">
        <f t="shared" si="14"/>
        <v>1</v>
      </c>
      <c r="S47">
        <f>G47</f>
        <v>-1.3644599996041507E-2</v>
      </c>
      <c r="U47" s="5">
        <f t="shared" si="7"/>
        <v>2.7019501483998631E-7</v>
      </c>
      <c r="V47" s="5" t="str">
        <f t="shared" si="8"/>
        <v/>
      </c>
      <c r="X47">
        <v>-750</v>
      </c>
      <c r="Y47">
        <f t="shared" si="11"/>
        <v>-2.177712783695481E-3</v>
      </c>
      <c r="Z47">
        <f t="shared" si="12"/>
        <v>9.7184805982741438E-4</v>
      </c>
    </row>
    <row r="48" spans="1:36">
      <c r="A48" s="46" t="s">
        <v>72</v>
      </c>
      <c r="B48" s="47" t="s">
        <v>49</v>
      </c>
      <c r="C48" s="46">
        <v>42384.472199999997</v>
      </c>
      <c r="D48" s="46" t="s">
        <v>73</v>
      </c>
      <c r="E48">
        <f t="shared" si="2"/>
        <v>-169.49403513469514</v>
      </c>
      <c r="F48">
        <f t="shared" si="3"/>
        <v>-169.5</v>
      </c>
      <c r="G48">
        <f t="shared" si="10"/>
        <v>1.2101099993742537E-2</v>
      </c>
      <c r="J48">
        <f t="shared" si="13"/>
        <v>1.2101099993742537E-2</v>
      </c>
      <c r="O48">
        <f t="shared" si="4"/>
        <v>-1.423480029069883E-2</v>
      </c>
      <c r="P48">
        <f t="shared" si="5"/>
        <v>1.2774624314432454E-2</v>
      </c>
      <c r="Q48" s="2">
        <f t="shared" si="6"/>
        <v>27365.972199999997</v>
      </c>
      <c r="R48" s="81">
        <f t="shared" si="14"/>
        <v>1</v>
      </c>
      <c r="T48" s="5">
        <f>G48</f>
        <v>1.2101099993742537E-2</v>
      </c>
      <c r="U48" s="5" t="str">
        <f t="shared" si="7"/>
        <v/>
      </c>
      <c r="V48" s="5">
        <f t="shared" si="8"/>
        <v>4.5363501056081462E-7</v>
      </c>
      <c r="X48">
        <v>-500</v>
      </c>
      <c r="Y48">
        <f t="shared" si="11"/>
        <v>-7.4455599178736348E-3</v>
      </c>
      <c r="Z48">
        <f t="shared" si="12"/>
        <v>6.1018936100907129E-3</v>
      </c>
    </row>
    <row r="49" spans="1:26">
      <c r="A49" s="46" t="s">
        <v>72</v>
      </c>
      <c r="B49" s="47" t="s">
        <v>49</v>
      </c>
      <c r="C49" s="46">
        <v>42386.5</v>
      </c>
      <c r="D49" s="46" t="s">
        <v>73</v>
      </c>
      <c r="E49">
        <f t="shared" si="2"/>
        <v>-168.49449345102514</v>
      </c>
      <c r="F49">
        <f t="shared" si="3"/>
        <v>-168.5</v>
      </c>
      <c r="G49">
        <f t="shared" si="10"/>
        <v>1.1171300000569317E-2</v>
      </c>
      <c r="J49">
        <f t="shared" si="13"/>
        <v>1.1171300000569317E-2</v>
      </c>
      <c r="O49">
        <f t="shared" si="4"/>
        <v>-1.4254906925518613E-2</v>
      </c>
      <c r="P49">
        <f t="shared" si="5"/>
        <v>1.2794491206088351E-2</v>
      </c>
      <c r="Q49" s="2">
        <f t="shared" si="6"/>
        <v>27368</v>
      </c>
      <c r="R49" s="81">
        <f t="shared" si="14"/>
        <v>1</v>
      </c>
      <c r="T49" s="5">
        <f>G49</f>
        <v>1.1171300000569317E-2</v>
      </c>
      <c r="U49" s="5" t="str">
        <f t="shared" si="7"/>
        <v/>
      </c>
      <c r="V49" s="5">
        <f t="shared" si="8"/>
        <v>2.6347496896743336E-6</v>
      </c>
      <c r="X49">
        <v>-250</v>
      </c>
      <c r="Y49">
        <f t="shared" si="11"/>
        <v>-1.2606472313173916E-2</v>
      </c>
      <c r="Z49">
        <f t="shared" si="12"/>
        <v>1.1167817568738804E-2</v>
      </c>
    </row>
    <row r="50" spans="1:26">
      <c r="A50" s="46" t="s">
        <v>72</v>
      </c>
      <c r="B50" s="47" t="s">
        <v>49</v>
      </c>
      <c r="C50" s="46">
        <v>42386.504000000001</v>
      </c>
      <c r="D50" s="46" t="s">
        <v>73</v>
      </c>
      <c r="E50">
        <f t="shared" si="2"/>
        <v>-168.49252177396849</v>
      </c>
      <c r="F50">
        <f t="shared" si="3"/>
        <v>-168.5</v>
      </c>
      <c r="G50">
        <f t="shared" si="10"/>
        <v>1.5171300001384225E-2</v>
      </c>
      <c r="J50">
        <f t="shared" si="13"/>
        <v>1.5171300001384225E-2</v>
      </c>
      <c r="O50">
        <f t="shared" si="4"/>
        <v>-1.4254906925518613E-2</v>
      </c>
      <c r="P50">
        <f t="shared" si="5"/>
        <v>1.2794491206088351E-2</v>
      </c>
      <c r="Q50" s="2">
        <f t="shared" si="6"/>
        <v>27368.004000000001</v>
      </c>
      <c r="R50" s="81">
        <f t="shared" si="14"/>
        <v>1</v>
      </c>
      <c r="T50" s="5">
        <f>G50</f>
        <v>1.5171300001384225E-2</v>
      </c>
      <c r="U50" s="5" t="str">
        <f t="shared" si="7"/>
        <v/>
      </c>
      <c r="V50" s="5">
        <f t="shared" si="8"/>
        <v>5.6492200493958221E-6</v>
      </c>
      <c r="X50">
        <v>0</v>
      </c>
      <c r="Y50">
        <f t="shared" si="11"/>
        <v>-1.7595663419358407E-2</v>
      </c>
      <c r="Z50">
        <f t="shared" si="12"/>
        <v>1.6104460581929443E-2</v>
      </c>
    </row>
    <row r="51" spans="1:26">
      <c r="A51" s="46" t="s">
        <v>72</v>
      </c>
      <c r="B51" s="47" t="s">
        <v>49</v>
      </c>
      <c r="C51" s="46">
        <v>42668.497100000001</v>
      </c>
      <c r="D51" s="46" t="s">
        <v>73</v>
      </c>
      <c r="E51">
        <f t="shared" si="2"/>
        <v>-29.492690450940795</v>
      </c>
      <c r="F51">
        <f t="shared" si="3"/>
        <v>-29.5</v>
      </c>
      <c r="G51">
        <f t="shared" si="10"/>
        <v>1.4829100000497419E-2</v>
      </c>
      <c r="J51">
        <f t="shared" si="13"/>
        <v>1.4829100000497419E-2</v>
      </c>
      <c r="O51">
        <f t="shared" si="4"/>
        <v>-1.701794336166474E-2</v>
      </c>
      <c r="P51">
        <f t="shared" si="5"/>
        <v>1.5530756600882257E-2</v>
      </c>
      <c r="Q51" s="2">
        <f t="shared" si="6"/>
        <v>27649.997100000001</v>
      </c>
      <c r="R51" s="81">
        <f t="shared" si="14"/>
        <v>1</v>
      </c>
      <c r="T51" s="5">
        <f>G51</f>
        <v>1.4829100000497419E-2</v>
      </c>
      <c r="U51" s="5" t="str">
        <f t="shared" si="7"/>
        <v/>
      </c>
      <c r="V51" s="5">
        <f t="shared" si="8"/>
        <v>4.9232198486360753E-7</v>
      </c>
      <c r="X51">
        <v>250</v>
      </c>
      <c r="Y51">
        <f t="shared" si="11"/>
        <v>-2.2350502357332623E-2</v>
      </c>
      <c r="Z51">
        <f t="shared" si="12"/>
        <v>2.0848326144086351E-2</v>
      </c>
    </row>
    <row r="52" spans="1:26">
      <c r="A52" s="46" t="s">
        <v>72</v>
      </c>
      <c r="B52" s="47" t="s">
        <v>49</v>
      </c>
      <c r="C52" s="46">
        <v>42727.330699999999</v>
      </c>
      <c r="D52" s="46" t="s">
        <v>73</v>
      </c>
      <c r="E52">
        <f t="shared" si="2"/>
        <v>-0.4924756367264424</v>
      </c>
      <c r="F52">
        <f t="shared" si="3"/>
        <v>-0.5</v>
      </c>
      <c r="G52">
        <f t="shared" si="10"/>
        <v>1.5264900001056958E-2</v>
      </c>
      <c r="J52">
        <f t="shared" si="13"/>
        <v>1.5264900001056958E-2</v>
      </c>
      <c r="O52">
        <f t="shared" si="4"/>
        <v>-1.7585898482234859E-2</v>
      </c>
      <c r="P52">
        <f t="shared" si="5"/>
        <v>1.6094758881694565E-2</v>
      </c>
      <c r="Q52" s="2">
        <f t="shared" si="6"/>
        <v>27708.830699999999</v>
      </c>
      <c r="R52" s="81">
        <f t="shared" si="14"/>
        <v>1</v>
      </c>
      <c r="T52" s="5">
        <f>G52</f>
        <v>1.5264900001056958E-2</v>
      </c>
      <c r="U52" s="5" t="str">
        <f t="shared" si="7"/>
        <v/>
      </c>
      <c r="V52" s="5">
        <f t="shared" si="8"/>
        <v>6.886657617731025E-7</v>
      </c>
      <c r="X52">
        <v>500</v>
      </c>
      <c r="Y52">
        <f t="shared" si="11"/>
        <v>-2.6811300144193317E-2</v>
      </c>
      <c r="Z52">
        <f t="shared" si="12"/>
        <v>2.5338397308001522E-2</v>
      </c>
    </row>
    <row r="53" spans="1:26">
      <c r="A53" s="46" t="s">
        <v>72</v>
      </c>
      <c r="B53" s="47" t="s">
        <v>55</v>
      </c>
      <c r="C53" s="46">
        <v>42728.311300000001</v>
      </c>
      <c r="D53" s="46" t="s">
        <v>73</v>
      </c>
      <c r="E53">
        <f t="shared" ref="E53:E84" si="15">+(C53-C$7)/C$8</f>
        <v>-9.1190063843455058E-3</v>
      </c>
      <c r="F53">
        <f t="shared" ref="F53:F84" si="16">ROUND(2*E53,0)/2</f>
        <v>0</v>
      </c>
      <c r="G53">
        <f t="shared" si="10"/>
        <v>-1.8499999998311978E-2</v>
      </c>
      <c r="J53">
        <f t="shared" si="13"/>
        <v>-1.8499999998311978E-2</v>
      </c>
      <c r="O53">
        <f t="shared" ref="O53:O84" si="17">U$3*SIN((2*PI()/U$4)*(F53-U$5))+U$6</f>
        <v>-1.7595663419358407E-2</v>
      </c>
      <c r="P53">
        <f t="shared" ref="P53:P84" si="18">V$3*SIN((2*PI()/V$4)*(F53-V$5))+V$6</f>
        <v>1.6104460581929443E-2</v>
      </c>
      <c r="Q53" s="2">
        <f t="shared" ref="Q53:Q84" si="19">+C53-15018.5</f>
        <v>27709.811300000001</v>
      </c>
      <c r="R53" s="81">
        <f t="shared" si="14"/>
        <v>1</v>
      </c>
      <c r="S53">
        <f>G53</f>
        <v>-1.8499999998311978E-2</v>
      </c>
      <c r="U53" s="5">
        <f t="shared" si="7"/>
        <v>8.1782464803344877E-7</v>
      </c>
      <c r="V53" s="5" t="str">
        <f t="shared" si="8"/>
        <v/>
      </c>
      <c r="X53">
        <v>750</v>
      </c>
      <c r="Y53">
        <f t="shared" si="11"/>
        <v>-3.0922058987731729E-2</v>
      </c>
      <c r="Z53">
        <f t="shared" si="12"/>
        <v>2.9516921502153032E-2</v>
      </c>
    </row>
    <row r="54" spans="1:26">
      <c r="A54" s="71" t="s">
        <v>220</v>
      </c>
      <c r="B54" s="73" t="s">
        <v>55</v>
      </c>
      <c r="C54" s="72">
        <v>44519.663699999997</v>
      </c>
      <c r="D54" s="30"/>
      <c r="E54">
        <f t="shared" si="15"/>
        <v>882.98298768027064</v>
      </c>
      <c r="F54">
        <f t="shared" si="16"/>
        <v>883</v>
      </c>
      <c r="G54">
        <f t="shared" si="10"/>
        <v>-3.4513400001742411E-2</v>
      </c>
      <c r="J54">
        <f t="shared" si="13"/>
        <v>-3.4513400001742411E-2</v>
      </c>
      <c r="O54">
        <f t="shared" si="17"/>
        <v>-3.2948393398164445E-2</v>
      </c>
      <c r="P54">
        <f t="shared" si="18"/>
        <v>3.1594270752495261E-2</v>
      </c>
      <c r="Q54" s="2">
        <f t="shared" si="19"/>
        <v>29501.163699999997</v>
      </c>
      <c r="R54" s="81">
        <f t="shared" si="14"/>
        <v>1</v>
      </c>
      <c r="S54">
        <f>G54</f>
        <v>-3.4513400001742411E-2</v>
      </c>
      <c r="U54" s="5">
        <f t="shared" si="7"/>
        <v>2.4492456692426412E-6</v>
      </c>
      <c r="V54" s="5" t="str">
        <f t="shared" si="8"/>
        <v/>
      </c>
      <c r="X54">
        <v>1000</v>
      </c>
      <c r="Y54">
        <f t="shared" si="11"/>
        <v>-3.4631175244263609E-2</v>
      </c>
      <c r="Z54">
        <f t="shared" si="12"/>
        <v>3.3330153360694996E-2</v>
      </c>
    </row>
    <row r="55" spans="1:26">
      <c r="A55" t="s">
        <v>12</v>
      </c>
      <c r="C55" s="30">
        <v>44584.582999999999</v>
      </c>
      <c r="D55" s="30" t="s">
        <v>14</v>
      </c>
      <c r="E55">
        <f t="shared" si="15"/>
        <v>914.9829612597988</v>
      </c>
      <c r="F55">
        <f t="shared" si="16"/>
        <v>915</v>
      </c>
      <c r="G55">
        <f t="shared" si="10"/>
        <v>-3.456700000242563E-2</v>
      </c>
      <c r="I55">
        <f>+G55</f>
        <v>-3.456700000242563E-2</v>
      </c>
      <c r="O55">
        <f t="shared" si="17"/>
        <v>-3.3418142372651942E-2</v>
      </c>
      <c r="P55">
        <f t="shared" si="18"/>
        <v>3.2077790334817731E-2</v>
      </c>
      <c r="Q55" s="2">
        <f t="shared" si="19"/>
        <v>29566.082999999999</v>
      </c>
      <c r="R55" s="81">
        <f>R$16</f>
        <v>0.1</v>
      </c>
      <c r="U55" s="5" t="str">
        <f t="shared" si="7"/>
        <v/>
      </c>
      <c r="V55" s="5" t="str">
        <f t="shared" si="8"/>
        <v/>
      </c>
      <c r="X55">
        <v>1250</v>
      </c>
      <c r="Y55">
        <f t="shared" si="11"/>
        <v>-3.7892087215335997E-2</v>
      </c>
      <c r="Z55">
        <f t="shared" si="12"/>
        <v>3.6729046011629032E-2</v>
      </c>
    </row>
    <row r="56" spans="1:26">
      <c r="A56" s="71" t="s">
        <v>220</v>
      </c>
      <c r="B56" s="73" t="s">
        <v>55</v>
      </c>
      <c r="C56" s="72">
        <v>44584.586000000003</v>
      </c>
      <c r="D56" s="30"/>
      <c r="E56">
        <f t="shared" si="15"/>
        <v>914.9844400175931</v>
      </c>
      <c r="F56">
        <f t="shared" si="16"/>
        <v>915</v>
      </c>
      <c r="G56">
        <f t="shared" si="10"/>
        <v>-3.156699999817647E-2</v>
      </c>
      <c r="I56">
        <f>+G56</f>
        <v>-3.156699999817647E-2</v>
      </c>
      <c r="O56">
        <f t="shared" si="17"/>
        <v>-3.3418142372651942E-2</v>
      </c>
      <c r="P56">
        <f t="shared" si="18"/>
        <v>3.2077790334817731E-2</v>
      </c>
      <c r="Q56" s="2">
        <f t="shared" si="19"/>
        <v>29566.086000000003</v>
      </c>
      <c r="R56" s="81">
        <f>R$16</f>
        <v>0.1</v>
      </c>
      <c r="S56">
        <f>G56</f>
        <v>-3.156699999817647E-2</v>
      </c>
      <c r="U56" s="5">
        <f t="shared" si="7"/>
        <v>3.4267280905786872E-7</v>
      </c>
      <c r="V56" s="5" t="str">
        <f t="shared" si="8"/>
        <v/>
      </c>
      <c r="X56">
        <v>1500</v>
      </c>
      <c r="Y56">
        <f t="shared" si="11"/>
        <v>-4.0663859651315963E-2</v>
      </c>
      <c r="Z56">
        <f t="shared" si="12"/>
        <v>3.9669881931612541E-2</v>
      </c>
    </row>
    <row r="57" spans="1:26">
      <c r="A57" t="s">
        <v>22</v>
      </c>
      <c r="B57" s="10" t="s">
        <v>49</v>
      </c>
      <c r="C57" s="30">
        <v>44634.351999999999</v>
      </c>
      <c r="D57" s="30"/>
      <c r="E57">
        <f t="shared" si="15"/>
        <v>939.51506011298284</v>
      </c>
      <c r="F57">
        <f t="shared" si="16"/>
        <v>939.5</v>
      </c>
      <c r="O57">
        <f t="shared" si="17"/>
        <v>-3.3772999259099677E-2</v>
      </c>
      <c r="P57">
        <f t="shared" si="18"/>
        <v>3.244357568410778E-2</v>
      </c>
      <c r="Q57" s="2">
        <f t="shared" si="19"/>
        <v>29615.851999999999</v>
      </c>
      <c r="U57" s="5" t="str">
        <f t="shared" si="7"/>
        <v/>
      </c>
      <c r="V57" s="5" t="str">
        <f t="shared" si="8"/>
        <v/>
      </c>
      <c r="X57">
        <v>1750</v>
      </c>
      <c r="Y57">
        <f t="shared" si="11"/>
        <v>-4.2911697624404478E-2</v>
      </c>
      <c r="Z57">
        <f t="shared" si="12"/>
        <v>4.2114835253169759E-2</v>
      </c>
    </row>
    <row r="58" spans="1:26">
      <c r="A58" t="s">
        <v>25</v>
      </c>
      <c r="B58" s="10" t="s">
        <v>49</v>
      </c>
      <c r="C58" s="30">
        <v>44636.383000000002</v>
      </c>
      <c r="D58" s="30"/>
      <c r="E58">
        <f t="shared" si="15"/>
        <v>940.51617913829739</v>
      </c>
      <c r="F58">
        <f t="shared" si="16"/>
        <v>940.5</v>
      </c>
      <c r="O58">
        <f t="shared" si="17"/>
        <v>-3.3787394174148597E-2</v>
      </c>
      <c r="P58">
        <f t="shared" si="18"/>
        <v>3.2458423717598175E-2</v>
      </c>
      <c r="Q58" s="2">
        <f t="shared" si="19"/>
        <v>29617.883000000002</v>
      </c>
      <c r="U58" s="5" t="str">
        <f t="shared" si="7"/>
        <v/>
      </c>
      <c r="V58" s="5" t="str">
        <f t="shared" si="8"/>
        <v/>
      </c>
      <c r="X58">
        <v>2000</v>
      </c>
      <c r="Y58">
        <f t="shared" si="11"/>
        <v>-4.460738332026646E-2</v>
      </c>
      <c r="Z58">
        <f t="shared" si="12"/>
        <v>4.403245829175044E-2</v>
      </c>
    </row>
    <row r="59" spans="1:26">
      <c r="A59" t="s">
        <v>25</v>
      </c>
      <c r="B59" s="5"/>
      <c r="C59" s="30">
        <v>44637.328999999998</v>
      </c>
      <c r="D59" s="30"/>
      <c r="E59">
        <f t="shared" si="15"/>
        <v>940.98248076209984</v>
      </c>
      <c r="F59">
        <f t="shared" si="16"/>
        <v>941</v>
      </c>
      <c r="G59">
        <f>+C59-(C$7+F59*C$8)</f>
        <v>-3.5541800003557E-2</v>
      </c>
      <c r="I59">
        <f>+G59</f>
        <v>-3.5541800003557E-2</v>
      </c>
      <c r="O59">
        <f t="shared" si="17"/>
        <v>-3.3794589003430367E-2</v>
      </c>
      <c r="P59">
        <f t="shared" si="18"/>
        <v>3.2465845313176887E-2</v>
      </c>
      <c r="Q59" s="2">
        <f t="shared" si="19"/>
        <v>29618.828999999998</v>
      </c>
      <c r="R59" s="81">
        <f t="shared" ref="R59:R64" si="20">R$16</f>
        <v>0.1</v>
      </c>
      <c r="S59">
        <f>G59</f>
        <v>-3.5541800003557E-2</v>
      </c>
      <c r="U59" s="5">
        <f t="shared" si="7"/>
        <v>3.0527462789635105E-7</v>
      </c>
      <c r="V59" s="5" t="str">
        <f t="shared" si="8"/>
        <v/>
      </c>
      <c r="X59">
        <v>2250</v>
      </c>
      <c r="Y59">
        <f t="shared" si="11"/>
        <v>-4.5729630265094925E-2</v>
      </c>
      <c r="Z59">
        <f t="shared" si="12"/>
        <v>4.53980860347869E-2</v>
      </c>
    </row>
    <row r="60" spans="1:26">
      <c r="A60" t="s">
        <v>26</v>
      </c>
      <c r="B60" s="5" t="s">
        <v>49</v>
      </c>
      <c r="C60" s="30">
        <v>44898.091500000002</v>
      </c>
      <c r="D60" s="30"/>
      <c r="E60">
        <f t="shared" si="15"/>
        <v>1069.5173403575</v>
      </c>
      <c r="F60">
        <f t="shared" si="16"/>
        <v>1069.5</v>
      </c>
      <c r="O60">
        <f t="shared" si="17"/>
        <v>-3.5584547886951347E-2</v>
      </c>
      <c r="P60">
        <f t="shared" si="18"/>
        <v>3.4318599881569739E-2</v>
      </c>
      <c r="Q60" s="2">
        <f t="shared" si="19"/>
        <v>29879.591500000002</v>
      </c>
      <c r="R60" s="81">
        <f t="shared" si="20"/>
        <v>0.1</v>
      </c>
      <c r="T60">
        <f>+C60-(C$7+F60*C$8)</f>
        <v>3.517890000512125E-2</v>
      </c>
      <c r="U60" s="5" t="str">
        <f t="shared" si="7"/>
        <v/>
      </c>
      <c r="V60" s="5">
        <f t="shared" si="8"/>
        <v>7.401163025827445E-8</v>
      </c>
      <c r="X60">
        <v>2500</v>
      </c>
      <c r="Y60">
        <f t="shared" si="11"/>
        <v>-4.6264350541385869E-2</v>
      </c>
      <c r="Z60">
        <f t="shared" si="12"/>
        <v>4.6194153390096235E-2</v>
      </c>
    </row>
    <row r="61" spans="1:26">
      <c r="A61" t="s">
        <v>26</v>
      </c>
      <c r="B61" s="5" t="s">
        <v>49</v>
      </c>
      <c r="C61" s="30">
        <v>44902.147299999997</v>
      </c>
      <c r="D61" s="30"/>
      <c r="E61">
        <f t="shared" si="15"/>
        <v>1071.5165223086867</v>
      </c>
      <c r="F61">
        <f t="shared" si="16"/>
        <v>1071.5</v>
      </c>
      <c r="O61">
        <f t="shared" si="17"/>
        <v>-3.561146047841636E-2</v>
      </c>
      <c r="P61">
        <f t="shared" si="18"/>
        <v>3.4346559987587386E-2</v>
      </c>
      <c r="Q61" s="2">
        <f t="shared" si="19"/>
        <v>29883.647299999997</v>
      </c>
      <c r="R61" s="81">
        <f t="shared" si="20"/>
        <v>0.1</v>
      </c>
      <c r="T61">
        <f>+C61-(C$7+F61*C$8)</f>
        <v>3.3519299999170471E-2</v>
      </c>
      <c r="U61" s="5" t="str">
        <f t="shared" si="7"/>
        <v/>
      </c>
      <c r="V61" s="5">
        <f t="shared" si="8"/>
        <v>6.8435908843555363E-8</v>
      </c>
      <c r="X61">
        <v>2750</v>
      </c>
      <c r="Y61">
        <f t="shared" si="11"/>
        <v>-4.6204831637980455E-2</v>
      </c>
      <c r="Z61">
        <f t="shared" si="12"/>
        <v>4.6410421113088456E-2</v>
      </c>
    </row>
    <row r="62" spans="1:26">
      <c r="A62" t="s">
        <v>26</v>
      </c>
      <c r="B62" s="5"/>
      <c r="C62" s="30">
        <v>44915.262499999997</v>
      </c>
      <c r="D62" s="30"/>
      <c r="E62">
        <f t="shared" si="15"/>
        <v>1077.9812570407344</v>
      </c>
      <c r="F62">
        <f t="shared" si="16"/>
        <v>1078</v>
      </c>
      <c r="G62">
        <f>+C62-(C$7+F62*C$8)</f>
        <v>-3.8024400004360359E-2</v>
      </c>
      <c r="I62">
        <f>+G62</f>
        <v>-3.8024400004360359E-2</v>
      </c>
      <c r="O62">
        <f t="shared" si="17"/>
        <v>-3.5698722529982671E-2</v>
      </c>
      <c r="P62">
        <f t="shared" si="18"/>
        <v>3.4437241093793085E-2</v>
      </c>
      <c r="Q62" s="2">
        <f t="shared" si="19"/>
        <v>29896.762499999997</v>
      </c>
      <c r="R62" s="81">
        <f t="shared" si="20"/>
        <v>0.1</v>
      </c>
      <c r="S62">
        <f>G62</f>
        <v>-3.8024400004360359E-2</v>
      </c>
      <c r="U62" s="5">
        <f t="shared" si="7"/>
        <v>5.4087757148277822E-7</v>
      </c>
      <c r="V62" s="5" t="str">
        <f t="shared" si="8"/>
        <v/>
      </c>
      <c r="X62">
        <v>3000</v>
      </c>
      <c r="Y62">
        <f t="shared" si="11"/>
        <v>-4.555182071432072E-2</v>
      </c>
      <c r="Z62">
        <f t="shared" si="12"/>
        <v>4.6044107506840723E-2</v>
      </c>
    </row>
    <row r="63" spans="1:26">
      <c r="A63" t="s">
        <v>28</v>
      </c>
      <c r="B63" s="5"/>
      <c r="C63" s="30">
        <v>44925.392</v>
      </c>
      <c r="D63" s="30"/>
      <c r="E63">
        <f t="shared" si="15"/>
        <v>1082.9742827260686</v>
      </c>
      <c r="F63">
        <f t="shared" si="16"/>
        <v>1083</v>
      </c>
      <c r="G63">
        <f>+C63-(C$7+F63*C$8)</f>
        <v>-5.2173399999446701E-2</v>
      </c>
      <c r="I63">
        <f>+G63</f>
        <v>-5.2173399999446701E-2</v>
      </c>
      <c r="O63">
        <f t="shared" si="17"/>
        <v>-3.576563466283917E-2</v>
      </c>
      <c r="P63">
        <f t="shared" si="18"/>
        <v>3.4506798474279086E-2</v>
      </c>
      <c r="Q63" s="2">
        <f t="shared" si="19"/>
        <v>29906.892</v>
      </c>
      <c r="R63" s="81">
        <f t="shared" si="20"/>
        <v>0.1</v>
      </c>
      <c r="U63" s="5" t="str">
        <f t="shared" si="7"/>
        <v/>
      </c>
      <c r="V63" s="5" t="str">
        <f t="shared" si="8"/>
        <v/>
      </c>
      <c r="W63">
        <f>G63</f>
        <v>-5.2173399999446701E-2</v>
      </c>
      <c r="X63">
        <v>3250</v>
      </c>
      <c r="Y63">
        <f t="shared" si="11"/>
        <v>-4.4313515221122937E-2</v>
      </c>
      <c r="Z63">
        <f t="shared" si="12"/>
        <v>4.509992420107381E-2</v>
      </c>
    </row>
    <row r="64" spans="1:26">
      <c r="A64" t="s">
        <v>28</v>
      </c>
      <c r="B64" s="5"/>
      <c r="C64" s="30">
        <v>44929.463000000003</v>
      </c>
      <c r="D64" s="30"/>
      <c r="E64">
        <f t="shared" si="15"/>
        <v>1084.9809570500734</v>
      </c>
      <c r="F64">
        <f t="shared" si="16"/>
        <v>1085</v>
      </c>
      <c r="G64">
        <f>+C64-(C$7+F64*C$8)</f>
        <v>-3.8632999996480066E-2</v>
      </c>
      <c r="I64">
        <f>+G64</f>
        <v>-3.8632999996480066E-2</v>
      </c>
      <c r="O64">
        <f t="shared" si="17"/>
        <v>-3.5792347686637159E-2</v>
      </c>
      <c r="P64">
        <f t="shared" si="18"/>
        <v>3.4534573293842658E-2</v>
      </c>
      <c r="Q64" s="2">
        <f t="shared" si="19"/>
        <v>29910.963000000003</v>
      </c>
      <c r="R64" s="81">
        <f t="shared" si="20"/>
        <v>0.1</v>
      </c>
      <c r="S64">
        <f>G64</f>
        <v>-3.8632999996480066E-2</v>
      </c>
      <c r="U64" s="5">
        <f t="shared" si="7"/>
        <v>8.0693055454158443E-7</v>
      </c>
      <c r="V64" s="5" t="str">
        <f t="shared" si="8"/>
        <v/>
      </c>
      <c r="X64">
        <v>3500</v>
      </c>
      <c r="Y64">
        <f t="shared" si="11"/>
        <v>-4.2505459995210548E-2</v>
      </c>
      <c r="Z64">
        <f t="shared" si="12"/>
        <v>4.359001554983144E-2</v>
      </c>
    </row>
    <row r="65" spans="1:26">
      <c r="A65" t="s">
        <v>31</v>
      </c>
      <c r="B65" s="5"/>
      <c r="C65" s="30">
        <v>45252.288</v>
      </c>
      <c r="D65" s="30"/>
      <c r="E65">
        <f t="shared" si="15"/>
        <v>1244.1076184714204</v>
      </c>
      <c r="F65">
        <f t="shared" si="16"/>
        <v>1244</v>
      </c>
      <c r="O65">
        <f t="shared" si="17"/>
        <v>-3.7819402228604672E-2</v>
      </c>
      <c r="P65">
        <f t="shared" si="18"/>
        <v>3.6652673793644328E-2</v>
      </c>
      <c r="Q65" s="2">
        <f t="shared" si="19"/>
        <v>30233.788</v>
      </c>
      <c r="U65" s="5" t="str">
        <f t="shared" si="7"/>
        <v/>
      </c>
      <c r="V65" s="5" t="str">
        <f t="shared" si="8"/>
        <v/>
      </c>
      <c r="W65">
        <f>+C65-(C$7+F65*C$8)</f>
        <v>0.2183288000014727</v>
      </c>
      <c r="X65">
        <v>3750</v>
      </c>
      <c r="Y65">
        <f t="shared" si="11"/>
        <v>-4.0150352120307181E-2</v>
      </c>
      <c r="Z65">
        <f t="shared" si="12"/>
        <v>4.1533802427346792E-2</v>
      </c>
    </row>
    <row r="66" spans="1:26">
      <c r="A66" t="s">
        <v>31</v>
      </c>
      <c r="B66" s="5" t="s">
        <v>49</v>
      </c>
      <c r="C66" s="30">
        <v>45263.296999999999</v>
      </c>
      <c r="D66" s="30"/>
      <c r="E66">
        <f t="shared" si="15"/>
        <v>1249.5341666494962</v>
      </c>
      <c r="F66">
        <f t="shared" si="16"/>
        <v>1249.5</v>
      </c>
      <c r="G66">
        <f>+C66-(C$7+F66*C$8)</f>
        <v>6.9314899999881163E-2</v>
      </c>
      <c r="O66">
        <f t="shared" si="17"/>
        <v>-3.7886040898204874E-2</v>
      </c>
      <c r="P66">
        <f t="shared" si="18"/>
        <v>3.6722691740392645E-2</v>
      </c>
      <c r="Q66" s="2">
        <f t="shared" si="19"/>
        <v>30244.796999999999</v>
      </c>
      <c r="U66" s="5" t="str">
        <f t="shared" si="7"/>
        <v/>
      </c>
      <c r="V66" s="5"/>
      <c r="W66">
        <f>+C66-(C$7+F66*C$8)</f>
        <v>6.9314899999881163E-2</v>
      </c>
      <c r="X66">
        <v>4000</v>
      </c>
      <c r="Y66">
        <f t="shared" ref="Y66:Y82" si="21">U$3*SIN((2*PI()/U$4)*(X66-U$5))+U$6</f>
        <v>-3.7277756003433596E-2</v>
      </c>
      <c r="Z66">
        <f t="shared" ref="Z66:Z82" si="22">V$3*SIN((2*PI()/V$4)*(X66-V$5))+V$6</f>
        <v>3.8957732431238137E-2</v>
      </c>
    </row>
    <row r="67" spans="1:26">
      <c r="A67" t="s">
        <v>31</v>
      </c>
      <c r="B67" s="5" t="s">
        <v>49</v>
      </c>
      <c r="C67" s="30">
        <v>45263.303</v>
      </c>
      <c r="D67" s="30"/>
      <c r="E67">
        <f t="shared" si="15"/>
        <v>1249.5371241650814</v>
      </c>
      <c r="F67">
        <f t="shared" si="16"/>
        <v>1249.5</v>
      </c>
      <c r="G67">
        <f>+C67-(C$7+F67*C$8)</f>
        <v>7.5314900001103524E-2</v>
      </c>
      <c r="O67">
        <f t="shared" si="17"/>
        <v>-3.7886040898204874E-2</v>
      </c>
      <c r="P67">
        <f t="shared" si="18"/>
        <v>3.6722691740392645E-2</v>
      </c>
      <c r="Q67" s="2">
        <f t="shared" si="19"/>
        <v>30244.803</v>
      </c>
      <c r="U67" s="5" t="str">
        <f t="shared" si="7"/>
        <v/>
      </c>
      <c r="V67" s="5"/>
      <c r="W67">
        <f>+C67-(C$7+F67*C$8)</f>
        <v>7.5314900001103524E-2</v>
      </c>
      <c r="X67">
        <v>4250</v>
      </c>
      <c r="Y67">
        <f t="shared" si="21"/>
        <v>-3.3923732243643631E-2</v>
      </c>
      <c r="Z67">
        <f t="shared" si="22"/>
        <v>3.589493970599103E-2</v>
      </c>
    </row>
    <row r="68" spans="1:26">
      <c r="A68" t="s">
        <v>31</v>
      </c>
      <c r="B68" s="5" t="s">
        <v>49</v>
      </c>
      <c r="C68" s="30">
        <v>45271.381999999998</v>
      </c>
      <c r="D68" s="30"/>
      <c r="E68">
        <f t="shared" si="15"/>
        <v>1253.5194188994506</v>
      </c>
      <c r="F68">
        <f t="shared" si="16"/>
        <v>1253.5</v>
      </c>
      <c r="G68">
        <f>+C68-(C$7+F68*C$8)</f>
        <v>3.9395699997839984E-2</v>
      </c>
      <c r="O68">
        <f t="shared" si="17"/>
        <v>-3.7934356577213023E-2</v>
      </c>
      <c r="P68">
        <f t="shared" si="18"/>
        <v>3.6773474534531406E-2</v>
      </c>
      <c r="Q68" s="2">
        <f t="shared" si="19"/>
        <v>30252.881999999998</v>
      </c>
      <c r="R68" s="81">
        <f>R$16</f>
        <v>0.1</v>
      </c>
      <c r="T68">
        <f>+C68-(C$7+F68*C$8)</f>
        <v>3.9395699997839984E-2</v>
      </c>
      <c r="U68" s="5" t="str">
        <f t="shared" si="7"/>
        <v/>
      </c>
      <c r="V68" s="5">
        <f t="shared" si="8"/>
        <v>6.8760663804238863E-7</v>
      </c>
      <c r="X68">
        <v>4500</v>
      </c>
      <c r="Y68">
        <f t="shared" si="21"/>
        <v>-3.0130384952026409E-2</v>
      </c>
      <c r="Z68">
        <f t="shared" si="22"/>
        <v>3.238481876217434E-2</v>
      </c>
    </row>
    <row r="69" spans="1:26">
      <c r="A69" t="s">
        <v>34</v>
      </c>
      <c r="B69" s="5" t="s">
        <v>49</v>
      </c>
      <c r="C69" s="30">
        <v>45626.409699999997</v>
      </c>
      <c r="D69" s="30"/>
      <c r="E69">
        <f t="shared" si="15"/>
        <v>1428.5194115056609</v>
      </c>
      <c r="F69">
        <f t="shared" si="16"/>
        <v>1428.5</v>
      </c>
      <c r="G69">
        <f t="shared" ref="G69:G91" si="23">+C69-(C$7+F69*C$8)</f>
        <v>3.9380700000037905E-2</v>
      </c>
      <c r="J69">
        <f>+G69</f>
        <v>3.9380700000037905E-2</v>
      </c>
      <c r="O69">
        <f t="shared" si="17"/>
        <v>-3.9923224512444337E-2</v>
      </c>
      <c r="P69">
        <f t="shared" si="18"/>
        <v>3.8877893666782175E-2</v>
      </c>
      <c r="Q69" s="2">
        <f t="shared" si="19"/>
        <v>30607.909699999997</v>
      </c>
      <c r="R69" s="81">
        <f>R$17</f>
        <v>1</v>
      </c>
      <c r="T69" s="5">
        <f>G69</f>
        <v>3.9380700000037905E-2</v>
      </c>
      <c r="U69" s="5" t="str">
        <f t="shared" si="7"/>
        <v/>
      </c>
      <c r="V69" s="5">
        <f t="shared" si="8"/>
        <v>2.5281420876207228E-7</v>
      </c>
      <c r="X69">
        <v>4750</v>
      </c>
      <c r="Y69">
        <f t="shared" si="21"/>
        <v>-2.5945333205608295E-2</v>
      </c>
      <c r="Z69">
        <f t="shared" si="22"/>
        <v>2.8472517773048055E-2</v>
      </c>
    </row>
    <row r="70" spans="1:26">
      <c r="A70" t="s">
        <v>35</v>
      </c>
      <c r="B70" s="5"/>
      <c r="C70" s="30">
        <v>45984.398800000003</v>
      </c>
      <c r="D70" s="30"/>
      <c r="E70">
        <f t="shared" si="15"/>
        <v>1604.9791352204732</v>
      </c>
      <c r="F70">
        <f t="shared" si="16"/>
        <v>1605</v>
      </c>
      <c r="G70">
        <f t="shared" si="23"/>
        <v>-4.232899999624351E-2</v>
      </c>
      <c r="J70">
        <f>+G70</f>
        <v>-4.232899999624351E-2</v>
      </c>
      <c r="O70">
        <f t="shared" si="17"/>
        <v>-4.1673547715573744E-2</v>
      </c>
      <c r="P70">
        <f t="shared" si="18"/>
        <v>4.0759123956722446E-2</v>
      </c>
      <c r="Q70" s="2">
        <f t="shared" si="19"/>
        <v>30965.898800000003</v>
      </c>
      <c r="R70" s="81">
        <f>R$17</f>
        <v>1</v>
      </c>
      <c r="S70">
        <f t="shared" ref="S70:S76" si="24">G70</f>
        <v>-4.232899999624351E-2</v>
      </c>
      <c r="U70" s="5">
        <f t="shared" si="7"/>
        <v>4.2961769223519775E-7</v>
      </c>
      <c r="V70" s="5" t="str">
        <f t="shared" si="8"/>
        <v/>
      </c>
      <c r="X70">
        <v>5000</v>
      </c>
      <c r="Y70">
        <f t="shared" si="21"/>
        <v>-2.1421113270159747E-2</v>
      </c>
      <c r="Z70">
        <f t="shared" si="22"/>
        <v>2.4208357865926552E-2</v>
      </c>
    </row>
    <row r="71" spans="1:26">
      <c r="A71" t="s">
        <v>36</v>
      </c>
      <c r="B71" s="5"/>
      <c r="C71" s="30">
        <v>46118.305</v>
      </c>
      <c r="D71" s="30"/>
      <c r="E71">
        <f t="shared" si="15"/>
        <v>1670.9840807780322</v>
      </c>
      <c r="F71">
        <f t="shared" si="16"/>
        <v>1671</v>
      </c>
      <c r="G71">
        <f t="shared" si="23"/>
        <v>-3.2295799996063579E-2</v>
      </c>
      <c r="I71">
        <f>+G71</f>
        <v>-3.2295799996063579E-2</v>
      </c>
      <c r="O71">
        <f t="shared" si="17"/>
        <v>-4.2259850704536819E-2</v>
      </c>
      <c r="P71">
        <f t="shared" si="18"/>
        <v>4.1397860767891696E-2</v>
      </c>
      <c r="Q71" s="2">
        <f t="shared" si="19"/>
        <v>31099.805</v>
      </c>
      <c r="R71" s="81">
        <f>R$16</f>
        <v>0.1</v>
      </c>
      <c r="S71">
        <f t="shared" si="24"/>
        <v>-3.2295799996063579E-2</v>
      </c>
      <c r="U71" s="5">
        <f t="shared" si="7"/>
        <v>9.9282306521026086E-6</v>
      </c>
      <c r="V71" s="5" t="str">
        <f t="shared" si="8"/>
        <v/>
      </c>
      <c r="X71">
        <v>5250</v>
      </c>
      <c r="Y71">
        <f t="shared" si="21"/>
        <v>-1.6614519095991213E-2</v>
      </c>
      <c r="Z71">
        <f t="shared" si="22"/>
        <v>1.9647185877536132E-2</v>
      </c>
    </row>
    <row r="72" spans="1:26">
      <c r="A72" t="s">
        <v>37</v>
      </c>
      <c r="B72" s="5"/>
      <c r="C72" s="30">
        <v>46763.425999999999</v>
      </c>
      <c r="D72" s="30"/>
      <c r="E72">
        <f t="shared" si="15"/>
        <v>1988.976649330039</v>
      </c>
      <c r="F72">
        <f t="shared" si="16"/>
        <v>1989</v>
      </c>
      <c r="G72">
        <f t="shared" si="23"/>
        <v>-4.7372200002428144E-2</v>
      </c>
      <c r="I72">
        <f>+G72</f>
        <v>-4.7372200002428144E-2</v>
      </c>
      <c r="O72">
        <f t="shared" si="17"/>
        <v>-4.4544703352202286E-2</v>
      </c>
      <c r="P72">
        <f t="shared" si="18"/>
        <v>4.3959536928105496E-2</v>
      </c>
      <c r="Q72" s="2">
        <f t="shared" si="19"/>
        <v>31744.925999999999</v>
      </c>
      <c r="R72" s="81">
        <f>R$16</f>
        <v>0.1</v>
      </c>
      <c r="S72">
        <f t="shared" si="24"/>
        <v>-4.7372200002428144E-2</v>
      </c>
      <c r="U72" s="5">
        <f t="shared" si="7"/>
        <v>7.9947373070384492E-7</v>
      </c>
      <c r="V72" s="5" t="str">
        <f t="shared" si="8"/>
        <v/>
      </c>
      <c r="X72">
        <v>5500</v>
      </c>
      <c r="Y72">
        <f t="shared" si="21"/>
        <v>-1.1585889365701039E-2</v>
      </c>
      <c r="Z72">
        <f t="shared" si="22"/>
        <v>1.4847668898412112E-2</v>
      </c>
    </row>
    <row r="73" spans="1:26">
      <c r="A73" t="s">
        <v>37</v>
      </c>
      <c r="B73" s="5"/>
      <c r="C73" s="30">
        <v>46828.345000000001</v>
      </c>
      <c r="D73" s="30"/>
      <c r="E73">
        <f t="shared" si="15"/>
        <v>2020.9764750337881</v>
      </c>
      <c r="F73">
        <f t="shared" si="16"/>
        <v>2021</v>
      </c>
      <c r="G73">
        <f t="shared" si="23"/>
        <v>-4.7725799995532725E-2</v>
      </c>
      <c r="I73">
        <f>+G73</f>
        <v>-4.7725799995532725E-2</v>
      </c>
      <c r="O73">
        <f t="shared" si="17"/>
        <v>-4.4723957785705919E-2</v>
      </c>
      <c r="P73">
        <f t="shared" si="18"/>
        <v>4.4168699589705915E-2</v>
      </c>
      <c r="Q73" s="2">
        <f t="shared" si="19"/>
        <v>31809.845000000001</v>
      </c>
      <c r="R73" s="81">
        <f>R$16</f>
        <v>0.1</v>
      </c>
      <c r="S73">
        <f t="shared" si="24"/>
        <v>-4.7725799995532725E-2</v>
      </c>
      <c r="U73" s="5">
        <f t="shared" si="7"/>
        <v>9.0110566526978841E-7</v>
      </c>
      <c r="V73" s="5" t="str">
        <f t="shared" si="8"/>
        <v/>
      </c>
      <c r="X73">
        <v>5750</v>
      </c>
      <c r="Y73">
        <f t="shared" si="21"/>
        <v>-6.3983500437884751E-3</v>
      </c>
      <c r="Z73">
        <f t="shared" si="22"/>
        <v>9.8715396801052988E-3</v>
      </c>
    </row>
    <row r="74" spans="1:26">
      <c r="A74" t="s">
        <v>37</v>
      </c>
      <c r="B74" s="5"/>
      <c r="C74" s="30">
        <v>46830.372000000003</v>
      </c>
      <c r="D74" s="30"/>
      <c r="E74">
        <f t="shared" si="15"/>
        <v>2021.9756223820461</v>
      </c>
      <c r="F74">
        <f t="shared" si="16"/>
        <v>2022</v>
      </c>
      <c r="G74">
        <f t="shared" si="23"/>
        <v>-4.9455599997600075E-2</v>
      </c>
      <c r="I74">
        <f>+G74</f>
        <v>-4.9455599997600075E-2</v>
      </c>
      <c r="O74">
        <f t="shared" si="17"/>
        <v>-4.4729407743062978E-2</v>
      </c>
      <c r="P74">
        <f t="shared" si="18"/>
        <v>4.4175089803643548E-2</v>
      </c>
      <c r="Q74" s="2">
        <f t="shared" si="19"/>
        <v>31811.872000000003</v>
      </c>
      <c r="R74" s="81">
        <f>R$16</f>
        <v>0.1</v>
      </c>
      <c r="S74">
        <f t="shared" si="24"/>
        <v>-4.9455599997600075E-2</v>
      </c>
      <c r="U74" s="5">
        <f t="shared" si="7"/>
        <v>2.2336893226846448E-6</v>
      </c>
      <c r="V74" s="5" t="str">
        <f t="shared" si="8"/>
        <v/>
      </c>
      <c r="X74">
        <v>6000</v>
      </c>
      <c r="Y74">
        <f t="shared" si="21"/>
        <v>-1.1170219366435248E-3</v>
      </c>
      <c r="Z74">
        <f t="shared" si="22"/>
        <v>4.782802610985311E-3</v>
      </c>
    </row>
    <row r="75" spans="1:26">
      <c r="A75" t="s">
        <v>38</v>
      </c>
      <c r="B75" s="5"/>
      <c r="C75" s="30">
        <v>47118.445800000001</v>
      </c>
      <c r="D75" s="30"/>
      <c r="E75">
        <f t="shared" si="15"/>
        <v>2163.9727478740651</v>
      </c>
      <c r="F75">
        <f t="shared" si="16"/>
        <v>2164</v>
      </c>
      <c r="G75">
        <f t="shared" si="23"/>
        <v>-5.5287199997110292E-2</v>
      </c>
      <c r="J75">
        <f t="shared" ref="J75:J84" si="25">+G75</f>
        <v>-5.5287199997110292E-2</v>
      </c>
      <c r="O75">
        <f t="shared" si="17"/>
        <v>-4.5409310008704656E-2</v>
      </c>
      <c r="P75">
        <f t="shared" si="18"/>
        <v>4.4991838332775778E-2</v>
      </c>
      <c r="Q75" s="2">
        <f t="shared" si="19"/>
        <v>32099.945800000001</v>
      </c>
      <c r="R75" s="81">
        <f t="shared" ref="R75:R84" si="26">R$17</f>
        <v>1</v>
      </c>
      <c r="S75">
        <f t="shared" si="24"/>
        <v>-5.5287199997110292E-2</v>
      </c>
      <c r="U75" s="5">
        <f t="shared" si="7"/>
        <v>9.7572710623044289E-5</v>
      </c>
      <c r="V75" s="5" t="str">
        <f t="shared" si="8"/>
        <v/>
      </c>
      <c r="X75">
        <v>6250</v>
      </c>
      <c r="Y75">
        <f t="shared" si="21"/>
        <v>4.1917967893382764E-3</v>
      </c>
      <c r="Z75">
        <f t="shared" si="22"/>
        <v>-3.5308952639451392E-4</v>
      </c>
    </row>
    <row r="76" spans="1:26">
      <c r="A76" t="s">
        <v>40</v>
      </c>
      <c r="B76" s="5" t="s">
        <v>55</v>
      </c>
      <c r="C76" s="30">
        <v>47118.453600000001</v>
      </c>
      <c r="D76" s="30"/>
      <c r="E76">
        <f t="shared" si="15"/>
        <v>2163.9765926443242</v>
      </c>
      <c r="F76">
        <f t="shared" si="16"/>
        <v>2164</v>
      </c>
      <c r="G76">
        <f t="shared" si="23"/>
        <v>-4.748719999770401E-2</v>
      </c>
      <c r="J76">
        <f t="shared" si="25"/>
        <v>-4.748719999770401E-2</v>
      </c>
      <c r="O76">
        <f t="shared" si="17"/>
        <v>-4.5409310008704656E-2</v>
      </c>
      <c r="P76">
        <f t="shared" si="18"/>
        <v>4.4991838332775778E-2</v>
      </c>
      <c r="Q76" s="2">
        <f t="shared" si="19"/>
        <v>32099.953600000001</v>
      </c>
      <c r="R76" s="81">
        <f t="shared" si="26"/>
        <v>1</v>
      </c>
      <c r="S76">
        <f t="shared" si="24"/>
        <v>-4.748719999770401E-2</v>
      </c>
      <c r="U76" s="5">
        <f t="shared" si="7"/>
        <v>4.3176268063837356E-6</v>
      </c>
      <c r="V76" s="5" t="str">
        <f t="shared" si="8"/>
        <v/>
      </c>
      <c r="X76">
        <v>6500</v>
      </c>
      <c r="Y76">
        <f t="shared" si="21"/>
        <v>9.4614628694102022E-3</v>
      </c>
      <c r="Z76">
        <f t="shared" si="22"/>
        <v>-5.4700774275900903E-3</v>
      </c>
    </row>
    <row r="77" spans="1:26">
      <c r="A77" t="s">
        <v>41</v>
      </c>
      <c r="B77" s="5"/>
      <c r="C77" s="30">
        <v>47480.674700000003</v>
      </c>
      <c r="D77" s="30"/>
      <c r="E77">
        <f t="shared" si="15"/>
        <v>2342.5223506846523</v>
      </c>
      <c r="F77">
        <f t="shared" si="16"/>
        <v>2342.5</v>
      </c>
      <c r="G77">
        <f t="shared" si="23"/>
        <v>4.5343500001763459E-2</v>
      </c>
      <c r="J77">
        <f t="shared" si="25"/>
        <v>4.5343500001763459E-2</v>
      </c>
      <c r="O77">
        <f t="shared" si="17"/>
        <v>-4.5996471522614227E-2</v>
      </c>
      <c r="P77">
        <f t="shared" si="18"/>
        <v>4.5759718871756561E-2</v>
      </c>
      <c r="Q77" s="2">
        <f t="shared" si="19"/>
        <v>32462.174700000003</v>
      </c>
      <c r="R77" s="81">
        <f t="shared" si="26"/>
        <v>1</v>
      </c>
      <c r="T77" s="5">
        <f>G77</f>
        <v>4.5343500001763459E-2</v>
      </c>
      <c r="U77" s="5" t="str">
        <f t="shared" si="7"/>
        <v/>
      </c>
      <c r="V77" s="5">
        <f t="shared" si="8"/>
        <v>1.7323814773833417E-7</v>
      </c>
      <c r="X77">
        <v>6750</v>
      </c>
      <c r="Y77">
        <f t="shared" si="21"/>
        <v>1.4625824534256296E-2</v>
      </c>
      <c r="Z77">
        <f t="shared" si="22"/>
        <v>-1.0502344939816201E-2</v>
      </c>
    </row>
    <row r="78" spans="1:26">
      <c r="A78" s="42" t="s">
        <v>41</v>
      </c>
      <c r="B78" s="43" t="s">
        <v>49</v>
      </c>
      <c r="C78" s="44">
        <v>47480.674740000002</v>
      </c>
      <c r="D78" s="44">
        <v>-2.4000000000000001E-4</v>
      </c>
      <c r="E78">
        <f t="shared" si="15"/>
        <v>2342.522370401422</v>
      </c>
      <c r="F78">
        <f t="shared" si="16"/>
        <v>2342.5</v>
      </c>
      <c r="G78">
        <f t="shared" si="23"/>
        <v>4.5383500000752974E-2</v>
      </c>
      <c r="J78">
        <f t="shared" si="25"/>
        <v>4.5383500000752974E-2</v>
      </c>
      <c r="O78">
        <f t="shared" si="17"/>
        <v>-4.5996471522614227E-2</v>
      </c>
      <c r="P78">
        <f t="shared" si="18"/>
        <v>4.5759718871756561E-2</v>
      </c>
      <c r="Q78" s="2">
        <f t="shared" si="19"/>
        <v>32462.174740000002</v>
      </c>
      <c r="R78" s="81">
        <f t="shared" si="26"/>
        <v>1</v>
      </c>
      <c r="T78" s="5">
        <f>G78</f>
        <v>4.5383500000752974E-2</v>
      </c>
      <c r="U78" s="5" t="str">
        <f t="shared" si="7"/>
        <v/>
      </c>
      <c r="V78" s="5">
        <f t="shared" si="8"/>
        <v>1.4154063889921311E-7</v>
      </c>
      <c r="X78">
        <v>7000</v>
      </c>
      <c r="Y78">
        <f t="shared" si="21"/>
        <v>1.9620051933877388E-2</v>
      </c>
      <c r="Z78">
        <f t="shared" si="22"/>
        <v>-1.5385165608010684E-2</v>
      </c>
    </row>
    <row r="79" spans="1:26">
      <c r="A79" s="71" t="s">
        <v>293</v>
      </c>
      <c r="B79" s="73" t="s">
        <v>55</v>
      </c>
      <c r="C79" s="72">
        <v>47495.799800000001</v>
      </c>
      <c r="D79" s="30"/>
      <c r="E79">
        <f t="shared" si="15"/>
        <v>2349.9778038455402</v>
      </c>
      <c r="F79">
        <f t="shared" si="16"/>
        <v>2350</v>
      </c>
      <c r="G79">
        <f t="shared" si="23"/>
        <v>-4.5030000001133885E-2</v>
      </c>
      <c r="J79">
        <f t="shared" si="25"/>
        <v>-4.5030000001133885E-2</v>
      </c>
      <c r="O79">
        <f t="shared" si="17"/>
        <v>-4.6014564026535233E-2</v>
      </c>
      <c r="P79">
        <f t="shared" si="18"/>
        <v>4.5785599580265478E-2</v>
      </c>
      <c r="Q79" s="2">
        <f t="shared" si="19"/>
        <v>32477.299800000001</v>
      </c>
      <c r="R79" s="81">
        <f t="shared" si="26"/>
        <v>1</v>
      </c>
      <c r="S79">
        <f>G79</f>
        <v>-4.5030000001133885E-2</v>
      </c>
      <c r="U79" s="5">
        <f t="shared" si="7"/>
        <v>9.6936632011450614E-7</v>
      </c>
      <c r="V79" s="5" t="str">
        <f t="shared" si="8"/>
        <v/>
      </c>
      <c r="X79">
        <v>7250</v>
      </c>
      <c r="Y79">
        <f t="shared" si="21"/>
        <v>2.4381450967009579E-2</v>
      </c>
      <c r="Z79">
        <f t="shared" si="22"/>
        <v>-2.0055735204896469E-2</v>
      </c>
    </row>
    <row r="80" spans="1:26">
      <c r="A80" t="s">
        <v>41</v>
      </c>
      <c r="B80" s="5"/>
      <c r="C80" s="30">
        <v>47495.799899999998</v>
      </c>
      <c r="D80" s="30"/>
      <c r="E80">
        <f t="shared" si="15"/>
        <v>2349.977853137465</v>
      </c>
      <c r="F80">
        <f t="shared" si="16"/>
        <v>2350</v>
      </c>
      <c r="G80">
        <f t="shared" si="23"/>
        <v>-4.4930000003660098E-2</v>
      </c>
      <c r="J80">
        <f t="shared" si="25"/>
        <v>-4.4930000003660098E-2</v>
      </c>
      <c r="O80">
        <f t="shared" si="17"/>
        <v>-4.6014564026535233E-2</v>
      </c>
      <c r="P80">
        <f t="shared" si="18"/>
        <v>4.5785599580265478E-2</v>
      </c>
      <c r="Q80" s="2">
        <f t="shared" si="19"/>
        <v>32477.299899999998</v>
      </c>
      <c r="R80" s="81">
        <f t="shared" si="26"/>
        <v>1</v>
      </c>
      <c r="S80">
        <f>G80</f>
        <v>-4.4930000003660098E-2</v>
      </c>
      <c r="U80" s="5">
        <f t="shared" si="7"/>
        <v>1.1762791197150974E-6</v>
      </c>
      <c r="V80" s="5" t="str">
        <f t="shared" si="8"/>
        <v/>
      </c>
      <c r="X80">
        <v>7500</v>
      </c>
      <c r="Y80">
        <f t="shared" si="21"/>
        <v>2.8850250299819812E-2</v>
      </c>
      <c r="Z80">
        <f t="shared" si="22"/>
        <v>-2.4453979536803776E-2</v>
      </c>
    </row>
    <row r="81" spans="1:26">
      <c r="A81" t="s">
        <v>40</v>
      </c>
      <c r="B81" s="5" t="s">
        <v>49</v>
      </c>
      <c r="C81" s="30">
        <v>47529.365599999997</v>
      </c>
      <c r="D81" s="30"/>
      <c r="E81">
        <f t="shared" si="15"/>
        <v>2366.5230332792462</v>
      </c>
      <c r="F81">
        <f t="shared" si="16"/>
        <v>2366.5</v>
      </c>
      <c r="G81">
        <f t="shared" si="23"/>
        <v>4.6728299996175338E-2</v>
      </c>
      <c r="J81">
        <f t="shared" si="25"/>
        <v>4.6728299996175338E-2</v>
      </c>
      <c r="O81">
        <f t="shared" si="17"/>
        <v>-4.6052492679489944E-2</v>
      </c>
      <c r="P81">
        <f t="shared" si="18"/>
        <v>4.5840714615427151E-2</v>
      </c>
      <c r="Q81" s="2">
        <f t="shared" si="19"/>
        <v>32510.865599999997</v>
      </c>
      <c r="R81" s="81">
        <f t="shared" si="26"/>
        <v>1</v>
      </c>
      <c r="T81" s="5">
        <f>G81</f>
        <v>4.6728299996175338E-2</v>
      </c>
      <c r="U81" s="5" t="str">
        <f t="shared" si="7"/>
        <v/>
      </c>
      <c r="V81" s="5">
        <f t="shared" si="8"/>
        <v>7.878078081179027E-7</v>
      </c>
      <c r="X81">
        <v>7750</v>
      </c>
      <c r="Y81">
        <f t="shared" si="21"/>
        <v>3.2970351694186079E-2</v>
      </c>
      <c r="Z81">
        <f t="shared" si="22"/>
        <v>-2.8523327135023892E-2</v>
      </c>
    </row>
    <row r="82" spans="1:26">
      <c r="A82" t="s">
        <v>40</v>
      </c>
      <c r="B82" s="5" t="s">
        <v>49</v>
      </c>
      <c r="C82" s="30">
        <v>47529.366600000001</v>
      </c>
      <c r="D82" s="30"/>
      <c r="E82">
        <f t="shared" si="15"/>
        <v>2366.5235261985122</v>
      </c>
      <c r="F82">
        <f t="shared" si="16"/>
        <v>2366.5</v>
      </c>
      <c r="G82">
        <f t="shared" si="23"/>
        <v>4.7728300000017043E-2</v>
      </c>
      <c r="J82">
        <f t="shared" si="25"/>
        <v>4.7728300000017043E-2</v>
      </c>
      <c r="O82">
        <f t="shared" si="17"/>
        <v>-4.6052492679489944E-2</v>
      </c>
      <c r="P82">
        <f t="shared" si="18"/>
        <v>4.5840714615427151E-2</v>
      </c>
      <c r="Q82" s="2">
        <f t="shared" si="19"/>
        <v>32510.866600000001</v>
      </c>
      <c r="R82" s="81">
        <f t="shared" si="26"/>
        <v>1</v>
      </c>
      <c r="T82" s="5">
        <f>G82</f>
        <v>4.7728300000017043E-2</v>
      </c>
      <c r="U82" s="5" t="str">
        <f t="shared" si="7"/>
        <v/>
      </c>
      <c r="V82" s="5">
        <f t="shared" si="8"/>
        <v>3.5629785841173698E-6</v>
      </c>
      <c r="X82">
        <v>8000</v>
      </c>
      <c r="Y82">
        <f t="shared" si="21"/>
        <v>3.6690034226456503E-2</v>
      </c>
      <c r="Z82">
        <f t="shared" si="22"/>
        <v>-3.2211436894119004E-2</v>
      </c>
    </row>
    <row r="83" spans="1:26">
      <c r="A83" t="s">
        <v>40</v>
      </c>
      <c r="B83" s="5"/>
      <c r="C83" s="30">
        <v>47530.286</v>
      </c>
      <c r="D83" s="30"/>
      <c r="E83">
        <f t="shared" si="15"/>
        <v>2366.9767161698915</v>
      </c>
      <c r="F83">
        <f t="shared" si="16"/>
        <v>2367</v>
      </c>
      <c r="G83">
        <f t="shared" si="23"/>
        <v>-4.7236599995812867E-2</v>
      </c>
      <c r="J83">
        <f t="shared" si="25"/>
        <v>-4.7236599995812867E-2</v>
      </c>
      <c r="O83">
        <f t="shared" si="17"/>
        <v>-4.6053601773338261E-2</v>
      </c>
      <c r="P83">
        <f t="shared" si="18"/>
        <v>4.5842345624183808E-2</v>
      </c>
      <c r="Q83" s="2">
        <f t="shared" si="19"/>
        <v>32511.786</v>
      </c>
      <c r="R83" s="81">
        <f t="shared" si="26"/>
        <v>1</v>
      </c>
      <c r="S83">
        <f>G83</f>
        <v>-4.7236599995812867E-2</v>
      </c>
      <c r="U83" s="5">
        <f t="shared" si="7"/>
        <v>1.399484794378077E-6</v>
      </c>
      <c r="V83" s="5" t="str">
        <f t="shared" si="8"/>
        <v/>
      </c>
    </row>
    <row r="84" spans="1:26">
      <c r="A84" t="s">
        <v>40</v>
      </c>
      <c r="B84" s="5"/>
      <c r="C84" s="30">
        <v>47530.286899999999</v>
      </c>
      <c r="D84" s="30"/>
      <c r="E84">
        <f t="shared" si="15"/>
        <v>2366.977159797229</v>
      </c>
      <c r="F84">
        <f t="shared" si="16"/>
        <v>2367</v>
      </c>
      <c r="G84">
        <f t="shared" si="23"/>
        <v>-4.6336599996720906E-2</v>
      </c>
      <c r="J84">
        <f t="shared" si="25"/>
        <v>-4.6336599996720906E-2</v>
      </c>
      <c r="O84">
        <f t="shared" si="17"/>
        <v>-4.6053601773338261E-2</v>
      </c>
      <c r="P84">
        <f t="shared" si="18"/>
        <v>4.5842345624183808E-2</v>
      </c>
      <c r="Q84" s="2">
        <f t="shared" si="19"/>
        <v>32511.786899999999</v>
      </c>
      <c r="R84" s="81">
        <f t="shared" si="26"/>
        <v>1</v>
      </c>
      <c r="S84">
        <f>G84</f>
        <v>-4.6336599996720906E-2</v>
      </c>
      <c r="U84" s="5">
        <f t="shared" si="7"/>
        <v>8.0087994437733604E-8</v>
      </c>
      <c r="V84" s="5" t="str">
        <f t="shared" si="8"/>
        <v/>
      </c>
    </row>
    <row r="85" spans="1:26">
      <c r="A85" t="s">
        <v>42</v>
      </c>
      <c r="B85" s="5"/>
      <c r="C85" s="30">
        <v>47530.31</v>
      </c>
      <c r="D85" s="30"/>
      <c r="E85">
        <f t="shared" ref="E85:E116" si="27">+(C85-C$7)/C$8</f>
        <v>2366.9885462322281</v>
      </c>
      <c r="F85">
        <f t="shared" ref="F85:F116" si="28">ROUND(2*E85,0)/2</f>
        <v>2367</v>
      </c>
      <c r="G85">
        <f t="shared" si="23"/>
        <v>-2.3236599998199381E-2</v>
      </c>
      <c r="I85">
        <f>+G85</f>
        <v>-2.3236599998199381E-2</v>
      </c>
      <c r="O85">
        <f t="shared" ref="O85:O116" si="29">U$3*SIN((2*PI()/U$4)*(F85-U$5))+U$6</f>
        <v>-4.6053601773338261E-2</v>
      </c>
      <c r="P85">
        <f t="shared" ref="P85:P116" si="30">V$3*SIN((2*PI()/V$4)*(F85-V$5))+V$6</f>
        <v>4.5842345624183808E-2</v>
      </c>
      <c r="Q85" s="2">
        <f t="shared" ref="Q85:Q116" si="31">+C85-15018.5</f>
        <v>32511.809999999998</v>
      </c>
      <c r="U85" s="5" t="str">
        <f t="shared" si="7"/>
        <v/>
      </c>
      <c r="V85" s="5" t="str">
        <f t="shared" si="8"/>
        <v/>
      </c>
      <c r="W85">
        <f>G85</f>
        <v>-2.3236599998199381E-2</v>
      </c>
    </row>
    <row r="86" spans="1:26">
      <c r="A86" t="s">
        <v>43</v>
      </c>
      <c r="B86" s="5" t="s">
        <v>49</v>
      </c>
      <c r="C86" s="30">
        <v>47843.8194</v>
      </c>
      <c r="D86" s="30"/>
      <c r="E86">
        <f t="shared" si="27"/>
        <v>2521.5233689572665</v>
      </c>
      <c r="F86">
        <f t="shared" si="28"/>
        <v>2521.5</v>
      </c>
      <c r="G86">
        <f t="shared" si="23"/>
        <v>4.7409300001163501E-2</v>
      </c>
      <c r="J86">
        <f>+G86</f>
        <v>4.7409300001163501E-2</v>
      </c>
      <c r="O86">
        <f t="shared" si="29"/>
        <v>-4.6282626960420473E-2</v>
      </c>
      <c r="P86">
        <f t="shared" si="30"/>
        <v>4.623563027941055E-2</v>
      </c>
      <c r="Q86" s="2">
        <f t="shared" si="31"/>
        <v>32825.3194</v>
      </c>
      <c r="R86" s="81">
        <f>R$17</f>
        <v>1</v>
      </c>
      <c r="T86" s="5">
        <f>G86</f>
        <v>4.7409300001163501E-2</v>
      </c>
      <c r="U86" s="5" t="str">
        <f t="shared" ref="U86:U142" si="32">IF(S86&lt;&gt;"",R86*(O86-S86)^2,"")</f>
        <v/>
      </c>
      <c r="V86" s="5">
        <f t="shared" ref="V86:V142" si="33">IF(T86&lt;&gt;"",R86*(P86-T86)^2,"")</f>
        <v>1.37750061575965E-6</v>
      </c>
    </row>
    <row r="87" spans="1:26">
      <c r="A87" t="s">
        <v>40</v>
      </c>
      <c r="B87" s="5"/>
      <c r="C87" s="30">
        <v>47897.485800000002</v>
      </c>
      <c r="D87" s="30"/>
      <c r="E87">
        <f t="shared" si="27"/>
        <v>2547.9765713502129</v>
      </c>
      <c r="F87">
        <f t="shared" si="28"/>
        <v>2548</v>
      </c>
      <c r="G87">
        <f t="shared" si="23"/>
        <v>-4.7530399999232031E-2</v>
      </c>
      <c r="J87">
        <f>+G87</f>
        <v>-4.7530399999232031E-2</v>
      </c>
      <c r="O87">
        <f t="shared" si="29"/>
        <v>-4.6299097959025662E-2</v>
      </c>
      <c r="P87">
        <f t="shared" si="30"/>
        <v>4.6280840807309286E-2</v>
      </c>
      <c r="Q87" s="2">
        <f t="shared" si="31"/>
        <v>32878.985800000002</v>
      </c>
      <c r="R87" s="81">
        <f>R$17</f>
        <v>1</v>
      </c>
      <c r="S87">
        <f>G87</f>
        <v>-4.7530399999232031E-2</v>
      </c>
      <c r="U87" s="5">
        <f t="shared" si="32"/>
        <v>1.5161047142163681E-6</v>
      </c>
      <c r="V87" s="5" t="str">
        <f t="shared" si="33"/>
        <v/>
      </c>
    </row>
    <row r="88" spans="1:26">
      <c r="A88" t="s">
        <v>40</v>
      </c>
      <c r="B88" s="5"/>
      <c r="C88" s="30">
        <v>47897.489200000004</v>
      </c>
      <c r="D88" s="30"/>
      <c r="E88">
        <f t="shared" si="27"/>
        <v>2547.9782472757115</v>
      </c>
      <c r="F88">
        <f t="shared" si="28"/>
        <v>2548</v>
      </c>
      <c r="G88">
        <f t="shared" si="23"/>
        <v>-4.4130399997811764E-2</v>
      </c>
      <c r="J88">
        <f>+G88</f>
        <v>-4.4130399997811764E-2</v>
      </c>
      <c r="O88">
        <f t="shared" si="29"/>
        <v>-4.6299097959025662E-2</v>
      </c>
      <c r="P88">
        <f t="shared" si="30"/>
        <v>4.6280840807309286E-2</v>
      </c>
      <c r="Q88" s="2">
        <f t="shared" si="31"/>
        <v>32878.989200000004</v>
      </c>
      <c r="R88" s="81">
        <f>R$17</f>
        <v>1</v>
      </c>
      <c r="S88">
        <f>G88</f>
        <v>-4.4130399997811764E-2</v>
      </c>
      <c r="U88" s="5">
        <f t="shared" si="32"/>
        <v>4.7032508469733147E-6</v>
      </c>
      <c r="V88" s="5" t="str">
        <f t="shared" si="33"/>
        <v/>
      </c>
    </row>
    <row r="89" spans="1:26">
      <c r="A89" t="s">
        <v>43</v>
      </c>
      <c r="B89" s="5"/>
      <c r="C89" s="30">
        <v>48195.710899999998</v>
      </c>
      <c r="D89" s="30"/>
      <c r="E89">
        <f t="shared" si="27"/>
        <v>2694.9774681675199</v>
      </c>
      <c r="F89">
        <f t="shared" si="28"/>
        <v>2695</v>
      </c>
      <c r="G89">
        <f t="shared" si="23"/>
        <v>-4.5710999998846091E-2</v>
      </c>
      <c r="J89">
        <f>+G89</f>
        <v>-4.5710999998846091E-2</v>
      </c>
      <c r="O89">
        <f t="shared" si="29"/>
        <v>-4.6268989526572359E-2</v>
      </c>
      <c r="P89">
        <f t="shared" si="30"/>
        <v>4.6412847042930611E-2</v>
      </c>
      <c r="Q89" s="2">
        <f t="shared" si="31"/>
        <v>33177.210899999998</v>
      </c>
      <c r="R89" s="81">
        <f>R$17</f>
        <v>1</v>
      </c>
      <c r="S89">
        <f>G89</f>
        <v>-4.5710999998846091E-2</v>
      </c>
      <c r="U89" s="5">
        <f t="shared" si="32"/>
        <v>3.1135231305218275E-7</v>
      </c>
      <c r="V89" s="5" t="str">
        <f t="shared" si="33"/>
        <v/>
      </c>
    </row>
    <row r="90" spans="1:26">
      <c r="A90" t="s">
        <v>43</v>
      </c>
      <c r="B90" s="5" t="s">
        <v>49</v>
      </c>
      <c r="C90" s="30">
        <v>48196.816899999998</v>
      </c>
      <c r="D90" s="30"/>
      <c r="E90">
        <f t="shared" si="27"/>
        <v>2695.5226368735744</v>
      </c>
      <c r="F90">
        <f t="shared" si="28"/>
        <v>2695.5</v>
      </c>
      <c r="G90">
        <f t="shared" si="23"/>
        <v>4.5924099998956081E-2</v>
      </c>
      <c r="J90">
        <f>+G90</f>
        <v>4.5924099998956081E-2</v>
      </c>
      <c r="O90">
        <f t="shared" si="29"/>
        <v>-4.6268535913143588E-2</v>
      </c>
      <c r="P90">
        <f t="shared" si="30"/>
        <v>4.641295213929738E-2</v>
      </c>
      <c r="Q90" s="2">
        <f t="shared" si="31"/>
        <v>33178.316899999998</v>
      </c>
      <c r="R90" s="81">
        <f>R$17</f>
        <v>1</v>
      </c>
      <c r="T90" s="5">
        <f>G90</f>
        <v>4.5924099998956081E-2</v>
      </c>
      <c r="U90" s="5" t="str">
        <f t="shared" si="32"/>
        <v/>
      </c>
      <c r="V90" s="5">
        <f t="shared" si="33"/>
        <v>2.3897641511626915E-7</v>
      </c>
    </row>
    <row r="91" spans="1:26">
      <c r="A91" t="s">
        <v>44</v>
      </c>
      <c r="B91" s="5" t="s">
        <v>49</v>
      </c>
      <c r="C91" s="30">
        <v>48233.339</v>
      </c>
      <c r="D91" s="30">
        <v>7.0000000000000001E-3</v>
      </c>
      <c r="E91">
        <f t="shared" si="27"/>
        <v>2713.5250835276343</v>
      </c>
      <c r="F91">
        <f t="shared" si="28"/>
        <v>2713.5</v>
      </c>
      <c r="G91">
        <f t="shared" si="23"/>
        <v>5.0887700002931524E-2</v>
      </c>
      <c r="I91">
        <f>+G91</f>
        <v>5.0887700002931524E-2</v>
      </c>
      <c r="O91">
        <f t="shared" si="29"/>
        <v>-4.6250621163596288E-2</v>
      </c>
      <c r="P91">
        <f t="shared" si="30"/>
        <v>4.6415181825461442E-2</v>
      </c>
      <c r="Q91" s="2">
        <f t="shared" si="31"/>
        <v>33214.839</v>
      </c>
      <c r="R91" s="83">
        <f>R$16</f>
        <v>0.1</v>
      </c>
      <c r="T91" s="5">
        <f>G91</f>
        <v>5.0887700002931524E-2</v>
      </c>
      <c r="U91" s="5" t="str">
        <f t="shared" si="32"/>
        <v/>
      </c>
      <c r="V91" s="5">
        <f t="shared" si="33"/>
        <v>2.0003418847800306E-6</v>
      </c>
    </row>
    <row r="92" spans="1:26">
      <c r="A92" t="s">
        <v>46</v>
      </c>
      <c r="B92" s="5" t="s">
        <v>49</v>
      </c>
      <c r="C92" s="30">
        <v>48239.582000000002</v>
      </c>
      <c r="D92" s="30">
        <v>4.0000000000000001E-3</v>
      </c>
      <c r="E92">
        <f t="shared" si="27"/>
        <v>2716.6023784931849</v>
      </c>
      <c r="F92">
        <f t="shared" si="28"/>
        <v>2716.5</v>
      </c>
      <c r="O92">
        <f t="shared" si="29"/>
        <v>-4.6247335615753393E-2</v>
      </c>
      <c r="P92">
        <f t="shared" si="30"/>
        <v>4.6415259475378862E-2</v>
      </c>
      <c r="Q92" s="2">
        <f t="shared" si="31"/>
        <v>33221.082000000002</v>
      </c>
      <c r="U92" s="5" t="str">
        <f t="shared" si="32"/>
        <v/>
      </c>
      <c r="V92" s="5" t="str">
        <f t="shared" si="33"/>
        <v/>
      </c>
      <c r="W92">
        <f>+C92-(C$7+F92*C$8)</f>
        <v>0.20769830000062939</v>
      </c>
    </row>
    <row r="93" spans="1:26">
      <c r="A93" t="s">
        <v>47</v>
      </c>
      <c r="B93" s="5" t="s">
        <v>49</v>
      </c>
      <c r="C93" s="30">
        <v>48588.362099999998</v>
      </c>
      <c r="D93" s="30">
        <v>1E-3</v>
      </c>
      <c r="E93">
        <f t="shared" si="27"/>
        <v>2888.5228087052301</v>
      </c>
      <c r="F93">
        <f t="shared" si="28"/>
        <v>2888.5</v>
      </c>
      <c r="G93">
        <f t="shared" ref="G93:G121" si="34">+C93-(C$7+F93*C$8)</f>
        <v>4.627269999764394E-2</v>
      </c>
      <c r="J93">
        <f>+G93</f>
        <v>4.627269999764394E-2</v>
      </c>
      <c r="O93">
        <f t="shared" si="29"/>
        <v>-4.5916031771995588E-2</v>
      </c>
      <c r="P93">
        <f t="shared" si="30"/>
        <v>4.6279328217179387E-2</v>
      </c>
      <c r="Q93" s="2">
        <f t="shared" si="31"/>
        <v>33569.862099999998</v>
      </c>
      <c r="R93" s="81">
        <f>R$17</f>
        <v>1</v>
      </c>
      <c r="T93" s="5">
        <f>G93</f>
        <v>4.627269999764394E-2</v>
      </c>
      <c r="U93" s="5" t="str">
        <f t="shared" si="32"/>
        <v/>
      </c>
      <c r="V93" s="5">
        <f t="shared" si="33"/>
        <v>4.3933294210080655E-11</v>
      </c>
    </row>
    <row r="94" spans="1:26">
      <c r="A94" t="s">
        <v>48</v>
      </c>
      <c r="B94" s="5" t="s">
        <v>49</v>
      </c>
      <c r="C94" s="30">
        <v>49239.582000000002</v>
      </c>
      <c r="D94" s="30"/>
      <c r="E94">
        <f t="shared" si="27"/>
        <v>3209.5216425568369</v>
      </c>
      <c r="F94">
        <f t="shared" si="28"/>
        <v>3209.5</v>
      </c>
      <c r="G94">
        <f t="shared" si="34"/>
        <v>4.3906900005822536E-2</v>
      </c>
      <c r="I94">
        <f>+G94</f>
        <v>4.3906900005822536E-2</v>
      </c>
      <c r="O94">
        <f t="shared" si="29"/>
        <v>-4.4553290529249917E-2</v>
      </c>
      <c r="P94">
        <f t="shared" si="30"/>
        <v>4.5291690450889543E-2</v>
      </c>
      <c r="Q94" s="2">
        <f t="shared" si="31"/>
        <v>34221.082000000002</v>
      </c>
      <c r="R94" s="83">
        <f>R$16</f>
        <v>0.1</v>
      </c>
      <c r="T94" s="5">
        <f>G94</f>
        <v>4.3906900005822536E-2</v>
      </c>
      <c r="U94" s="5" t="str">
        <f t="shared" si="32"/>
        <v/>
      </c>
      <c r="V94" s="5">
        <f t="shared" si="33"/>
        <v>1.9176445767488818E-7</v>
      </c>
    </row>
    <row r="95" spans="1:26">
      <c r="A95" t="s">
        <v>40</v>
      </c>
      <c r="B95" s="5" t="s">
        <v>49</v>
      </c>
      <c r="C95" s="30">
        <v>50018.608800000002</v>
      </c>
      <c r="D95" s="30"/>
      <c r="E95">
        <f t="shared" si="27"/>
        <v>3593.5189594986987</v>
      </c>
      <c r="F95">
        <f t="shared" si="28"/>
        <v>3593.5</v>
      </c>
      <c r="G95">
        <f t="shared" si="34"/>
        <v>3.8463700002466794E-2</v>
      </c>
      <c r="J95">
        <f t="shared" ref="J95:J100" si="35">+G95</f>
        <v>3.8463700002466794E-2</v>
      </c>
      <c r="O95">
        <f t="shared" si="29"/>
        <v>-4.1687249858412774E-2</v>
      </c>
      <c r="P95">
        <f t="shared" si="30"/>
        <v>4.2883675387025449E-2</v>
      </c>
      <c r="Q95" s="2">
        <f t="shared" si="31"/>
        <v>35000.108800000002</v>
      </c>
      <c r="R95" s="81">
        <f t="shared" ref="R95:R100" si="36">R$17</f>
        <v>1</v>
      </c>
      <c r="T95" s="5">
        <f>G95</f>
        <v>3.8463700002466794E-2</v>
      </c>
      <c r="U95" s="5" t="str">
        <f t="shared" si="32"/>
        <v/>
      </c>
      <c r="V95" s="5">
        <f t="shared" si="33"/>
        <v>1.9536182400104434E-5</v>
      </c>
    </row>
    <row r="96" spans="1:26">
      <c r="A96" t="s">
        <v>40</v>
      </c>
      <c r="B96" s="5" t="s">
        <v>49</v>
      </c>
      <c r="C96" s="30">
        <v>50018.611100000002</v>
      </c>
      <c r="D96" s="30"/>
      <c r="E96">
        <f t="shared" si="27"/>
        <v>3593.520093213006</v>
      </c>
      <c r="F96">
        <f t="shared" si="28"/>
        <v>3593.5</v>
      </c>
      <c r="G96">
        <f t="shared" si="34"/>
        <v>4.0763700002571568E-2</v>
      </c>
      <c r="J96">
        <f t="shared" si="35"/>
        <v>4.0763700002571568E-2</v>
      </c>
      <c r="O96">
        <f t="shared" si="29"/>
        <v>-4.1687249858412774E-2</v>
      </c>
      <c r="P96">
        <f t="shared" si="30"/>
        <v>4.2883675387025449E-2</v>
      </c>
      <c r="Q96" s="2">
        <f t="shared" si="31"/>
        <v>35000.111100000002</v>
      </c>
      <c r="R96" s="81">
        <f t="shared" si="36"/>
        <v>1</v>
      </c>
      <c r="T96" s="5">
        <f>G96</f>
        <v>4.0763700002571568E-2</v>
      </c>
      <c r="U96" s="5" t="str">
        <f t="shared" si="32"/>
        <v/>
      </c>
      <c r="V96" s="5">
        <f t="shared" si="33"/>
        <v>4.4942956306903826E-6</v>
      </c>
    </row>
    <row r="97" spans="1:36">
      <c r="A97" t="s">
        <v>40</v>
      </c>
      <c r="B97" s="5"/>
      <c r="C97" s="30">
        <v>50080.408600000002</v>
      </c>
      <c r="D97" s="30"/>
      <c r="E97">
        <f t="shared" si="27"/>
        <v>3623.9812714339801</v>
      </c>
      <c r="F97">
        <f t="shared" si="28"/>
        <v>3624</v>
      </c>
      <c r="G97">
        <f t="shared" si="34"/>
        <v>-3.7995200000295881E-2</v>
      </c>
      <c r="J97">
        <f t="shared" si="35"/>
        <v>-3.7995200000295881E-2</v>
      </c>
      <c r="O97">
        <f t="shared" si="29"/>
        <v>-4.1404017974055241E-2</v>
      </c>
      <c r="P97">
        <f t="shared" si="30"/>
        <v>4.2636930197295121E-2</v>
      </c>
      <c r="Q97" s="2">
        <f t="shared" si="31"/>
        <v>35061.908600000002</v>
      </c>
      <c r="R97" s="81">
        <f t="shared" si="36"/>
        <v>1</v>
      </c>
      <c r="S97">
        <f>G97</f>
        <v>-3.7995200000295881E-2</v>
      </c>
      <c r="U97" s="5">
        <f t="shared" si="32"/>
        <v>1.1620039978224865E-5</v>
      </c>
      <c r="V97" s="5" t="str">
        <f t="shared" si="33"/>
        <v/>
      </c>
    </row>
    <row r="98" spans="1:36">
      <c r="A98" t="s">
        <v>40</v>
      </c>
      <c r="B98" s="5"/>
      <c r="C98" s="30">
        <v>50080.411099999998</v>
      </c>
      <c r="D98" s="30"/>
      <c r="E98">
        <f t="shared" si="27"/>
        <v>3623.9825037321375</v>
      </c>
      <c r="F98">
        <f t="shared" si="28"/>
        <v>3624</v>
      </c>
      <c r="G98">
        <f t="shared" si="34"/>
        <v>-3.5495200005243532E-2</v>
      </c>
      <c r="J98">
        <f t="shared" si="35"/>
        <v>-3.5495200005243532E-2</v>
      </c>
      <c r="O98">
        <f t="shared" si="29"/>
        <v>-4.1404017974055241E-2</v>
      </c>
      <c r="P98">
        <f t="shared" si="30"/>
        <v>4.2636930197295121E-2</v>
      </c>
      <c r="Q98" s="2">
        <f t="shared" si="31"/>
        <v>35061.911099999998</v>
      </c>
      <c r="R98" s="81">
        <f t="shared" si="36"/>
        <v>1</v>
      </c>
      <c r="S98">
        <f>G98</f>
        <v>-3.5495200005243532E-2</v>
      </c>
      <c r="U98" s="5">
        <f t="shared" si="32"/>
        <v>3.4914129788552123E-5</v>
      </c>
      <c r="V98" s="5" t="str">
        <f t="shared" si="33"/>
        <v/>
      </c>
    </row>
    <row r="99" spans="1:36">
      <c r="A99" s="40" t="s">
        <v>63</v>
      </c>
      <c r="B99" s="41" t="s">
        <v>55</v>
      </c>
      <c r="C99" s="40">
        <v>51796.695</v>
      </c>
      <c r="D99" s="40">
        <v>3.3000000000000002E-2</v>
      </c>
      <c r="E99">
        <f t="shared" si="27"/>
        <v>4469.9719006444329</v>
      </c>
      <c r="F99">
        <f t="shared" si="28"/>
        <v>4470</v>
      </c>
      <c r="G99">
        <f t="shared" si="34"/>
        <v>-5.7005999995453749E-2</v>
      </c>
      <c r="J99">
        <f t="shared" si="35"/>
        <v>-5.7005999995453749E-2</v>
      </c>
      <c r="O99">
        <f t="shared" si="29"/>
        <v>-3.0607255316686201E-2</v>
      </c>
      <c r="P99">
        <f t="shared" si="30"/>
        <v>3.2828208681418287E-2</v>
      </c>
      <c r="Q99" s="2">
        <f t="shared" si="31"/>
        <v>36778.195</v>
      </c>
      <c r="U99" s="5" t="str">
        <f t="shared" si="32"/>
        <v/>
      </c>
      <c r="V99" s="5" t="str">
        <f t="shared" si="33"/>
        <v/>
      </c>
      <c r="W99">
        <f>G99</f>
        <v>-5.7005999995453749E-2</v>
      </c>
    </row>
    <row r="100" spans="1:36">
      <c r="A100" s="26" t="s">
        <v>63</v>
      </c>
      <c r="B100" s="27" t="s">
        <v>49</v>
      </c>
      <c r="C100" s="28">
        <v>51797.803999999996</v>
      </c>
      <c r="D100" s="28">
        <v>2.1999999999999999E-2</v>
      </c>
      <c r="E100">
        <f t="shared" si="27"/>
        <v>4470.5185481082781</v>
      </c>
      <c r="F100">
        <f t="shared" si="28"/>
        <v>4470.5</v>
      </c>
      <c r="G100">
        <f t="shared" si="34"/>
        <v>3.7629099999321625E-2</v>
      </c>
      <c r="J100">
        <f t="shared" si="35"/>
        <v>3.7629099999321625E-2</v>
      </c>
      <c r="O100">
        <f t="shared" si="29"/>
        <v>-3.0599354215036793E-2</v>
      </c>
      <c r="P100">
        <f t="shared" si="30"/>
        <v>3.2820866803758397E-2</v>
      </c>
      <c r="Q100" s="2">
        <f t="shared" si="31"/>
        <v>36779.303999999996</v>
      </c>
      <c r="R100" s="81">
        <f t="shared" si="36"/>
        <v>1</v>
      </c>
      <c r="T100" s="5">
        <f>G100</f>
        <v>3.7629099999321625E-2</v>
      </c>
      <c r="U100" s="5" t="str">
        <f t="shared" si="32"/>
        <v/>
      </c>
      <c r="V100" s="5">
        <f t="shared" si="33"/>
        <v>2.3119106462916164E-5</v>
      </c>
    </row>
    <row r="101" spans="1:36">
      <c r="A101" t="s">
        <v>54</v>
      </c>
      <c r="B101" s="5" t="s">
        <v>55</v>
      </c>
      <c r="C101" s="30">
        <v>52555.472999999998</v>
      </c>
      <c r="D101" s="30">
        <v>1E-3</v>
      </c>
      <c r="E101">
        <f t="shared" si="27"/>
        <v>4843.9881939921224</v>
      </c>
      <c r="F101">
        <f t="shared" si="28"/>
        <v>4844</v>
      </c>
      <c r="G101">
        <f t="shared" si="34"/>
        <v>-2.3951199997100048E-2</v>
      </c>
      <c r="K101">
        <f>+G101</f>
        <v>-2.3951199997100048E-2</v>
      </c>
      <c r="O101">
        <f t="shared" si="29"/>
        <v>-2.4281044924975671E-2</v>
      </c>
      <c r="P101">
        <f t="shared" si="30"/>
        <v>2.6907611560843453E-2</v>
      </c>
      <c r="Q101" s="2">
        <f t="shared" si="31"/>
        <v>37536.972999999998</v>
      </c>
      <c r="R101" s="81">
        <f>R$18</f>
        <v>1</v>
      </c>
      <c r="S101">
        <f>G101</f>
        <v>-2.3951199997100048E-2</v>
      </c>
      <c r="U101" s="5">
        <f t="shared" si="32"/>
        <v>1.0879767644527483E-7</v>
      </c>
      <c r="V101" s="5" t="str">
        <f t="shared" si="33"/>
        <v/>
      </c>
    </row>
    <row r="102" spans="1:36">
      <c r="A102" s="40" t="s">
        <v>54</v>
      </c>
      <c r="B102" s="41" t="s">
        <v>55</v>
      </c>
      <c r="C102" s="40">
        <v>52555.472999999998</v>
      </c>
      <c r="D102" s="40">
        <v>1E-3</v>
      </c>
      <c r="E102">
        <f t="shared" si="27"/>
        <v>4843.9881939921224</v>
      </c>
      <c r="F102">
        <f t="shared" si="28"/>
        <v>4844</v>
      </c>
      <c r="G102">
        <f t="shared" si="34"/>
        <v>-2.3951199997100048E-2</v>
      </c>
      <c r="K102">
        <f>+G102</f>
        <v>-2.3951199997100048E-2</v>
      </c>
      <c r="O102">
        <f t="shared" si="29"/>
        <v>-2.4281044924975671E-2</v>
      </c>
      <c r="P102">
        <f t="shared" si="30"/>
        <v>2.6907611560843453E-2</v>
      </c>
      <c r="Q102" s="2">
        <f t="shared" si="31"/>
        <v>37536.972999999998</v>
      </c>
      <c r="R102" s="81">
        <f>R$18</f>
        <v>1</v>
      </c>
      <c r="S102">
        <f>G102</f>
        <v>-2.3951199997100048E-2</v>
      </c>
      <c r="U102" s="5">
        <f t="shared" si="32"/>
        <v>1.0879767644527483E-7</v>
      </c>
      <c r="V102" s="5" t="str">
        <f t="shared" si="33"/>
        <v/>
      </c>
    </row>
    <row r="103" spans="1:36">
      <c r="A103" t="s">
        <v>56</v>
      </c>
      <c r="B103" s="5" t="s">
        <v>55</v>
      </c>
      <c r="C103" s="30">
        <v>52685.313399999999</v>
      </c>
      <c r="D103" s="30">
        <v>3.5000000000000001E-3</v>
      </c>
      <c r="E103">
        <f t="shared" si="27"/>
        <v>4907.9890284058529</v>
      </c>
      <c r="F103">
        <f t="shared" si="28"/>
        <v>4908</v>
      </c>
      <c r="G103">
        <f t="shared" si="34"/>
        <v>-2.2258400000282563E-2</v>
      </c>
      <c r="J103">
        <f>+G103</f>
        <v>-2.2258400000282563E-2</v>
      </c>
      <c r="O103">
        <f t="shared" si="29"/>
        <v>-2.3121958789288917E-2</v>
      </c>
      <c r="P103">
        <f t="shared" si="30"/>
        <v>2.5815106155164403E-2</v>
      </c>
      <c r="Q103" s="2">
        <f t="shared" si="31"/>
        <v>37666.813399999999</v>
      </c>
      <c r="R103" s="81">
        <f>R$17</f>
        <v>1</v>
      </c>
      <c r="S103">
        <f>G103</f>
        <v>-2.2258400000282563E-2</v>
      </c>
      <c r="U103" s="5">
        <f t="shared" si="32"/>
        <v>7.4573378207012009E-7</v>
      </c>
      <c r="V103" s="5" t="str">
        <f t="shared" si="33"/>
        <v/>
      </c>
    </row>
    <row r="104" spans="1:36">
      <c r="A104" t="s">
        <v>56</v>
      </c>
      <c r="B104" s="5" t="s">
        <v>49</v>
      </c>
      <c r="C104" s="30">
        <v>52688.411099999998</v>
      </c>
      <c r="D104" s="30">
        <v>5.0000000000000001E-4</v>
      </c>
      <c r="E104">
        <f t="shared" si="27"/>
        <v>4909.5159444101419</v>
      </c>
      <c r="F104">
        <f t="shared" si="28"/>
        <v>4909.5</v>
      </c>
      <c r="G104">
        <f t="shared" si="34"/>
        <v>3.2346899999538437E-2</v>
      </c>
      <c r="J104">
        <f>+G104</f>
        <v>3.2346899999538437E-2</v>
      </c>
      <c r="O104">
        <f t="shared" si="29"/>
        <v>-2.3094549986480629E-2</v>
      </c>
      <c r="P104">
        <f t="shared" si="30"/>
        <v>2.5789246979555681E-2</v>
      </c>
      <c r="Q104" s="2">
        <f t="shared" si="31"/>
        <v>37669.911099999998</v>
      </c>
      <c r="R104" s="81">
        <f>R$17</f>
        <v>1</v>
      </c>
      <c r="T104" s="5">
        <f>G104</f>
        <v>3.2346899999538437E-2</v>
      </c>
      <c r="U104" s="5" t="str">
        <f t="shared" si="32"/>
        <v/>
      </c>
      <c r="V104" s="5">
        <f t="shared" si="33"/>
        <v>4.3002813130488946E-5</v>
      </c>
    </row>
    <row r="105" spans="1:36">
      <c r="A105" t="s">
        <v>56</v>
      </c>
      <c r="B105" s="5" t="s">
        <v>55</v>
      </c>
      <c r="C105" s="30">
        <v>52689.370600000002</v>
      </c>
      <c r="D105" s="30">
        <v>4.0000000000000001E-3</v>
      </c>
      <c r="E105">
        <f t="shared" si="27"/>
        <v>4909.9889004440138</v>
      </c>
      <c r="F105">
        <f t="shared" si="28"/>
        <v>4910</v>
      </c>
      <c r="G105">
        <f t="shared" si="34"/>
        <v>-2.2517999997944571E-2</v>
      </c>
      <c r="J105">
        <f>+G105</f>
        <v>-2.2517999997944571E-2</v>
      </c>
      <c r="O105">
        <f t="shared" si="29"/>
        <v>-2.3085411288670945E-2</v>
      </c>
      <c r="P105">
        <f t="shared" si="30"/>
        <v>2.57806247122675E-2</v>
      </c>
      <c r="Q105" s="2">
        <f t="shared" si="31"/>
        <v>37670.870600000002</v>
      </c>
      <c r="R105" s="81">
        <f>R$17</f>
        <v>1</v>
      </c>
      <c r="S105">
        <f>G105</f>
        <v>-2.2517999997944571E-2</v>
      </c>
      <c r="U105" s="5">
        <f t="shared" si="32"/>
        <v>3.2195557284376952E-7</v>
      </c>
      <c r="V105" s="5" t="str">
        <f t="shared" si="33"/>
        <v/>
      </c>
    </row>
    <row r="106" spans="1:36">
      <c r="A106" s="71" t="s">
        <v>386</v>
      </c>
      <c r="B106" s="73" t="s">
        <v>55</v>
      </c>
      <c r="C106" s="72">
        <v>52977.458400000003</v>
      </c>
      <c r="D106" s="30"/>
      <c r="E106">
        <f t="shared" si="27"/>
        <v>5051.9929268057303</v>
      </c>
      <c r="F106">
        <f t="shared" si="28"/>
        <v>5052</v>
      </c>
      <c r="G106">
        <f t="shared" si="34"/>
        <v>-1.4349599994602613E-2</v>
      </c>
      <c r="J106">
        <f>+G106</f>
        <v>-1.4349599994602613E-2</v>
      </c>
      <c r="O106">
        <f t="shared" si="29"/>
        <v>-2.0442646862389991E-2</v>
      </c>
      <c r="P106">
        <f t="shared" si="30"/>
        <v>2.3282204530644598E-2</v>
      </c>
      <c r="Q106" s="2">
        <f t="shared" si="31"/>
        <v>37958.958400000003</v>
      </c>
      <c r="R106" s="81">
        <f>R$17</f>
        <v>1</v>
      </c>
      <c r="S106">
        <f>G106</f>
        <v>-1.4349599994602613E-2</v>
      </c>
      <c r="U106" s="5">
        <f t="shared" si="32"/>
        <v>3.7125220133053578E-5</v>
      </c>
      <c r="V106" s="5" t="str">
        <f t="shared" si="33"/>
        <v/>
      </c>
    </row>
    <row r="107" spans="1:36">
      <c r="A107" s="71" t="s">
        <v>391</v>
      </c>
      <c r="B107" s="73" t="s">
        <v>55</v>
      </c>
      <c r="C107" s="72">
        <v>53259.445899999999</v>
      </c>
      <c r="D107" s="30"/>
      <c r="E107">
        <f t="shared" si="27"/>
        <v>5190.9899977808773</v>
      </c>
      <c r="F107">
        <f t="shared" si="28"/>
        <v>5191</v>
      </c>
      <c r="G107">
        <f t="shared" si="34"/>
        <v>-2.0291799999540672E-2</v>
      </c>
      <c r="J107">
        <f>+G107</f>
        <v>-2.0291799999540672E-2</v>
      </c>
      <c r="O107">
        <f t="shared" si="29"/>
        <v>-1.7771184744601369E-2</v>
      </c>
      <c r="P107">
        <f t="shared" si="30"/>
        <v>2.0747344685373599E-2</v>
      </c>
      <c r="Q107" s="2">
        <f t="shared" si="31"/>
        <v>38240.945899999999</v>
      </c>
      <c r="R107" s="81">
        <f>R$17</f>
        <v>1</v>
      </c>
      <c r="S107">
        <f>G107</f>
        <v>-2.0291799999540672E-2</v>
      </c>
      <c r="U107" s="5">
        <f t="shared" si="32"/>
        <v>6.3535012634327257E-6</v>
      </c>
      <c r="V107" s="5" t="str">
        <f t="shared" si="33"/>
        <v/>
      </c>
    </row>
    <row r="108" spans="1:36">
      <c r="A108" s="21" t="s">
        <v>60</v>
      </c>
      <c r="B108" s="22" t="s">
        <v>49</v>
      </c>
      <c r="C108" s="31">
        <v>53319.332999999999</v>
      </c>
      <c r="D108" s="32">
        <v>2E-3</v>
      </c>
      <c r="E108">
        <f t="shared" si="27"/>
        <v>5220.5095030397842</v>
      </c>
      <c r="F108">
        <f t="shared" si="28"/>
        <v>5220.5</v>
      </c>
      <c r="G108">
        <f t="shared" si="34"/>
        <v>1.9279100000858307E-2</v>
      </c>
      <c r="K108">
        <f>+G108</f>
        <v>1.9279100000858307E-2</v>
      </c>
      <c r="O108">
        <f t="shared" si="29"/>
        <v>-1.719445006518858E-2</v>
      </c>
      <c r="P108">
        <f t="shared" si="30"/>
        <v>2.0198975859687319E-2</v>
      </c>
      <c r="Q108" s="2">
        <f t="shared" si="31"/>
        <v>38300.832999999999</v>
      </c>
      <c r="R108" s="81">
        <f>R$18</f>
        <v>1</v>
      </c>
      <c r="T108" s="5">
        <f>G108</f>
        <v>1.9279100000858307E-2</v>
      </c>
      <c r="U108" s="5" t="str">
        <f t="shared" si="32"/>
        <v/>
      </c>
      <c r="V108" s="5">
        <f t="shared" si="33"/>
        <v>8.4617159565641234E-7</v>
      </c>
    </row>
    <row r="109" spans="1:36">
      <c r="A109" s="21" t="s">
        <v>60</v>
      </c>
      <c r="B109" s="22" t="s">
        <v>49</v>
      </c>
      <c r="C109" s="31">
        <v>53335.561000000002</v>
      </c>
      <c r="D109" s="32">
        <v>1E-3</v>
      </c>
      <c r="E109">
        <f t="shared" si="27"/>
        <v>5228.5085968570102</v>
      </c>
      <c r="F109">
        <f t="shared" si="28"/>
        <v>5228.5</v>
      </c>
      <c r="G109">
        <f t="shared" si="34"/>
        <v>1.7440700001316145E-2</v>
      </c>
      <c r="K109">
        <f>+G109</f>
        <v>1.7440700001316145E-2</v>
      </c>
      <c r="O109">
        <f t="shared" si="29"/>
        <v>-1.7037492275077365E-2</v>
      </c>
      <c r="P109">
        <f t="shared" si="30"/>
        <v>2.0049671853056672E-2</v>
      </c>
      <c r="Q109" s="2">
        <f t="shared" si="31"/>
        <v>38317.061000000002</v>
      </c>
      <c r="R109" s="81">
        <f>R$18</f>
        <v>1</v>
      </c>
      <c r="T109" s="5">
        <f>G109</f>
        <v>1.7440700001316145E-2</v>
      </c>
      <c r="U109" s="5" t="str">
        <f t="shared" si="32"/>
        <v/>
      </c>
      <c r="V109" s="5">
        <f t="shared" si="33"/>
        <v>6.8067341231743937E-6</v>
      </c>
    </row>
    <row r="110" spans="1:36">
      <c r="A110" s="71" t="s">
        <v>386</v>
      </c>
      <c r="B110" s="73" t="s">
        <v>49</v>
      </c>
      <c r="C110" s="72">
        <v>53386.275999999998</v>
      </c>
      <c r="D110" s="30"/>
      <c r="E110">
        <f t="shared" si="27"/>
        <v>5253.5069973339969</v>
      </c>
      <c r="F110">
        <f t="shared" si="28"/>
        <v>5253.5</v>
      </c>
      <c r="G110">
        <f t="shared" si="34"/>
        <v>1.4195700001437217E-2</v>
      </c>
      <c r="J110">
        <f>+G110</f>
        <v>1.4195700001437217E-2</v>
      </c>
      <c r="O110">
        <f t="shared" si="29"/>
        <v>-1.6545506369995182E-2</v>
      </c>
      <c r="P110">
        <f t="shared" si="30"/>
        <v>1.9581496870675147E-2</v>
      </c>
      <c r="Q110" s="2">
        <f t="shared" si="31"/>
        <v>38367.775999999998</v>
      </c>
      <c r="R110" s="81">
        <f>R$17</f>
        <v>1</v>
      </c>
      <c r="T110" s="5">
        <f>G110</f>
        <v>1.4195700001437217E-2</v>
      </c>
      <c r="U110" s="5" t="str">
        <f t="shared" si="32"/>
        <v/>
      </c>
      <c r="V110" s="5">
        <f t="shared" si="33"/>
        <v>2.9006807916693087E-5</v>
      </c>
    </row>
    <row r="111" spans="1:36">
      <c r="A111" s="71" t="s">
        <v>407</v>
      </c>
      <c r="B111" s="73" t="s">
        <v>55</v>
      </c>
      <c r="C111" s="72">
        <v>53435.951000000001</v>
      </c>
      <c r="D111" s="30"/>
      <c r="E111">
        <f t="shared" si="27"/>
        <v>5277.9927617763597</v>
      </c>
      <c r="F111">
        <f t="shared" si="28"/>
        <v>5278</v>
      </c>
      <c r="G111">
        <f t="shared" si="34"/>
        <v>-1.4684399997349828E-2</v>
      </c>
      <c r="J111">
        <f>+G111</f>
        <v>-1.4684399997349828E-2</v>
      </c>
      <c r="O111">
        <f t="shared" si="29"/>
        <v>-1.6061211772039043E-2</v>
      </c>
      <c r="P111">
        <f t="shared" si="30"/>
        <v>1.9120378321483712E-2</v>
      </c>
      <c r="Q111" s="2">
        <f t="shared" si="31"/>
        <v>38417.451000000001</v>
      </c>
      <c r="R111" s="81">
        <f>R$17</f>
        <v>1</v>
      </c>
      <c r="S111">
        <f>G111</f>
        <v>-1.4684399997349828E-2</v>
      </c>
      <c r="U111" s="5">
        <f t="shared" si="32"/>
        <v>1.8956106629228634E-6</v>
      </c>
      <c r="V111" s="5" t="str">
        <f t="shared" si="33"/>
        <v/>
      </c>
      <c r="AD111" t="s">
        <v>24</v>
      </c>
      <c r="AE111" t="s">
        <v>23</v>
      </c>
      <c r="AJ111" t="s">
        <v>27</v>
      </c>
    </row>
    <row r="112" spans="1:36">
      <c r="A112" s="38" t="s">
        <v>67</v>
      </c>
      <c r="B112" s="39" t="s">
        <v>55</v>
      </c>
      <c r="C112" s="38">
        <v>53683.4594</v>
      </c>
      <c r="D112" s="38">
        <v>1E-4</v>
      </c>
      <c r="E112">
        <f t="shared" si="27"/>
        <v>5399.9944201539311</v>
      </c>
      <c r="F112">
        <f t="shared" si="28"/>
        <v>5400</v>
      </c>
      <c r="G112">
        <f t="shared" si="34"/>
        <v>-1.1319999997795094E-2</v>
      </c>
      <c r="J112" s="37">
        <v>0.11635560000286205</v>
      </c>
      <c r="O112">
        <f t="shared" si="29"/>
        <v>-1.3619998807167733E-2</v>
      </c>
      <c r="P112">
        <f t="shared" si="30"/>
        <v>1.679218577455972E-2</v>
      </c>
      <c r="Q112" s="2">
        <f t="shared" si="31"/>
        <v>38664.9594</v>
      </c>
      <c r="R112" s="81">
        <f>R$17</f>
        <v>1</v>
      </c>
      <c r="U112" s="5" t="str">
        <f t="shared" si="32"/>
        <v/>
      </c>
      <c r="V112" s="5" t="str">
        <f t="shared" si="33"/>
        <v/>
      </c>
      <c r="AD112" t="s">
        <v>24</v>
      </c>
      <c r="AJ112" t="s">
        <v>27</v>
      </c>
    </row>
    <row r="113" spans="1:36">
      <c r="A113" s="71" t="s">
        <v>386</v>
      </c>
      <c r="B113" s="73" t="s">
        <v>55</v>
      </c>
      <c r="C113" s="72">
        <v>53815.3269</v>
      </c>
      <c r="D113" s="30"/>
      <c r="E113">
        <f t="shared" si="27"/>
        <v>5464.9944512078455</v>
      </c>
      <c r="F113">
        <f t="shared" si="28"/>
        <v>5465</v>
      </c>
      <c r="G113">
        <f t="shared" si="34"/>
        <v>-1.1256999998295214E-2</v>
      </c>
      <c r="J113">
        <f>+G113</f>
        <v>-1.1256999998295214E-2</v>
      </c>
      <c r="O113">
        <f t="shared" si="29"/>
        <v>-1.230093284674272E-2</v>
      </c>
      <c r="P113">
        <f t="shared" si="30"/>
        <v>1.5531673383460827E-2</v>
      </c>
      <c r="Q113" s="2">
        <f t="shared" si="31"/>
        <v>38796.8269</v>
      </c>
      <c r="R113" s="81">
        <f>R$17</f>
        <v>1</v>
      </c>
      <c r="S113">
        <f>G113</f>
        <v>-1.1256999998295214E-2</v>
      </c>
      <c r="U113" s="5">
        <f t="shared" si="32"/>
        <v>1.0897957920677232E-6</v>
      </c>
      <c r="V113" s="5" t="str">
        <f t="shared" si="33"/>
        <v/>
      </c>
      <c r="AD113" t="s">
        <v>24</v>
      </c>
      <c r="AE113" t="s">
        <v>39</v>
      </c>
      <c r="AJ113" t="s">
        <v>27</v>
      </c>
    </row>
    <row r="114" spans="1:36">
      <c r="A114" s="28" t="s">
        <v>64</v>
      </c>
      <c r="B114" s="33" t="s">
        <v>55</v>
      </c>
      <c r="C114" s="34">
        <v>54034.428999999996</v>
      </c>
      <c r="D114" s="48">
        <v>1E-3</v>
      </c>
      <c r="E114">
        <f t="shared" si="27"/>
        <v>5572.9940970946445</v>
      </c>
      <c r="F114">
        <f t="shared" si="28"/>
        <v>5573</v>
      </c>
      <c r="G114">
        <f t="shared" si="34"/>
        <v>-1.1975400004303083E-2</v>
      </c>
      <c r="K114">
        <f>+G114</f>
        <v>-1.1975400004303083E-2</v>
      </c>
      <c r="O114">
        <f t="shared" si="29"/>
        <v>-1.0084685933605463E-2</v>
      </c>
      <c r="P114">
        <f t="shared" si="30"/>
        <v>1.3410082030813099E-2</v>
      </c>
      <c r="Q114" s="2">
        <f t="shared" si="31"/>
        <v>39015.928999999996</v>
      </c>
      <c r="R114" s="81">
        <f>R$18</f>
        <v>1</v>
      </c>
      <c r="S114">
        <f>G114</f>
        <v>-1.1975400004303083E-2</v>
      </c>
      <c r="U114" s="5">
        <f t="shared" si="32"/>
        <v>3.574799697133963E-6</v>
      </c>
      <c r="V114" s="5" t="str">
        <f t="shared" si="33"/>
        <v/>
      </c>
      <c r="AD114" t="s">
        <v>24</v>
      </c>
      <c r="AE114" t="s">
        <v>23</v>
      </c>
      <c r="AJ114" t="s">
        <v>27</v>
      </c>
    </row>
    <row r="115" spans="1:36">
      <c r="A115" s="28" t="s">
        <v>64</v>
      </c>
      <c r="B115" s="33" t="s">
        <v>49</v>
      </c>
      <c r="C115" s="34">
        <v>54039.524100000002</v>
      </c>
      <c r="D115" s="48">
        <v>5.0000000000000001E-4</v>
      </c>
      <c r="E115">
        <f t="shared" si="27"/>
        <v>5575.5055700369776</v>
      </c>
      <c r="F115">
        <f t="shared" si="28"/>
        <v>5575.5</v>
      </c>
      <c r="G115">
        <f t="shared" si="34"/>
        <v>1.1300100006337743E-2</v>
      </c>
      <c r="K115">
        <f>+G115</f>
        <v>1.1300100006337743E-2</v>
      </c>
      <c r="O115">
        <f t="shared" si="29"/>
        <v>-1.0033053948630377E-2</v>
      </c>
      <c r="P115">
        <f t="shared" si="30"/>
        <v>1.3360601563754409E-2</v>
      </c>
      <c r="Q115" s="2">
        <f t="shared" si="31"/>
        <v>39021.024100000002</v>
      </c>
      <c r="R115" s="81">
        <f>R$18</f>
        <v>1</v>
      </c>
      <c r="T115" s="5">
        <f>G115</f>
        <v>1.1300100006337743E-2</v>
      </c>
      <c r="U115" s="5" t="str">
        <f t="shared" si="32"/>
        <v/>
      </c>
      <c r="V115" s="5">
        <f t="shared" si="33"/>
        <v>4.2456666681165056E-6</v>
      </c>
      <c r="AD115" t="s">
        <v>24</v>
      </c>
      <c r="AJ115" t="s">
        <v>27</v>
      </c>
    </row>
    <row r="116" spans="1:36">
      <c r="A116" s="28" t="s">
        <v>65</v>
      </c>
      <c r="B116" s="27" t="s">
        <v>49</v>
      </c>
      <c r="C116" s="28">
        <v>54092.270499999999</v>
      </c>
      <c r="D116" s="28">
        <v>3.5000000000000001E-3</v>
      </c>
      <c r="E116">
        <f t="shared" si="27"/>
        <v>5601.5052867069826</v>
      </c>
      <c r="F116">
        <f t="shared" si="28"/>
        <v>5601.5</v>
      </c>
      <c r="G116">
        <f t="shared" si="34"/>
        <v>1.072530000237748E-2</v>
      </c>
      <c r="J116">
        <f>+G116</f>
        <v>1.072530000237748E-2</v>
      </c>
      <c r="O116">
        <f t="shared" si="29"/>
        <v>-9.4952660404409184E-3</v>
      </c>
      <c r="P116">
        <f t="shared" si="30"/>
        <v>1.2845081977701411E-2</v>
      </c>
      <c r="Q116" s="2">
        <f t="shared" si="31"/>
        <v>39073.770499999999</v>
      </c>
      <c r="R116" s="81">
        <f>R$17</f>
        <v>1</v>
      </c>
      <c r="T116" s="5">
        <f>G116</f>
        <v>1.072530000237748E-2</v>
      </c>
      <c r="U116" s="5" t="str">
        <f t="shared" si="32"/>
        <v/>
      </c>
      <c r="V116" s="5">
        <f t="shared" si="33"/>
        <v>4.4934756229082244E-6</v>
      </c>
    </row>
    <row r="117" spans="1:36">
      <c r="A117" s="71" t="s">
        <v>434</v>
      </c>
      <c r="B117" s="73" t="s">
        <v>55</v>
      </c>
      <c r="C117" s="72">
        <v>54450.322699999997</v>
      </c>
      <c r="D117" s="30"/>
      <c r="E117">
        <f t="shared" ref="E117:E142" si="37">+(C117-C$7)/C$8</f>
        <v>5777.9961136273541</v>
      </c>
      <c r="F117">
        <f t="shared" ref="F117:F142" si="38">ROUND(2*E117,0)/2</f>
        <v>5778</v>
      </c>
      <c r="G117">
        <f t="shared" si="34"/>
        <v>-7.8844000017852522E-3</v>
      </c>
      <c r="J117">
        <f>+G117</f>
        <v>-7.8844000017852522E-3</v>
      </c>
      <c r="O117">
        <f t="shared" ref="O117:O142" si="39">U$3*SIN((2*PI()/U$4)*(F117-U$5))+U$6</f>
        <v>-5.8102903854189902E-3</v>
      </c>
      <c r="P117">
        <f t="shared" ref="P117:P142" si="40">V$3*SIN((2*PI()/V$4)*(F117-V$5))+V$6</f>
        <v>9.306003964283752E-3</v>
      </c>
      <c r="Q117" s="2">
        <f t="shared" ref="Q117:Q142" si="41">+C117-15018.5</f>
        <v>39431.822699999997</v>
      </c>
      <c r="R117" s="81">
        <f>R$17</f>
        <v>1</v>
      </c>
      <c r="S117">
        <f>G117</f>
        <v>-7.8844000017852522E-3</v>
      </c>
      <c r="U117" s="5">
        <f t="shared" si="32"/>
        <v>4.3019307007030029E-6</v>
      </c>
      <c r="V117" s="5" t="str">
        <f t="shared" si="33"/>
        <v/>
      </c>
      <c r="AD117" t="s">
        <v>24</v>
      </c>
      <c r="AJ117" t="s">
        <v>27</v>
      </c>
    </row>
    <row r="118" spans="1:36">
      <c r="A118" s="46" t="s">
        <v>75</v>
      </c>
      <c r="B118" s="47" t="s">
        <v>55</v>
      </c>
      <c r="C118" s="46">
        <v>54452.353999999999</v>
      </c>
      <c r="D118" s="46">
        <v>2.0000000000000001E-4</v>
      </c>
      <c r="E118">
        <f t="shared" si="37"/>
        <v>5778.9973805284471</v>
      </c>
      <c r="F118">
        <f t="shared" si="38"/>
        <v>5779</v>
      </c>
      <c r="G118">
        <f t="shared" si="34"/>
        <v>-5.3142000033403747E-3</v>
      </c>
      <c r="K118">
        <f>+G118</f>
        <v>-5.3142000033403747E-3</v>
      </c>
      <c r="O118">
        <f t="shared" si="39"/>
        <v>-5.7892676360710871E-3</v>
      </c>
      <c r="P118">
        <f t="shared" si="40"/>
        <v>9.2857812531258743E-3</v>
      </c>
      <c r="Q118" s="2">
        <f t="shared" si="41"/>
        <v>39433.853999999999</v>
      </c>
      <c r="R118" s="81">
        <f>R$18</f>
        <v>1</v>
      </c>
      <c r="S118">
        <f>G118</f>
        <v>-5.3142000033403747E-3</v>
      </c>
      <c r="U118" s="5">
        <f t="shared" si="32"/>
        <v>2.256892556683631E-7</v>
      </c>
      <c r="V118" s="5" t="str">
        <f t="shared" si="33"/>
        <v/>
      </c>
      <c r="AD118" t="s">
        <v>24</v>
      </c>
      <c r="AF118">
        <v>24</v>
      </c>
      <c r="AH118" t="s">
        <v>21</v>
      </c>
      <c r="AJ118" t="s">
        <v>23</v>
      </c>
    </row>
    <row r="119" spans="1:36">
      <c r="A119" s="46" t="s">
        <v>75</v>
      </c>
      <c r="B119" s="47" t="s">
        <v>55</v>
      </c>
      <c r="C119" s="46">
        <v>54452.354200000002</v>
      </c>
      <c r="D119" s="46">
        <v>2.9999999999999997E-4</v>
      </c>
      <c r="E119">
        <f t="shared" si="37"/>
        <v>5778.9974791123013</v>
      </c>
      <c r="F119">
        <f t="shared" si="38"/>
        <v>5779</v>
      </c>
      <c r="G119">
        <f t="shared" si="34"/>
        <v>-5.114200001116842E-3</v>
      </c>
      <c r="K119">
        <f>+G119</f>
        <v>-5.114200001116842E-3</v>
      </c>
      <c r="O119">
        <f t="shared" si="39"/>
        <v>-5.7892676360710871E-3</v>
      </c>
      <c r="P119">
        <f t="shared" si="40"/>
        <v>9.2857812531258743E-3</v>
      </c>
      <c r="Q119" s="2">
        <f t="shared" si="41"/>
        <v>39433.854200000002</v>
      </c>
      <c r="R119" s="81">
        <f>R$18</f>
        <v>1</v>
      </c>
      <c r="S119">
        <f>G119</f>
        <v>-5.114200001116842E-3</v>
      </c>
      <c r="U119" s="5">
        <f t="shared" si="32"/>
        <v>4.5571631176271793E-7</v>
      </c>
      <c r="V119" s="5" t="str">
        <f t="shared" si="33"/>
        <v/>
      </c>
      <c r="AD119" t="s">
        <v>24</v>
      </c>
      <c r="AE119" t="s">
        <v>39</v>
      </c>
      <c r="AJ119" t="s">
        <v>27</v>
      </c>
    </row>
    <row r="120" spans="1:36">
      <c r="A120" s="46" t="s">
        <v>68</v>
      </c>
      <c r="B120" s="47" t="s">
        <v>49</v>
      </c>
      <c r="C120" s="46">
        <v>54493.959799999997</v>
      </c>
      <c r="D120" s="46">
        <v>2.8E-3</v>
      </c>
      <c r="E120">
        <f t="shared" si="37"/>
        <v>5799.5056808452255</v>
      </c>
      <c r="F120">
        <f t="shared" si="38"/>
        <v>5799.5</v>
      </c>
      <c r="G120">
        <f t="shared" si="34"/>
        <v>1.1524900000949856E-2</v>
      </c>
      <c r="K120">
        <f>+G120</f>
        <v>1.1524900000949856E-2</v>
      </c>
      <c r="O120">
        <f t="shared" si="39"/>
        <v>-5.358003273703984E-3</v>
      </c>
      <c r="P120">
        <f t="shared" si="40"/>
        <v>8.8708507575142037E-3</v>
      </c>
      <c r="Q120" s="2">
        <f t="shared" si="41"/>
        <v>39475.459799999997</v>
      </c>
      <c r="R120" s="81">
        <f>R$18</f>
        <v>1</v>
      </c>
      <c r="T120" s="5">
        <f>G120</f>
        <v>1.1524900000949856E-2</v>
      </c>
      <c r="U120" s="5" t="str">
        <f t="shared" si="32"/>
        <v/>
      </c>
      <c r="V120" s="5">
        <f t="shared" si="33"/>
        <v>7.0439773865813574E-6</v>
      </c>
      <c r="AD120" t="s">
        <v>24</v>
      </c>
      <c r="AJ120" t="s">
        <v>27</v>
      </c>
    </row>
    <row r="121" spans="1:36">
      <c r="A121" s="71" t="s">
        <v>452</v>
      </c>
      <c r="B121" s="73" t="s">
        <v>49</v>
      </c>
      <c r="C121" s="72">
        <v>55155.3272</v>
      </c>
      <c r="D121" s="30"/>
      <c r="E121">
        <f t="shared" si="37"/>
        <v>6125.5064129289185</v>
      </c>
      <c r="F121">
        <f t="shared" si="38"/>
        <v>6125.5</v>
      </c>
      <c r="G121">
        <f t="shared" si="34"/>
        <v>1.3010100003157277E-2</v>
      </c>
      <c r="J121">
        <f>+G121</f>
        <v>1.3010100003157277E-2</v>
      </c>
      <c r="O121">
        <f t="shared" si="39"/>
        <v>1.5487412102628152E-3</v>
      </c>
      <c r="P121">
        <f t="shared" si="40"/>
        <v>2.206349163551515E-3</v>
      </c>
      <c r="Q121" s="2">
        <f t="shared" si="41"/>
        <v>40136.8272</v>
      </c>
      <c r="R121" s="81">
        <f>R$17</f>
        <v>1</v>
      </c>
      <c r="T121" s="5">
        <f>G121</f>
        <v>1.3010100003157277E-2</v>
      </c>
      <c r="U121" s="5" t="str">
        <f t="shared" si="32"/>
        <v/>
      </c>
      <c r="V121" s="5">
        <f t="shared" si="33"/>
        <v>1.1672103220428218E-4</v>
      </c>
      <c r="AD121" t="s">
        <v>24</v>
      </c>
      <c r="AE121" t="s">
        <v>23</v>
      </c>
      <c r="AJ121" t="s">
        <v>27</v>
      </c>
    </row>
    <row r="122" spans="1:36">
      <c r="A122" s="57" t="s">
        <v>80</v>
      </c>
      <c r="B122" s="57"/>
      <c r="C122" s="49">
        <v>55498.524799999999</v>
      </c>
      <c r="D122" s="49">
        <v>2.8E-3</v>
      </c>
      <c r="E122">
        <f t="shared" si="37"/>
        <v>6294.6751213493299</v>
      </c>
      <c r="F122">
        <f t="shared" si="38"/>
        <v>6294.5</v>
      </c>
      <c r="O122">
        <f t="shared" si="39"/>
        <v>5.134573197232613E-3</v>
      </c>
      <c r="P122">
        <f t="shared" si="40"/>
        <v>-1.2671950788329951E-3</v>
      </c>
      <c r="Q122" s="2">
        <f t="shared" si="41"/>
        <v>40480.024799999999</v>
      </c>
      <c r="U122" s="5" t="str">
        <f t="shared" si="32"/>
        <v/>
      </c>
      <c r="V122" s="5" t="str">
        <f t="shared" si="33"/>
        <v/>
      </c>
      <c r="W122">
        <f>+C122-(C$7+F122*C$8)</f>
        <v>0.35527390000061132</v>
      </c>
      <c r="AD122" t="s">
        <v>24</v>
      </c>
      <c r="AF122">
        <v>16</v>
      </c>
      <c r="AH122" t="s">
        <v>21</v>
      </c>
      <c r="AJ122" t="s">
        <v>23</v>
      </c>
    </row>
    <row r="123" spans="1:36">
      <c r="A123" s="46" t="s">
        <v>76</v>
      </c>
      <c r="B123" s="47" t="s">
        <v>49</v>
      </c>
      <c r="C123" s="46">
        <v>55514.388959999997</v>
      </c>
      <c r="D123" s="46">
        <v>5.4000000000000001E-4</v>
      </c>
      <c r="E123">
        <f t="shared" si="37"/>
        <v>6302.4948714215161</v>
      </c>
      <c r="F123">
        <f t="shared" si="38"/>
        <v>6302.5</v>
      </c>
      <c r="G123">
        <f t="shared" ref="G123:G136" si="42">+C123-(C$7+F123*C$8)</f>
        <v>-1.0404500004369766E-2</v>
      </c>
      <c r="K123">
        <f>+G123</f>
        <v>-1.0404500004369766E-2</v>
      </c>
      <c r="O123">
        <f t="shared" si="39"/>
        <v>5.3039004725074085E-3</v>
      </c>
      <c r="P123">
        <f t="shared" si="40"/>
        <v>-1.4314363376687806E-3</v>
      </c>
      <c r="Q123" s="2">
        <f t="shared" si="41"/>
        <v>40495.888959999997</v>
      </c>
      <c r="R123" s="81">
        <f>R$18</f>
        <v>1</v>
      </c>
      <c r="T123" s="5">
        <f>G123</f>
        <v>-1.0404500004369766E-2</v>
      </c>
      <c r="U123" s="5" t="str">
        <f t="shared" si="32"/>
        <v/>
      </c>
      <c r="V123" s="5">
        <f t="shared" si="33"/>
        <v>8.0515871566669311E-5</v>
      </c>
    </row>
    <row r="124" spans="1:36">
      <c r="A124" s="57" t="s">
        <v>80</v>
      </c>
      <c r="B124" s="57"/>
      <c r="C124" s="49">
        <v>55514.395799999998</v>
      </c>
      <c r="D124" s="49">
        <v>1.1000000000000001E-3</v>
      </c>
      <c r="E124">
        <f t="shared" si="37"/>
        <v>6302.4982429892834</v>
      </c>
      <c r="F124">
        <f t="shared" si="38"/>
        <v>6302.5</v>
      </c>
      <c r="G124">
        <f t="shared" si="42"/>
        <v>-3.5645000025397167E-3</v>
      </c>
      <c r="J124">
        <f>+G124</f>
        <v>-3.5645000025397167E-3</v>
      </c>
      <c r="O124">
        <f t="shared" si="39"/>
        <v>5.3039004725074085E-3</v>
      </c>
      <c r="P124">
        <f t="shared" si="40"/>
        <v>-1.4314363376687806E-3</v>
      </c>
      <c r="Q124" s="2">
        <f t="shared" si="41"/>
        <v>40495.895799999998</v>
      </c>
      <c r="R124" s="81">
        <f>R$17</f>
        <v>1</v>
      </c>
      <c r="T124" s="5">
        <f>G124</f>
        <v>-3.5645000025397167E-3</v>
      </c>
      <c r="U124" s="5" t="str">
        <f t="shared" si="32"/>
        <v/>
      </c>
      <c r="V124" s="5">
        <f t="shared" si="33"/>
        <v>4.5499605983926295E-6</v>
      </c>
    </row>
    <row r="125" spans="1:36">
      <c r="A125" s="46" t="s">
        <v>76</v>
      </c>
      <c r="B125" s="47" t="s">
        <v>55</v>
      </c>
      <c r="C125" s="46">
        <v>55515.417159999997</v>
      </c>
      <c r="D125" s="46">
        <v>6.8000000000000005E-4</v>
      </c>
      <c r="E125">
        <f t="shared" si="37"/>
        <v>6303.001691008827</v>
      </c>
      <c r="F125">
        <f t="shared" si="38"/>
        <v>6303</v>
      </c>
      <c r="G125">
        <f t="shared" si="42"/>
        <v>3.4306000015931204E-3</v>
      </c>
      <c r="K125">
        <f>+G125</f>
        <v>3.4306000015931204E-3</v>
      </c>
      <c r="O125">
        <f t="shared" si="39"/>
        <v>5.3144816420764886E-3</v>
      </c>
      <c r="P125">
        <f t="shared" si="40"/>
        <v>-1.4417003232939159E-3</v>
      </c>
      <c r="Q125" s="2">
        <f t="shared" si="41"/>
        <v>40496.917159999997</v>
      </c>
      <c r="R125" s="81">
        <f>R$18</f>
        <v>1</v>
      </c>
      <c r="S125">
        <f>G125</f>
        <v>3.4306000015931204E-3</v>
      </c>
      <c r="U125" s="5">
        <f t="shared" si="32"/>
        <v>3.5490100353503065E-6</v>
      </c>
      <c r="V125" s="5" t="str">
        <f t="shared" si="33"/>
        <v/>
      </c>
    </row>
    <row r="126" spans="1:36">
      <c r="A126" s="57" t="s">
        <v>80</v>
      </c>
      <c r="B126" s="57"/>
      <c r="C126" s="49">
        <v>55578.3122</v>
      </c>
      <c r="D126" s="49">
        <v>1E-3</v>
      </c>
      <c r="E126">
        <f t="shared" si="37"/>
        <v>6334.0038678388819</v>
      </c>
      <c r="F126">
        <f t="shared" si="38"/>
        <v>6334</v>
      </c>
      <c r="G126">
        <f t="shared" si="42"/>
        <v>7.8467999992426485E-3</v>
      </c>
      <c r="J126">
        <f>+G126</f>
        <v>7.8467999992426485E-3</v>
      </c>
      <c r="O126">
        <f t="shared" si="39"/>
        <v>5.9700766471251698E-3</v>
      </c>
      <c r="P126">
        <f t="shared" si="40"/>
        <v>-2.077789104048728E-3</v>
      </c>
      <c r="Q126" s="2">
        <f t="shared" si="41"/>
        <v>40559.8122</v>
      </c>
      <c r="R126" s="81">
        <f>R$17</f>
        <v>1</v>
      </c>
      <c r="T126" s="5">
        <f>G126</f>
        <v>7.8467999992426485E-3</v>
      </c>
      <c r="U126" s="5" t="str">
        <f t="shared" si="32"/>
        <v/>
      </c>
      <c r="V126" s="5">
        <f t="shared" si="33"/>
        <v>9.8497468869169932E-5</v>
      </c>
    </row>
    <row r="127" spans="1:36">
      <c r="A127" s="52" t="s">
        <v>78</v>
      </c>
      <c r="B127" s="53" t="s">
        <v>49</v>
      </c>
      <c r="C127" s="52">
        <v>55930.279499999997</v>
      </c>
      <c r="D127" s="52">
        <v>4.8000000000000001E-4</v>
      </c>
      <c r="E127">
        <f t="shared" si="37"/>
        <v>6507.4953303293514</v>
      </c>
      <c r="F127">
        <f t="shared" si="38"/>
        <v>6507.5</v>
      </c>
      <c r="G127">
        <f t="shared" si="42"/>
        <v>-9.4735000020591542E-3</v>
      </c>
      <c r="K127">
        <f t="shared" ref="K127:K132" si="43">+G127</f>
        <v>-9.4735000020591542E-3</v>
      </c>
      <c r="O127">
        <f t="shared" si="39"/>
        <v>9.6182538317432717E-3</v>
      </c>
      <c r="P127">
        <f t="shared" si="40"/>
        <v>-5.6226049974295797E-3</v>
      </c>
      <c r="Q127" s="2">
        <f t="shared" si="41"/>
        <v>40911.779499999997</v>
      </c>
      <c r="R127" s="81">
        <f t="shared" ref="R127:R132" si="44">R$18</f>
        <v>1</v>
      </c>
      <c r="T127" s="5">
        <f>G127</f>
        <v>-9.4735000020591542E-3</v>
      </c>
      <c r="U127" s="5" t="str">
        <f t="shared" si="32"/>
        <v/>
      </c>
      <c r="V127" s="5">
        <f t="shared" si="33"/>
        <v>1.4829392336681011E-5</v>
      </c>
    </row>
    <row r="128" spans="1:36">
      <c r="A128" s="52" t="s">
        <v>78</v>
      </c>
      <c r="B128" s="53" t="s">
        <v>55</v>
      </c>
      <c r="C128" s="52">
        <v>55937.399039999997</v>
      </c>
      <c r="D128" s="52">
        <v>3.3E-4</v>
      </c>
      <c r="E128">
        <f t="shared" si="37"/>
        <v>6511.0046887466224</v>
      </c>
      <c r="F128">
        <f t="shared" si="38"/>
        <v>6511</v>
      </c>
      <c r="G128">
        <f t="shared" si="42"/>
        <v>9.5121999984257855E-3</v>
      </c>
      <c r="K128">
        <f t="shared" si="43"/>
        <v>9.5121999984257855E-3</v>
      </c>
      <c r="O128">
        <f t="shared" si="39"/>
        <v>9.6913899807732472E-3</v>
      </c>
      <c r="P128">
        <f t="shared" si="40"/>
        <v>-5.6937579107547501E-3</v>
      </c>
      <c r="Q128" s="2">
        <f t="shared" si="41"/>
        <v>40918.899039999997</v>
      </c>
      <c r="R128" s="81">
        <f t="shared" si="44"/>
        <v>1</v>
      </c>
      <c r="S128">
        <f>G128</f>
        <v>9.5121999984257855E-3</v>
      </c>
      <c r="U128" s="5">
        <f t="shared" si="32"/>
        <v>3.2109049773683672E-8</v>
      </c>
      <c r="V128" s="5" t="str">
        <f t="shared" si="33"/>
        <v/>
      </c>
    </row>
    <row r="129" spans="1:36">
      <c r="A129" s="52" t="s">
        <v>78</v>
      </c>
      <c r="B129" s="53" t="s">
        <v>55</v>
      </c>
      <c r="C129" s="52">
        <v>56288.371189999998</v>
      </c>
      <c r="D129" s="52">
        <v>5.5000000000000003E-4</v>
      </c>
      <c r="E129">
        <f t="shared" si="37"/>
        <v>6684.0056226314609</v>
      </c>
      <c r="F129">
        <f t="shared" si="38"/>
        <v>6684</v>
      </c>
      <c r="G129">
        <f t="shared" si="42"/>
        <v>1.1406800003896933E-2</v>
      </c>
      <c r="K129">
        <f t="shared" si="43"/>
        <v>1.1406800003896933E-2</v>
      </c>
      <c r="O129">
        <f t="shared" si="39"/>
        <v>1.3276339710626656E-2</v>
      </c>
      <c r="P129">
        <f t="shared" si="40"/>
        <v>-9.1857234282785773E-3</v>
      </c>
      <c r="Q129" s="2">
        <f t="shared" si="41"/>
        <v>41269.871189999998</v>
      </c>
      <c r="R129" s="81">
        <f t="shared" si="44"/>
        <v>1</v>
      </c>
      <c r="S129">
        <f>G129</f>
        <v>1.1406800003896933E-2</v>
      </c>
      <c r="U129" s="5">
        <f t="shared" si="32"/>
        <v>3.4951787150390596E-6</v>
      </c>
      <c r="V129" s="5" t="str">
        <f t="shared" si="33"/>
        <v/>
      </c>
    </row>
    <row r="130" spans="1:36">
      <c r="A130" s="52" t="s">
        <v>78</v>
      </c>
      <c r="B130" s="53" t="s">
        <v>49</v>
      </c>
      <c r="C130" s="52">
        <v>56291.391230000001</v>
      </c>
      <c r="D130" s="52">
        <v>4.6000000000000001E-4</v>
      </c>
      <c r="E130">
        <f t="shared" si="37"/>
        <v>6685.4942585257058</v>
      </c>
      <c r="F130">
        <f t="shared" si="38"/>
        <v>6685.5</v>
      </c>
      <c r="G130">
        <f t="shared" si="42"/>
        <v>-1.1647899998934008E-2</v>
      </c>
      <c r="K130">
        <f t="shared" si="43"/>
        <v>-1.1647899998934008E-2</v>
      </c>
      <c r="O130">
        <f t="shared" si="39"/>
        <v>1.3307133000452602E-2</v>
      </c>
      <c r="P130">
        <f t="shared" si="40"/>
        <v>-9.2157538005092458E-3</v>
      </c>
      <c r="Q130" s="2">
        <f t="shared" si="41"/>
        <v>41272.891230000001</v>
      </c>
      <c r="R130" s="81">
        <f t="shared" si="44"/>
        <v>1</v>
      </c>
      <c r="T130" s="5">
        <f>G130</f>
        <v>-1.1647899998934008E-2</v>
      </c>
      <c r="U130" s="5" t="str">
        <f t="shared" si="32"/>
        <v/>
      </c>
      <c r="V130" s="5">
        <f t="shared" si="33"/>
        <v>5.915335130512023E-6</v>
      </c>
    </row>
    <row r="131" spans="1:36">
      <c r="A131" s="52" t="s">
        <v>78</v>
      </c>
      <c r="B131" s="53" t="s">
        <v>55</v>
      </c>
      <c r="C131" s="52">
        <v>56578.482389999997</v>
      </c>
      <c r="D131" s="52">
        <v>3.2000000000000003E-4</v>
      </c>
      <c r="E131">
        <f t="shared" si="37"/>
        <v>6827.0070218320843</v>
      </c>
      <c r="F131">
        <f t="shared" si="38"/>
        <v>6827</v>
      </c>
      <c r="G131">
        <f t="shared" si="42"/>
        <v>1.4245400001527742E-2</v>
      </c>
      <c r="K131">
        <f t="shared" si="43"/>
        <v>1.4245400001527742E-2</v>
      </c>
      <c r="O131">
        <f t="shared" si="39"/>
        <v>1.6185139683229974E-2</v>
      </c>
      <c r="P131">
        <f t="shared" si="40"/>
        <v>-1.2025143299762691E-2</v>
      </c>
      <c r="Q131" s="2">
        <f t="shared" si="41"/>
        <v>41559.982389999997</v>
      </c>
      <c r="R131" s="81">
        <f t="shared" si="44"/>
        <v>1</v>
      </c>
      <c r="S131">
        <f>G131</f>
        <v>1.4245400001527742E-2</v>
      </c>
      <c r="U131" s="5">
        <f t="shared" si="32"/>
        <v>3.762590032770277E-6</v>
      </c>
      <c r="V131" s="5" t="str">
        <f t="shared" si="33"/>
        <v/>
      </c>
      <c r="AF131">
        <v>0</v>
      </c>
      <c r="AH131" t="s">
        <v>21</v>
      </c>
      <c r="AJ131" t="s">
        <v>23</v>
      </c>
    </row>
    <row r="132" spans="1:36">
      <c r="A132" s="52" t="s">
        <v>78</v>
      </c>
      <c r="B132" s="53" t="s">
        <v>49</v>
      </c>
      <c r="C132" s="52">
        <v>56583.52706</v>
      </c>
      <c r="D132" s="52">
        <v>5.6999999999999998E-4</v>
      </c>
      <c r="E132">
        <f t="shared" si="37"/>
        <v>6829.4936368559293</v>
      </c>
      <c r="F132">
        <f t="shared" si="38"/>
        <v>6829.5</v>
      </c>
      <c r="G132">
        <f t="shared" si="42"/>
        <v>-1.2909099998068996E-2</v>
      </c>
      <c r="K132">
        <f t="shared" si="43"/>
        <v>-1.2909099998068996E-2</v>
      </c>
      <c r="O132">
        <f t="shared" si="39"/>
        <v>1.6235474865939636E-2</v>
      </c>
      <c r="P132">
        <f t="shared" si="40"/>
        <v>-1.2074325782738947E-2</v>
      </c>
      <c r="Q132" s="2">
        <f t="shared" si="41"/>
        <v>41565.02706</v>
      </c>
      <c r="R132" s="81">
        <f t="shared" si="44"/>
        <v>1</v>
      </c>
      <c r="T132" s="5">
        <f>G132</f>
        <v>-1.2909099998068996E-2</v>
      </c>
      <c r="U132" s="5" t="str">
        <f t="shared" si="32"/>
        <v/>
      </c>
      <c r="V132" s="5">
        <f t="shared" si="33"/>
        <v>6.9684799057989883E-7</v>
      </c>
      <c r="AD132" t="s">
        <v>24</v>
      </c>
      <c r="AF132">
        <v>10</v>
      </c>
      <c r="AH132" t="s">
        <v>21</v>
      </c>
      <c r="AJ132" t="s">
        <v>23</v>
      </c>
    </row>
    <row r="133" spans="1:36">
      <c r="A133" s="54" t="s">
        <v>79</v>
      </c>
      <c r="B133" s="55" t="s">
        <v>55</v>
      </c>
      <c r="C133" s="52">
        <v>56643.404699999999</v>
      </c>
      <c r="D133" s="56">
        <v>4.8999999999999998E-3</v>
      </c>
      <c r="E133">
        <f t="shared" si="37"/>
        <v>6859.0084790985975</v>
      </c>
      <c r="F133">
        <f t="shared" si="38"/>
        <v>6859</v>
      </c>
      <c r="G133">
        <f t="shared" si="42"/>
        <v>1.7201800001203083E-2</v>
      </c>
      <c r="J133">
        <f>+G133</f>
        <v>1.7201800001203083E-2</v>
      </c>
      <c r="O133">
        <f t="shared" si="39"/>
        <v>1.6827973888504922E-2</v>
      </c>
      <c r="P133">
        <f t="shared" si="40"/>
        <v>-1.2653379191395855E-2</v>
      </c>
      <c r="Q133" s="2">
        <f t="shared" si="41"/>
        <v>41624.904699999999</v>
      </c>
      <c r="R133" s="81">
        <f>R$17</f>
        <v>1</v>
      </c>
      <c r="S133">
        <f>G133</f>
        <v>1.7201800001203083E-2</v>
      </c>
      <c r="U133" s="5">
        <f t="shared" si="32"/>
        <v>1.3974596253501783E-7</v>
      </c>
      <c r="V133" s="5" t="str">
        <f t="shared" si="33"/>
        <v/>
      </c>
      <c r="AD133" t="s">
        <v>24</v>
      </c>
      <c r="AJ133" t="s">
        <v>27</v>
      </c>
    </row>
    <row r="134" spans="1:36">
      <c r="A134" s="54" t="s">
        <v>79</v>
      </c>
      <c r="B134" s="55" t="s">
        <v>55</v>
      </c>
      <c r="C134" s="52">
        <v>56650.474199999997</v>
      </c>
      <c r="D134" s="56">
        <v>8.3000000000000001E-3</v>
      </c>
      <c r="E134">
        <f t="shared" si="37"/>
        <v>6862.4931718358939</v>
      </c>
      <c r="F134">
        <f t="shared" si="38"/>
        <v>6862.5</v>
      </c>
      <c r="G134">
        <f t="shared" si="42"/>
        <v>-1.3852500000211876E-2</v>
      </c>
      <c r="J134">
        <f>+G134</f>
        <v>-1.3852500000211876E-2</v>
      </c>
      <c r="O134">
        <f t="shared" si="39"/>
        <v>1.6898089462743716E-2</v>
      </c>
      <c r="P134">
        <f t="shared" si="40"/>
        <v>-1.2721918636059081E-2</v>
      </c>
      <c r="Q134" s="2">
        <f t="shared" si="41"/>
        <v>41631.974199999997</v>
      </c>
      <c r="R134" s="81">
        <f>R$17</f>
        <v>1</v>
      </c>
      <c r="T134" s="5">
        <f>G134</f>
        <v>-1.3852500000211876E-2</v>
      </c>
      <c r="U134" s="5" t="str">
        <f t="shared" si="32"/>
        <v/>
      </c>
      <c r="V134" s="5">
        <f t="shared" si="33"/>
        <v>1.2782142209695948E-6</v>
      </c>
      <c r="AD134" t="s">
        <v>24</v>
      </c>
      <c r="AJ134" t="s">
        <v>27</v>
      </c>
    </row>
    <row r="135" spans="1:36">
      <c r="A135" s="54" t="s">
        <v>79</v>
      </c>
      <c r="B135" s="55" t="s">
        <v>55</v>
      </c>
      <c r="C135" s="52">
        <v>56654.534699999997</v>
      </c>
      <c r="D135" s="56">
        <v>1.2200000000000001E-2</v>
      </c>
      <c r="E135">
        <f t="shared" si="37"/>
        <v>6864.4946705076245</v>
      </c>
      <c r="F135">
        <f t="shared" si="38"/>
        <v>6864.5</v>
      </c>
      <c r="G135">
        <f t="shared" si="42"/>
        <v>-1.0812100001203362E-2</v>
      </c>
      <c r="J135">
        <f>+G135</f>
        <v>-1.0812100001203362E-2</v>
      </c>
      <c r="O135">
        <f t="shared" si="39"/>
        <v>1.6938138015956287E-2</v>
      </c>
      <c r="P135">
        <f t="shared" si="40"/>
        <v>-1.2761068363670094E-2</v>
      </c>
      <c r="Q135" s="2">
        <f t="shared" si="41"/>
        <v>41636.034699999997</v>
      </c>
      <c r="R135" s="81">
        <f>R$17</f>
        <v>1</v>
      </c>
      <c r="T135" s="5">
        <f>G135</f>
        <v>-1.0812100001203362E-2</v>
      </c>
      <c r="U135" s="5" t="str">
        <f t="shared" si="32"/>
        <v/>
      </c>
      <c r="V135" s="5">
        <f t="shared" si="33"/>
        <v>3.7984776778962569E-6</v>
      </c>
      <c r="AF135">
        <v>8</v>
      </c>
      <c r="AH135" t="s">
        <v>30</v>
      </c>
      <c r="AJ135" t="s">
        <v>23</v>
      </c>
    </row>
    <row r="136" spans="1:36">
      <c r="A136" s="51" t="s">
        <v>81</v>
      </c>
      <c r="B136" s="50"/>
      <c r="C136" s="51">
        <v>56934.498599999999</v>
      </c>
      <c r="D136" s="51">
        <v>1E-4</v>
      </c>
      <c r="E136">
        <f t="shared" si="37"/>
        <v>7002.494270060015</v>
      </c>
      <c r="F136">
        <f t="shared" si="38"/>
        <v>7002.5</v>
      </c>
      <c r="G136">
        <f t="shared" si="42"/>
        <v>-1.1624500002653804E-2</v>
      </c>
      <c r="J136">
        <f>+G136</f>
        <v>-1.1624500002653804E-2</v>
      </c>
      <c r="O136">
        <f t="shared" si="39"/>
        <v>1.9668920713632763E-2</v>
      </c>
      <c r="P136">
        <f t="shared" si="40"/>
        <v>-1.54330245879445E-2</v>
      </c>
      <c r="Q136" s="2">
        <f t="shared" si="41"/>
        <v>41915.998599999999</v>
      </c>
      <c r="R136" s="81">
        <f>R$17</f>
        <v>1</v>
      </c>
      <c r="T136" s="5">
        <f>G136</f>
        <v>-1.1624500002653804E-2</v>
      </c>
      <c r="U136" s="5" t="str">
        <f t="shared" si="32"/>
        <v/>
      </c>
      <c r="V136" s="5">
        <f t="shared" si="33"/>
        <v>1.4504859516763673E-5</v>
      </c>
      <c r="AF136">
        <v>9</v>
      </c>
      <c r="AH136" t="s">
        <v>32</v>
      </c>
      <c r="AJ136" t="s">
        <v>23</v>
      </c>
    </row>
    <row r="137" spans="1:36">
      <c r="A137" s="51" t="s">
        <v>81</v>
      </c>
      <c r="B137" s="50"/>
      <c r="C137" s="51">
        <v>57057.267599999999</v>
      </c>
      <c r="D137" s="51">
        <v>2.5999999999999999E-3</v>
      </c>
      <c r="E137">
        <f t="shared" si="37"/>
        <v>7063.0094751898459</v>
      </c>
      <c r="F137">
        <f t="shared" si="38"/>
        <v>7063</v>
      </c>
      <c r="G137">
        <f t="shared" ref="G137:G142" si="45">+C137-(C$7+F137*C$8)</f>
        <v>1.9222599999920931E-2</v>
      </c>
      <c r="J137">
        <f>+G137</f>
        <v>1.9222599999920931E-2</v>
      </c>
      <c r="O137">
        <f t="shared" si="39"/>
        <v>2.084427526658527E-2</v>
      </c>
      <c r="P137">
        <f t="shared" si="40"/>
        <v>-1.6584569321800365E-2</v>
      </c>
      <c r="Q137" s="2">
        <f t="shared" si="41"/>
        <v>42038.767599999999</v>
      </c>
      <c r="R137" s="81">
        <f>R$17</f>
        <v>1</v>
      </c>
      <c r="S137">
        <f>G137</f>
        <v>1.9222599999920931E-2</v>
      </c>
      <c r="U137" s="5">
        <f t="shared" si="32"/>
        <v>2.6298306705108565E-6</v>
      </c>
      <c r="V137" s="5" t="str">
        <f t="shared" si="33"/>
        <v/>
      </c>
      <c r="AF137">
        <v>6</v>
      </c>
      <c r="AH137" t="s">
        <v>33</v>
      </c>
      <c r="AJ137" t="s">
        <v>23</v>
      </c>
    </row>
    <row r="138" spans="1:36">
      <c r="A138" s="74" t="s">
        <v>520</v>
      </c>
      <c r="B138" s="75" t="s">
        <v>55</v>
      </c>
      <c r="C138" s="76">
        <v>57364.578699999998</v>
      </c>
      <c r="D138" s="76">
        <v>1.1599999999999999E-2</v>
      </c>
      <c r="E138">
        <f t="shared" si="37"/>
        <v>7214.4890364404364</v>
      </c>
      <c r="F138">
        <f t="shared" si="38"/>
        <v>7214.5</v>
      </c>
      <c r="G138">
        <f t="shared" si="45"/>
        <v>-2.2242099999857601E-2</v>
      </c>
      <c r="K138">
        <f>G138</f>
        <v>-2.2242099999857601E-2</v>
      </c>
      <c r="O138">
        <f t="shared" si="39"/>
        <v>2.372180702303436E-2</v>
      </c>
      <c r="P138">
        <f t="shared" si="40"/>
        <v>-1.9407744998482614E-2</v>
      </c>
      <c r="Q138" s="2">
        <f t="shared" si="41"/>
        <v>42346.078699999998</v>
      </c>
      <c r="R138" s="81">
        <f>R$18</f>
        <v>1</v>
      </c>
      <c r="T138" s="5">
        <f>G138</f>
        <v>-2.2242099999857601E-2</v>
      </c>
      <c r="U138" s="5" t="str">
        <f t="shared" si="32"/>
        <v/>
      </c>
      <c r="V138" s="5">
        <f t="shared" si="33"/>
        <v>8.0335682738194036E-6</v>
      </c>
      <c r="AD138" t="s">
        <v>24</v>
      </c>
      <c r="AF138">
        <v>7</v>
      </c>
      <c r="AH138" t="s">
        <v>21</v>
      </c>
      <c r="AJ138" t="s">
        <v>23</v>
      </c>
    </row>
    <row r="139" spans="1:36">
      <c r="A139" s="74" t="s">
        <v>520</v>
      </c>
      <c r="B139" s="75" t="s">
        <v>55</v>
      </c>
      <c r="C139" s="76">
        <v>57414.327700000002</v>
      </c>
      <c r="D139" s="76">
        <v>7.9000000000000008E-3</v>
      </c>
      <c r="E139">
        <f t="shared" si="37"/>
        <v>7239.0112769083407</v>
      </c>
      <c r="F139">
        <f t="shared" si="38"/>
        <v>7239</v>
      </c>
      <c r="G139">
        <f t="shared" si="45"/>
        <v>2.2877800001879223E-2</v>
      </c>
      <c r="K139">
        <f>G139</f>
        <v>2.2877800001879223E-2</v>
      </c>
      <c r="O139">
        <f t="shared" si="39"/>
        <v>2.4177677970695477E-2</v>
      </c>
      <c r="P139">
        <f t="shared" si="40"/>
        <v>-1.9855529431769242E-2</v>
      </c>
      <c r="Q139" s="2">
        <f t="shared" si="41"/>
        <v>42395.827700000002</v>
      </c>
      <c r="R139" s="81">
        <f>R$18</f>
        <v>1</v>
      </c>
      <c r="S139">
        <f>G139</f>
        <v>2.2877800001879223E-2</v>
      </c>
      <c r="U139" s="5">
        <f t="shared" si="32"/>
        <v>1.689682733813871E-6</v>
      </c>
      <c r="V139" s="5" t="str">
        <f t="shared" si="33"/>
        <v/>
      </c>
      <c r="AF139">
        <v>16</v>
      </c>
      <c r="AH139" t="s">
        <v>45</v>
      </c>
      <c r="AJ139" t="s">
        <v>23</v>
      </c>
    </row>
    <row r="140" spans="1:36">
      <c r="A140" s="74" t="s">
        <v>521</v>
      </c>
      <c r="B140" s="75" t="s">
        <v>55</v>
      </c>
      <c r="C140" s="76">
        <v>57639.520900000003</v>
      </c>
      <c r="D140" s="76">
        <v>5.0000000000000001E-4</v>
      </c>
      <c r="E140">
        <f t="shared" si="37"/>
        <v>7350.013343324481</v>
      </c>
      <c r="F140">
        <f t="shared" si="38"/>
        <v>7350</v>
      </c>
      <c r="G140">
        <f t="shared" si="45"/>
        <v>2.7070000003732275E-2</v>
      </c>
      <c r="K140">
        <f>G140</f>
        <v>2.7070000003732275E-2</v>
      </c>
      <c r="O140">
        <f t="shared" si="39"/>
        <v>2.6207314250097098E-2</v>
      </c>
      <c r="P140">
        <f t="shared" si="40"/>
        <v>-2.1850966488053819E-2</v>
      </c>
      <c r="Q140" s="2">
        <f t="shared" si="41"/>
        <v>42621.020900000003</v>
      </c>
      <c r="R140" s="81">
        <f>R$18</f>
        <v>1</v>
      </c>
      <c r="S140">
        <f>G140</f>
        <v>2.7070000003732275E-2</v>
      </c>
      <c r="U140" s="5">
        <f t="shared" si="32"/>
        <v>7.4422670952509331E-7</v>
      </c>
      <c r="V140" s="5" t="str">
        <f t="shared" si="33"/>
        <v/>
      </c>
    </row>
    <row r="141" spans="1:36">
      <c r="A141" s="74" t="s">
        <v>521</v>
      </c>
      <c r="B141" s="75" t="s">
        <v>55</v>
      </c>
      <c r="C141" s="76">
        <v>57641.548600000002</v>
      </c>
      <c r="D141" s="76">
        <v>1E-4</v>
      </c>
      <c r="E141">
        <f t="shared" si="37"/>
        <v>7351.0128357162221</v>
      </c>
      <c r="F141">
        <f t="shared" si="38"/>
        <v>7351</v>
      </c>
      <c r="G141">
        <f t="shared" si="45"/>
        <v>2.6040200005809311E-2</v>
      </c>
      <c r="K141">
        <f>G141</f>
        <v>2.6040200005809311E-2</v>
      </c>
      <c r="O141">
        <f t="shared" si="39"/>
        <v>2.6225323752414934E-2</v>
      </c>
      <c r="P141">
        <f t="shared" si="40"/>
        <v>-2.1868685972836185E-2</v>
      </c>
      <c r="Q141" s="2">
        <f t="shared" si="41"/>
        <v>42623.048600000002</v>
      </c>
      <c r="R141" s="81">
        <f>R$18</f>
        <v>1</v>
      </c>
      <c r="S141">
        <f>G141</f>
        <v>2.6040200005809311E-2</v>
      </c>
      <c r="U141" s="5">
        <f t="shared" si="32"/>
        <v>3.427080155730306E-8</v>
      </c>
      <c r="V141" s="5" t="str">
        <f t="shared" si="33"/>
        <v/>
      </c>
    </row>
    <row r="142" spans="1:36">
      <c r="A142" s="74" t="s">
        <v>521</v>
      </c>
      <c r="B142" s="75" t="s">
        <v>49</v>
      </c>
      <c r="C142" s="76">
        <v>57642.513400000003</v>
      </c>
      <c r="D142" s="76">
        <v>1E-4</v>
      </c>
      <c r="E142">
        <f t="shared" si="37"/>
        <v>7351.4884042221911</v>
      </c>
      <c r="F142">
        <f t="shared" si="38"/>
        <v>7351.5</v>
      </c>
      <c r="G142">
        <f t="shared" si="45"/>
        <v>-2.3524699994595721E-2</v>
      </c>
      <c r="K142">
        <f>G142</f>
        <v>-2.3524699994595721E-2</v>
      </c>
      <c r="O142">
        <f t="shared" si="39"/>
        <v>2.6234326607336534E-2</v>
      </c>
      <c r="P142">
        <f t="shared" si="40"/>
        <v>-2.1877543939687188E-2</v>
      </c>
      <c r="Q142" s="2">
        <f t="shared" si="41"/>
        <v>42624.013400000003</v>
      </c>
      <c r="R142" s="81">
        <f>R$18</f>
        <v>1</v>
      </c>
      <c r="T142" s="5">
        <f>G142</f>
        <v>-2.3524699994595721E-2</v>
      </c>
      <c r="U142" s="5" t="str">
        <f t="shared" si="32"/>
        <v/>
      </c>
      <c r="V142" s="5">
        <f t="shared" si="33"/>
        <v>2.7131230692218418E-6</v>
      </c>
    </row>
    <row r="143" spans="1:36">
      <c r="B143" s="5"/>
      <c r="C143" s="30"/>
      <c r="D143" s="30"/>
    </row>
    <row r="144" spans="1:36">
      <c r="B144" s="5"/>
      <c r="C144" s="30"/>
      <c r="D144" s="30"/>
    </row>
    <row r="145" spans="2:4">
      <c r="B145" s="5"/>
      <c r="C145" s="30"/>
      <c r="D145" s="30"/>
    </row>
    <row r="146" spans="2:4">
      <c r="B146" s="5"/>
      <c r="C146" s="30"/>
      <c r="D146" s="30"/>
    </row>
    <row r="147" spans="2:4">
      <c r="B147" s="5"/>
      <c r="C147" s="30"/>
      <c r="D147" s="30"/>
    </row>
    <row r="148" spans="2:4">
      <c r="B148" s="5"/>
      <c r="C148" s="30"/>
      <c r="D148" s="30"/>
    </row>
    <row r="149" spans="2:4">
      <c r="B149" s="5"/>
      <c r="C149" s="30"/>
      <c r="D149" s="30"/>
    </row>
    <row r="150" spans="2:4">
      <c r="B150" s="5"/>
      <c r="C150" s="30"/>
      <c r="D150" s="30"/>
    </row>
    <row r="151" spans="2:4">
      <c r="B151" s="5"/>
      <c r="C151" s="30"/>
      <c r="D151" s="30"/>
    </row>
    <row r="152" spans="2:4">
      <c r="B152" s="5"/>
      <c r="C152" s="30"/>
      <c r="D152" s="30"/>
    </row>
    <row r="153" spans="2:4">
      <c r="B153" s="5"/>
      <c r="C153" s="30"/>
      <c r="D153" s="30"/>
    </row>
    <row r="154" spans="2:4">
      <c r="B154" s="5"/>
      <c r="C154" s="30"/>
      <c r="D154" s="30"/>
    </row>
    <row r="155" spans="2:4">
      <c r="B155" s="5"/>
      <c r="C155" s="30"/>
      <c r="D155" s="30"/>
    </row>
    <row r="156" spans="2:4">
      <c r="B156" s="5"/>
      <c r="C156" s="30"/>
      <c r="D156" s="30"/>
    </row>
    <row r="157" spans="2:4">
      <c r="B157" s="5"/>
      <c r="C157" s="30"/>
      <c r="D157" s="30"/>
    </row>
    <row r="158" spans="2:4">
      <c r="B158" s="5"/>
      <c r="C158" s="30"/>
      <c r="D158" s="30"/>
    </row>
    <row r="159" spans="2:4">
      <c r="B159" s="5"/>
      <c r="C159" s="30"/>
      <c r="D159" s="30"/>
    </row>
    <row r="160" spans="2:4">
      <c r="B160" s="5"/>
      <c r="C160" s="30"/>
      <c r="D160" s="30"/>
    </row>
    <row r="161" spans="2:4">
      <c r="B161" s="5"/>
      <c r="C161" s="30"/>
      <c r="D161" s="30"/>
    </row>
    <row r="162" spans="2:4">
      <c r="B162" s="5"/>
      <c r="C162" s="30"/>
      <c r="D162" s="30"/>
    </row>
    <row r="163" spans="2:4">
      <c r="B163" s="5"/>
      <c r="C163" s="30"/>
      <c r="D163" s="30"/>
    </row>
    <row r="164" spans="2:4">
      <c r="B164" s="5"/>
      <c r="C164" s="30"/>
      <c r="D164" s="30"/>
    </row>
    <row r="165" spans="2:4">
      <c r="B165" s="5"/>
      <c r="C165" s="30"/>
      <c r="D165" s="30"/>
    </row>
    <row r="166" spans="2:4">
      <c r="B166" s="5"/>
      <c r="C166" s="30"/>
      <c r="D166" s="30"/>
    </row>
    <row r="167" spans="2:4">
      <c r="B167" s="5"/>
      <c r="C167" s="30"/>
      <c r="D167" s="30"/>
    </row>
    <row r="168" spans="2:4">
      <c r="B168" s="5"/>
      <c r="C168" s="30"/>
      <c r="D168" s="30"/>
    </row>
    <row r="169" spans="2:4">
      <c r="B169" s="5"/>
      <c r="C169" s="30"/>
      <c r="D169" s="30"/>
    </row>
    <row r="170" spans="2:4">
      <c r="B170" s="5"/>
      <c r="C170" s="30"/>
      <c r="D170" s="30"/>
    </row>
    <row r="171" spans="2:4">
      <c r="B171" s="5"/>
      <c r="C171" s="30"/>
      <c r="D171" s="30"/>
    </row>
    <row r="172" spans="2:4">
      <c r="B172" s="5"/>
      <c r="C172" s="30"/>
      <c r="D172" s="30"/>
    </row>
    <row r="173" spans="2:4">
      <c r="B173" s="5"/>
      <c r="C173" s="30"/>
      <c r="D173" s="30"/>
    </row>
    <row r="174" spans="2:4">
      <c r="B174" s="5"/>
      <c r="C174" s="30"/>
      <c r="D174" s="30"/>
    </row>
    <row r="175" spans="2:4">
      <c r="B175" s="5"/>
      <c r="C175" s="30"/>
      <c r="D175" s="30"/>
    </row>
    <row r="176" spans="2:4">
      <c r="B176" s="5"/>
      <c r="C176" s="30"/>
      <c r="D176" s="30"/>
    </row>
    <row r="177" spans="2:4">
      <c r="B177" s="5"/>
      <c r="C177" s="30"/>
      <c r="D177" s="30"/>
    </row>
    <row r="178" spans="2:4">
      <c r="B178" s="5"/>
      <c r="C178" s="30"/>
      <c r="D178" s="30"/>
    </row>
    <row r="179" spans="2:4">
      <c r="B179" s="5"/>
      <c r="C179" s="30"/>
      <c r="D179" s="30"/>
    </row>
    <row r="180" spans="2:4">
      <c r="B180" s="5"/>
      <c r="C180" s="30"/>
      <c r="D180" s="30"/>
    </row>
    <row r="181" spans="2:4">
      <c r="B181" s="5"/>
      <c r="C181" s="30"/>
      <c r="D181" s="30"/>
    </row>
    <row r="182" spans="2:4">
      <c r="B182" s="5"/>
      <c r="C182" s="30"/>
      <c r="D182" s="30"/>
    </row>
    <row r="183" spans="2:4">
      <c r="B183" s="5"/>
      <c r="C183" s="30"/>
      <c r="D183" s="30"/>
    </row>
    <row r="184" spans="2:4">
      <c r="B184" s="5"/>
      <c r="C184" s="30"/>
      <c r="D184" s="30"/>
    </row>
    <row r="185" spans="2:4">
      <c r="B185" s="5"/>
      <c r="C185" s="30"/>
      <c r="D185" s="30"/>
    </row>
    <row r="186" spans="2:4">
      <c r="B186" s="5"/>
      <c r="C186" s="30"/>
      <c r="D186" s="30"/>
    </row>
    <row r="187" spans="2:4">
      <c r="B187" s="5"/>
      <c r="C187" s="30"/>
      <c r="D187" s="30"/>
    </row>
    <row r="188" spans="2:4">
      <c r="B188" s="5"/>
      <c r="C188" s="30"/>
      <c r="D188" s="30"/>
    </row>
    <row r="189" spans="2:4">
      <c r="B189" s="5"/>
      <c r="C189" s="30"/>
      <c r="D189" s="30"/>
    </row>
    <row r="190" spans="2:4">
      <c r="B190" s="5"/>
      <c r="C190" s="30"/>
      <c r="D190" s="30"/>
    </row>
    <row r="191" spans="2:4">
      <c r="B191" s="5"/>
      <c r="C191" s="30"/>
      <c r="D191" s="30"/>
    </row>
    <row r="192" spans="2:4">
      <c r="B192" s="5"/>
      <c r="C192" s="30"/>
      <c r="D192" s="30"/>
    </row>
    <row r="193" spans="2:4">
      <c r="B193" s="5"/>
      <c r="C193" s="30"/>
      <c r="D193" s="30"/>
    </row>
    <row r="194" spans="2:4">
      <c r="B194" s="5"/>
      <c r="C194" s="30"/>
      <c r="D194" s="30"/>
    </row>
    <row r="195" spans="2:4">
      <c r="B195" s="5"/>
      <c r="C195" s="30"/>
      <c r="D195" s="30"/>
    </row>
    <row r="196" spans="2:4">
      <c r="B196" s="5"/>
      <c r="C196" s="30"/>
      <c r="D196" s="30"/>
    </row>
    <row r="197" spans="2:4">
      <c r="B197" s="5"/>
      <c r="C197" s="30"/>
      <c r="D197" s="30"/>
    </row>
    <row r="198" spans="2:4">
      <c r="B198" s="5"/>
      <c r="C198" s="30"/>
      <c r="D198" s="30"/>
    </row>
    <row r="199" spans="2:4">
      <c r="B199" s="5"/>
      <c r="C199" s="30"/>
      <c r="D199" s="30"/>
    </row>
    <row r="200" spans="2:4">
      <c r="B200" s="5"/>
      <c r="C200" s="30"/>
      <c r="D200" s="30"/>
    </row>
    <row r="201" spans="2:4">
      <c r="B201" s="5"/>
      <c r="C201" s="30"/>
      <c r="D201" s="30"/>
    </row>
    <row r="202" spans="2:4">
      <c r="B202" s="5"/>
      <c r="C202" s="30"/>
      <c r="D202" s="30"/>
    </row>
    <row r="203" spans="2:4">
      <c r="C203" s="30"/>
      <c r="D203" s="30"/>
    </row>
    <row r="204" spans="2:4">
      <c r="C204" s="30"/>
      <c r="D204" s="30"/>
    </row>
    <row r="205" spans="2:4">
      <c r="C205" s="30"/>
      <c r="D205" s="30"/>
    </row>
    <row r="206" spans="2:4">
      <c r="C206" s="30"/>
      <c r="D206" s="30"/>
    </row>
    <row r="207" spans="2:4">
      <c r="C207" s="30"/>
      <c r="D207" s="30"/>
    </row>
    <row r="208" spans="2:4">
      <c r="C208" s="30"/>
      <c r="D208" s="30"/>
    </row>
    <row r="209" spans="3:4">
      <c r="C209" s="30"/>
      <c r="D209" s="30"/>
    </row>
    <row r="210" spans="3:4">
      <c r="C210" s="30"/>
      <c r="D210" s="30"/>
    </row>
    <row r="211" spans="3:4">
      <c r="C211" s="30"/>
      <c r="D211" s="30"/>
    </row>
    <row r="212" spans="3:4">
      <c r="C212" s="30"/>
      <c r="D212" s="30"/>
    </row>
    <row r="213" spans="3:4">
      <c r="C213" s="30"/>
      <c r="D213" s="30"/>
    </row>
    <row r="214" spans="3:4">
      <c r="C214" s="30"/>
      <c r="D214" s="30"/>
    </row>
    <row r="215" spans="3:4">
      <c r="C215" s="30"/>
      <c r="D215" s="30"/>
    </row>
    <row r="216" spans="3:4">
      <c r="C216" s="30"/>
      <c r="D216" s="30"/>
    </row>
    <row r="217" spans="3:4">
      <c r="C217" s="30"/>
      <c r="D217" s="30"/>
    </row>
    <row r="218" spans="3:4">
      <c r="C218" s="30"/>
      <c r="D218" s="30"/>
    </row>
    <row r="219" spans="3:4">
      <c r="C219" s="30"/>
      <c r="D219" s="30"/>
    </row>
    <row r="220" spans="3:4">
      <c r="C220" s="30"/>
      <c r="D220" s="30"/>
    </row>
    <row r="221" spans="3:4">
      <c r="C221" s="30"/>
      <c r="D221" s="30"/>
    </row>
    <row r="222" spans="3:4">
      <c r="C222" s="30"/>
      <c r="D222" s="30"/>
    </row>
    <row r="223" spans="3:4">
      <c r="C223" s="30"/>
      <c r="D223" s="30"/>
    </row>
    <row r="224" spans="3:4">
      <c r="C224" s="30"/>
      <c r="D224" s="30"/>
    </row>
    <row r="225" spans="3:4">
      <c r="C225" s="30"/>
      <c r="D225" s="30"/>
    </row>
    <row r="226" spans="3:4">
      <c r="C226" s="30"/>
      <c r="D226" s="30"/>
    </row>
    <row r="227" spans="3:4">
      <c r="C227" s="30"/>
      <c r="D227" s="30"/>
    </row>
    <row r="228" spans="3:4">
      <c r="C228" s="30"/>
      <c r="D228" s="30"/>
    </row>
    <row r="229" spans="3:4">
      <c r="C229" s="30"/>
      <c r="D229" s="30"/>
    </row>
    <row r="230" spans="3:4">
      <c r="C230" s="30"/>
      <c r="D230" s="30"/>
    </row>
    <row r="231" spans="3:4">
      <c r="C231" s="30"/>
      <c r="D231" s="30"/>
    </row>
    <row r="232" spans="3:4">
      <c r="C232" s="30"/>
      <c r="D232" s="30"/>
    </row>
    <row r="233" spans="3:4">
      <c r="C233" s="30"/>
      <c r="D233" s="30"/>
    </row>
    <row r="234" spans="3:4">
      <c r="C234" s="30"/>
      <c r="D234" s="30"/>
    </row>
    <row r="235" spans="3:4">
      <c r="C235" s="30"/>
      <c r="D235" s="30"/>
    </row>
    <row r="236" spans="3:4">
      <c r="C236" s="30"/>
      <c r="D236" s="30"/>
    </row>
    <row r="237" spans="3:4">
      <c r="C237" s="30"/>
      <c r="D237" s="30"/>
    </row>
    <row r="238" spans="3:4">
      <c r="C238" s="30"/>
      <c r="D238" s="30"/>
    </row>
    <row r="239" spans="3:4">
      <c r="C239" s="30"/>
      <c r="D239" s="30"/>
    </row>
    <row r="240" spans="3:4">
      <c r="C240" s="30"/>
      <c r="D240" s="30"/>
    </row>
    <row r="241" spans="3:4">
      <c r="C241" s="30"/>
      <c r="D241" s="30"/>
    </row>
    <row r="242" spans="3:4">
      <c r="C242" s="30"/>
      <c r="D242" s="30"/>
    </row>
    <row r="243" spans="3:4">
      <c r="C243" s="30"/>
      <c r="D243" s="30"/>
    </row>
    <row r="244" spans="3:4">
      <c r="C244" s="30"/>
      <c r="D244" s="30"/>
    </row>
    <row r="245" spans="3:4">
      <c r="C245" s="30"/>
      <c r="D245" s="30"/>
    </row>
    <row r="246" spans="3:4">
      <c r="C246" s="30"/>
      <c r="D246" s="30"/>
    </row>
    <row r="247" spans="3:4">
      <c r="C247" s="30"/>
      <c r="D247" s="30"/>
    </row>
    <row r="248" spans="3:4">
      <c r="C248" s="30"/>
      <c r="D248" s="30"/>
    </row>
    <row r="249" spans="3:4">
      <c r="C249" s="29"/>
      <c r="D249" s="29"/>
    </row>
    <row r="250" spans="3:4">
      <c r="C250" s="29"/>
      <c r="D250" s="29"/>
    </row>
    <row r="251" spans="3:4">
      <c r="C251" s="29"/>
      <c r="D251" s="29"/>
    </row>
    <row r="252" spans="3:4">
      <c r="C252" s="29"/>
      <c r="D252" s="29"/>
    </row>
    <row r="253" spans="3:4">
      <c r="C253" s="29"/>
      <c r="D253" s="29"/>
    </row>
    <row r="254" spans="3:4">
      <c r="C254" s="29"/>
      <c r="D254" s="29"/>
    </row>
    <row r="255" spans="3:4">
      <c r="C255" s="29"/>
      <c r="D255" s="29"/>
    </row>
    <row r="256" spans="3:4">
      <c r="C256" s="29"/>
      <c r="D256" s="29"/>
    </row>
    <row r="257" spans="3:4">
      <c r="C257" s="29"/>
      <c r="D257" s="29"/>
    </row>
    <row r="258" spans="3:4">
      <c r="C258" s="29"/>
      <c r="D258" s="29"/>
    </row>
    <row r="259" spans="3:4">
      <c r="C259" s="29"/>
      <c r="D259" s="29"/>
    </row>
    <row r="260" spans="3:4">
      <c r="C260" s="29"/>
      <c r="D260" s="29"/>
    </row>
    <row r="261" spans="3:4">
      <c r="C261" s="29"/>
      <c r="D261" s="29"/>
    </row>
    <row r="262" spans="3:4">
      <c r="C262" s="29"/>
      <c r="D262" s="29"/>
    </row>
    <row r="263" spans="3:4">
      <c r="C263" s="29"/>
      <c r="D263" s="29"/>
    </row>
    <row r="264" spans="3:4">
      <c r="C264" s="29"/>
      <c r="D264" s="29"/>
    </row>
    <row r="265" spans="3:4">
      <c r="C265" s="29"/>
      <c r="D265" s="29"/>
    </row>
    <row r="266" spans="3:4">
      <c r="C266" s="29"/>
      <c r="D266" s="29"/>
    </row>
    <row r="267" spans="3:4">
      <c r="C267" s="29"/>
      <c r="D267" s="29"/>
    </row>
    <row r="268" spans="3:4">
      <c r="C268" s="29"/>
      <c r="D268" s="29"/>
    </row>
    <row r="269" spans="3:4">
      <c r="C269" s="29"/>
      <c r="D269" s="29"/>
    </row>
    <row r="270" spans="3:4">
      <c r="C270" s="29"/>
      <c r="D270" s="29"/>
    </row>
    <row r="271" spans="3:4">
      <c r="C271" s="29"/>
      <c r="D271" s="29"/>
    </row>
    <row r="272" spans="3:4">
      <c r="C272" s="29"/>
      <c r="D272" s="29"/>
    </row>
    <row r="273" spans="3:4">
      <c r="C273" s="29"/>
      <c r="D273" s="29"/>
    </row>
    <row r="274" spans="3:4">
      <c r="C274" s="29"/>
      <c r="D274" s="29"/>
    </row>
    <row r="275" spans="3:4">
      <c r="C275" s="29"/>
      <c r="D275" s="29"/>
    </row>
    <row r="276" spans="3:4">
      <c r="C276" s="29"/>
      <c r="D276" s="29"/>
    </row>
    <row r="277" spans="3:4">
      <c r="C277" s="29"/>
      <c r="D277" s="29"/>
    </row>
    <row r="278" spans="3:4">
      <c r="C278" s="29"/>
      <c r="D278" s="29"/>
    </row>
    <row r="279" spans="3:4">
      <c r="C279" s="29"/>
      <c r="D279" s="29"/>
    </row>
    <row r="280" spans="3:4">
      <c r="C280" s="29"/>
      <c r="D280" s="29"/>
    </row>
    <row r="281" spans="3:4">
      <c r="C281" s="29"/>
      <c r="D281" s="29"/>
    </row>
    <row r="282" spans="3:4">
      <c r="C282" s="29"/>
      <c r="D282" s="29"/>
    </row>
    <row r="283" spans="3:4">
      <c r="C283" s="29"/>
      <c r="D283" s="29"/>
    </row>
    <row r="284" spans="3:4">
      <c r="C284" s="29"/>
      <c r="D284" s="29"/>
    </row>
    <row r="285" spans="3:4">
      <c r="C285" s="29"/>
      <c r="D285" s="29"/>
    </row>
    <row r="286" spans="3:4">
      <c r="C286" s="29"/>
      <c r="D286" s="29"/>
    </row>
    <row r="287" spans="3:4">
      <c r="C287" s="29"/>
      <c r="D287" s="29"/>
    </row>
    <row r="288" spans="3:4">
      <c r="C288" s="29"/>
      <c r="D288" s="29"/>
    </row>
    <row r="289" spans="3:4">
      <c r="C289" s="29"/>
      <c r="D289" s="29"/>
    </row>
    <row r="290" spans="3:4">
      <c r="C290" s="29"/>
      <c r="D290" s="29"/>
    </row>
    <row r="291" spans="3:4">
      <c r="C291" s="29"/>
      <c r="D291" s="29"/>
    </row>
    <row r="292" spans="3:4">
      <c r="C292" s="29"/>
      <c r="D292" s="29"/>
    </row>
    <row r="293" spans="3:4">
      <c r="C293" s="29"/>
      <c r="D293" s="29"/>
    </row>
    <row r="294" spans="3:4">
      <c r="C294" s="29"/>
      <c r="D294" s="29"/>
    </row>
    <row r="295" spans="3:4">
      <c r="C295" s="29"/>
      <c r="D295" s="29"/>
    </row>
    <row r="296" spans="3:4">
      <c r="C296" s="29"/>
      <c r="D296" s="29"/>
    </row>
    <row r="297" spans="3:4">
      <c r="C297" s="29"/>
      <c r="D297" s="29"/>
    </row>
    <row r="298" spans="3:4">
      <c r="C298" s="29"/>
      <c r="D298" s="29"/>
    </row>
    <row r="299" spans="3:4">
      <c r="C299" s="29"/>
      <c r="D299" s="29"/>
    </row>
    <row r="300" spans="3:4">
      <c r="C300" s="29"/>
      <c r="D300" s="29"/>
    </row>
    <row r="301" spans="3:4">
      <c r="C301" s="29"/>
      <c r="D301" s="29"/>
    </row>
    <row r="302" spans="3:4">
      <c r="C302" s="29"/>
      <c r="D302" s="29"/>
    </row>
    <row r="303" spans="3:4">
      <c r="C303" s="29"/>
      <c r="D303" s="29"/>
    </row>
    <row r="304" spans="3:4">
      <c r="C304" s="29"/>
      <c r="D304" s="29"/>
    </row>
    <row r="305" spans="3:4">
      <c r="C305" s="29"/>
      <c r="D305" s="29"/>
    </row>
    <row r="306" spans="3:4">
      <c r="C306" s="29"/>
      <c r="D306" s="29"/>
    </row>
    <row r="307" spans="3:4">
      <c r="C307" s="29"/>
      <c r="D307" s="29"/>
    </row>
    <row r="308" spans="3:4">
      <c r="C308" s="29"/>
      <c r="D308" s="29"/>
    </row>
    <row r="309" spans="3:4">
      <c r="C309" s="29"/>
      <c r="D309" s="29"/>
    </row>
    <row r="310" spans="3:4">
      <c r="C310" s="29"/>
      <c r="D310" s="29"/>
    </row>
    <row r="311" spans="3:4">
      <c r="C311" s="29"/>
      <c r="D311" s="29"/>
    </row>
    <row r="312" spans="3:4">
      <c r="C312" s="29"/>
      <c r="D312" s="29"/>
    </row>
    <row r="313" spans="3:4">
      <c r="C313" s="29"/>
      <c r="D313" s="29"/>
    </row>
    <row r="314" spans="3:4">
      <c r="C314" s="29"/>
      <c r="D314" s="29"/>
    </row>
    <row r="315" spans="3:4">
      <c r="C315" s="29"/>
      <c r="D315" s="29"/>
    </row>
    <row r="316" spans="3:4">
      <c r="C316" s="29"/>
      <c r="D316" s="29"/>
    </row>
    <row r="317" spans="3:4">
      <c r="C317" s="29"/>
      <c r="D317" s="29"/>
    </row>
    <row r="318" spans="3:4">
      <c r="C318" s="29"/>
      <c r="D318" s="29"/>
    </row>
    <row r="319" spans="3:4">
      <c r="C319" s="29"/>
      <c r="D319" s="29"/>
    </row>
    <row r="320" spans="3:4">
      <c r="C320" s="29"/>
      <c r="D320" s="29"/>
    </row>
    <row r="321" spans="3:4">
      <c r="C321" s="29"/>
      <c r="D321" s="29"/>
    </row>
    <row r="322" spans="3:4">
      <c r="C322" s="29"/>
      <c r="D322" s="29"/>
    </row>
    <row r="323" spans="3:4">
      <c r="C323" s="29"/>
      <c r="D323" s="29"/>
    </row>
    <row r="324" spans="3:4">
      <c r="C324" s="29"/>
      <c r="D324" s="29"/>
    </row>
    <row r="325" spans="3:4">
      <c r="C325" s="29"/>
      <c r="D325" s="29"/>
    </row>
    <row r="326" spans="3:4">
      <c r="C326" s="29"/>
      <c r="D326" s="29"/>
    </row>
    <row r="327" spans="3:4">
      <c r="C327" s="29"/>
      <c r="D327" s="29"/>
    </row>
    <row r="328" spans="3:4">
      <c r="C328" s="29"/>
      <c r="D328" s="29"/>
    </row>
    <row r="329" spans="3:4">
      <c r="C329" s="29"/>
      <c r="D329" s="29"/>
    </row>
    <row r="330" spans="3:4">
      <c r="C330" s="29"/>
      <c r="D330" s="29"/>
    </row>
    <row r="331" spans="3:4">
      <c r="C331" s="29"/>
      <c r="D331" s="29"/>
    </row>
    <row r="332" spans="3:4">
      <c r="C332" s="29"/>
      <c r="D332" s="29"/>
    </row>
    <row r="333" spans="3:4">
      <c r="C333" s="29"/>
      <c r="D333" s="29"/>
    </row>
    <row r="334" spans="3:4">
      <c r="C334" s="29"/>
      <c r="D334" s="29"/>
    </row>
    <row r="335" spans="3:4">
      <c r="C335" s="29"/>
      <c r="D335" s="29"/>
    </row>
    <row r="336" spans="3:4">
      <c r="C336" s="29"/>
      <c r="D336" s="29"/>
    </row>
    <row r="337" spans="3:4">
      <c r="C337" s="29"/>
      <c r="D337" s="29"/>
    </row>
    <row r="338" spans="3:4">
      <c r="C338" s="29"/>
      <c r="D338" s="29"/>
    </row>
    <row r="339" spans="3:4">
      <c r="C339" s="29"/>
      <c r="D339" s="29"/>
    </row>
    <row r="340" spans="3:4">
      <c r="C340" s="29"/>
      <c r="D340" s="29"/>
    </row>
    <row r="341" spans="3:4">
      <c r="C341" s="29"/>
      <c r="D341" s="29"/>
    </row>
    <row r="342" spans="3:4">
      <c r="C342" s="29"/>
      <c r="D342" s="29"/>
    </row>
    <row r="343" spans="3:4">
      <c r="C343" s="29"/>
      <c r="D343" s="29"/>
    </row>
    <row r="344" spans="3:4">
      <c r="C344" s="29"/>
      <c r="D344" s="29"/>
    </row>
    <row r="345" spans="3:4">
      <c r="C345" s="29"/>
      <c r="D345" s="29"/>
    </row>
    <row r="346" spans="3:4">
      <c r="C346" s="29"/>
      <c r="D346" s="29"/>
    </row>
    <row r="347" spans="3:4">
      <c r="C347" s="29"/>
      <c r="D347" s="29"/>
    </row>
    <row r="348" spans="3:4">
      <c r="C348" s="29"/>
      <c r="D348" s="29"/>
    </row>
    <row r="349" spans="3:4">
      <c r="C349" s="29"/>
      <c r="D349" s="29"/>
    </row>
    <row r="350" spans="3:4">
      <c r="C350" s="29"/>
      <c r="D350" s="29"/>
    </row>
    <row r="351" spans="3:4">
      <c r="C351" s="29"/>
      <c r="D351" s="29"/>
    </row>
    <row r="352" spans="3:4">
      <c r="C352" s="29"/>
      <c r="D352" s="29"/>
    </row>
    <row r="353" spans="3:4">
      <c r="C353" s="29"/>
      <c r="D353" s="29"/>
    </row>
    <row r="354" spans="3:4">
      <c r="C354" s="29"/>
      <c r="D354" s="29"/>
    </row>
    <row r="355" spans="3:4">
      <c r="C355" s="29"/>
      <c r="D355" s="29"/>
    </row>
    <row r="356" spans="3:4">
      <c r="C356" s="29"/>
      <c r="D356" s="29"/>
    </row>
    <row r="357" spans="3:4">
      <c r="C357" s="29"/>
      <c r="D357" s="29"/>
    </row>
    <row r="358" spans="3:4">
      <c r="C358" s="29"/>
      <c r="D358" s="29"/>
    </row>
    <row r="359" spans="3:4">
      <c r="C359" s="29"/>
      <c r="D359" s="29"/>
    </row>
    <row r="360" spans="3:4">
      <c r="C360" s="29"/>
      <c r="D360" s="29"/>
    </row>
    <row r="361" spans="3:4">
      <c r="C361" s="29"/>
      <c r="D361" s="29"/>
    </row>
    <row r="362" spans="3:4">
      <c r="C362" s="29"/>
      <c r="D362" s="29"/>
    </row>
    <row r="363" spans="3:4">
      <c r="C363" s="29"/>
      <c r="D363" s="29"/>
    </row>
    <row r="364" spans="3:4">
      <c r="C364" s="29"/>
      <c r="D364" s="29"/>
    </row>
    <row r="365" spans="3:4">
      <c r="C365" s="29"/>
      <c r="D365" s="29"/>
    </row>
    <row r="366" spans="3:4">
      <c r="C366" s="29"/>
      <c r="D366" s="29"/>
    </row>
    <row r="367" spans="3:4">
      <c r="C367" s="29"/>
      <c r="D367" s="29"/>
    </row>
    <row r="368" spans="3:4">
      <c r="C368" s="29"/>
      <c r="D368" s="29"/>
    </row>
    <row r="369" spans="3:4">
      <c r="C369" s="29"/>
      <c r="D369" s="29"/>
    </row>
    <row r="370" spans="3:4">
      <c r="C370" s="29"/>
      <c r="D370" s="29"/>
    </row>
    <row r="371" spans="3:4">
      <c r="C371" s="29"/>
      <c r="D371" s="29"/>
    </row>
    <row r="372" spans="3:4">
      <c r="C372" s="29"/>
      <c r="D372" s="29"/>
    </row>
    <row r="373" spans="3:4">
      <c r="C373" s="29"/>
      <c r="D373" s="29"/>
    </row>
    <row r="374" spans="3:4">
      <c r="C374" s="29"/>
      <c r="D374" s="29"/>
    </row>
    <row r="375" spans="3:4">
      <c r="C375" s="29"/>
      <c r="D375" s="29"/>
    </row>
    <row r="376" spans="3:4">
      <c r="C376" s="29"/>
      <c r="D376" s="29"/>
    </row>
    <row r="377" spans="3:4">
      <c r="C377" s="29"/>
      <c r="D377" s="29"/>
    </row>
    <row r="378" spans="3:4">
      <c r="C378" s="29"/>
      <c r="D378" s="29"/>
    </row>
    <row r="379" spans="3:4">
      <c r="C379" s="29"/>
      <c r="D379" s="29"/>
    </row>
    <row r="380" spans="3:4">
      <c r="C380" s="29"/>
      <c r="D380" s="29"/>
    </row>
    <row r="381" spans="3:4">
      <c r="C381" s="29"/>
      <c r="D381" s="29"/>
    </row>
    <row r="382" spans="3:4">
      <c r="C382" s="29"/>
      <c r="D382" s="29"/>
    </row>
    <row r="383" spans="3:4">
      <c r="C383" s="29"/>
      <c r="D383" s="29"/>
    </row>
    <row r="384" spans="3:4">
      <c r="C384" s="29"/>
      <c r="D384" s="29"/>
    </row>
    <row r="385" spans="3:4">
      <c r="C385" s="29"/>
      <c r="D385" s="29"/>
    </row>
    <row r="386" spans="3:4">
      <c r="C386" s="29"/>
      <c r="D386" s="29"/>
    </row>
    <row r="387" spans="3:4">
      <c r="C387" s="29"/>
      <c r="D387" s="29"/>
    </row>
    <row r="388" spans="3:4">
      <c r="C388" s="29"/>
      <c r="D388" s="29"/>
    </row>
    <row r="389" spans="3:4">
      <c r="C389" s="29"/>
      <c r="D389" s="29"/>
    </row>
    <row r="390" spans="3:4">
      <c r="C390" s="29"/>
      <c r="D390" s="29"/>
    </row>
    <row r="391" spans="3:4">
      <c r="C391" s="29"/>
      <c r="D391" s="29"/>
    </row>
    <row r="392" spans="3:4">
      <c r="C392" s="29"/>
      <c r="D392" s="29"/>
    </row>
    <row r="393" spans="3:4">
      <c r="C393" s="29"/>
      <c r="D393" s="29"/>
    </row>
    <row r="394" spans="3:4">
      <c r="C394" s="29"/>
      <c r="D394" s="29"/>
    </row>
    <row r="395" spans="3:4">
      <c r="C395" s="29"/>
      <c r="D395" s="29"/>
    </row>
    <row r="396" spans="3:4">
      <c r="C396" s="29"/>
      <c r="D396" s="29"/>
    </row>
    <row r="397" spans="3:4">
      <c r="C397" s="29"/>
      <c r="D397" s="29"/>
    </row>
    <row r="398" spans="3:4">
      <c r="C398" s="29"/>
      <c r="D398" s="29"/>
    </row>
    <row r="399" spans="3:4">
      <c r="C399" s="29"/>
      <c r="D399" s="29"/>
    </row>
    <row r="400" spans="3:4">
      <c r="C400" s="29"/>
      <c r="D400" s="29"/>
    </row>
    <row r="401" spans="3:4">
      <c r="C401" s="29"/>
      <c r="D401" s="29"/>
    </row>
    <row r="402" spans="3:4">
      <c r="C402" s="29"/>
      <c r="D402" s="29"/>
    </row>
    <row r="403" spans="3:4">
      <c r="C403" s="29"/>
      <c r="D403" s="29"/>
    </row>
    <row r="404" spans="3:4">
      <c r="C404" s="29"/>
      <c r="D404" s="29"/>
    </row>
    <row r="405" spans="3:4">
      <c r="C405" s="29"/>
      <c r="D405" s="29"/>
    </row>
    <row r="406" spans="3:4">
      <c r="C406" s="29"/>
      <c r="D406" s="29"/>
    </row>
    <row r="407" spans="3:4">
      <c r="C407" s="29"/>
      <c r="D407" s="29"/>
    </row>
    <row r="408" spans="3:4">
      <c r="C408" s="29"/>
      <c r="D408" s="29"/>
    </row>
    <row r="409" spans="3:4">
      <c r="C409" s="29"/>
      <c r="D409" s="29"/>
    </row>
    <row r="410" spans="3:4">
      <c r="C410" s="29"/>
      <c r="D410" s="29"/>
    </row>
    <row r="411" spans="3:4">
      <c r="C411" s="29"/>
      <c r="D411" s="29"/>
    </row>
    <row r="412" spans="3:4">
      <c r="C412" s="29"/>
      <c r="D412" s="29"/>
    </row>
    <row r="413" spans="3:4">
      <c r="C413" s="29"/>
      <c r="D413" s="29"/>
    </row>
    <row r="414" spans="3:4">
      <c r="C414" s="29"/>
      <c r="D414" s="29"/>
    </row>
    <row r="415" spans="3:4">
      <c r="C415" s="29"/>
      <c r="D415" s="29"/>
    </row>
    <row r="416" spans="3:4">
      <c r="C416" s="29"/>
      <c r="D416" s="29"/>
    </row>
    <row r="417" spans="3:4">
      <c r="C417" s="29"/>
      <c r="D417" s="29"/>
    </row>
    <row r="418" spans="3:4">
      <c r="C418" s="29"/>
      <c r="D418" s="29"/>
    </row>
    <row r="419" spans="3:4">
      <c r="C419" s="29"/>
      <c r="D419" s="29"/>
    </row>
    <row r="420" spans="3:4">
      <c r="C420" s="29"/>
      <c r="D420" s="29"/>
    </row>
    <row r="421" spans="3:4">
      <c r="C421" s="29"/>
      <c r="D421" s="29"/>
    </row>
    <row r="422" spans="3:4">
      <c r="C422" s="29"/>
      <c r="D422" s="29"/>
    </row>
    <row r="423" spans="3:4">
      <c r="C423" s="29"/>
      <c r="D423" s="29"/>
    </row>
    <row r="424" spans="3:4">
      <c r="C424" s="29"/>
      <c r="D424" s="29"/>
    </row>
    <row r="425" spans="3:4">
      <c r="C425" s="29"/>
      <c r="D425" s="29"/>
    </row>
    <row r="426" spans="3:4">
      <c r="C426" s="29"/>
      <c r="D426" s="29"/>
    </row>
    <row r="427" spans="3:4">
      <c r="C427" s="29"/>
      <c r="D427" s="29"/>
    </row>
    <row r="428" spans="3:4">
      <c r="C428" s="29"/>
      <c r="D428" s="29"/>
    </row>
    <row r="429" spans="3:4">
      <c r="C429" s="29"/>
      <c r="D429" s="29"/>
    </row>
    <row r="430" spans="3:4">
      <c r="C430" s="29"/>
      <c r="D430" s="29"/>
    </row>
    <row r="431" spans="3:4">
      <c r="C431" s="29"/>
      <c r="D431" s="29"/>
    </row>
    <row r="432" spans="3:4">
      <c r="C432" s="29"/>
      <c r="D432" s="29"/>
    </row>
    <row r="433" spans="3:4">
      <c r="C433" s="29"/>
      <c r="D433" s="29"/>
    </row>
    <row r="434" spans="3:4">
      <c r="C434" s="29"/>
      <c r="D434" s="29"/>
    </row>
    <row r="435" spans="3:4">
      <c r="C435" s="29"/>
      <c r="D435" s="29"/>
    </row>
    <row r="436" spans="3:4">
      <c r="C436" s="29"/>
      <c r="D436" s="29"/>
    </row>
    <row r="437" spans="3:4">
      <c r="C437" s="29"/>
      <c r="D437" s="29"/>
    </row>
    <row r="438" spans="3:4">
      <c r="C438" s="29"/>
      <c r="D438" s="29"/>
    </row>
    <row r="439" spans="3:4">
      <c r="C439" s="29"/>
      <c r="D439" s="29"/>
    </row>
    <row r="440" spans="3:4">
      <c r="C440" s="29"/>
      <c r="D440" s="29"/>
    </row>
    <row r="441" spans="3:4">
      <c r="C441" s="29"/>
      <c r="D441" s="29"/>
    </row>
    <row r="442" spans="3:4">
      <c r="C442" s="29"/>
      <c r="D442" s="29"/>
    </row>
    <row r="443" spans="3:4">
      <c r="C443" s="29"/>
      <c r="D443" s="29"/>
    </row>
    <row r="444" spans="3:4">
      <c r="C444" s="29"/>
      <c r="D444" s="29"/>
    </row>
    <row r="445" spans="3:4">
      <c r="C445" s="29"/>
      <c r="D445" s="29"/>
    </row>
    <row r="446" spans="3:4">
      <c r="C446" s="29"/>
      <c r="D446" s="29"/>
    </row>
    <row r="447" spans="3:4">
      <c r="C447" s="29"/>
      <c r="D447" s="29"/>
    </row>
    <row r="448" spans="3:4">
      <c r="C448" s="29"/>
      <c r="D448" s="29"/>
    </row>
    <row r="449" spans="3:4">
      <c r="C449" s="29"/>
      <c r="D449" s="29"/>
    </row>
    <row r="450" spans="3:4">
      <c r="C450" s="29"/>
      <c r="D450" s="29"/>
    </row>
    <row r="451" spans="3:4">
      <c r="C451" s="29"/>
      <c r="D451" s="29"/>
    </row>
    <row r="452" spans="3:4">
      <c r="C452" s="29"/>
      <c r="D452" s="29"/>
    </row>
    <row r="453" spans="3:4">
      <c r="C453" s="29"/>
      <c r="D453" s="29"/>
    </row>
    <row r="454" spans="3:4">
      <c r="C454" s="29"/>
      <c r="D454" s="29"/>
    </row>
    <row r="455" spans="3:4">
      <c r="C455" s="29"/>
      <c r="D455" s="29"/>
    </row>
    <row r="456" spans="3:4">
      <c r="C456" s="29"/>
      <c r="D456" s="29"/>
    </row>
    <row r="457" spans="3:4">
      <c r="C457" s="29"/>
      <c r="D457" s="29"/>
    </row>
    <row r="458" spans="3:4">
      <c r="C458" s="29"/>
      <c r="D458" s="29"/>
    </row>
    <row r="459" spans="3:4">
      <c r="C459" s="29"/>
      <c r="D459" s="29"/>
    </row>
    <row r="460" spans="3:4">
      <c r="C460" s="29"/>
      <c r="D460" s="29"/>
    </row>
    <row r="461" spans="3:4">
      <c r="C461" s="29"/>
      <c r="D461" s="29"/>
    </row>
    <row r="462" spans="3:4">
      <c r="C462" s="29"/>
      <c r="D462" s="29"/>
    </row>
    <row r="463" spans="3:4">
      <c r="C463" s="29"/>
      <c r="D463" s="29"/>
    </row>
    <row r="464" spans="3:4">
      <c r="C464" s="29"/>
      <c r="D464" s="29"/>
    </row>
    <row r="465" spans="3:4">
      <c r="C465" s="29"/>
      <c r="D465" s="29"/>
    </row>
    <row r="466" spans="3:4">
      <c r="C466" s="29"/>
      <c r="D466" s="29"/>
    </row>
    <row r="467" spans="3:4">
      <c r="C467" s="29"/>
      <c r="D467" s="29"/>
    </row>
    <row r="468" spans="3:4">
      <c r="C468" s="29"/>
      <c r="D468" s="29"/>
    </row>
    <row r="469" spans="3:4">
      <c r="C469" s="29"/>
      <c r="D469" s="29"/>
    </row>
    <row r="470" spans="3:4">
      <c r="C470" s="29"/>
      <c r="D470" s="29"/>
    </row>
    <row r="471" spans="3:4">
      <c r="C471" s="29"/>
      <c r="D471" s="29"/>
    </row>
    <row r="472" spans="3:4">
      <c r="C472" s="29"/>
      <c r="D472" s="29"/>
    </row>
    <row r="473" spans="3:4">
      <c r="C473" s="29"/>
      <c r="D473" s="29"/>
    </row>
    <row r="474" spans="3:4">
      <c r="C474" s="29"/>
      <c r="D474" s="29"/>
    </row>
    <row r="475" spans="3:4">
      <c r="C475" s="29"/>
      <c r="D475" s="29"/>
    </row>
    <row r="476" spans="3:4">
      <c r="C476" s="29"/>
      <c r="D476" s="29"/>
    </row>
    <row r="477" spans="3:4">
      <c r="C477" s="29"/>
      <c r="D477" s="29"/>
    </row>
    <row r="478" spans="3:4">
      <c r="C478" s="29"/>
      <c r="D478" s="29"/>
    </row>
    <row r="479" spans="3:4">
      <c r="C479" s="29"/>
      <c r="D479" s="29"/>
    </row>
    <row r="480" spans="3:4">
      <c r="C480" s="29"/>
      <c r="D480" s="29"/>
    </row>
    <row r="481" spans="3:4">
      <c r="C481" s="29"/>
      <c r="D481" s="29"/>
    </row>
    <row r="482" spans="3:4">
      <c r="C482" s="29"/>
      <c r="D482" s="29"/>
    </row>
    <row r="483" spans="3:4">
      <c r="C483" s="29"/>
      <c r="D483" s="29"/>
    </row>
    <row r="484" spans="3:4">
      <c r="C484" s="29"/>
      <c r="D484" s="29"/>
    </row>
    <row r="485" spans="3:4">
      <c r="C485" s="29"/>
      <c r="D485" s="29"/>
    </row>
    <row r="486" spans="3:4">
      <c r="C486" s="29"/>
      <c r="D486" s="29"/>
    </row>
    <row r="487" spans="3:4">
      <c r="C487" s="29"/>
      <c r="D487" s="29"/>
    </row>
    <row r="488" spans="3:4">
      <c r="C488" s="29"/>
      <c r="D488" s="29"/>
    </row>
    <row r="489" spans="3:4">
      <c r="C489" s="29"/>
      <c r="D489" s="29"/>
    </row>
    <row r="490" spans="3:4">
      <c r="C490" s="29"/>
      <c r="D490" s="29"/>
    </row>
    <row r="491" spans="3:4">
      <c r="C491" s="29"/>
      <c r="D491" s="29"/>
    </row>
    <row r="492" spans="3:4">
      <c r="C492" s="29"/>
      <c r="D492" s="29"/>
    </row>
    <row r="493" spans="3:4">
      <c r="C493" s="29"/>
      <c r="D493" s="29"/>
    </row>
    <row r="494" spans="3:4">
      <c r="C494" s="29"/>
      <c r="D494" s="29"/>
    </row>
    <row r="495" spans="3:4">
      <c r="C495" s="29"/>
      <c r="D495" s="29"/>
    </row>
    <row r="496" spans="3:4">
      <c r="C496" s="29"/>
      <c r="D496" s="29"/>
    </row>
    <row r="497" spans="3:4">
      <c r="C497" s="29"/>
      <c r="D497" s="29"/>
    </row>
    <row r="498" spans="3:4">
      <c r="C498" s="29"/>
      <c r="D498" s="29"/>
    </row>
    <row r="499" spans="3:4">
      <c r="C499" s="29"/>
      <c r="D499" s="29"/>
    </row>
    <row r="500" spans="3:4">
      <c r="C500" s="29"/>
      <c r="D500" s="29"/>
    </row>
    <row r="501" spans="3:4">
      <c r="C501" s="29"/>
      <c r="D501" s="29"/>
    </row>
    <row r="502" spans="3:4">
      <c r="C502" s="29"/>
      <c r="D502" s="29"/>
    </row>
    <row r="503" spans="3:4">
      <c r="C503" s="29"/>
      <c r="D503" s="29"/>
    </row>
    <row r="504" spans="3:4">
      <c r="C504" s="29"/>
      <c r="D504" s="29"/>
    </row>
    <row r="505" spans="3:4">
      <c r="C505" s="29"/>
      <c r="D505" s="29"/>
    </row>
    <row r="506" spans="3:4">
      <c r="C506" s="29"/>
      <c r="D506" s="29"/>
    </row>
    <row r="507" spans="3:4">
      <c r="C507" s="29"/>
      <c r="D507" s="29"/>
    </row>
    <row r="508" spans="3:4">
      <c r="C508" s="29"/>
      <c r="D508" s="29"/>
    </row>
    <row r="509" spans="3:4">
      <c r="C509" s="29"/>
      <c r="D509" s="29"/>
    </row>
    <row r="510" spans="3:4">
      <c r="C510" s="29"/>
      <c r="D510" s="29"/>
    </row>
    <row r="511" spans="3:4">
      <c r="C511" s="29"/>
      <c r="D511" s="29"/>
    </row>
    <row r="512" spans="3:4">
      <c r="C512" s="29"/>
      <c r="D512" s="29"/>
    </row>
    <row r="513" spans="3:4">
      <c r="C513" s="29"/>
      <c r="D513" s="29"/>
    </row>
    <row r="514" spans="3:4">
      <c r="C514" s="29"/>
      <c r="D514" s="29"/>
    </row>
    <row r="515" spans="3:4">
      <c r="C515" s="29"/>
      <c r="D515" s="29"/>
    </row>
    <row r="516" spans="3:4">
      <c r="C516" s="29"/>
      <c r="D516" s="29"/>
    </row>
    <row r="517" spans="3:4">
      <c r="C517" s="29"/>
      <c r="D517" s="29"/>
    </row>
    <row r="518" spans="3:4">
      <c r="C518" s="29"/>
      <c r="D518" s="29"/>
    </row>
    <row r="519" spans="3:4">
      <c r="C519" s="29"/>
      <c r="D519" s="29"/>
    </row>
    <row r="520" spans="3:4">
      <c r="C520" s="29"/>
      <c r="D520" s="29"/>
    </row>
    <row r="521" spans="3:4">
      <c r="C521" s="29"/>
      <c r="D521" s="29"/>
    </row>
    <row r="522" spans="3:4">
      <c r="C522" s="29"/>
      <c r="D522" s="29"/>
    </row>
    <row r="523" spans="3:4">
      <c r="C523" s="29"/>
      <c r="D523" s="29"/>
    </row>
    <row r="524" spans="3:4">
      <c r="C524" s="29"/>
      <c r="D524" s="29"/>
    </row>
    <row r="525" spans="3:4">
      <c r="C525" s="29"/>
      <c r="D525" s="29"/>
    </row>
    <row r="526" spans="3:4">
      <c r="C526" s="29"/>
      <c r="D526" s="29"/>
    </row>
    <row r="527" spans="3:4">
      <c r="C527" s="29"/>
      <c r="D527" s="29"/>
    </row>
    <row r="528" spans="3:4">
      <c r="C528" s="29"/>
      <c r="D528" s="29"/>
    </row>
    <row r="529" spans="3:4">
      <c r="C529" s="29"/>
      <c r="D529" s="29"/>
    </row>
    <row r="530" spans="3:4">
      <c r="C530" s="29"/>
      <c r="D530" s="29"/>
    </row>
    <row r="531" spans="3:4">
      <c r="C531" s="29"/>
      <c r="D531" s="29"/>
    </row>
    <row r="532" spans="3:4">
      <c r="C532" s="29"/>
      <c r="D532" s="29"/>
    </row>
    <row r="533" spans="3:4">
      <c r="C533" s="29"/>
      <c r="D533" s="29"/>
    </row>
    <row r="534" spans="3:4">
      <c r="C534" s="29"/>
      <c r="D534" s="29"/>
    </row>
    <row r="535" spans="3:4">
      <c r="C535" s="29"/>
      <c r="D535" s="29"/>
    </row>
    <row r="536" spans="3:4">
      <c r="C536" s="29"/>
      <c r="D536" s="29"/>
    </row>
    <row r="537" spans="3:4">
      <c r="C537" s="29"/>
      <c r="D537" s="29"/>
    </row>
    <row r="538" spans="3:4">
      <c r="C538" s="29"/>
      <c r="D538" s="29"/>
    </row>
    <row r="539" spans="3:4">
      <c r="C539" s="29"/>
      <c r="D539" s="29"/>
    </row>
    <row r="540" spans="3:4">
      <c r="C540" s="29"/>
      <c r="D540" s="29"/>
    </row>
    <row r="541" spans="3:4">
      <c r="C541" s="29"/>
      <c r="D541" s="29"/>
    </row>
    <row r="542" spans="3:4">
      <c r="C542" s="29"/>
      <c r="D542" s="29"/>
    </row>
    <row r="543" spans="3:4">
      <c r="C543" s="29"/>
      <c r="D543" s="29"/>
    </row>
    <row r="544" spans="3:4">
      <c r="C544" s="29"/>
      <c r="D544" s="29"/>
    </row>
    <row r="545" spans="3:4">
      <c r="C545" s="29"/>
      <c r="D545" s="29"/>
    </row>
    <row r="546" spans="3:4">
      <c r="C546" s="29"/>
      <c r="D546" s="29"/>
    </row>
    <row r="547" spans="3:4">
      <c r="C547" s="29"/>
      <c r="D547" s="29"/>
    </row>
    <row r="548" spans="3:4">
      <c r="C548" s="29"/>
      <c r="D548" s="29"/>
    </row>
    <row r="549" spans="3:4">
      <c r="C549" s="29"/>
      <c r="D549" s="29"/>
    </row>
    <row r="550" spans="3:4">
      <c r="C550" s="29"/>
      <c r="D550" s="29"/>
    </row>
    <row r="551" spans="3:4">
      <c r="C551" s="29"/>
      <c r="D551" s="29"/>
    </row>
    <row r="552" spans="3:4">
      <c r="C552" s="29"/>
      <c r="D552" s="29"/>
    </row>
    <row r="553" spans="3:4">
      <c r="C553" s="29"/>
      <c r="D553" s="29"/>
    </row>
    <row r="554" spans="3:4">
      <c r="C554" s="29"/>
      <c r="D554" s="29"/>
    </row>
    <row r="555" spans="3:4">
      <c r="C555" s="29"/>
      <c r="D555" s="29"/>
    </row>
    <row r="556" spans="3:4">
      <c r="C556" s="29"/>
      <c r="D556" s="29"/>
    </row>
    <row r="557" spans="3:4">
      <c r="C557" s="29"/>
      <c r="D557" s="29"/>
    </row>
    <row r="558" spans="3:4">
      <c r="C558" s="29"/>
      <c r="D558" s="29"/>
    </row>
    <row r="559" spans="3:4">
      <c r="C559" s="29"/>
      <c r="D559" s="29"/>
    </row>
    <row r="560" spans="3:4">
      <c r="C560" s="29"/>
      <c r="D560" s="29"/>
    </row>
    <row r="561" spans="3:4">
      <c r="C561" s="29"/>
      <c r="D561" s="29"/>
    </row>
    <row r="562" spans="3:4">
      <c r="C562" s="29"/>
      <c r="D562" s="29"/>
    </row>
    <row r="563" spans="3:4">
      <c r="C563" s="29"/>
      <c r="D563" s="29"/>
    </row>
    <row r="564" spans="3:4">
      <c r="C564" s="29"/>
      <c r="D564" s="29"/>
    </row>
    <row r="565" spans="3:4">
      <c r="C565" s="29"/>
      <c r="D565" s="29"/>
    </row>
    <row r="566" spans="3:4">
      <c r="C566" s="29"/>
      <c r="D566" s="29"/>
    </row>
    <row r="567" spans="3:4">
      <c r="C567" s="29"/>
      <c r="D567" s="29"/>
    </row>
    <row r="568" spans="3:4">
      <c r="C568" s="29"/>
      <c r="D568" s="29"/>
    </row>
    <row r="569" spans="3:4">
      <c r="C569" s="29"/>
      <c r="D569" s="29"/>
    </row>
    <row r="570" spans="3:4">
      <c r="C570" s="29"/>
      <c r="D570" s="29"/>
    </row>
    <row r="571" spans="3:4">
      <c r="C571" s="29"/>
      <c r="D571" s="29"/>
    </row>
    <row r="572" spans="3:4">
      <c r="C572" s="29"/>
      <c r="D572" s="29"/>
    </row>
    <row r="573" spans="3:4">
      <c r="C573" s="29"/>
      <c r="D573" s="29"/>
    </row>
    <row r="574" spans="3:4">
      <c r="C574" s="29"/>
      <c r="D574" s="29"/>
    </row>
    <row r="575" spans="3:4">
      <c r="C575" s="29"/>
      <c r="D575" s="29"/>
    </row>
    <row r="576" spans="3:4">
      <c r="C576" s="29"/>
      <c r="D576" s="29"/>
    </row>
    <row r="577" spans="3:4">
      <c r="C577" s="29"/>
      <c r="D577" s="29"/>
    </row>
    <row r="578" spans="3:4">
      <c r="C578" s="29"/>
      <c r="D578" s="29"/>
    </row>
    <row r="579" spans="3:4">
      <c r="C579" s="29"/>
      <c r="D579" s="29"/>
    </row>
    <row r="580" spans="3:4">
      <c r="C580" s="29"/>
      <c r="D580" s="29"/>
    </row>
    <row r="581" spans="3:4">
      <c r="C581" s="29"/>
      <c r="D581" s="29"/>
    </row>
    <row r="582" spans="3:4">
      <c r="C582" s="29"/>
      <c r="D582" s="29"/>
    </row>
    <row r="583" spans="3:4">
      <c r="C583" s="29"/>
      <c r="D583" s="29"/>
    </row>
    <row r="584" spans="3:4">
      <c r="C584" s="29"/>
      <c r="D584" s="29"/>
    </row>
    <row r="585" spans="3:4">
      <c r="C585" s="29"/>
      <c r="D585" s="29"/>
    </row>
    <row r="586" spans="3:4">
      <c r="C586" s="29"/>
      <c r="D586" s="29"/>
    </row>
    <row r="587" spans="3:4">
      <c r="C587" s="29"/>
      <c r="D587" s="29"/>
    </row>
    <row r="588" spans="3:4">
      <c r="C588" s="29"/>
      <c r="D588" s="29"/>
    </row>
    <row r="589" spans="3:4">
      <c r="C589" s="29"/>
      <c r="D589" s="29"/>
    </row>
    <row r="590" spans="3:4">
      <c r="C590" s="29"/>
      <c r="D590" s="29"/>
    </row>
    <row r="591" spans="3:4">
      <c r="C591" s="29"/>
      <c r="D591" s="29"/>
    </row>
    <row r="592" spans="3:4">
      <c r="C592" s="29"/>
      <c r="D592" s="29"/>
    </row>
    <row r="593" spans="3:4">
      <c r="C593" s="29"/>
      <c r="D593" s="29"/>
    </row>
    <row r="594" spans="3:4">
      <c r="C594" s="29"/>
      <c r="D594" s="29"/>
    </row>
    <row r="595" spans="3:4">
      <c r="C595" s="29"/>
      <c r="D595" s="29"/>
    </row>
    <row r="596" spans="3:4">
      <c r="C596" s="29"/>
      <c r="D596" s="29"/>
    </row>
    <row r="597" spans="3:4">
      <c r="C597" s="29"/>
      <c r="D597" s="29"/>
    </row>
    <row r="598" spans="3:4">
      <c r="C598" s="29"/>
      <c r="D598" s="29"/>
    </row>
    <row r="599" spans="3:4">
      <c r="C599" s="29"/>
      <c r="D599" s="29"/>
    </row>
    <row r="600" spans="3:4">
      <c r="C600" s="29"/>
      <c r="D600" s="29"/>
    </row>
    <row r="601" spans="3:4">
      <c r="C601" s="29"/>
      <c r="D601" s="29"/>
    </row>
    <row r="602" spans="3:4">
      <c r="C602" s="29"/>
      <c r="D602" s="29"/>
    </row>
    <row r="603" spans="3:4">
      <c r="C603" s="29"/>
      <c r="D603" s="29"/>
    </row>
    <row r="604" spans="3:4">
      <c r="C604" s="29"/>
      <c r="D604" s="29"/>
    </row>
    <row r="605" spans="3:4">
      <c r="C605" s="29"/>
      <c r="D605" s="29"/>
    </row>
    <row r="606" spans="3:4">
      <c r="C606" s="29"/>
      <c r="D606" s="29"/>
    </row>
    <row r="607" spans="3:4">
      <c r="C607" s="29"/>
      <c r="D607" s="29"/>
    </row>
    <row r="608" spans="3:4">
      <c r="C608" s="29"/>
      <c r="D608" s="29"/>
    </row>
    <row r="609" spans="3:4">
      <c r="C609" s="29"/>
      <c r="D609" s="29"/>
    </row>
    <row r="610" spans="3:4">
      <c r="C610" s="29"/>
      <c r="D610" s="29"/>
    </row>
    <row r="611" spans="3:4">
      <c r="C611" s="29"/>
      <c r="D611" s="29"/>
    </row>
    <row r="612" spans="3:4">
      <c r="C612" s="29"/>
      <c r="D612" s="29"/>
    </row>
    <row r="613" spans="3:4">
      <c r="C613" s="29"/>
      <c r="D613" s="29"/>
    </row>
    <row r="614" spans="3:4">
      <c r="C614" s="29"/>
      <c r="D614" s="29"/>
    </row>
    <row r="615" spans="3:4">
      <c r="C615" s="29"/>
      <c r="D615" s="29"/>
    </row>
    <row r="616" spans="3:4">
      <c r="C616" s="29"/>
      <c r="D616" s="29"/>
    </row>
    <row r="617" spans="3:4">
      <c r="C617" s="29"/>
      <c r="D617" s="29"/>
    </row>
    <row r="618" spans="3:4">
      <c r="C618" s="29"/>
      <c r="D618" s="29"/>
    </row>
    <row r="619" spans="3:4">
      <c r="C619" s="29"/>
      <c r="D619" s="29"/>
    </row>
    <row r="620" spans="3:4">
      <c r="C620" s="29"/>
      <c r="D620" s="29"/>
    </row>
    <row r="621" spans="3:4">
      <c r="C621" s="29"/>
      <c r="D621" s="29"/>
    </row>
    <row r="622" spans="3:4">
      <c r="C622" s="29"/>
      <c r="D622" s="29"/>
    </row>
    <row r="623" spans="3:4">
      <c r="C623" s="29"/>
      <c r="D623" s="29"/>
    </row>
    <row r="624" spans="3:4">
      <c r="C624" s="29"/>
      <c r="D624" s="29"/>
    </row>
    <row r="625" spans="3:4">
      <c r="C625" s="29"/>
      <c r="D625" s="29"/>
    </row>
    <row r="626" spans="3:4">
      <c r="C626" s="29"/>
      <c r="D626" s="29"/>
    </row>
    <row r="627" spans="3:4">
      <c r="C627" s="29"/>
      <c r="D627" s="29"/>
    </row>
    <row r="628" spans="3:4">
      <c r="C628" s="29"/>
      <c r="D628" s="29"/>
    </row>
    <row r="629" spans="3:4">
      <c r="C629" s="29"/>
      <c r="D629" s="29"/>
    </row>
    <row r="630" spans="3:4">
      <c r="C630" s="29"/>
      <c r="D630" s="29"/>
    </row>
    <row r="631" spans="3:4">
      <c r="C631" s="29"/>
      <c r="D631" s="29"/>
    </row>
    <row r="632" spans="3:4">
      <c r="C632" s="29"/>
      <c r="D632" s="29"/>
    </row>
    <row r="633" spans="3:4">
      <c r="C633" s="29"/>
      <c r="D633" s="29"/>
    </row>
    <row r="634" spans="3:4">
      <c r="C634" s="29"/>
      <c r="D634" s="29"/>
    </row>
    <row r="635" spans="3:4">
      <c r="C635" s="29"/>
      <c r="D635" s="29"/>
    </row>
    <row r="636" spans="3:4">
      <c r="C636" s="29"/>
      <c r="D636" s="29"/>
    </row>
    <row r="637" spans="3:4">
      <c r="C637" s="29"/>
      <c r="D637" s="29"/>
    </row>
    <row r="638" spans="3:4">
      <c r="C638" s="29"/>
      <c r="D638" s="29"/>
    </row>
    <row r="639" spans="3:4">
      <c r="C639" s="29"/>
      <c r="D639" s="29"/>
    </row>
    <row r="640" spans="3:4">
      <c r="C640" s="29"/>
      <c r="D640" s="29"/>
    </row>
    <row r="641" spans="3:4">
      <c r="C641" s="29"/>
      <c r="D641" s="29"/>
    </row>
    <row r="642" spans="3:4">
      <c r="C642" s="29"/>
      <c r="D642" s="29"/>
    </row>
    <row r="643" spans="3:4">
      <c r="C643" s="29"/>
      <c r="D643" s="29"/>
    </row>
    <row r="644" spans="3:4">
      <c r="C644" s="29"/>
      <c r="D644" s="29"/>
    </row>
    <row r="645" spans="3:4">
      <c r="C645" s="29"/>
      <c r="D645" s="29"/>
    </row>
    <row r="646" spans="3:4">
      <c r="C646" s="29"/>
      <c r="D646" s="29"/>
    </row>
    <row r="647" spans="3:4">
      <c r="C647" s="29"/>
      <c r="D647" s="29"/>
    </row>
    <row r="648" spans="3:4">
      <c r="C648" s="29"/>
      <c r="D648" s="29"/>
    </row>
    <row r="649" spans="3:4">
      <c r="C649" s="29"/>
      <c r="D649" s="29"/>
    </row>
    <row r="650" spans="3:4">
      <c r="C650" s="29"/>
      <c r="D650" s="29"/>
    </row>
    <row r="651" spans="3:4">
      <c r="C651" s="29"/>
      <c r="D651" s="29"/>
    </row>
    <row r="652" spans="3:4">
      <c r="C652" s="29"/>
      <c r="D652" s="29"/>
    </row>
    <row r="653" spans="3:4">
      <c r="C653" s="29"/>
      <c r="D653" s="29"/>
    </row>
    <row r="654" spans="3:4">
      <c r="C654" s="29"/>
      <c r="D654" s="29"/>
    </row>
    <row r="655" spans="3:4">
      <c r="C655" s="29"/>
      <c r="D655" s="29"/>
    </row>
    <row r="656" spans="3:4">
      <c r="C656" s="29"/>
      <c r="D656" s="29"/>
    </row>
    <row r="657" spans="3:4">
      <c r="C657" s="29"/>
      <c r="D657" s="29"/>
    </row>
    <row r="658" spans="3:4">
      <c r="C658" s="29"/>
      <c r="D658" s="29"/>
    </row>
    <row r="659" spans="3:4">
      <c r="C659" s="29"/>
      <c r="D659" s="29"/>
    </row>
    <row r="660" spans="3:4">
      <c r="C660" s="29"/>
      <c r="D660" s="29"/>
    </row>
    <row r="661" spans="3:4">
      <c r="C661" s="29"/>
      <c r="D661" s="29"/>
    </row>
    <row r="662" spans="3:4">
      <c r="C662" s="29"/>
      <c r="D662" s="29"/>
    </row>
    <row r="663" spans="3:4">
      <c r="C663" s="29"/>
      <c r="D663" s="29"/>
    </row>
    <row r="664" spans="3:4">
      <c r="C664" s="29"/>
      <c r="D664" s="29"/>
    </row>
    <row r="665" spans="3:4">
      <c r="C665" s="29"/>
      <c r="D665" s="29"/>
    </row>
    <row r="666" spans="3:4">
      <c r="C666" s="29"/>
      <c r="D666" s="29"/>
    </row>
    <row r="667" spans="3:4">
      <c r="C667" s="29"/>
      <c r="D667" s="29"/>
    </row>
    <row r="668" spans="3:4">
      <c r="C668" s="29"/>
      <c r="D668" s="29"/>
    </row>
    <row r="669" spans="3:4">
      <c r="C669" s="29"/>
      <c r="D669" s="29"/>
    </row>
    <row r="670" spans="3:4">
      <c r="C670" s="29"/>
      <c r="D670" s="29"/>
    </row>
    <row r="671" spans="3:4">
      <c r="C671" s="29"/>
      <c r="D671" s="29"/>
    </row>
    <row r="672" spans="3:4">
      <c r="C672" s="29"/>
      <c r="D672" s="29"/>
    </row>
    <row r="673" spans="3:4">
      <c r="C673" s="29"/>
      <c r="D673" s="29"/>
    </row>
    <row r="674" spans="3:4">
      <c r="C674" s="29"/>
      <c r="D674" s="29"/>
    </row>
    <row r="675" spans="3:4">
      <c r="C675" s="29"/>
      <c r="D675" s="29"/>
    </row>
    <row r="676" spans="3:4">
      <c r="C676" s="29"/>
      <c r="D676" s="29"/>
    </row>
    <row r="677" spans="3:4">
      <c r="C677" s="29"/>
      <c r="D677" s="29"/>
    </row>
    <row r="678" spans="3:4">
      <c r="C678" s="29"/>
      <c r="D678" s="29"/>
    </row>
    <row r="679" spans="3:4">
      <c r="C679" s="29"/>
      <c r="D679" s="29"/>
    </row>
    <row r="680" spans="3:4">
      <c r="C680" s="29"/>
      <c r="D680" s="29"/>
    </row>
    <row r="681" spans="3:4">
      <c r="C681" s="29"/>
      <c r="D681" s="29"/>
    </row>
    <row r="682" spans="3:4">
      <c r="C682" s="29"/>
      <c r="D682" s="29"/>
    </row>
    <row r="683" spans="3:4">
      <c r="C683" s="29"/>
      <c r="D683" s="29"/>
    </row>
    <row r="684" spans="3:4">
      <c r="C684" s="29"/>
      <c r="D684" s="29"/>
    </row>
    <row r="685" spans="3:4">
      <c r="C685" s="29"/>
      <c r="D685" s="29"/>
    </row>
    <row r="686" spans="3:4">
      <c r="C686" s="29"/>
      <c r="D686" s="29"/>
    </row>
    <row r="687" spans="3:4">
      <c r="C687" s="29"/>
      <c r="D687" s="29"/>
    </row>
    <row r="688" spans="3:4">
      <c r="C688" s="29"/>
      <c r="D688" s="29"/>
    </row>
    <row r="689" spans="3:4">
      <c r="C689" s="29"/>
      <c r="D689" s="29"/>
    </row>
    <row r="690" spans="3:4">
      <c r="C690" s="29"/>
      <c r="D690" s="29"/>
    </row>
    <row r="691" spans="3:4">
      <c r="C691" s="29"/>
      <c r="D691" s="29"/>
    </row>
    <row r="692" spans="3:4">
      <c r="C692" s="29"/>
      <c r="D692" s="29"/>
    </row>
    <row r="693" spans="3:4">
      <c r="C693" s="29"/>
      <c r="D693" s="29"/>
    </row>
    <row r="694" spans="3:4">
      <c r="C694" s="29"/>
      <c r="D694" s="29"/>
    </row>
    <row r="695" spans="3:4">
      <c r="C695" s="29"/>
      <c r="D695" s="29"/>
    </row>
    <row r="696" spans="3:4">
      <c r="C696" s="29"/>
      <c r="D696" s="29"/>
    </row>
    <row r="697" spans="3:4">
      <c r="C697" s="29"/>
      <c r="D697" s="29"/>
    </row>
    <row r="698" spans="3:4">
      <c r="C698" s="29"/>
      <c r="D698" s="29"/>
    </row>
    <row r="699" spans="3:4">
      <c r="C699" s="29"/>
      <c r="D699" s="29"/>
    </row>
    <row r="700" spans="3:4">
      <c r="C700" s="29"/>
      <c r="D700" s="29"/>
    </row>
    <row r="701" spans="3:4">
      <c r="C701" s="29"/>
      <c r="D701" s="29"/>
    </row>
    <row r="702" spans="3:4">
      <c r="C702" s="29"/>
      <c r="D702" s="29"/>
    </row>
    <row r="703" spans="3:4">
      <c r="C703" s="29"/>
      <c r="D703" s="29"/>
    </row>
    <row r="704" spans="3:4">
      <c r="C704" s="29"/>
      <c r="D704" s="29"/>
    </row>
    <row r="705" spans="3:4">
      <c r="C705" s="29"/>
      <c r="D705" s="29"/>
    </row>
    <row r="706" spans="3:4">
      <c r="C706" s="29"/>
      <c r="D706" s="29"/>
    </row>
    <row r="707" spans="3:4">
      <c r="C707" s="29"/>
      <c r="D707" s="29"/>
    </row>
    <row r="708" spans="3:4">
      <c r="C708" s="29"/>
      <c r="D708" s="29"/>
    </row>
    <row r="709" spans="3:4">
      <c r="C709" s="29"/>
      <c r="D709" s="29"/>
    </row>
    <row r="710" spans="3:4">
      <c r="C710" s="29"/>
      <c r="D710" s="29"/>
    </row>
    <row r="711" spans="3:4">
      <c r="C711" s="29"/>
      <c r="D711" s="29"/>
    </row>
    <row r="712" spans="3:4">
      <c r="C712" s="29"/>
      <c r="D712" s="29"/>
    </row>
    <row r="713" spans="3:4">
      <c r="C713" s="29"/>
      <c r="D713" s="29"/>
    </row>
    <row r="714" spans="3:4">
      <c r="C714" s="29"/>
      <c r="D714" s="29"/>
    </row>
    <row r="715" spans="3:4">
      <c r="C715" s="29"/>
      <c r="D715" s="29"/>
    </row>
    <row r="716" spans="3:4">
      <c r="C716" s="29"/>
      <c r="D716" s="29"/>
    </row>
    <row r="717" spans="3:4">
      <c r="C717" s="29"/>
      <c r="D717" s="29"/>
    </row>
    <row r="718" spans="3:4">
      <c r="C718" s="29"/>
      <c r="D718" s="29"/>
    </row>
    <row r="719" spans="3:4">
      <c r="C719" s="29"/>
      <c r="D719" s="29"/>
    </row>
    <row r="720" spans="3:4">
      <c r="C720" s="29"/>
      <c r="D720" s="29"/>
    </row>
    <row r="721" spans="3:4">
      <c r="C721" s="29"/>
      <c r="D721" s="29"/>
    </row>
    <row r="722" spans="3:4">
      <c r="C722" s="29"/>
      <c r="D722" s="29"/>
    </row>
    <row r="723" spans="3:4">
      <c r="C723" s="29"/>
      <c r="D723" s="29"/>
    </row>
    <row r="724" spans="3:4">
      <c r="C724" s="29"/>
      <c r="D724" s="29"/>
    </row>
    <row r="725" spans="3:4">
      <c r="C725" s="29"/>
      <c r="D725" s="29"/>
    </row>
    <row r="726" spans="3:4">
      <c r="C726" s="29"/>
      <c r="D726" s="29"/>
    </row>
    <row r="727" spans="3:4">
      <c r="C727" s="29"/>
      <c r="D727" s="29"/>
    </row>
    <row r="728" spans="3:4">
      <c r="C728" s="29"/>
      <c r="D728" s="29"/>
    </row>
    <row r="729" spans="3:4">
      <c r="C729" s="29"/>
      <c r="D729" s="29"/>
    </row>
    <row r="730" spans="3:4">
      <c r="C730" s="29"/>
      <c r="D730" s="29"/>
    </row>
    <row r="731" spans="3:4">
      <c r="C731" s="29"/>
      <c r="D731" s="29"/>
    </row>
    <row r="732" spans="3:4">
      <c r="C732" s="29"/>
      <c r="D732" s="29"/>
    </row>
    <row r="733" spans="3:4">
      <c r="C733" s="29"/>
      <c r="D733" s="29"/>
    </row>
    <row r="734" spans="3:4">
      <c r="C734" s="29"/>
      <c r="D734" s="29"/>
    </row>
    <row r="735" spans="3:4">
      <c r="C735" s="29"/>
      <c r="D735" s="29"/>
    </row>
    <row r="736" spans="3:4">
      <c r="C736" s="29"/>
      <c r="D736" s="29"/>
    </row>
    <row r="737" spans="3:4">
      <c r="C737" s="29"/>
      <c r="D737" s="29"/>
    </row>
    <row r="738" spans="3:4">
      <c r="C738" s="29"/>
      <c r="D738" s="29"/>
    </row>
    <row r="739" spans="3:4">
      <c r="C739" s="29"/>
      <c r="D739" s="29"/>
    </row>
    <row r="740" spans="3:4">
      <c r="C740" s="29"/>
      <c r="D740" s="29"/>
    </row>
    <row r="741" spans="3:4">
      <c r="C741" s="29"/>
      <c r="D741" s="29"/>
    </row>
    <row r="742" spans="3:4">
      <c r="C742" s="29"/>
      <c r="D742" s="29"/>
    </row>
    <row r="743" spans="3:4">
      <c r="C743" s="29"/>
      <c r="D743" s="29"/>
    </row>
    <row r="744" spans="3:4">
      <c r="C744" s="29"/>
      <c r="D744" s="29"/>
    </row>
    <row r="745" spans="3:4">
      <c r="C745" s="29"/>
      <c r="D745" s="29"/>
    </row>
    <row r="746" spans="3:4">
      <c r="C746" s="29"/>
      <c r="D746" s="29"/>
    </row>
    <row r="747" spans="3:4">
      <c r="C747" s="29"/>
      <c r="D747" s="29"/>
    </row>
    <row r="748" spans="3:4">
      <c r="C748" s="29"/>
      <c r="D748" s="29"/>
    </row>
    <row r="749" spans="3:4">
      <c r="C749" s="29"/>
      <c r="D749" s="29"/>
    </row>
    <row r="750" spans="3:4">
      <c r="C750" s="29"/>
      <c r="D750" s="29"/>
    </row>
    <row r="751" spans="3:4">
      <c r="C751" s="29"/>
      <c r="D751" s="29"/>
    </row>
    <row r="752" spans="3:4">
      <c r="C752" s="29"/>
      <c r="D752" s="29"/>
    </row>
    <row r="753" spans="3:4">
      <c r="C753" s="29"/>
      <c r="D753" s="29"/>
    </row>
    <row r="754" spans="3:4">
      <c r="C754" s="29"/>
      <c r="D754" s="29"/>
    </row>
    <row r="755" spans="3:4">
      <c r="C755" s="29"/>
      <c r="D755" s="29"/>
    </row>
    <row r="756" spans="3:4">
      <c r="C756" s="29"/>
      <c r="D756" s="29"/>
    </row>
    <row r="757" spans="3:4">
      <c r="C757" s="29"/>
      <c r="D757" s="29"/>
    </row>
    <row r="758" spans="3:4">
      <c r="C758" s="29"/>
      <c r="D758" s="29"/>
    </row>
    <row r="759" spans="3:4">
      <c r="C759" s="29"/>
      <c r="D759" s="29"/>
    </row>
    <row r="760" spans="3:4">
      <c r="C760" s="29"/>
      <c r="D760" s="29"/>
    </row>
    <row r="761" spans="3:4">
      <c r="C761" s="29"/>
      <c r="D761" s="29"/>
    </row>
    <row r="762" spans="3:4">
      <c r="C762" s="29"/>
      <c r="D762" s="29"/>
    </row>
    <row r="763" spans="3:4">
      <c r="C763" s="29"/>
      <c r="D763" s="29"/>
    </row>
    <row r="764" spans="3:4">
      <c r="C764" s="29"/>
      <c r="D764" s="29"/>
    </row>
    <row r="765" spans="3:4">
      <c r="C765" s="29"/>
      <c r="D765" s="29"/>
    </row>
    <row r="766" spans="3:4">
      <c r="C766" s="29"/>
      <c r="D766" s="29"/>
    </row>
    <row r="767" spans="3:4">
      <c r="C767" s="29"/>
      <c r="D767" s="29"/>
    </row>
    <row r="768" spans="3:4">
      <c r="C768" s="29"/>
      <c r="D768" s="29"/>
    </row>
    <row r="769" spans="3:4">
      <c r="C769" s="29"/>
      <c r="D769" s="29"/>
    </row>
    <row r="770" spans="3:4">
      <c r="C770" s="29"/>
      <c r="D770" s="29"/>
    </row>
    <row r="771" spans="3:4">
      <c r="C771" s="29"/>
      <c r="D771" s="29"/>
    </row>
    <row r="772" spans="3:4">
      <c r="C772" s="29"/>
      <c r="D772" s="29"/>
    </row>
    <row r="773" spans="3:4">
      <c r="C773" s="29"/>
      <c r="D773" s="29"/>
    </row>
    <row r="774" spans="3:4">
      <c r="C774" s="29"/>
      <c r="D774" s="29"/>
    </row>
    <row r="775" spans="3:4">
      <c r="C775" s="29"/>
      <c r="D775" s="29"/>
    </row>
    <row r="776" spans="3:4">
      <c r="C776" s="29"/>
      <c r="D776" s="29"/>
    </row>
    <row r="777" spans="3:4">
      <c r="C777" s="29"/>
      <c r="D777" s="29"/>
    </row>
    <row r="778" spans="3:4">
      <c r="C778" s="29"/>
      <c r="D778" s="29"/>
    </row>
    <row r="779" spans="3:4">
      <c r="C779" s="29"/>
      <c r="D779" s="29"/>
    </row>
    <row r="780" spans="3:4">
      <c r="C780" s="29"/>
      <c r="D780" s="29"/>
    </row>
    <row r="781" spans="3:4">
      <c r="C781" s="29"/>
      <c r="D781" s="29"/>
    </row>
    <row r="782" spans="3:4">
      <c r="C782" s="29"/>
      <c r="D782" s="29"/>
    </row>
    <row r="783" spans="3:4">
      <c r="C783" s="29"/>
      <c r="D783" s="29"/>
    </row>
    <row r="784" spans="3:4">
      <c r="C784" s="29"/>
      <c r="D784" s="29"/>
    </row>
    <row r="785" spans="3:4">
      <c r="C785" s="29"/>
      <c r="D785" s="29"/>
    </row>
    <row r="786" spans="3:4">
      <c r="C786" s="29"/>
      <c r="D786" s="29"/>
    </row>
    <row r="787" spans="3:4">
      <c r="C787" s="29"/>
      <c r="D787" s="29"/>
    </row>
    <row r="788" spans="3:4">
      <c r="C788" s="29"/>
      <c r="D788" s="29"/>
    </row>
    <row r="789" spans="3:4">
      <c r="C789" s="29"/>
      <c r="D789" s="29"/>
    </row>
    <row r="790" spans="3:4">
      <c r="C790" s="29"/>
      <c r="D790" s="29"/>
    </row>
    <row r="791" spans="3:4">
      <c r="C791" s="29"/>
      <c r="D791" s="29"/>
    </row>
    <row r="792" spans="3:4">
      <c r="C792" s="29"/>
      <c r="D792" s="29"/>
    </row>
    <row r="793" spans="3:4">
      <c r="C793" s="29"/>
      <c r="D793" s="29"/>
    </row>
    <row r="794" spans="3:4">
      <c r="C794" s="29"/>
      <c r="D794" s="29"/>
    </row>
    <row r="795" spans="3:4">
      <c r="C795" s="29"/>
      <c r="D795" s="29"/>
    </row>
    <row r="796" spans="3:4">
      <c r="C796" s="29"/>
      <c r="D796" s="29"/>
    </row>
    <row r="797" spans="3:4">
      <c r="C797" s="29"/>
      <c r="D797" s="29"/>
    </row>
    <row r="798" spans="3:4">
      <c r="C798" s="29"/>
      <c r="D798" s="29"/>
    </row>
    <row r="799" spans="3:4">
      <c r="C799" s="29"/>
      <c r="D799" s="29"/>
    </row>
    <row r="800" spans="3:4">
      <c r="C800" s="29"/>
      <c r="D800" s="29"/>
    </row>
    <row r="801" spans="3:4">
      <c r="C801" s="29"/>
      <c r="D801" s="29"/>
    </row>
    <row r="802" spans="3:4">
      <c r="C802" s="29"/>
      <c r="D802" s="29"/>
    </row>
    <row r="803" spans="3:4">
      <c r="C803" s="29"/>
      <c r="D803" s="29"/>
    </row>
    <row r="804" spans="3:4">
      <c r="C804" s="29"/>
      <c r="D804" s="29"/>
    </row>
    <row r="805" spans="3:4">
      <c r="C805" s="29"/>
      <c r="D805" s="29"/>
    </row>
    <row r="806" spans="3:4">
      <c r="C806" s="29"/>
      <c r="D806" s="29"/>
    </row>
    <row r="807" spans="3:4">
      <c r="C807" s="29"/>
      <c r="D807" s="29"/>
    </row>
    <row r="808" spans="3:4">
      <c r="C808" s="29"/>
      <c r="D808" s="29"/>
    </row>
    <row r="809" spans="3:4">
      <c r="C809" s="29"/>
      <c r="D809" s="29"/>
    </row>
    <row r="810" spans="3:4">
      <c r="C810" s="29"/>
      <c r="D810" s="29"/>
    </row>
    <row r="811" spans="3:4">
      <c r="C811" s="29"/>
      <c r="D811" s="29"/>
    </row>
    <row r="812" spans="3:4">
      <c r="C812" s="29"/>
      <c r="D812" s="29"/>
    </row>
    <row r="813" spans="3:4">
      <c r="C813" s="29"/>
      <c r="D813" s="29"/>
    </row>
    <row r="814" spans="3:4">
      <c r="C814" s="29"/>
      <c r="D814" s="29"/>
    </row>
    <row r="815" spans="3:4">
      <c r="C815" s="29"/>
      <c r="D815" s="29"/>
    </row>
    <row r="816" spans="3:4">
      <c r="C816" s="29"/>
      <c r="D816" s="29"/>
    </row>
    <row r="817" spans="3:4">
      <c r="C817" s="29"/>
      <c r="D817" s="29"/>
    </row>
    <row r="818" spans="3:4">
      <c r="C818" s="29"/>
      <c r="D818" s="29"/>
    </row>
    <row r="819" spans="3:4">
      <c r="C819" s="29"/>
      <c r="D819" s="29"/>
    </row>
    <row r="820" spans="3:4">
      <c r="C820" s="29"/>
      <c r="D820" s="29"/>
    </row>
    <row r="821" spans="3:4">
      <c r="C821" s="29"/>
      <c r="D821" s="29"/>
    </row>
    <row r="822" spans="3:4">
      <c r="C822" s="29"/>
      <c r="D822" s="29"/>
    </row>
    <row r="823" spans="3:4">
      <c r="C823" s="29"/>
      <c r="D823" s="29"/>
    </row>
    <row r="824" spans="3:4">
      <c r="C824" s="29"/>
      <c r="D824" s="29"/>
    </row>
    <row r="825" spans="3:4">
      <c r="C825" s="29"/>
      <c r="D825" s="29"/>
    </row>
    <row r="826" spans="3:4">
      <c r="C826" s="29"/>
      <c r="D826" s="29"/>
    </row>
    <row r="827" spans="3:4">
      <c r="C827" s="29"/>
      <c r="D827" s="29"/>
    </row>
    <row r="828" spans="3:4">
      <c r="C828" s="29"/>
      <c r="D828" s="29"/>
    </row>
    <row r="829" spans="3:4">
      <c r="C829" s="29"/>
      <c r="D829" s="29"/>
    </row>
    <row r="830" spans="3:4">
      <c r="C830" s="29"/>
      <c r="D830" s="29"/>
    </row>
    <row r="831" spans="3:4">
      <c r="C831" s="29"/>
      <c r="D831" s="29"/>
    </row>
    <row r="832" spans="3:4">
      <c r="C832" s="29"/>
      <c r="D832" s="29"/>
    </row>
    <row r="833" spans="3:4">
      <c r="C833" s="29"/>
      <c r="D833" s="29"/>
    </row>
    <row r="834" spans="3:4">
      <c r="C834" s="29"/>
      <c r="D834" s="29"/>
    </row>
    <row r="835" spans="3:4">
      <c r="C835" s="29"/>
      <c r="D835" s="29"/>
    </row>
    <row r="836" spans="3:4">
      <c r="C836" s="29"/>
      <c r="D836" s="29"/>
    </row>
    <row r="837" spans="3:4">
      <c r="C837" s="29"/>
      <c r="D837" s="29"/>
    </row>
    <row r="838" spans="3:4">
      <c r="C838" s="29"/>
      <c r="D838" s="29"/>
    </row>
    <row r="839" spans="3:4">
      <c r="C839" s="29"/>
      <c r="D839" s="29"/>
    </row>
    <row r="840" spans="3:4">
      <c r="C840" s="29"/>
      <c r="D840" s="29"/>
    </row>
    <row r="841" spans="3:4">
      <c r="C841" s="29"/>
      <c r="D841" s="29"/>
    </row>
    <row r="842" spans="3:4">
      <c r="C842" s="29"/>
      <c r="D842" s="29"/>
    </row>
    <row r="843" spans="3:4">
      <c r="C843" s="29"/>
      <c r="D843" s="29"/>
    </row>
    <row r="844" spans="3:4">
      <c r="C844" s="29"/>
      <c r="D844" s="29"/>
    </row>
    <row r="845" spans="3:4">
      <c r="C845" s="29"/>
      <c r="D845" s="29"/>
    </row>
    <row r="846" spans="3:4">
      <c r="C846" s="29"/>
      <c r="D846" s="29"/>
    </row>
    <row r="847" spans="3:4">
      <c r="C847" s="29"/>
      <c r="D847" s="29"/>
    </row>
    <row r="848" spans="3:4">
      <c r="C848" s="29"/>
      <c r="D848" s="29"/>
    </row>
    <row r="849" spans="3:4">
      <c r="C849" s="29"/>
      <c r="D849" s="29"/>
    </row>
    <row r="850" spans="3:4">
      <c r="C850" s="29"/>
      <c r="D850" s="29"/>
    </row>
    <row r="851" spans="3:4">
      <c r="C851" s="29"/>
      <c r="D851" s="29"/>
    </row>
    <row r="852" spans="3:4">
      <c r="C852" s="29"/>
      <c r="D852" s="29"/>
    </row>
    <row r="853" spans="3:4">
      <c r="C853" s="29"/>
      <c r="D853" s="29"/>
    </row>
    <row r="854" spans="3:4">
      <c r="C854" s="29"/>
      <c r="D854" s="29"/>
    </row>
    <row r="855" spans="3:4">
      <c r="C855" s="29"/>
      <c r="D855" s="29"/>
    </row>
    <row r="856" spans="3:4">
      <c r="C856" s="29"/>
      <c r="D856" s="29"/>
    </row>
    <row r="857" spans="3:4">
      <c r="C857" s="29"/>
      <c r="D857" s="29"/>
    </row>
    <row r="858" spans="3:4">
      <c r="C858" s="29"/>
      <c r="D858" s="29"/>
    </row>
    <row r="859" spans="3:4">
      <c r="C859" s="29"/>
      <c r="D859" s="29"/>
    </row>
    <row r="860" spans="3:4">
      <c r="C860" s="29"/>
      <c r="D860" s="29"/>
    </row>
    <row r="861" spans="3:4">
      <c r="C861" s="29"/>
      <c r="D861" s="29"/>
    </row>
    <row r="862" spans="3:4">
      <c r="C862" s="29"/>
      <c r="D862" s="29"/>
    </row>
    <row r="863" spans="3:4">
      <c r="C863" s="29"/>
      <c r="D863" s="29"/>
    </row>
    <row r="864" spans="3:4">
      <c r="C864" s="29"/>
      <c r="D864" s="29"/>
    </row>
    <row r="865" spans="3:4">
      <c r="C865" s="29"/>
      <c r="D865" s="29"/>
    </row>
    <row r="866" spans="3:4">
      <c r="C866" s="29"/>
      <c r="D866" s="29"/>
    </row>
    <row r="867" spans="3:4">
      <c r="C867" s="29"/>
      <c r="D867" s="29"/>
    </row>
    <row r="868" spans="3:4">
      <c r="C868" s="29"/>
      <c r="D868" s="29"/>
    </row>
    <row r="869" spans="3:4">
      <c r="C869" s="29"/>
      <c r="D869" s="29"/>
    </row>
    <row r="870" spans="3:4">
      <c r="C870" s="29"/>
      <c r="D870" s="29"/>
    </row>
    <row r="871" spans="3:4">
      <c r="C871" s="29"/>
      <c r="D871" s="29"/>
    </row>
    <row r="872" spans="3:4">
      <c r="C872" s="29"/>
      <c r="D872" s="29"/>
    </row>
    <row r="873" spans="3:4">
      <c r="C873" s="29"/>
      <c r="D873" s="29"/>
    </row>
    <row r="874" spans="3:4">
      <c r="C874" s="29"/>
      <c r="D874" s="29"/>
    </row>
    <row r="875" spans="3:4">
      <c r="C875" s="29"/>
      <c r="D875" s="29"/>
    </row>
    <row r="876" spans="3:4">
      <c r="C876" s="29"/>
      <c r="D876" s="29"/>
    </row>
    <row r="877" spans="3:4">
      <c r="C877" s="29"/>
      <c r="D877" s="29"/>
    </row>
    <row r="878" spans="3:4">
      <c r="C878" s="29"/>
      <c r="D878" s="29"/>
    </row>
    <row r="879" spans="3:4">
      <c r="C879" s="29"/>
      <c r="D879" s="29"/>
    </row>
    <row r="880" spans="3:4">
      <c r="C880" s="29"/>
      <c r="D880" s="29"/>
    </row>
    <row r="881" spans="3:4">
      <c r="C881" s="29"/>
      <c r="D881" s="29"/>
    </row>
    <row r="882" spans="3:4">
      <c r="C882" s="29"/>
      <c r="D882" s="29"/>
    </row>
    <row r="883" spans="3:4">
      <c r="C883" s="29"/>
      <c r="D883" s="29"/>
    </row>
    <row r="884" spans="3:4">
      <c r="C884" s="29"/>
      <c r="D884" s="29"/>
    </row>
    <row r="885" spans="3:4">
      <c r="C885" s="29"/>
      <c r="D885" s="29"/>
    </row>
    <row r="886" spans="3:4">
      <c r="C886" s="29"/>
      <c r="D886" s="29"/>
    </row>
    <row r="887" spans="3:4">
      <c r="C887" s="29"/>
      <c r="D887" s="29"/>
    </row>
    <row r="888" spans="3:4">
      <c r="C888" s="29"/>
      <c r="D888" s="29"/>
    </row>
    <row r="889" spans="3:4">
      <c r="C889" s="29"/>
      <c r="D889" s="29"/>
    </row>
    <row r="890" spans="3:4">
      <c r="C890" s="29"/>
      <c r="D890" s="29"/>
    </row>
    <row r="891" spans="3:4">
      <c r="C891" s="29"/>
      <c r="D891" s="29"/>
    </row>
    <row r="892" spans="3:4">
      <c r="C892" s="29"/>
      <c r="D892" s="29"/>
    </row>
    <row r="893" spans="3:4">
      <c r="C893" s="29"/>
      <c r="D893" s="29"/>
    </row>
    <row r="894" spans="3:4">
      <c r="C894" s="29"/>
      <c r="D894" s="29"/>
    </row>
    <row r="895" spans="3:4">
      <c r="C895" s="29"/>
      <c r="D895" s="29"/>
    </row>
    <row r="896" spans="3:4">
      <c r="C896" s="29"/>
      <c r="D896" s="29"/>
    </row>
    <row r="897" spans="3:4">
      <c r="C897" s="29"/>
      <c r="D897" s="29"/>
    </row>
    <row r="898" spans="3:4">
      <c r="C898" s="29"/>
      <c r="D898" s="29"/>
    </row>
    <row r="899" spans="3:4">
      <c r="C899" s="29"/>
      <c r="D899" s="29"/>
    </row>
    <row r="900" spans="3:4">
      <c r="C900" s="29"/>
      <c r="D900" s="29"/>
    </row>
    <row r="901" spans="3:4">
      <c r="C901" s="29"/>
      <c r="D901" s="29"/>
    </row>
    <row r="902" spans="3:4">
      <c r="C902" s="29"/>
      <c r="D902" s="29"/>
    </row>
    <row r="903" spans="3:4">
      <c r="C903" s="29"/>
      <c r="D903" s="29"/>
    </row>
    <row r="904" spans="3:4">
      <c r="C904" s="29"/>
      <c r="D904" s="29"/>
    </row>
    <row r="905" spans="3:4">
      <c r="C905" s="29"/>
      <c r="D905" s="29"/>
    </row>
    <row r="906" spans="3:4">
      <c r="C906" s="29"/>
      <c r="D906" s="29"/>
    </row>
    <row r="907" spans="3:4">
      <c r="C907" s="29"/>
      <c r="D907" s="29"/>
    </row>
    <row r="908" spans="3:4">
      <c r="C908" s="29"/>
      <c r="D908" s="29"/>
    </row>
    <row r="909" spans="3:4">
      <c r="C909" s="29"/>
      <c r="D909" s="29"/>
    </row>
    <row r="910" spans="3:4">
      <c r="C910" s="29"/>
      <c r="D910" s="29"/>
    </row>
    <row r="911" spans="3:4">
      <c r="C911" s="29"/>
      <c r="D911" s="29"/>
    </row>
    <row r="912" spans="3:4">
      <c r="C912" s="29"/>
      <c r="D912" s="29"/>
    </row>
    <row r="913" spans="3:4">
      <c r="C913" s="29"/>
      <c r="D913" s="29"/>
    </row>
    <row r="914" spans="3:4">
      <c r="C914" s="29"/>
      <c r="D914" s="29"/>
    </row>
    <row r="915" spans="3:4">
      <c r="C915" s="29"/>
      <c r="D915" s="29"/>
    </row>
    <row r="916" spans="3:4">
      <c r="C916" s="29"/>
      <c r="D916" s="29"/>
    </row>
    <row r="917" spans="3:4">
      <c r="C917" s="29"/>
      <c r="D917" s="29"/>
    </row>
    <row r="918" spans="3:4">
      <c r="C918" s="29"/>
      <c r="D918" s="29"/>
    </row>
    <row r="919" spans="3:4">
      <c r="C919" s="29"/>
      <c r="D919" s="29"/>
    </row>
    <row r="920" spans="3:4">
      <c r="C920" s="29"/>
      <c r="D920" s="29"/>
    </row>
    <row r="921" spans="3:4">
      <c r="C921" s="29"/>
      <c r="D921" s="29"/>
    </row>
    <row r="922" spans="3:4">
      <c r="C922" s="29"/>
      <c r="D922" s="29"/>
    </row>
    <row r="923" spans="3:4">
      <c r="C923" s="29"/>
      <c r="D923" s="29"/>
    </row>
    <row r="924" spans="3:4">
      <c r="C924" s="29"/>
      <c r="D924" s="29"/>
    </row>
    <row r="925" spans="3:4">
      <c r="C925" s="29"/>
      <c r="D925" s="29"/>
    </row>
    <row r="926" spans="3:4">
      <c r="C926" s="29"/>
      <c r="D926" s="29"/>
    </row>
    <row r="927" spans="3:4">
      <c r="C927" s="29"/>
      <c r="D927" s="29"/>
    </row>
    <row r="928" spans="3:4">
      <c r="C928" s="29"/>
      <c r="D928" s="29"/>
    </row>
    <row r="929" spans="3:4">
      <c r="C929" s="29"/>
      <c r="D929" s="29"/>
    </row>
    <row r="930" spans="3:4">
      <c r="C930" s="29"/>
      <c r="D930" s="29"/>
    </row>
    <row r="931" spans="3:4">
      <c r="C931" s="29"/>
      <c r="D931" s="29"/>
    </row>
    <row r="932" spans="3:4">
      <c r="C932" s="29"/>
      <c r="D932" s="29"/>
    </row>
    <row r="933" spans="3:4">
      <c r="C933" s="29"/>
      <c r="D933" s="29"/>
    </row>
    <row r="934" spans="3:4">
      <c r="C934" s="29"/>
      <c r="D934" s="29"/>
    </row>
    <row r="935" spans="3:4">
      <c r="C935" s="29"/>
      <c r="D935" s="29"/>
    </row>
    <row r="936" spans="3:4">
      <c r="C936" s="29"/>
      <c r="D936" s="29"/>
    </row>
    <row r="937" spans="3:4">
      <c r="C937" s="29"/>
      <c r="D937" s="29"/>
    </row>
    <row r="938" spans="3:4">
      <c r="C938" s="29"/>
      <c r="D938" s="29"/>
    </row>
    <row r="939" spans="3:4">
      <c r="C939" s="29"/>
      <c r="D939" s="29"/>
    </row>
    <row r="940" spans="3:4">
      <c r="C940" s="29"/>
      <c r="D940" s="29"/>
    </row>
    <row r="941" spans="3:4">
      <c r="C941" s="29"/>
      <c r="D941" s="29"/>
    </row>
    <row r="942" spans="3:4">
      <c r="C942" s="29"/>
      <c r="D942" s="29"/>
    </row>
    <row r="943" spans="3:4">
      <c r="C943" s="29"/>
      <c r="D943" s="29"/>
    </row>
    <row r="944" spans="3:4">
      <c r="C944" s="29"/>
      <c r="D944" s="29"/>
    </row>
    <row r="945" spans="3:4">
      <c r="C945" s="29"/>
      <c r="D945" s="29"/>
    </row>
    <row r="946" spans="3:4">
      <c r="C946" s="29"/>
      <c r="D946" s="29"/>
    </row>
    <row r="947" spans="3:4">
      <c r="C947" s="29"/>
      <c r="D947" s="29"/>
    </row>
    <row r="948" spans="3:4">
      <c r="C948" s="29"/>
      <c r="D948" s="29"/>
    </row>
    <row r="949" spans="3:4">
      <c r="C949" s="29"/>
      <c r="D949" s="29"/>
    </row>
    <row r="950" spans="3:4">
      <c r="C950" s="29"/>
      <c r="D950" s="29"/>
    </row>
    <row r="951" spans="3:4">
      <c r="C951" s="29"/>
      <c r="D951" s="29"/>
    </row>
    <row r="952" spans="3:4">
      <c r="C952" s="29"/>
      <c r="D952" s="29"/>
    </row>
    <row r="953" spans="3:4">
      <c r="C953" s="29"/>
      <c r="D953" s="29"/>
    </row>
    <row r="954" spans="3:4">
      <c r="C954" s="29"/>
      <c r="D954" s="29"/>
    </row>
    <row r="955" spans="3:4">
      <c r="C955" s="29"/>
      <c r="D955" s="29"/>
    </row>
    <row r="956" spans="3:4">
      <c r="C956" s="29"/>
      <c r="D956" s="29"/>
    </row>
    <row r="957" spans="3:4">
      <c r="C957" s="29"/>
      <c r="D957" s="29"/>
    </row>
    <row r="958" spans="3:4">
      <c r="C958" s="29"/>
      <c r="D958" s="29"/>
    </row>
    <row r="959" spans="3:4">
      <c r="C959" s="29"/>
      <c r="D959" s="29"/>
    </row>
    <row r="960" spans="3:4">
      <c r="C960" s="29"/>
      <c r="D960" s="29"/>
    </row>
    <row r="961" spans="3:4">
      <c r="C961" s="29"/>
      <c r="D961" s="29"/>
    </row>
    <row r="962" spans="3:4">
      <c r="C962" s="29"/>
      <c r="D962" s="29"/>
    </row>
    <row r="963" spans="3:4">
      <c r="C963" s="29"/>
      <c r="D963" s="29"/>
    </row>
    <row r="964" spans="3:4">
      <c r="C964" s="29"/>
      <c r="D964" s="29"/>
    </row>
    <row r="965" spans="3:4">
      <c r="C965" s="29"/>
      <c r="D965" s="29"/>
    </row>
    <row r="966" spans="3:4">
      <c r="C966" s="29"/>
      <c r="D966" s="29"/>
    </row>
    <row r="967" spans="3:4">
      <c r="C967" s="29"/>
      <c r="D967" s="29"/>
    </row>
    <row r="968" spans="3:4">
      <c r="C968" s="29"/>
      <c r="D968" s="29"/>
    </row>
    <row r="969" spans="3:4">
      <c r="C969" s="29"/>
      <c r="D969" s="29"/>
    </row>
    <row r="970" spans="3:4">
      <c r="C970" s="29"/>
      <c r="D970" s="29"/>
    </row>
    <row r="971" spans="3:4">
      <c r="C971" s="29"/>
      <c r="D971" s="29"/>
    </row>
    <row r="972" spans="3:4">
      <c r="C972" s="29"/>
      <c r="D972" s="29"/>
    </row>
    <row r="973" spans="3:4">
      <c r="C973" s="29"/>
      <c r="D973" s="29"/>
    </row>
    <row r="974" spans="3:4">
      <c r="C974" s="29"/>
      <c r="D974" s="29"/>
    </row>
    <row r="975" spans="3:4">
      <c r="C975" s="29"/>
      <c r="D975" s="29"/>
    </row>
    <row r="976" spans="3:4">
      <c r="C976" s="29"/>
      <c r="D976" s="29"/>
    </row>
    <row r="977" spans="3:4">
      <c r="C977" s="29"/>
      <c r="D977" s="29"/>
    </row>
    <row r="978" spans="3:4">
      <c r="C978" s="29"/>
      <c r="D978" s="29"/>
    </row>
    <row r="979" spans="3:4">
      <c r="C979" s="29"/>
      <c r="D979" s="29"/>
    </row>
    <row r="980" spans="3:4">
      <c r="C980" s="29"/>
      <c r="D980" s="29"/>
    </row>
    <row r="981" spans="3:4">
      <c r="C981" s="29"/>
      <c r="D981" s="29"/>
    </row>
    <row r="982" spans="3:4">
      <c r="C982" s="29"/>
      <c r="D982" s="29"/>
    </row>
    <row r="983" spans="3:4">
      <c r="C983" s="29"/>
      <c r="D983" s="29"/>
    </row>
    <row r="984" spans="3:4">
      <c r="C984" s="29"/>
      <c r="D984" s="29"/>
    </row>
    <row r="985" spans="3:4">
      <c r="C985" s="29"/>
      <c r="D985" s="29"/>
    </row>
    <row r="986" spans="3:4">
      <c r="C986" s="29"/>
      <c r="D986" s="29"/>
    </row>
    <row r="987" spans="3:4">
      <c r="C987" s="29"/>
      <c r="D987" s="29"/>
    </row>
    <row r="988" spans="3:4">
      <c r="C988" s="29"/>
      <c r="D988" s="29"/>
    </row>
    <row r="989" spans="3:4">
      <c r="C989" s="29"/>
      <c r="D989" s="29"/>
    </row>
    <row r="990" spans="3:4">
      <c r="C990" s="29"/>
      <c r="D990" s="29"/>
    </row>
    <row r="991" spans="3:4">
      <c r="C991" s="29"/>
      <c r="D991" s="29"/>
    </row>
    <row r="992" spans="3:4">
      <c r="C992" s="29"/>
      <c r="D992" s="29"/>
    </row>
    <row r="993" spans="3:4">
      <c r="C993" s="29"/>
      <c r="D993" s="29"/>
    </row>
    <row r="994" spans="3:4">
      <c r="C994" s="29"/>
      <c r="D994" s="29"/>
    </row>
    <row r="995" spans="3:4">
      <c r="C995" s="29"/>
      <c r="D995" s="29"/>
    </row>
    <row r="996" spans="3:4">
      <c r="C996" s="29"/>
      <c r="D996" s="29"/>
    </row>
    <row r="997" spans="3:4">
      <c r="C997" s="29"/>
      <c r="D997" s="29"/>
    </row>
    <row r="998" spans="3:4">
      <c r="C998" s="29"/>
      <c r="D998" s="29"/>
    </row>
    <row r="999" spans="3:4">
      <c r="C999" s="29"/>
      <c r="D999" s="29"/>
    </row>
    <row r="1000" spans="3:4">
      <c r="C1000" s="29"/>
      <c r="D1000" s="29"/>
    </row>
    <row r="1001" spans="3:4">
      <c r="C1001" s="29"/>
      <c r="D1001" s="29"/>
    </row>
    <row r="1002" spans="3:4">
      <c r="C1002" s="29"/>
      <c r="D1002" s="29"/>
    </row>
    <row r="1003" spans="3:4">
      <c r="C1003" s="29"/>
      <c r="D1003" s="29"/>
    </row>
    <row r="1004" spans="3:4">
      <c r="C1004" s="29"/>
      <c r="D1004" s="29"/>
    </row>
    <row r="1005" spans="3:4">
      <c r="C1005" s="29"/>
      <c r="D1005" s="29"/>
    </row>
    <row r="1006" spans="3:4">
      <c r="C1006" s="29"/>
      <c r="D1006" s="29"/>
    </row>
    <row r="1007" spans="3:4">
      <c r="C1007" s="29"/>
      <c r="D1007" s="29"/>
    </row>
    <row r="1008" spans="3:4">
      <c r="C1008" s="29"/>
      <c r="D1008" s="29"/>
    </row>
    <row r="1009" spans="3:4">
      <c r="C1009" s="29"/>
      <c r="D1009" s="29"/>
    </row>
    <row r="1010" spans="3:4">
      <c r="C1010" s="29"/>
      <c r="D1010" s="29"/>
    </row>
    <row r="1011" spans="3:4">
      <c r="C1011" s="29"/>
      <c r="D1011" s="29"/>
    </row>
    <row r="1012" spans="3:4">
      <c r="C1012" s="29"/>
      <c r="D1012" s="29"/>
    </row>
    <row r="1013" spans="3:4">
      <c r="C1013" s="29"/>
      <c r="D1013" s="29"/>
    </row>
    <row r="1014" spans="3:4">
      <c r="C1014" s="29"/>
      <c r="D1014" s="29"/>
    </row>
    <row r="1015" spans="3:4">
      <c r="C1015" s="29"/>
      <c r="D1015" s="29"/>
    </row>
    <row r="1016" spans="3:4">
      <c r="C1016" s="29"/>
      <c r="D1016" s="29"/>
    </row>
    <row r="1017" spans="3:4">
      <c r="C1017" s="29"/>
      <c r="D1017" s="29"/>
    </row>
    <row r="1018" spans="3:4">
      <c r="C1018" s="29"/>
      <c r="D1018" s="29"/>
    </row>
    <row r="1019" spans="3:4">
      <c r="C1019" s="29"/>
      <c r="D1019" s="29"/>
    </row>
    <row r="1020" spans="3:4">
      <c r="C1020" s="29"/>
      <c r="D1020" s="29"/>
    </row>
    <row r="1021" spans="3:4">
      <c r="C1021" s="29"/>
      <c r="D1021" s="29"/>
    </row>
    <row r="1022" spans="3:4">
      <c r="C1022" s="29"/>
      <c r="D1022" s="29"/>
    </row>
    <row r="1023" spans="3:4">
      <c r="C1023" s="29"/>
      <c r="D1023" s="29"/>
    </row>
    <row r="1024" spans="3:4">
      <c r="C1024" s="29"/>
      <c r="D1024" s="29"/>
    </row>
    <row r="1025" spans="3:4">
      <c r="C1025" s="29"/>
      <c r="D1025" s="29"/>
    </row>
    <row r="1026" spans="3:4">
      <c r="C1026" s="29"/>
      <c r="D1026" s="29"/>
    </row>
    <row r="1027" spans="3:4">
      <c r="C1027" s="29"/>
      <c r="D1027" s="29"/>
    </row>
    <row r="1028" spans="3:4">
      <c r="C1028" s="29"/>
      <c r="D1028" s="29"/>
    </row>
    <row r="1029" spans="3:4">
      <c r="C1029" s="29"/>
      <c r="D1029" s="29"/>
    </row>
    <row r="1030" spans="3:4">
      <c r="C1030" s="29"/>
      <c r="D1030" s="29"/>
    </row>
    <row r="1031" spans="3:4">
      <c r="C1031" s="29"/>
      <c r="D1031" s="29"/>
    </row>
    <row r="1032" spans="3:4">
      <c r="C1032" s="29"/>
      <c r="D1032" s="29"/>
    </row>
    <row r="1033" spans="3:4">
      <c r="C1033" s="29"/>
      <c r="D1033" s="29"/>
    </row>
    <row r="1034" spans="3:4">
      <c r="C1034" s="29"/>
      <c r="D1034" s="29"/>
    </row>
    <row r="1035" spans="3:4">
      <c r="C1035" s="29"/>
      <c r="D1035" s="29"/>
    </row>
    <row r="1036" spans="3:4">
      <c r="C1036" s="29"/>
      <c r="D1036" s="29"/>
    </row>
    <row r="1037" spans="3:4">
      <c r="C1037" s="29"/>
      <c r="D1037" s="29"/>
    </row>
    <row r="1038" spans="3:4">
      <c r="C1038" s="29"/>
      <c r="D1038" s="29"/>
    </row>
    <row r="1039" spans="3:4">
      <c r="C1039" s="29"/>
      <c r="D1039" s="29"/>
    </row>
    <row r="1040" spans="3:4">
      <c r="C1040" s="29"/>
      <c r="D1040" s="29"/>
    </row>
    <row r="1041" spans="3:4">
      <c r="C1041" s="29"/>
      <c r="D1041" s="29"/>
    </row>
    <row r="1042" spans="3:4">
      <c r="C1042" s="29"/>
      <c r="D1042" s="29"/>
    </row>
    <row r="1043" spans="3:4">
      <c r="C1043" s="29"/>
      <c r="D1043" s="29"/>
    </row>
    <row r="1044" spans="3:4">
      <c r="C1044" s="29"/>
      <c r="D1044" s="29"/>
    </row>
    <row r="1045" spans="3:4">
      <c r="C1045" s="29"/>
      <c r="D1045" s="29"/>
    </row>
    <row r="1046" spans="3:4">
      <c r="C1046" s="29"/>
      <c r="D1046" s="29"/>
    </row>
    <row r="1047" spans="3:4">
      <c r="C1047" s="29"/>
      <c r="D1047" s="29"/>
    </row>
    <row r="1048" spans="3:4">
      <c r="C1048" s="29"/>
      <c r="D1048" s="29"/>
    </row>
    <row r="1049" spans="3:4">
      <c r="C1049" s="29"/>
      <c r="D1049" s="29"/>
    </row>
    <row r="1050" spans="3:4">
      <c r="C1050" s="29"/>
      <c r="D1050" s="29"/>
    </row>
    <row r="1051" spans="3:4">
      <c r="C1051" s="29"/>
      <c r="D1051" s="29"/>
    </row>
    <row r="1052" spans="3:4">
      <c r="C1052" s="29"/>
      <c r="D1052" s="29"/>
    </row>
    <row r="1053" spans="3:4">
      <c r="C1053" s="29"/>
      <c r="D1053" s="29"/>
    </row>
    <row r="1054" spans="3:4">
      <c r="C1054" s="29"/>
      <c r="D1054" s="29"/>
    </row>
    <row r="1055" spans="3:4">
      <c r="C1055" s="29"/>
      <c r="D1055" s="29"/>
    </row>
    <row r="1056" spans="3:4">
      <c r="C1056" s="29"/>
      <c r="D1056" s="29"/>
    </row>
    <row r="1057" spans="3:4">
      <c r="C1057" s="29"/>
      <c r="D1057" s="29"/>
    </row>
    <row r="1058" spans="3:4">
      <c r="C1058" s="29"/>
      <c r="D1058" s="29"/>
    </row>
    <row r="1059" spans="3:4">
      <c r="C1059" s="29"/>
      <c r="D1059" s="29"/>
    </row>
    <row r="1060" spans="3:4">
      <c r="C1060" s="29"/>
      <c r="D1060" s="29"/>
    </row>
    <row r="1061" spans="3:4">
      <c r="C1061" s="29"/>
      <c r="D1061" s="29"/>
    </row>
    <row r="1062" spans="3:4">
      <c r="C1062" s="29"/>
      <c r="D1062" s="29"/>
    </row>
    <row r="1063" spans="3:4">
      <c r="C1063" s="29"/>
      <c r="D1063" s="29"/>
    </row>
    <row r="1064" spans="3:4">
      <c r="C1064" s="29"/>
      <c r="D1064" s="29"/>
    </row>
    <row r="1065" spans="3:4">
      <c r="C1065" s="29"/>
      <c r="D1065" s="29"/>
    </row>
    <row r="1066" spans="3:4">
      <c r="C1066" s="29"/>
      <c r="D1066" s="29"/>
    </row>
    <row r="1067" spans="3:4">
      <c r="C1067" s="29"/>
      <c r="D1067" s="29"/>
    </row>
    <row r="1068" spans="3:4">
      <c r="C1068" s="29"/>
      <c r="D1068" s="29"/>
    </row>
    <row r="1069" spans="3:4">
      <c r="C1069" s="29"/>
      <c r="D1069" s="29"/>
    </row>
    <row r="1070" spans="3:4">
      <c r="C1070" s="29"/>
      <c r="D1070" s="29"/>
    </row>
    <row r="1071" spans="3:4">
      <c r="C1071" s="29"/>
      <c r="D1071" s="29"/>
    </row>
    <row r="1072" spans="3:4">
      <c r="C1072" s="29"/>
      <c r="D1072" s="29"/>
    </row>
    <row r="1073" spans="3:4">
      <c r="C1073" s="29"/>
      <c r="D1073" s="29"/>
    </row>
    <row r="1074" spans="3:4">
      <c r="C1074" s="29"/>
      <c r="D1074" s="29"/>
    </row>
    <row r="1075" spans="3:4">
      <c r="C1075" s="29"/>
      <c r="D1075" s="29"/>
    </row>
    <row r="1076" spans="3:4">
      <c r="C1076" s="29"/>
      <c r="D1076" s="29"/>
    </row>
    <row r="1077" spans="3:4">
      <c r="C1077" s="29"/>
      <c r="D1077" s="29"/>
    </row>
    <row r="1078" spans="3:4">
      <c r="C1078" s="29"/>
      <c r="D1078" s="29"/>
    </row>
    <row r="1079" spans="3:4">
      <c r="C1079" s="29"/>
      <c r="D1079" s="29"/>
    </row>
    <row r="1080" spans="3:4">
      <c r="C1080" s="29"/>
      <c r="D1080" s="29"/>
    </row>
    <row r="1081" spans="3:4">
      <c r="C1081" s="29"/>
      <c r="D1081" s="29"/>
    </row>
    <row r="1082" spans="3:4">
      <c r="C1082" s="29"/>
      <c r="D1082" s="29"/>
    </row>
    <row r="1083" spans="3:4">
      <c r="C1083" s="29"/>
      <c r="D1083" s="29"/>
    </row>
    <row r="1084" spans="3:4">
      <c r="C1084" s="29"/>
      <c r="D1084" s="29"/>
    </row>
    <row r="1085" spans="3:4">
      <c r="C1085" s="29"/>
      <c r="D1085" s="29"/>
    </row>
    <row r="1086" spans="3:4">
      <c r="C1086" s="29"/>
      <c r="D1086" s="29"/>
    </row>
    <row r="1087" spans="3:4">
      <c r="C1087" s="29"/>
      <c r="D1087" s="29"/>
    </row>
    <row r="1088" spans="3:4">
      <c r="C1088" s="29"/>
      <c r="D1088" s="29"/>
    </row>
    <row r="1089" spans="3:4">
      <c r="C1089" s="29"/>
      <c r="D1089" s="29"/>
    </row>
    <row r="1090" spans="3:4">
      <c r="C1090" s="29"/>
      <c r="D1090" s="29"/>
    </row>
    <row r="1091" spans="3:4">
      <c r="C1091" s="29"/>
      <c r="D1091" s="29"/>
    </row>
    <row r="1092" spans="3:4">
      <c r="C1092" s="29"/>
      <c r="D1092" s="29"/>
    </row>
    <row r="1093" spans="3:4">
      <c r="C1093" s="29"/>
      <c r="D1093" s="29"/>
    </row>
    <row r="1094" spans="3:4">
      <c r="C1094" s="29"/>
      <c r="D1094" s="29"/>
    </row>
    <row r="1095" spans="3:4">
      <c r="C1095" s="29"/>
      <c r="D1095" s="29"/>
    </row>
    <row r="1096" spans="3:4">
      <c r="C1096" s="29"/>
      <c r="D1096" s="29"/>
    </row>
    <row r="1097" spans="3:4">
      <c r="C1097" s="29"/>
      <c r="D1097" s="29"/>
    </row>
    <row r="1098" spans="3:4">
      <c r="C1098" s="29"/>
      <c r="D1098" s="29"/>
    </row>
    <row r="1099" spans="3:4">
      <c r="C1099" s="29"/>
      <c r="D1099" s="29"/>
    </row>
    <row r="1100" spans="3:4">
      <c r="C1100" s="29"/>
      <c r="D1100" s="29"/>
    </row>
    <row r="1101" spans="3:4">
      <c r="C1101" s="29"/>
      <c r="D1101" s="29"/>
    </row>
    <row r="1102" spans="3:4">
      <c r="C1102" s="29"/>
      <c r="D1102" s="29"/>
    </row>
    <row r="1103" spans="3:4">
      <c r="C1103" s="29"/>
      <c r="D1103" s="29"/>
    </row>
    <row r="1104" spans="3:4">
      <c r="C1104" s="29"/>
      <c r="D1104" s="29"/>
    </row>
    <row r="1105" spans="3:4">
      <c r="C1105" s="29"/>
      <c r="D1105" s="29"/>
    </row>
    <row r="1106" spans="3:4">
      <c r="C1106" s="29"/>
      <c r="D1106" s="29"/>
    </row>
    <row r="1107" spans="3:4">
      <c r="C1107" s="29"/>
      <c r="D1107" s="29"/>
    </row>
    <row r="1108" spans="3:4">
      <c r="C1108" s="29"/>
      <c r="D1108" s="29"/>
    </row>
    <row r="1109" spans="3:4">
      <c r="C1109" s="29"/>
      <c r="D1109" s="29"/>
    </row>
    <row r="1110" spans="3:4">
      <c r="C1110" s="29"/>
      <c r="D1110" s="29"/>
    </row>
    <row r="1111" spans="3:4">
      <c r="C1111" s="29"/>
      <c r="D1111" s="29"/>
    </row>
    <row r="1112" spans="3:4">
      <c r="C1112" s="29"/>
      <c r="D1112" s="29"/>
    </row>
    <row r="1113" spans="3:4">
      <c r="C1113" s="29"/>
      <c r="D1113" s="29"/>
    </row>
    <row r="1114" spans="3:4">
      <c r="C1114" s="29"/>
      <c r="D1114" s="29"/>
    </row>
    <row r="1115" spans="3:4">
      <c r="C1115" s="29"/>
      <c r="D1115" s="29"/>
    </row>
    <row r="1116" spans="3:4">
      <c r="C1116" s="29"/>
      <c r="D1116" s="29"/>
    </row>
    <row r="1117" spans="3:4">
      <c r="C1117" s="29"/>
      <c r="D1117" s="29"/>
    </row>
    <row r="1118" spans="3:4">
      <c r="C1118" s="29"/>
      <c r="D1118" s="29"/>
    </row>
    <row r="1119" spans="3:4">
      <c r="C1119" s="29"/>
      <c r="D1119" s="29"/>
    </row>
    <row r="1120" spans="3:4">
      <c r="C1120" s="29"/>
      <c r="D1120" s="29"/>
    </row>
    <row r="1121" spans="3:4">
      <c r="C1121" s="29"/>
      <c r="D1121" s="29"/>
    </row>
    <row r="1122" spans="3:4">
      <c r="C1122" s="29"/>
      <c r="D1122" s="29"/>
    </row>
    <row r="1123" spans="3:4">
      <c r="C1123" s="29"/>
      <c r="D1123" s="29"/>
    </row>
    <row r="1124" spans="3:4">
      <c r="C1124" s="29"/>
      <c r="D1124" s="29"/>
    </row>
    <row r="1125" spans="3:4">
      <c r="C1125" s="29"/>
      <c r="D1125" s="29"/>
    </row>
    <row r="1126" spans="3:4">
      <c r="C1126" s="29"/>
      <c r="D1126" s="29"/>
    </row>
    <row r="1127" spans="3:4">
      <c r="C1127" s="29"/>
      <c r="D1127" s="29"/>
    </row>
    <row r="1128" spans="3:4">
      <c r="C1128" s="29"/>
      <c r="D1128" s="29"/>
    </row>
    <row r="1129" spans="3:4">
      <c r="C1129" s="29"/>
      <c r="D1129" s="29"/>
    </row>
    <row r="1130" spans="3:4">
      <c r="C1130" s="29"/>
      <c r="D1130" s="29"/>
    </row>
    <row r="1131" spans="3:4">
      <c r="C1131" s="29"/>
      <c r="D1131" s="29"/>
    </row>
    <row r="1132" spans="3:4">
      <c r="C1132" s="29"/>
      <c r="D1132" s="29"/>
    </row>
    <row r="1133" spans="3:4">
      <c r="C1133" s="29"/>
      <c r="D1133" s="29"/>
    </row>
    <row r="1134" spans="3:4">
      <c r="C1134" s="29"/>
      <c r="D1134" s="29"/>
    </row>
    <row r="1135" spans="3:4">
      <c r="C1135" s="29"/>
      <c r="D1135" s="29"/>
    </row>
    <row r="1136" spans="3:4">
      <c r="C1136" s="29"/>
      <c r="D1136" s="29"/>
    </row>
    <row r="1137" spans="3:4">
      <c r="C1137" s="29"/>
      <c r="D1137" s="29"/>
    </row>
    <row r="1138" spans="3:4">
      <c r="C1138" s="29"/>
      <c r="D1138" s="29"/>
    </row>
    <row r="1139" spans="3:4">
      <c r="C1139" s="29"/>
      <c r="D1139" s="29"/>
    </row>
    <row r="1140" spans="3:4">
      <c r="C1140" s="29"/>
      <c r="D1140" s="29"/>
    </row>
    <row r="1141" spans="3:4">
      <c r="C1141" s="29"/>
      <c r="D1141" s="29"/>
    </row>
    <row r="1142" spans="3:4">
      <c r="C1142" s="29"/>
      <c r="D1142" s="29"/>
    </row>
    <row r="1143" spans="3:4">
      <c r="C1143" s="29"/>
      <c r="D1143" s="29"/>
    </row>
    <row r="1144" spans="3:4">
      <c r="C1144" s="29"/>
      <c r="D1144" s="29"/>
    </row>
    <row r="1145" spans="3:4">
      <c r="C1145" s="29"/>
      <c r="D1145" s="29"/>
    </row>
    <row r="1146" spans="3:4">
      <c r="C1146" s="29"/>
      <c r="D1146" s="29"/>
    </row>
    <row r="1147" spans="3:4">
      <c r="C1147" s="29"/>
      <c r="D1147" s="29"/>
    </row>
    <row r="1148" spans="3:4">
      <c r="C1148" s="29"/>
      <c r="D1148" s="29"/>
    </row>
    <row r="1149" spans="3:4">
      <c r="C1149" s="29"/>
      <c r="D1149" s="29"/>
    </row>
    <row r="1150" spans="3:4">
      <c r="C1150" s="29"/>
      <c r="D1150" s="29"/>
    </row>
    <row r="1151" spans="3:4">
      <c r="C1151" s="29"/>
      <c r="D1151" s="29"/>
    </row>
    <row r="1152" spans="3:4">
      <c r="C1152" s="29"/>
      <c r="D1152" s="29"/>
    </row>
    <row r="1153" spans="3:4">
      <c r="C1153" s="29"/>
      <c r="D1153" s="29"/>
    </row>
    <row r="1154" spans="3:4">
      <c r="C1154" s="29"/>
      <c r="D1154" s="29"/>
    </row>
    <row r="1155" spans="3:4">
      <c r="C1155" s="29"/>
      <c r="D1155" s="29"/>
    </row>
    <row r="1156" spans="3:4">
      <c r="C1156" s="29"/>
      <c r="D1156" s="29"/>
    </row>
    <row r="1157" spans="3:4">
      <c r="C1157" s="29"/>
      <c r="D1157" s="29"/>
    </row>
    <row r="1158" spans="3:4">
      <c r="C1158" s="29"/>
      <c r="D1158" s="29"/>
    </row>
    <row r="1159" spans="3:4">
      <c r="C1159" s="29"/>
      <c r="D1159" s="29"/>
    </row>
    <row r="1160" spans="3:4">
      <c r="C1160" s="29"/>
      <c r="D1160" s="29"/>
    </row>
    <row r="1161" spans="3:4">
      <c r="C1161" s="29"/>
      <c r="D1161" s="29"/>
    </row>
    <row r="1162" spans="3:4">
      <c r="C1162" s="29"/>
      <c r="D1162" s="29"/>
    </row>
    <row r="1163" spans="3:4">
      <c r="C1163" s="29"/>
      <c r="D1163" s="29"/>
    </row>
    <row r="1164" spans="3:4">
      <c r="C1164" s="29"/>
      <c r="D1164" s="29"/>
    </row>
    <row r="1165" spans="3:4">
      <c r="C1165" s="29"/>
      <c r="D1165" s="29"/>
    </row>
    <row r="1166" spans="3:4">
      <c r="C1166" s="29"/>
      <c r="D1166" s="29"/>
    </row>
    <row r="1167" spans="3:4">
      <c r="C1167" s="29"/>
      <c r="D1167" s="29"/>
    </row>
    <row r="1168" spans="3:4">
      <c r="C1168" s="29"/>
      <c r="D1168" s="29"/>
    </row>
    <row r="1169" spans="3:4">
      <c r="C1169" s="29"/>
      <c r="D1169" s="29"/>
    </row>
    <row r="1170" spans="3:4">
      <c r="C1170" s="29"/>
      <c r="D1170" s="29"/>
    </row>
    <row r="1171" spans="3:4">
      <c r="C1171" s="29"/>
      <c r="D1171" s="29"/>
    </row>
    <row r="1172" spans="3:4">
      <c r="C1172" s="29"/>
      <c r="D1172" s="29"/>
    </row>
    <row r="1173" spans="3:4">
      <c r="C1173" s="29"/>
      <c r="D1173" s="29"/>
    </row>
    <row r="1174" spans="3:4">
      <c r="C1174" s="29"/>
      <c r="D1174" s="29"/>
    </row>
    <row r="1175" spans="3:4">
      <c r="C1175" s="29"/>
      <c r="D1175" s="29"/>
    </row>
    <row r="1176" spans="3:4">
      <c r="C1176" s="29"/>
      <c r="D1176" s="29"/>
    </row>
    <row r="1177" spans="3:4">
      <c r="C1177" s="29"/>
      <c r="D1177" s="29"/>
    </row>
    <row r="1178" spans="3:4">
      <c r="C1178" s="29"/>
      <c r="D1178" s="29"/>
    </row>
    <row r="1179" spans="3:4">
      <c r="C1179" s="29"/>
      <c r="D1179" s="29"/>
    </row>
    <row r="1180" spans="3:4">
      <c r="C1180" s="29"/>
      <c r="D1180" s="29"/>
    </row>
    <row r="1181" spans="3:4">
      <c r="C1181" s="29"/>
      <c r="D1181" s="29"/>
    </row>
    <row r="1182" spans="3:4">
      <c r="C1182" s="29"/>
      <c r="D1182" s="29"/>
    </row>
    <row r="1183" spans="3:4">
      <c r="C1183" s="29"/>
      <c r="D1183" s="29"/>
    </row>
    <row r="1184" spans="3:4">
      <c r="C1184" s="29"/>
      <c r="D1184" s="29"/>
    </row>
    <row r="1185" spans="3:4">
      <c r="C1185" s="29"/>
      <c r="D1185" s="29"/>
    </row>
    <row r="1186" spans="3:4">
      <c r="C1186" s="29"/>
      <c r="D1186" s="29"/>
    </row>
    <row r="1187" spans="3:4">
      <c r="C1187" s="29"/>
      <c r="D1187" s="29"/>
    </row>
    <row r="1188" spans="3:4">
      <c r="C1188" s="29"/>
      <c r="D1188" s="29"/>
    </row>
    <row r="1189" spans="3:4">
      <c r="C1189" s="29"/>
      <c r="D1189" s="29"/>
    </row>
    <row r="1190" spans="3:4">
      <c r="C1190" s="29"/>
      <c r="D1190" s="29"/>
    </row>
    <row r="1191" spans="3:4">
      <c r="C1191" s="29"/>
      <c r="D1191" s="29"/>
    </row>
    <row r="1192" spans="3:4">
      <c r="C1192" s="29"/>
      <c r="D1192" s="29"/>
    </row>
    <row r="1193" spans="3:4">
      <c r="C1193" s="29"/>
      <c r="D1193" s="29"/>
    </row>
    <row r="1194" spans="3:4">
      <c r="C1194" s="29"/>
      <c r="D1194" s="29"/>
    </row>
    <row r="1195" spans="3:4">
      <c r="C1195" s="29"/>
      <c r="D1195" s="29"/>
    </row>
    <row r="1196" spans="3:4">
      <c r="C1196" s="29"/>
      <c r="D1196" s="29"/>
    </row>
    <row r="1197" spans="3:4">
      <c r="C1197" s="29"/>
      <c r="D1197" s="29"/>
    </row>
    <row r="1198" spans="3:4">
      <c r="C1198" s="29"/>
      <c r="D1198" s="29"/>
    </row>
    <row r="1199" spans="3:4">
      <c r="C1199" s="29"/>
      <c r="D1199" s="29"/>
    </row>
    <row r="1200" spans="3:4">
      <c r="C1200" s="29"/>
      <c r="D1200" s="29"/>
    </row>
    <row r="1201" spans="3:4">
      <c r="C1201" s="29"/>
      <c r="D1201" s="29"/>
    </row>
    <row r="1202" spans="3:4">
      <c r="C1202" s="29"/>
      <c r="D1202" s="29"/>
    </row>
    <row r="1203" spans="3:4">
      <c r="C1203" s="29"/>
      <c r="D1203" s="29"/>
    </row>
    <row r="1204" spans="3:4">
      <c r="C1204" s="29"/>
      <c r="D1204" s="29"/>
    </row>
    <row r="1205" spans="3:4">
      <c r="C1205" s="29"/>
      <c r="D1205" s="29"/>
    </row>
    <row r="1206" spans="3:4">
      <c r="C1206" s="29"/>
      <c r="D1206" s="29"/>
    </row>
    <row r="1207" spans="3:4">
      <c r="C1207" s="29"/>
      <c r="D1207" s="29"/>
    </row>
    <row r="1208" spans="3:4">
      <c r="C1208" s="29"/>
      <c r="D1208" s="29"/>
    </row>
    <row r="1209" spans="3:4">
      <c r="C1209" s="29"/>
      <c r="D1209" s="29"/>
    </row>
    <row r="1210" spans="3:4">
      <c r="C1210" s="29"/>
      <c r="D1210" s="29"/>
    </row>
    <row r="1211" spans="3:4">
      <c r="C1211" s="29"/>
      <c r="D1211" s="29"/>
    </row>
    <row r="1212" spans="3:4">
      <c r="C1212" s="29"/>
      <c r="D1212" s="29"/>
    </row>
    <row r="1213" spans="3:4">
      <c r="C1213" s="29"/>
      <c r="D1213" s="29"/>
    </row>
    <row r="1214" spans="3:4">
      <c r="C1214" s="29"/>
      <c r="D1214" s="29"/>
    </row>
    <row r="1215" spans="3:4">
      <c r="C1215" s="29"/>
      <c r="D1215" s="29"/>
    </row>
    <row r="1216" spans="3:4">
      <c r="C1216" s="29"/>
      <c r="D1216" s="29"/>
    </row>
    <row r="1217" spans="3:4">
      <c r="C1217" s="29"/>
      <c r="D1217" s="29"/>
    </row>
    <row r="1218" spans="3:4">
      <c r="C1218" s="29"/>
      <c r="D1218" s="29"/>
    </row>
    <row r="1219" spans="3:4">
      <c r="C1219" s="29"/>
      <c r="D1219" s="29"/>
    </row>
    <row r="1220" spans="3:4">
      <c r="C1220" s="29"/>
      <c r="D1220" s="29"/>
    </row>
    <row r="1221" spans="3:4">
      <c r="C1221" s="29"/>
      <c r="D1221" s="29"/>
    </row>
    <row r="1222" spans="3:4">
      <c r="C1222" s="29"/>
      <c r="D1222" s="29"/>
    </row>
    <row r="1223" spans="3:4">
      <c r="C1223" s="29"/>
      <c r="D1223" s="29"/>
    </row>
    <row r="1224" spans="3:4">
      <c r="C1224" s="29"/>
      <c r="D1224" s="29"/>
    </row>
    <row r="1225" spans="3:4">
      <c r="C1225" s="29"/>
      <c r="D1225" s="29"/>
    </row>
    <row r="1226" spans="3:4">
      <c r="C1226" s="29"/>
      <c r="D1226" s="29"/>
    </row>
    <row r="1227" spans="3:4">
      <c r="C1227" s="29"/>
      <c r="D1227" s="29"/>
    </row>
    <row r="1228" spans="3:4">
      <c r="C1228" s="29"/>
      <c r="D1228" s="29"/>
    </row>
    <row r="1229" spans="3:4">
      <c r="C1229" s="29"/>
      <c r="D1229" s="29"/>
    </row>
    <row r="1230" spans="3:4">
      <c r="C1230" s="29"/>
      <c r="D1230" s="29"/>
    </row>
    <row r="1231" spans="3:4">
      <c r="C1231" s="29"/>
      <c r="D1231" s="29"/>
    </row>
    <row r="1232" spans="3:4">
      <c r="C1232" s="29"/>
      <c r="D1232" s="29"/>
    </row>
    <row r="1233" spans="3:4">
      <c r="C1233" s="29"/>
      <c r="D1233" s="29"/>
    </row>
    <row r="1234" spans="3:4">
      <c r="C1234" s="29"/>
      <c r="D1234" s="29"/>
    </row>
    <row r="1235" spans="3:4">
      <c r="C1235" s="29"/>
      <c r="D1235" s="29"/>
    </row>
    <row r="1236" spans="3:4">
      <c r="C1236" s="29"/>
      <c r="D1236" s="29"/>
    </row>
    <row r="1237" spans="3:4">
      <c r="C1237" s="29"/>
      <c r="D1237" s="29"/>
    </row>
    <row r="1238" spans="3:4">
      <c r="C1238" s="29"/>
      <c r="D1238" s="29"/>
    </row>
    <row r="1239" spans="3:4">
      <c r="C1239" s="29"/>
      <c r="D1239" s="29"/>
    </row>
    <row r="1240" spans="3:4">
      <c r="C1240" s="29"/>
      <c r="D1240" s="29"/>
    </row>
    <row r="1241" spans="3:4">
      <c r="C1241" s="29"/>
      <c r="D1241" s="29"/>
    </row>
    <row r="1242" spans="3:4">
      <c r="C1242" s="29"/>
      <c r="D1242" s="29"/>
    </row>
    <row r="1243" spans="3:4">
      <c r="C1243" s="29"/>
      <c r="D1243" s="29"/>
    </row>
    <row r="1244" spans="3:4">
      <c r="C1244" s="29"/>
      <c r="D1244" s="29"/>
    </row>
    <row r="1245" spans="3:4">
      <c r="C1245" s="29"/>
      <c r="D1245" s="29"/>
    </row>
    <row r="1246" spans="3:4">
      <c r="C1246" s="29"/>
      <c r="D1246" s="29"/>
    </row>
    <row r="1247" spans="3:4">
      <c r="C1247" s="29"/>
      <c r="D1247" s="29"/>
    </row>
    <row r="1248" spans="3:4">
      <c r="C1248" s="29"/>
      <c r="D1248" s="29"/>
    </row>
    <row r="1249" spans="3:4">
      <c r="C1249" s="29"/>
      <c r="D1249" s="29"/>
    </row>
    <row r="1250" spans="3:4">
      <c r="C1250" s="29"/>
      <c r="D1250" s="29"/>
    </row>
    <row r="1251" spans="3:4">
      <c r="C1251" s="29"/>
      <c r="D1251" s="29"/>
    </row>
    <row r="1252" spans="3:4">
      <c r="C1252" s="29"/>
      <c r="D1252" s="29"/>
    </row>
    <row r="1253" spans="3:4">
      <c r="C1253" s="29"/>
      <c r="D1253" s="29"/>
    </row>
    <row r="1254" spans="3:4">
      <c r="C1254" s="29"/>
      <c r="D1254" s="29"/>
    </row>
    <row r="1255" spans="3:4">
      <c r="C1255" s="29"/>
      <c r="D1255" s="29"/>
    </row>
    <row r="1256" spans="3:4">
      <c r="C1256" s="29"/>
      <c r="D1256" s="29"/>
    </row>
    <row r="1257" spans="3:4">
      <c r="C1257" s="29"/>
      <c r="D1257" s="29"/>
    </row>
    <row r="1258" spans="3:4">
      <c r="C1258" s="29"/>
      <c r="D1258" s="29"/>
    </row>
    <row r="1259" spans="3:4">
      <c r="C1259" s="29"/>
      <c r="D1259" s="29"/>
    </row>
    <row r="1260" spans="3:4">
      <c r="C1260" s="29"/>
      <c r="D1260" s="29"/>
    </row>
    <row r="1261" spans="3:4">
      <c r="C1261" s="29"/>
      <c r="D1261" s="29"/>
    </row>
    <row r="1262" spans="3:4">
      <c r="C1262" s="29"/>
      <c r="D1262" s="29"/>
    </row>
    <row r="1263" spans="3:4">
      <c r="C1263" s="29"/>
      <c r="D1263" s="29"/>
    </row>
    <row r="1264" spans="3:4">
      <c r="C1264" s="29"/>
      <c r="D1264" s="29"/>
    </row>
    <row r="1265" spans="3:4">
      <c r="C1265" s="29"/>
      <c r="D1265" s="29"/>
    </row>
    <row r="1266" spans="3:4">
      <c r="C1266" s="29"/>
      <c r="D1266" s="29"/>
    </row>
    <row r="1267" spans="3:4">
      <c r="C1267" s="29"/>
      <c r="D1267" s="29"/>
    </row>
    <row r="1268" spans="3:4">
      <c r="C1268" s="29"/>
      <c r="D1268" s="29"/>
    </row>
    <row r="1269" spans="3:4">
      <c r="C1269" s="29"/>
      <c r="D1269" s="29"/>
    </row>
    <row r="1270" spans="3:4">
      <c r="C1270" s="29"/>
      <c r="D1270" s="29"/>
    </row>
    <row r="1271" spans="3:4">
      <c r="C1271" s="29"/>
      <c r="D1271" s="29"/>
    </row>
    <row r="1272" spans="3:4">
      <c r="C1272" s="29"/>
      <c r="D1272" s="29"/>
    </row>
    <row r="1273" spans="3:4">
      <c r="C1273" s="29"/>
      <c r="D1273" s="29"/>
    </row>
    <row r="1274" spans="3:4">
      <c r="C1274" s="29"/>
      <c r="D1274" s="29"/>
    </row>
    <row r="1275" spans="3:4">
      <c r="C1275" s="29"/>
      <c r="D1275" s="29"/>
    </row>
    <row r="1276" spans="3:4">
      <c r="C1276" s="29"/>
      <c r="D1276" s="29"/>
    </row>
    <row r="1277" spans="3:4">
      <c r="C1277" s="29"/>
      <c r="D1277" s="29"/>
    </row>
    <row r="1278" spans="3:4">
      <c r="C1278" s="29"/>
      <c r="D1278" s="29"/>
    </row>
    <row r="1279" spans="3:4">
      <c r="C1279" s="29"/>
      <c r="D1279" s="29"/>
    </row>
    <row r="1280" spans="3:4">
      <c r="C1280" s="29"/>
      <c r="D1280" s="29"/>
    </row>
    <row r="1281" spans="3:4">
      <c r="C1281" s="29"/>
      <c r="D1281" s="29"/>
    </row>
    <row r="1282" spans="3:4">
      <c r="C1282" s="29"/>
      <c r="D1282" s="29"/>
    </row>
    <row r="1283" spans="3:4">
      <c r="C1283" s="29"/>
      <c r="D1283" s="29"/>
    </row>
    <row r="1284" spans="3:4">
      <c r="C1284" s="29"/>
      <c r="D1284" s="29"/>
    </row>
    <row r="1285" spans="3:4">
      <c r="C1285" s="29"/>
      <c r="D1285" s="29"/>
    </row>
    <row r="1286" spans="3:4">
      <c r="C1286" s="29"/>
      <c r="D1286" s="29"/>
    </row>
    <row r="1287" spans="3:4">
      <c r="C1287" s="29"/>
      <c r="D1287" s="29"/>
    </row>
    <row r="1288" spans="3:4">
      <c r="C1288" s="29"/>
      <c r="D1288" s="29"/>
    </row>
    <row r="1289" spans="3:4">
      <c r="C1289" s="29"/>
      <c r="D1289" s="29"/>
    </row>
    <row r="1290" spans="3:4">
      <c r="C1290" s="29"/>
      <c r="D1290" s="29"/>
    </row>
    <row r="1291" spans="3:4">
      <c r="C1291" s="29"/>
      <c r="D1291" s="29"/>
    </row>
    <row r="1292" spans="3:4">
      <c r="C1292" s="29"/>
      <c r="D1292" s="29"/>
    </row>
    <row r="1293" spans="3:4">
      <c r="C1293" s="29"/>
      <c r="D1293" s="29"/>
    </row>
    <row r="1294" spans="3:4">
      <c r="C1294" s="29"/>
      <c r="D1294" s="29"/>
    </row>
    <row r="1295" spans="3:4">
      <c r="C1295" s="29"/>
      <c r="D1295" s="29"/>
    </row>
    <row r="1296" spans="3:4">
      <c r="C1296" s="29"/>
      <c r="D1296" s="29"/>
    </row>
    <row r="1297" spans="3:4">
      <c r="C1297" s="29"/>
      <c r="D1297" s="29"/>
    </row>
    <row r="1298" spans="3:4">
      <c r="C1298" s="29"/>
      <c r="D1298" s="29"/>
    </row>
    <row r="1299" spans="3:4">
      <c r="C1299" s="29"/>
      <c r="D1299" s="29"/>
    </row>
    <row r="1300" spans="3:4">
      <c r="C1300" s="29"/>
      <c r="D1300" s="29"/>
    </row>
    <row r="1301" spans="3:4">
      <c r="C1301" s="29"/>
      <c r="D1301" s="29"/>
    </row>
    <row r="1302" spans="3:4">
      <c r="C1302" s="29"/>
      <c r="D1302" s="29"/>
    </row>
    <row r="1303" spans="3:4">
      <c r="C1303" s="29"/>
      <c r="D1303" s="29"/>
    </row>
    <row r="1304" spans="3:4">
      <c r="C1304" s="29"/>
      <c r="D1304" s="29"/>
    </row>
    <row r="1305" spans="3:4">
      <c r="C1305" s="29"/>
      <c r="D1305" s="29"/>
    </row>
    <row r="1306" spans="3:4">
      <c r="C1306" s="29"/>
      <c r="D1306" s="29"/>
    </row>
    <row r="1307" spans="3:4">
      <c r="C1307" s="29"/>
      <c r="D1307" s="29"/>
    </row>
    <row r="1308" spans="3:4">
      <c r="C1308" s="29"/>
      <c r="D1308" s="29"/>
    </row>
    <row r="1309" spans="3:4">
      <c r="C1309" s="29"/>
      <c r="D1309" s="29"/>
    </row>
    <row r="1310" spans="3:4">
      <c r="C1310" s="29"/>
      <c r="D1310" s="29"/>
    </row>
    <row r="1311" spans="3:4">
      <c r="C1311" s="29"/>
      <c r="D1311" s="29"/>
    </row>
    <row r="1312" spans="3:4">
      <c r="C1312" s="29"/>
      <c r="D1312" s="29"/>
    </row>
    <row r="1313" spans="3:4">
      <c r="C1313" s="29"/>
      <c r="D1313" s="29"/>
    </row>
    <row r="1314" spans="3:4">
      <c r="C1314" s="29"/>
      <c r="D1314" s="29"/>
    </row>
    <row r="1315" spans="3:4">
      <c r="C1315" s="29"/>
      <c r="D1315" s="29"/>
    </row>
    <row r="1316" spans="3:4">
      <c r="C1316" s="29"/>
      <c r="D1316" s="29"/>
    </row>
    <row r="1317" spans="3:4">
      <c r="C1317" s="29"/>
      <c r="D1317" s="29"/>
    </row>
    <row r="1318" spans="3:4">
      <c r="C1318" s="29"/>
      <c r="D1318" s="29"/>
    </row>
    <row r="1319" spans="3:4">
      <c r="C1319" s="29"/>
      <c r="D1319" s="29"/>
    </row>
    <row r="1320" spans="3:4">
      <c r="C1320" s="29"/>
      <c r="D1320" s="29"/>
    </row>
    <row r="1321" spans="3:4">
      <c r="C1321" s="29"/>
      <c r="D1321" s="29"/>
    </row>
    <row r="1322" spans="3:4">
      <c r="C1322" s="29"/>
      <c r="D1322" s="29"/>
    </row>
    <row r="1323" spans="3:4">
      <c r="C1323" s="29"/>
      <c r="D1323" s="29"/>
    </row>
    <row r="1324" spans="3:4">
      <c r="C1324" s="29"/>
      <c r="D1324" s="29"/>
    </row>
    <row r="1325" spans="3:4">
      <c r="C1325" s="29"/>
      <c r="D1325" s="29"/>
    </row>
    <row r="1326" spans="3:4">
      <c r="C1326" s="29"/>
      <c r="D1326" s="29"/>
    </row>
    <row r="1327" spans="3:4">
      <c r="C1327" s="29"/>
      <c r="D1327" s="29"/>
    </row>
    <row r="1328" spans="3:4">
      <c r="C1328" s="29"/>
      <c r="D1328" s="29"/>
    </row>
    <row r="1329" spans="3:4">
      <c r="C1329" s="29"/>
      <c r="D1329" s="29"/>
    </row>
    <row r="1330" spans="3:4">
      <c r="C1330" s="29"/>
      <c r="D1330" s="29"/>
    </row>
    <row r="1331" spans="3:4">
      <c r="C1331" s="29"/>
      <c r="D1331" s="29"/>
    </row>
    <row r="1332" spans="3:4">
      <c r="C1332" s="29"/>
      <c r="D1332" s="29"/>
    </row>
    <row r="1333" spans="3:4">
      <c r="C1333" s="29"/>
      <c r="D1333" s="29"/>
    </row>
    <row r="1334" spans="3:4">
      <c r="C1334" s="29"/>
      <c r="D1334" s="29"/>
    </row>
    <row r="1335" spans="3:4">
      <c r="C1335" s="29"/>
      <c r="D1335" s="29"/>
    </row>
    <row r="1336" spans="3:4">
      <c r="C1336" s="29"/>
      <c r="D1336" s="29"/>
    </row>
    <row r="1337" spans="3:4">
      <c r="C1337" s="29"/>
      <c r="D1337" s="29"/>
    </row>
    <row r="1338" spans="3:4">
      <c r="C1338" s="29"/>
      <c r="D1338" s="29"/>
    </row>
    <row r="1339" spans="3:4">
      <c r="C1339" s="29"/>
      <c r="D1339" s="29"/>
    </row>
    <row r="1340" spans="3:4">
      <c r="C1340" s="29"/>
      <c r="D1340" s="29"/>
    </row>
    <row r="1341" spans="3:4">
      <c r="C1341" s="29"/>
      <c r="D1341" s="29"/>
    </row>
    <row r="1342" spans="3:4">
      <c r="C1342" s="29"/>
      <c r="D1342" s="29"/>
    </row>
    <row r="1343" spans="3:4">
      <c r="C1343" s="29"/>
      <c r="D1343" s="29"/>
    </row>
    <row r="1344" spans="3:4">
      <c r="C1344" s="29"/>
      <c r="D1344" s="29"/>
    </row>
    <row r="1345" spans="3:4">
      <c r="C1345" s="29"/>
      <c r="D1345" s="29"/>
    </row>
    <row r="1346" spans="3:4">
      <c r="C1346" s="29"/>
      <c r="D1346" s="29"/>
    </row>
    <row r="1347" spans="3:4">
      <c r="C1347" s="29"/>
      <c r="D1347" s="29"/>
    </row>
    <row r="1348" spans="3:4">
      <c r="C1348" s="29"/>
      <c r="D1348" s="29"/>
    </row>
    <row r="1349" spans="3:4">
      <c r="C1349" s="29"/>
      <c r="D1349" s="29"/>
    </row>
    <row r="1350" spans="3:4">
      <c r="C1350" s="29"/>
      <c r="D1350" s="29"/>
    </row>
    <row r="1351" spans="3:4">
      <c r="C1351" s="29"/>
      <c r="D1351" s="29"/>
    </row>
    <row r="1352" spans="3:4">
      <c r="C1352" s="29"/>
      <c r="D1352" s="29"/>
    </row>
    <row r="1353" spans="3:4">
      <c r="C1353" s="29"/>
      <c r="D1353" s="29"/>
    </row>
    <row r="1354" spans="3:4">
      <c r="C1354" s="29"/>
      <c r="D1354" s="29"/>
    </row>
    <row r="1355" spans="3:4">
      <c r="C1355" s="29"/>
      <c r="D1355" s="29"/>
    </row>
    <row r="1356" spans="3:4">
      <c r="C1356" s="29"/>
      <c r="D1356" s="29"/>
    </row>
    <row r="1357" spans="3:4">
      <c r="C1357" s="29"/>
      <c r="D1357" s="29"/>
    </row>
    <row r="1358" spans="3:4">
      <c r="C1358" s="29"/>
      <c r="D1358" s="29"/>
    </row>
    <row r="1359" spans="3:4">
      <c r="C1359" s="29"/>
      <c r="D1359" s="29"/>
    </row>
    <row r="1360" spans="3:4">
      <c r="C1360" s="29"/>
      <c r="D1360" s="29"/>
    </row>
    <row r="1361" spans="3:4">
      <c r="C1361" s="29"/>
      <c r="D1361" s="29"/>
    </row>
    <row r="1362" spans="3:4">
      <c r="C1362" s="29"/>
      <c r="D1362" s="29"/>
    </row>
    <row r="1363" spans="3:4">
      <c r="C1363" s="29"/>
      <c r="D1363" s="29"/>
    </row>
    <row r="1364" spans="3:4">
      <c r="C1364" s="29"/>
      <c r="D1364" s="29"/>
    </row>
    <row r="1365" spans="3:4">
      <c r="C1365" s="29"/>
      <c r="D1365" s="29"/>
    </row>
    <row r="1366" spans="3:4">
      <c r="C1366" s="29"/>
      <c r="D1366" s="29"/>
    </row>
    <row r="1367" spans="3:4">
      <c r="C1367" s="29"/>
      <c r="D1367" s="29"/>
    </row>
    <row r="1368" spans="3:4">
      <c r="C1368" s="29"/>
      <c r="D1368" s="29"/>
    </row>
    <row r="1369" spans="3:4">
      <c r="C1369" s="29"/>
      <c r="D1369" s="29"/>
    </row>
    <row r="1370" spans="3:4">
      <c r="C1370" s="29"/>
      <c r="D1370" s="29"/>
    </row>
    <row r="1371" spans="3:4">
      <c r="C1371" s="29"/>
      <c r="D1371" s="29"/>
    </row>
    <row r="1372" spans="3:4">
      <c r="C1372" s="29"/>
      <c r="D1372" s="29"/>
    </row>
    <row r="1373" spans="3:4">
      <c r="C1373" s="29"/>
      <c r="D1373" s="29"/>
    </row>
    <row r="1374" spans="3:4">
      <c r="C1374" s="29"/>
      <c r="D1374" s="29"/>
    </row>
    <row r="1375" spans="3:4">
      <c r="C1375" s="29"/>
      <c r="D1375" s="29"/>
    </row>
    <row r="1376" spans="3:4">
      <c r="C1376" s="29"/>
      <c r="D1376" s="29"/>
    </row>
    <row r="1377" spans="3:4">
      <c r="C1377" s="29"/>
      <c r="D1377" s="29"/>
    </row>
    <row r="1378" spans="3:4">
      <c r="C1378" s="29"/>
      <c r="D1378" s="29"/>
    </row>
    <row r="1379" spans="3:4">
      <c r="C1379" s="29"/>
      <c r="D1379" s="29"/>
    </row>
    <row r="1380" spans="3:4">
      <c r="C1380" s="29"/>
      <c r="D1380" s="29"/>
    </row>
    <row r="1381" spans="3:4">
      <c r="C1381" s="29"/>
      <c r="D1381" s="29"/>
    </row>
    <row r="1382" spans="3:4">
      <c r="C1382" s="29"/>
      <c r="D1382" s="29"/>
    </row>
    <row r="1383" spans="3:4">
      <c r="C1383" s="29"/>
      <c r="D1383" s="29"/>
    </row>
    <row r="1384" spans="3:4">
      <c r="C1384" s="29"/>
      <c r="D1384" s="29"/>
    </row>
    <row r="1385" spans="3:4">
      <c r="C1385" s="29"/>
      <c r="D1385" s="29"/>
    </row>
    <row r="1386" spans="3:4">
      <c r="C1386" s="29"/>
      <c r="D1386" s="29"/>
    </row>
    <row r="1387" spans="3:4">
      <c r="C1387" s="29"/>
      <c r="D1387" s="29"/>
    </row>
    <row r="1388" spans="3:4">
      <c r="C1388" s="29"/>
      <c r="D1388" s="29"/>
    </row>
    <row r="1389" spans="3:4">
      <c r="C1389" s="29"/>
      <c r="D1389" s="29"/>
    </row>
    <row r="1390" spans="3:4">
      <c r="C1390" s="29"/>
      <c r="D1390" s="29"/>
    </row>
    <row r="1391" spans="3:4">
      <c r="C1391" s="29"/>
      <c r="D1391" s="29"/>
    </row>
    <row r="1392" spans="3:4">
      <c r="C1392" s="29"/>
      <c r="D1392" s="29"/>
    </row>
    <row r="1393" spans="3:4">
      <c r="C1393" s="29"/>
      <c r="D1393" s="29"/>
    </row>
    <row r="1394" spans="3:4">
      <c r="C1394" s="29"/>
      <c r="D1394" s="29"/>
    </row>
    <row r="1395" spans="3:4">
      <c r="C1395" s="29"/>
      <c r="D1395" s="29"/>
    </row>
    <row r="1396" spans="3:4">
      <c r="C1396" s="29"/>
      <c r="D1396" s="29"/>
    </row>
    <row r="1397" spans="3:4">
      <c r="C1397" s="29"/>
      <c r="D1397" s="29"/>
    </row>
    <row r="1398" spans="3:4">
      <c r="C1398" s="29"/>
      <c r="D1398" s="29"/>
    </row>
    <row r="1399" spans="3:4">
      <c r="C1399" s="29"/>
      <c r="D1399" s="29"/>
    </row>
    <row r="1400" spans="3:4">
      <c r="C1400" s="29"/>
      <c r="D1400" s="29"/>
    </row>
    <row r="1401" spans="3:4">
      <c r="C1401" s="29"/>
      <c r="D1401" s="29"/>
    </row>
    <row r="1402" spans="3:4">
      <c r="C1402" s="29"/>
      <c r="D1402" s="29"/>
    </row>
    <row r="1403" spans="3:4">
      <c r="C1403" s="29"/>
      <c r="D1403" s="29"/>
    </row>
    <row r="1404" spans="3:4">
      <c r="C1404" s="29"/>
      <c r="D1404" s="29"/>
    </row>
    <row r="1405" spans="3:4">
      <c r="C1405" s="29"/>
      <c r="D1405" s="29"/>
    </row>
    <row r="1406" spans="3:4">
      <c r="C1406" s="29"/>
      <c r="D1406" s="29"/>
    </row>
    <row r="1407" spans="3:4">
      <c r="C1407" s="29"/>
      <c r="D1407" s="29"/>
    </row>
    <row r="1408" spans="3:4">
      <c r="C1408" s="29"/>
      <c r="D1408" s="29"/>
    </row>
    <row r="1409" spans="3:4">
      <c r="C1409" s="29"/>
      <c r="D1409" s="29"/>
    </row>
    <row r="1410" spans="3:4">
      <c r="C1410" s="29"/>
      <c r="D1410" s="29"/>
    </row>
    <row r="1411" spans="3:4">
      <c r="C1411" s="29"/>
      <c r="D1411" s="29"/>
    </row>
    <row r="1412" spans="3:4">
      <c r="C1412" s="29"/>
      <c r="D1412" s="29"/>
    </row>
    <row r="1413" spans="3:4">
      <c r="C1413" s="29"/>
      <c r="D1413" s="29"/>
    </row>
    <row r="1414" spans="3:4">
      <c r="C1414" s="29"/>
      <c r="D1414" s="29"/>
    </row>
    <row r="1415" spans="3:4">
      <c r="C1415" s="29"/>
      <c r="D1415" s="29"/>
    </row>
    <row r="1416" spans="3:4">
      <c r="C1416" s="29"/>
      <c r="D1416" s="29"/>
    </row>
    <row r="1417" spans="3:4">
      <c r="C1417" s="29"/>
      <c r="D1417" s="29"/>
    </row>
    <row r="1418" spans="3:4">
      <c r="C1418" s="29"/>
      <c r="D1418" s="29"/>
    </row>
    <row r="1419" spans="3:4">
      <c r="C1419" s="29"/>
      <c r="D1419" s="29"/>
    </row>
    <row r="1420" spans="3:4">
      <c r="C1420" s="29"/>
      <c r="D1420" s="29"/>
    </row>
    <row r="1421" spans="3:4">
      <c r="C1421" s="29"/>
      <c r="D1421" s="29"/>
    </row>
    <row r="1422" spans="3:4">
      <c r="C1422" s="29"/>
      <c r="D1422" s="29"/>
    </row>
    <row r="1423" spans="3:4">
      <c r="C1423" s="29"/>
      <c r="D1423" s="29"/>
    </row>
    <row r="1424" spans="3:4">
      <c r="C1424" s="29"/>
      <c r="D1424" s="29"/>
    </row>
    <row r="1425" spans="3:4">
      <c r="C1425" s="29"/>
      <c r="D1425" s="29"/>
    </row>
    <row r="1426" spans="3:4">
      <c r="C1426" s="29"/>
      <c r="D1426" s="29"/>
    </row>
    <row r="1427" spans="3:4">
      <c r="C1427" s="29"/>
      <c r="D1427" s="29"/>
    </row>
    <row r="1428" spans="3:4">
      <c r="C1428" s="29"/>
      <c r="D1428" s="29"/>
    </row>
    <row r="1429" spans="3:4">
      <c r="C1429" s="29"/>
      <c r="D1429" s="29"/>
    </row>
    <row r="1430" spans="3:4">
      <c r="C1430" s="29"/>
      <c r="D1430" s="29"/>
    </row>
    <row r="1431" spans="3:4">
      <c r="C1431" s="29"/>
      <c r="D1431" s="29"/>
    </row>
    <row r="1432" spans="3:4">
      <c r="C1432" s="29"/>
      <c r="D1432" s="29"/>
    </row>
    <row r="1433" spans="3:4">
      <c r="C1433" s="29"/>
      <c r="D1433" s="29"/>
    </row>
    <row r="1434" spans="3:4">
      <c r="C1434" s="29"/>
      <c r="D1434" s="29"/>
    </row>
    <row r="1435" spans="3:4">
      <c r="C1435" s="29"/>
      <c r="D1435" s="29"/>
    </row>
    <row r="1436" spans="3:4">
      <c r="C1436" s="29"/>
      <c r="D1436" s="29"/>
    </row>
    <row r="1437" spans="3:4">
      <c r="C1437" s="29"/>
      <c r="D1437" s="29"/>
    </row>
    <row r="1438" spans="3:4">
      <c r="C1438" s="29"/>
      <c r="D1438" s="29"/>
    </row>
    <row r="1439" spans="3:4">
      <c r="C1439" s="29"/>
      <c r="D1439" s="29"/>
    </row>
    <row r="1440" spans="3:4">
      <c r="C1440" s="29"/>
      <c r="D1440" s="29"/>
    </row>
    <row r="1441" spans="3:4">
      <c r="C1441" s="29"/>
      <c r="D1441" s="29"/>
    </row>
    <row r="1442" spans="3:4">
      <c r="C1442" s="29"/>
      <c r="D1442" s="29"/>
    </row>
    <row r="1443" spans="3:4">
      <c r="C1443" s="29"/>
      <c r="D1443" s="29"/>
    </row>
    <row r="1444" spans="3:4">
      <c r="C1444" s="29"/>
      <c r="D1444" s="29"/>
    </row>
    <row r="1445" spans="3:4">
      <c r="C1445" s="29"/>
      <c r="D1445" s="29"/>
    </row>
    <row r="1446" spans="3:4">
      <c r="C1446" s="29"/>
      <c r="D1446" s="29"/>
    </row>
    <row r="1447" spans="3:4">
      <c r="C1447" s="29"/>
      <c r="D1447" s="29"/>
    </row>
    <row r="1448" spans="3:4">
      <c r="C1448" s="29"/>
      <c r="D1448" s="29"/>
    </row>
    <row r="1449" spans="3:4">
      <c r="C1449" s="29"/>
      <c r="D1449" s="29"/>
    </row>
    <row r="1450" spans="3:4">
      <c r="C1450" s="29"/>
      <c r="D1450" s="29"/>
    </row>
    <row r="1451" spans="3:4">
      <c r="C1451" s="29"/>
      <c r="D1451" s="29"/>
    </row>
    <row r="1452" spans="3:4">
      <c r="C1452" s="29"/>
      <c r="D1452" s="29"/>
    </row>
    <row r="1453" spans="3:4">
      <c r="C1453" s="29"/>
      <c r="D1453" s="29"/>
    </row>
    <row r="1454" spans="3:4">
      <c r="C1454" s="29"/>
      <c r="D1454" s="29"/>
    </row>
    <row r="1455" spans="3:4">
      <c r="C1455" s="29"/>
      <c r="D1455" s="29"/>
    </row>
    <row r="1456" spans="3:4">
      <c r="C1456" s="29"/>
      <c r="D1456" s="29"/>
    </row>
    <row r="1457" spans="3:4">
      <c r="C1457" s="29"/>
      <c r="D1457" s="29"/>
    </row>
    <row r="1458" spans="3:4">
      <c r="C1458" s="29"/>
      <c r="D1458" s="29"/>
    </row>
    <row r="1459" spans="3:4">
      <c r="C1459" s="29"/>
      <c r="D1459" s="29"/>
    </row>
    <row r="1460" spans="3:4">
      <c r="C1460" s="29"/>
      <c r="D1460" s="29"/>
    </row>
    <row r="1461" spans="3:4">
      <c r="C1461" s="29"/>
      <c r="D1461" s="29"/>
    </row>
    <row r="1462" spans="3:4">
      <c r="C1462" s="29"/>
      <c r="D1462" s="29"/>
    </row>
    <row r="1463" spans="3:4">
      <c r="C1463" s="29"/>
      <c r="D1463" s="29"/>
    </row>
    <row r="1464" spans="3:4">
      <c r="C1464" s="29"/>
      <c r="D1464" s="29"/>
    </row>
    <row r="1465" spans="3:4">
      <c r="C1465" s="29"/>
      <c r="D1465" s="29"/>
    </row>
    <row r="1466" spans="3:4">
      <c r="C1466" s="29"/>
      <c r="D1466" s="29"/>
    </row>
    <row r="1467" spans="3:4">
      <c r="C1467" s="29"/>
      <c r="D1467" s="29"/>
    </row>
    <row r="1468" spans="3:4">
      <c r="C1468" s="29"/>
      <c r="D1468" s="29"/>
    </row>
    <row r="1469" spans="3:4">
      <c r="C1469" s="29"/>
      <c r="D1469" s="29"/>
    </row>
    <row r="1470" spans="3:4">
      <c r="C1470" s="29"/>
      <c r="D1470" s="29"/>
    </row>
    <row r="1471" spans="3:4">
      <c r="C1471" s="29"/>
      <c r="D1471" s="29"/>
    </row>
    <row r="1472" spans="3:4">
      <c r="C1472" s="29"/>
      <c r="D1472" s="29"/>
    </row>
    <row r="1473" spans="3:4">
      <c r="C1473" s="29"/>
      <c r="D1473" s="29"/>
    </row>
    <row r="1474" spans="3:4">
      <c r="C1474" s="29"/>
      <c r="D1474" s="29"/>
    </row>
    <row r="1475" spans="3:4">
      <c r="C1475" s="29"/>
      <c r="D1475" s="29"/>
    </row>
    <row r="1476" spans="3:4">
      <c r="C1476" s="29"/>
      <c r="D1476" s="29"/>
    </row>
    <row r="1477" spans="3:4">
      <c r="C1477" s="29"/>
      <c r="D1477" s="29"/>
    </row>
    <row r="1478" spans="3:4">
      <c r="C1478" s="29"/>
      <c r="D1478" s="29"/>
    </row>
    <row r="1479" spans="3:4">
      <c r="C1479" s="29"/>
      <c r="D1479" s="29"/>
    </row>
    <row r="1480" spans="3:4">
      <c r="C1480" s="29"/>
      <c r="D1480" s="29"/>
    </row>
    <row r="1481" spans="3:4">
      <c r="C1481" s="29"/>
      <c r="D1481" s="29"/>
    </row>
    <row r="1482" spans="3:4">
      <c r="C1482" s="29"/>
      <c r="D1482" s="29"/>
    </row>
    <row r="1483" spans="3:4">
      <c r="C1483" s="29"/>
      <c r="D1483" s="29"/>
    </row>
    <row r="1484" spans="3:4">
      <c r="C1484" s="29"/>
      <c r="D1484" s="29"/>
    </row>
    <row r="1485" spans="3:4">
      <c r="C1485" s="29"/>
      <c r="D1485" s="29"/>
    </row>
    <row r="1486" spans="3:4">
      <c r="C1486" s="29"/>
      <c r="D1486" s="29"/>
    </row>
    <row r="1487" spans="3:4">
      <c r="C1487" s="29"/>
      <c r="D1487" s="29"/>
    </row>
    <row r="1488" spans="3:4">
      <c r="C1488" s="29"/>
      <c r="D1488" s="29"/>
    </row>
    <row r="1489" spans="3:4">
      <c r="C1489" s="29"/>
      <c r="D1489" s="29"/>
    </row>
    <row r="1490" spans="3:4">
      <c r="C1490" s="29"/>
      <c r="D1490" s="29"/>
    </row>
    <row r="1491" spans="3:4">
      <c r="C1491" s="29"/>
      <c r="D1491" s="29"/>
    </row>
    <row r="1492" spans="3:4">
      <c r="C1492" s="29"/>
      <c r="D1492" s="29"/>
    </row>
    <row r="1493" spans="3:4">
      <c r="C1493" s="29"/>
      <c r="D1493" s="29"/>
    </row>
    <row r="1494" spans="3:4">
      <c r="C1494" s="29"/>
      <c r="D1494" s="29"/>
    </row>
    <row r="1495" spans="3:4">
      <c r="C1495" s="29"/>
      <c r="D1495" s="29"/>
    </row>
    <row r="1496" spans="3:4">
      <c r="C1496" s="29"/>
      <c r="D1496" s="29"/>
    </row>
    <row r="1497" spans="3:4">
      <c r="C1497" s="29"/>
      <c r="D1497" s="29"/>
    </row>
    <row r="1498" spans="3:4">
      <c r="C1498" s="29"/>
      <c r="D1498" s="29"/>
    </row>
    <row r="1499" spans="3:4">
      <c r="C1499" s="29"/>
      <c r="D1499" s="29"/>
    </row>
    <row r="1500" spans="3:4">
      <c r="C1500" s="29"/>
      <c r="D1500" s="29"/>
    </row>
    <row r="1501" spans="3:4">
      <c r="C1501" s="29"/>
      <c r="D1501" s="29"/>
    </row>
    <row r="1502" spans="3:4">
      <c r="C1502" s="29"/>
      <c r="D1502" s="29"/>
    </row>
    <row r="1503" spans="3:4">
      <c r="C1503" s="29"/>
      <c r="D1503" s="29"/>
    </row>
    <row r="1504" spans="3:4">
      <c r="C1504" s="29"/>
      <c r="D1504" s="29"/>
    </row>
    <row r="1505" spans="3:4">
      <c r="C1505" s="29"/>
      <c r="D1505" s="29"/>
    </row>
    <row r="1506" spans="3:4">
      <c r="C1506" s="29"/>
      <c r="D1506" s="29"/>
    </row>
    <row r="1507" spans="3:4">
      <c r="C1507" s="29"/>
      <c r="D1507" s="29"/>
    </row>
    <row r="1508" spans="3:4">
      <c r="C1508" s="29"/>
      <c r="D1508" s="29"/>
    </row>
    <row r="1509" spans="3:4">
      <c r="C1509" s="29"/>
      <c r="D1509" s="29"/>
    </row>
    <row r="1510" spans="3:4">
      <c r="C1510" s="29"/>
      <c r="D1510" s="29"/>
    </row>
    <row r="1511" spans="3:4">
      <c r="C1511" s="29"/>
      <c r="D1511" s="29"/>
    </row>
    <row r="1512" spans="3:4">
      <c r="C1512" s="29"/>
      <c r="D1512" s="29"/>
    </row>
    <row r="1513" spans="3:4">
      <c r="C1513" s="29"/>
      <c r="D1513" s="29"/>
    </row>
    <row r="1514" spans="3:4">
      <c r="C1514" s="29"/>
      <c r="D1514" s="29"/>
    </row>
    <row r="1515" spans="3:4">
      <c r="C1515" s="29"/>
      <c r="D1515" s="29"/>
    </row>
    <row r="1516" spans="3:4">
      <c r="C1516" s="29"/>
      <c r="D1516" s="29"/>
    </row>
    <row r="1517" spans="3:4">
      <c r="C1517" s="29"/>
      <c r="D1517" s="29"/>
    </row>
    <row r="1518" spans="3:4">
      <c r="C1518" s="29"/>
      <c r="D1518" s="29"/>
    </row>
    <row r="1519" spans="3:4">
      <c r="C1519" s="29"/>
      <c r="D1519" s="29"/>
    </row>
    <row r="1520" spans="3:4">
      <c r="C1520" s="29"/>
      <c r="D1520" s="29"/>
    </row>
    <row r="1521" spans="3:4">
      <c r="C1521" s="29"/>
      <c r="D1521" s="29"/>
    </row>
    <row r="1522" spans="3:4">
      <c r="C1522" s="29"/>
      <c r="D1522" s="29"/>
    </row>
    <row r="1523" spans="3:4">
      <c r="C1523" s="29"/>
      <c r="D1523" s="29"/>
    </row>
    <row r="1524" spans="3:4">
      <c r="C1524" s="29"/>
      <c r="D1524" s="29"/>
    </row>
    <row r="1525" spans="3:4">
      <c r="C1525" s="29"/>
      <c r="D1525" s="29"/>
    </row>
    <row r="1526" spans="3:4">
      <c r="C1526" s="29"/>
      <c r="D1526" s="29"/>
    </row>
    <row r="1527" spans="3:4">
      <c r="C1527" s="29"/>
      <c r="D1527" s="29"/>
    </row>
    <row r="1528" spans="3:4">
      <c r="C1528" s="29"/>
      <c r="D1528" s="29"/>
    </row>
    <row r="1529" spans="3:4">
      <c r="C1529" s="29"/>
      <c r="D1529" s="29"/>
    </row>
    <row r="1530" spans="3:4">
      <c r="C1530" s="29"/>
      <c r="D1530" s="29"/>
    </row>
    <row r="1531" spans="3:4">
      <c r="C1531" s="29"/>
      <c r="D1531" s="29"/>
    </row>
    <row r="1532" spans="3:4">
      <c r="C1532" s="29"/>
      <c r="D1532" s="29"/>
    </row>
    <row r="1533" spans="3:4">
      <c r="C1533" s="29"/>
      <c r="D1533" s="29"/>
    </row>
    <row r="1534" spans="3:4">
      <c r="C1534" s="29"/>
      <c r="D1534" s="29"/>
    </row>
    <row r="1535" spans="3:4">
      <c r="C1535" s="29"/>
      <c r="D1535" s="29"/>
    </row>
    <row r="1536" spans="3:4">
      <c r="C1536" s="29"/>
      <c r="D1536" s="29"/>
    </row>
    <row r="1537" spans="3:4">
      <c r="C1537" s="29"/>
      <c r="D1537" s="29"/>
    </row>
    <row r="1538" spans="3:4">
      <c r="C1538" s="29"/>
      <c r="D1538" s="29"/>
    </row>
    <row r="1539" spans="3:4">
      <c r="C1539" s="29"/>
      <c r="D1539" s="29"/>
    </row>
    <row r="1540" spans="3:4">
      <c r="C1540" s="29"/>
      <c r="D1540" s="29"/>
    </row>
    <row r="1541" spans="3:4">
      <c r="C1541" s="29"/>
      <c r="D1541" s="29"/>
    </row>
    <row r="1542" spans="3:4">
      <c r="C1542" s="29"/>
      <c r="D1542" s="29"/>
    </row>
    <row r="1543" spans="3:4">
      <c r="C1543" s="29"/>
      <c r="D1543" s="29"/>
    </row>
    <row r="1544" spans="3:4">
      <c r="C1544" s="29"/>
      <c r="D1544" s="29"/>
    </row>
    <row r="1545" spans="3:4">
      <c r="C1545" s="29"/>
      <c r="D1545" s="29"/>
    </row>
    <row r="1546" spans="3:4">
      <c r="C1546" s="29"/>
      <c r="D1546" s="29"/>
    </row>
    <row r="1547" spans="3:4">
      <c r="C1547" s="29"/>
      <c r="D1547" s="29"/>
    </row>
    <row r="1548" spans="3:4">
      <c r="C1548" s="29"/>
      <c r="D1548" s="29"/>
    </row>
    <row r="1549" spans="3:4">
      <c r="C1549" s="29"/>
      <c r="D1549" s="29"/>
    </row>
    <row r="1550" spans="3:4">
      <c r="C1550" s="29"/>
      <c r="D1550" s="29"/>
    </row>
    <row r="1551" spans="3:4">
      <c r="C1551" s="29"/>
      <c r="D1551" s="29"/>
    </row>
    <row r="1552" spans="3:4">
      <c r="C1552" s="29"/>
      <c r="D1552" s="29"/>
    </row>
    <row r="1553" spans="3:4">
      <c r="C1553" s="29"/>
      <c r="D1553" s="29"/>
    </row>
    <row r="1554" spans="3:4">
      <c r="C1554" s="29"/>
      <c r="D1554" s="29"/>
    </row>
    <row r="1555" spans="3:4">
      <c r="C1555" s="29"/>
      <c r="D1555" s="29"/>
    </row>
    <row r="1556" spans="3:4">
      <c r="C1556" s="29"/>
      <c r="D1556" s="29"/>
    </row>
    <row r="1557" spans="3:4">
      <c r="C1557" s="29"/>
      <c r="D1557" s="29"/>
    </row>
    <row r="1558" spans="3:4">
      <c r="C1558" s="29"/>
      <c r="D1558" s="29"/>
    </row>
    <row r="1559" spans="3:4">
      <c r="C1559" s="29"/>
      <c r="D1559" s="29"/>
    </row>
    <row r="1560" spans="3:4">
      <c r="C1560" s="29"/>
      <c r="D1560" s="29"/>
    </row>
    <row r="1561" spans="3:4">
      <c r="C1561" s="29"/>
      <c r="D1561" s="29"/>
    </row>
    <row r="1562" spans="3:4">
      <c r="C1562" s="29"/>
      <c r="D1562" s="29"/>
    </row>
    <row r="1563" spans="3:4">
      <c r="C1563" s="29"/>
      <c r="D1563" s="29"/>
    </row>
    <row r="1564" spans="3:4">
      <c r="C1564" s="29"/>
      <c r="D1564" s="29"/>
    </row>
    <row r="1565" spans="3:4">
      <c r="C1565" s="29"/>
      <c r="D1565" s="29"/>
    </row>
    <row r="1566" spans="3:4">
      <c r="C1566" s="29"/>
      <c r="D1566" s="29"/>
    </row>
    <row r="1567" spans="3:4">
      <c r="C1567" s="29"/>
      <c r="D1567" s="29"/>
    </row>
    <row r="1568" spans="3:4">
      <c r="C1568" s="29"/>
      <c r="D1568" s="29"/>
    </row>
    <row r="1569" spans="3:4">
      <c r="C1569" s="29"/>
      <c r="D1569" s="29"/>
    </row>
    <row r="1570" spans="3:4">
      <c r="C1570" s="29"/>
      <c r="D1570" s="29"/>
    </row>
    <row r="1571" spans="3:4">
      <c r="C1571" s="29"/>
      <c r="D1571" s="29"/>
    </row>
    <row r="1572" spans="3:4">
      <c r="C1572" s="29"/>
      <c r="D1572" s="29"/>
    </row>
    <row r="1573" spans="3:4">
      <c r="C1573" s="29"/>
      <c r="D1573" s="29"/>
    </row>
    <row r="1574" spans="3:4">
      <c r="C1574" s="29"/>
      <c r="D1574" s="29"/>
    </row>
    <row r="1575" spans="3:4">
      <c r="C1575" s="29"/>
      <c r="D1575" s="29"/>
    </row>
    <row r="1576" spans="3:4">
      <c r="C1576" s="29"/>
      <c r="D1576" s="29"/>
    </row>
    <row r="1577" spans="3:4">
      <c r="C1577" s="29"/>
      <c r="D1577" s="29"/>
    </row>
    <row r="1578" spans="3:4">
      <c r="C1578" s="29"/>
      <c r="D1578" s="29"/>
    </row>
    <row r="1579" spans="3:4">
      <c r="C1579" s="29"/>
      <c r="D1579" s="29"/>
    </row>
    <row r="1580" spans="3:4">
      <c r="C1580" s="29"/>
      <c r="D1580" s="29"/>
    </row>
    <row r="1581" spans="3:4">
      <c r="C1581" s="29"/>
      <c r="D1581" s="29"/>
    </row>
    <row r="1582" spans="3:4">
      <c r="C1582" s="29"/>
      <c r="D1582" s="29"/>
    </row>
    <row r="1583" spans="3:4">
      <c r="C1583" s="29"/>
      <c r="D1583" s="29"/>
    </row>
    <row r="1584" spans="3:4">
      <c r="C1584" s="29"/>
      <c r="D1584" s="29"/>
    </row>
    <row r="1585" spans="3:4">
      <c r="C1585" s="29"/>
      <c r="D1585" s="29"/>
    </row>
    <row r="1586" spans="3:4">
      <c r="C1586" s="29"/>
      <c r="D1586" s="29"/>
    </row>
    <row r="1587" spans="3:4">
      <c r="C1587" s="29"/>
      <c r="D1587" s="29"/>
    </row>
    <row r="1588" spans="3:4">
      <c r="C1588" s="29"/>
      <c r="D1588" s="29"/>
    </row>
    <row r="1589" spans="3:4">
      <c r="C1589" s="29"/>
      <c r="D1589" s="29"/>
    </row>
    <row r="1590" spans="3:4">
      <c r="C1590" s="29"/>
      <c r="D1590" s="29"/>
    </row>
    <row r="1591" spans="3:4">
      <c r="C1591" s="29"/>
      <c r="D1591" s="29"/>
    </row>
    <row r="1592" spans="3:4">
      <c r="C1592" s="29"/>
      <c r="D1592" s="29"/>
    </row>
    <row r="1593" spans="3:4">
      <c r="C1593" s="29"/>
      <c r="D1593" s="29"/>
    </row>
    <row r="1594" spans="3:4">
      <c r="C1594" s="29"/>
      <c r="D1594" s="29"/>
    </row>
    <row r="1595" spans="3:4">
      <c r="C1595" s="29"/>
      <c r="D1595" s="29"/>
    </row>
    <row r="1596" spans="3:4">
      <c r="C1596" s="29"/>
      <c r="D1596" s="29"/>
    </row>
    <row r="1597" spans="3:4">
      <c r="C1597" s="29"/>
      <c r="D1597" s="29"/>
    </row>
    <row r="1598" spans="3:4">
      <c r="C1598" s="29"/>
      <c r="D1598" s="29"/>
    </row>
    <row r="1599" spans="3:4">
      <c r="C1599" s="29"/>
      <c r="D1599" s="29"/>
    </row>
    <row r="1600" spans="3:4">
      <c r="C1600" s="29"/>
      <c r="D1600" s="29"/>
    </row>
    <row r="1601" spans="3:4">
      <c r="C1601" s="29"/>
      <c r="D1601" s="29"/>
    </row>
    <row r="1602" spans="3:4">
      <c r="C1602" s="29"/>
      <c r="D1602" s="29"/>
    </row>
    <row r="1603" spans="3:4">
      <c r="C1603" s="29"/>
      <c r="D1603" s="29"/>
    </row>
    <row r="1604" spans="3:4">
      <c r="C1604" s="29"/>
      <c r="D1604" s="29"/>
    </row>
    <row r="1605" spans="3:4">
      <c r="C1605" s="29"/>
      <c r="D1605" s="29"/>
    </row>
    <row r="1606" spans="3:4">
      <c r="C1606" s="29"/>
      <c r="D1606" s="29"/>
    </row>
    <row r="1607" spans="3:4">
      <c r="C1607" s="29"/>
      <c r="D1607" s="29"/>
    </row>
    <row r="1608" spans="3:4">
      <c r="C1608" s="29"/>
      <c r="D1608" s="29"/>
    </row>
    <row r="1609" spans="3:4">
      <c r="C1609" s="29"/>
      <c r="D1609" s="29"/>
    </row>
    <row r="1610" spans="3:4">
      <c r="C1610" s="29"/>
      <c r="D1610" s="29"/>
    </row>
    <row r="1611" spans="3:4">
      <c r="C1611" s="29"/>
      <c r="D1611" s="29"/>
    </row>
    <row r="1612" spans="3:4">
      <c r="C1612" s="29"/>
      <c r="D1612" s="29"/>
    </row>
    <row r="1613" spans="3:4">
      <c r="C1613" s="29"/>
      <c r="D1613" s="29"/>
    </row>
    <row r="1614" spans="3:4">
      <c r="C1614" s="29"/>
      <c r="D1614" s="29"/>
    </row>
    <row r="1615" spans="3:4">
      <c r="C1615" s="29"/>
      <c r="D1615" s="29"/>
    </row>
    <row r="1616" spans="3:4">
      <c r="C1616" s="29"/>
      <c r="D1616" s="29"/>
    </row>
    <row r="1617" spans="3:4">
      <c r="C1617" s="29"/>
      <c r="D1617" s="29"/>
    </row>
    <row r="1618" spans="3:4">
      <c r="C1618" s="29"/>
      <c r="D1618" s="29"/>
    </row>
    <row r="1619" spans="3:4">
      <c r="C1619" s="29"/>
      <c r="D1619" s="29"/>
    </row>
    <row r="1620" spans="3:4">
      <c r="C1620" s="29"/>
      <c r="D1620" s="29"/>
    </row>
    <row r="1621" spans="3:4">
      <c r="C1621" s="29"/>
      <c r="D1621" s="29"/>
    </row>
    <row r="1622" spans="3:4">
      <c r="C1622" s="29"/>
      <c r="D1622" s="29"/>
    </row>
    <row r="1623" spans="3:4">
      <c r="C1623" s="29"/>
      <c r="D1623" s="29"/>
    </row>
    <row r="1624" spans="3:4">
      <c r="C1624" s="29"/>
      <c r="D1624" s="29"/>
    </row>
    <row r="1625" spans="3:4">
      <c r="C1625" s="29"/>
      <c r="D1625" s="29"/>
    </row>
    <row r="1626" spans="3:4">
      <c r="C1626" s="29"/>
      <c r="D1626" s="29"/>
    </row>
    <row r="1627" spans="3:4">
      <c r="C1627" s="29"/>
      <c r="D1627" s="29"/>
    </row>
    <row r="1628" spans="3:4">
      <c r="C1628" s="29"/>
      <c r="D1628" s="29"/>
    </row>
    <row r="1629" spans="3:4">
      <c r="C1629" s="29"/>
      <c r="D1629" s="29"/>
    </row>
    <row r="1630" spans="3:4">
      <c r="C1630" s="29"/>
      <c r="D1630" s="29"/>
    </row>
    <row r="1631" spans="3:4">
      <c r="C1631" s="29"/>
      <c r="D1631" s="29"/>
    </row>
    <row r="1632" spans="3:4">
      <c r="C1632" s="29"/>
      <c r="D1632" s="29"/>
    </row>
    <row r="1633" spans="3:4">
      <c r="C1633" s="29"/>
      <c r="D1633" s="29"/>
    </row>
    <row r="1634" spans="3:4">
      <c r="C1634" s="29"/>
      <c r="D1634" s="29"/>
    </row>
    <row r="1635" spans="3:4">
      <c r="C1635" s="29"/>
      <c r="D1635" s="29"/>
    </row>
    <row r="1636" spans="3:4">
      <c r="C1636" s="29"/>
      <c r="D1636" s="29"/>
    </row>
    <row r="1637" spans="3:4">
      <c r="C1637" s="29"/>
      <c r="D1637" s="29"/>
    </row>
    <row r="1638" spans="3:4">
      <c r="C1638" s="29"/>
      <c r="D1638" s="29"/>
    </row>
    <row r="1639" spans="3:4">
      <c r="C1639" s="29"/>
      <c r="D1639" s="29"/>
    </row>
    <row r="1640" spans="3:4">
      <c r="C1640" s="29"/>
      <c r="D1640" s="29"/>
    </row>
    <row r="1641" spans="3:4">
      <c r="C1641" s="29"/>
      <c r="D1641" s="29"/>
    </row>
    <row r="1642" spans="3:4">
      <c r="C1642" s="29"/>
      <c r="D1642" s="29"/>
    </row>
    <row r="1643" spans="3:4">
      <c r="C1643" s="29"/>
      <c r="D1643" s="29"/>
    </row>
    <row r="1644" spans="3:4">
      <c r="C1644" s="29"/>
      <c r="D1644" s="29"/>
    </row>
    <row r="1645" spans="3:4">
      <c r="C1645" s="29"/>
      <c r="D1645" s="29"/>
    </row>
    <row r="1646" spans="3:4">
      <c r="C1646" s="29"/>
      <c r="D1646" s="29"/>
    </row>
    <row r="1647" spans="3:4">
      <c r="C1647" s="29"/>
      <c r="D1647" s="29"/>
    </row>
    <row r="1648" spans="3:4">
      <c r="C1648" s="29"/>
      <c r="D1648" s="29"/>
    </row>
    <row r="1649" spans="3:4">
      <c r="C1649" s="29"/>
      <c r="D1649" s="29"/>
    </row>
    <row r="1650" spans="3:4">
      <c r="C1650" s="29"/>
      <c r="D1650" s="29"/>
    </row>
    <row r="1651" spans="3:4">
      <c r="C1651" s="29"/>
      <c r="D1651" s="29"/>
    </row>
    <row r="1652" spans="3:4">
      <c r="C1652" s="29"/>
      <c r="D1652" s="29"/>
    </row>
    <row r="1653" spans="3:4">
      <c r="C1653" s="29"/>
      <c r="D1653" s="29"/>
    </row>
    <row r="1654" spans="3:4">
      <c r="C1654" s="29"/>
      <c r="D1654" s="29"/>
    </row>
    <row r="1655" spans="3:4">
      <c r="C1655" s="29"/>
      <c r="D1655" s="29"/>
    </row>
    <row r="1656" spans="3:4">
      <c r="C1656" s="29"/>
      <c r="D1656" s="29"/>
    </row>
    <row r="1657" spans="3:4">
      <c r="C1657" s="29"/>
      <c r="D1657" s="29"/>
    </row>
    <row r="1658" spans="3:4">
      <c r="C1658" s="29"/>
      <c r="D1658" s="29"/>
    </row>
    <row r="1659" spans="3:4">
      <c r="C1659" s="29"/>
      <c r="D1659" s="29"/>
    </row>
    <row r="1660" spans="3:4">
      <c r="C1660" s="29"/>
      <c r="D1660" s="29"/>
    </row>
    <row r="1661" spans="3:4">
      <c r="C1661" s="29"/>
      <c r="D1661" s="29"/>
    </row>
    <row r="1662" spans="3:4">
      <c r="C1662" s="29"/>
      <c r="D1662" s="29"/>
    </row>
    <row r="1663" spans="3:4">
      <c r="C1663" s="29"/>
      <c r="D1663" s="29"/>
    </row>
    <row r="1664" spans="3:4">
      <c r="C1664" s="29"/>
      <c r="D1664" s="29"/>
    </row>
    <row r="1665" spans="3:4">
      <c r="C1665" s="29"/>
      <c r="D1665" s="29"/>
    </row>
    <row r="1666" spans="3:4">
      <c r="C1666" s="29"/>
      <c r="D1666" s="29"/>
    </row>
    <row r="1667" spans="3:4">
      <c r="C1667" s="29"/>
      <c r="D1667" s="29"/>
    </row>
    <row r="1668" spans="3:4">
      <c r="C1668" s="29"/>
      <c r="D1668" s="29"/>
    </row>
    <row r="1669" spans="3:4">
      <c r="C1669" s="29"/>
      <c r="D1669" s="29"/>
    </row>
    <row r="1670" spans="3:4">
      <c r="C1670" s="29"/>
      <c r="D1670" s="29"/>
    </row>
    <row r="1671" spans="3:4">
      <c r="C1671" s="29"/>
      <c r="D1671" s="29"/>
    </row>
    <row r="1672" spans="3:4">
      <c r="C1672" s="29"/>
      <c r="D1672" s="29"/>
    </row>
    <row r="1673" spans="3:4">
      <c r="C1673" s="29"/>
      <c r="D1673" s="29"/>
    </row>
    <row r="1674" spans="3:4">
      <c r="C1674" s="29"/>
      <c r="D1674" s="29"/>
    </row>
    <row r="1675" spans="3:4">
      <c r="C1675" s="29"/>
      <c r="D1675" s="29"/>
    </row>
    <row r="1676" spans="3:4">
      <c r="C1676" s="29"/>
      <c r="D1676" s="29"/>
    </row>
    <row r="1677" spans="3:4">
      <c r="C1677" s="29"/>
      <c r="D1677" s="29"/>
    </row>
    <row r="1678" spans="3:4">
      <c r="C1678" s="29"/>
      <c r="D1678" s="29"/>
    </row>
    <row r="1679" spans="3:4">
      <c r="C1679" s="29"/>
      <c r="D1679" s="29"/>
    </row>
    <row r="1680" spans="3:4">
      <c r="C1680" s="29"/>
      <c r="D1680" s="29"/>
    </row>
    <row r="1681" spans="3:4">
      <c r="C1681" s="29"/>
      <c r="D1681" s="29"/>
    </row>
    <row r="1682" spans="3:4">
      <c r="C1682" s="29"/>
      <c r="D1682" s="29"/>
    </row>
    <row r="1683" spans="3:4">
      <c r="C1683" s="29"/>
      <c r="D1683" s="29"/>
    </row>
    <row r="1684" spans="3:4">
      <c r="C1684" s="29"/>
      <c r="D1684" s="29"/>
    </row>
    <row r="1685" spans="3:4">
      <c r="C1685" s="29"/>
      <c r="D1685" s="29"/>
    </row>
    <row r="1686" spans="3:4">
      <c r="C1686" s="29"/>
      <c r="D1686" s="29"/>
    </row>
    <row r="1687" spans="3:4">
      <c r="C1687" s="29"/>
      <c r="D1687" s="29"/>
    </row>
    <row r="1688" spans="3:4">
      <c r="C1688" s="29"/>
      <c r="D1688" s="29"/>
    </row>
    <row r="1689" spans="3:4">
      <c r="C1689" s="29"/>
      <c r="D1689" s="29"/>
    </row>
    <row r="1690" spans="3:4">
      <c r="C1690" s="29"/>
      <c r="D1690" s="29"/>
    </row>
    <row r="1691" spans="3:4">
      <c r="C1691" s="29"/>
      <c r="D1691" s="29"/>
    </row>
    <row r="1692" spans="3:4">
      <c r="C1692" s="29"/>
      <c r="D1692" s="29"/>
    </row>
    <row r="1693" spans="3:4">
      <c r="C1693" s="29"/>
      <c r="D1693" s="29"/>
    </row>
    <row r="1694" spans="3:4">
      <c r="C1694" s="29"/>
      <c r="D1694" s="29"/>
    </row>
    <row r="1695" spans="3:4">
      <c r="C1695" s="29"/>
      <c r="D1695" s="29"/>
    </row>
    <row r="1696" spans="3:4">
      <c r="C1696" s="29"/>
      <c r="D1696" s="29"/>
    </row>
    <row r="1697" spans="3:4">
      <c r="C1697" s="29"/>
      <c r="D1697" s="29"/>
    </row>
    <row r="1698" spans="3:4">
      <c r="C1698" s="29"/>
      <c r="D1698" s="29"/>
    </row>
    <row r="1699" spans="3:4">
      <c r="C1699" s="29"/>
      <c r="D1699" s="29"/>
    </row>
    <row r="1700" spans="3:4">
      <c r="C1700" s="29"/>
      <c r="D1700" s="29"/>
    </row>
    <row r="1701" spans="3:4">
      <c r="C1701" s="29"/>
      <c r="D1701" s="29"/>
    </row>
    <row r="1702" spans="3:4">
      <c r="C1702" s="29"/>
      <c r="D1702" s="29"/>
    </row>
    <row r="1703" spans="3:4">
      <c r="C1703" s="29"/>
      <c r="D1703" s="29"/>
    </row>
    <row r="1704" spans="3:4">
      <c r="C1704" s="29"/>
      <c r="D1704" s="29"/>
    </row>
    <row r="1705" spans="3:4">
      <c r="C1705" s="29"/>
      <c r="D1705" s="29"/>
    </row>
    <row r="1706" spans="3:4">
      <c r="C1706" s="29"/>
      <c r="D1706" s="29"/>
    </row>
    <row r="1707" spans="3:4">
      <c r="C1707" s="29"/>
      <c r="D1707" s="29"/>
    </row>
    <row r="1708" spans="3:4">
      <c r="C1708" s="29"/>
      <c r="D1708" s="29"/>
    </row>
    <row r="1709" spans="3:4">
      <c r="C1709" s="29"/>
      <c r="D1709" s="29"/>
    </row>
    <row r="1710" spans="3:4">
      <c r="C1710" s="29"/>
      <c r="D1710" s="29"/>
    </row>
    <row r="1711" spans="3:4">
      <c r="C1711" s="29"/>
      <c r="D1711" s="29"/>
    </row>
    <row r="1712" spans="3:4">
      <c r="C1712" s="29"/>
      <c r="D1712" s="29"/>
    </row>
    <row r="1713" spans="3:4">
      <c r="C1713" s="29"/>
      <c r="D1713" s="29"/>
    </row>
    <row r="1714" spans="3:4">
      <c r="C1714" s="29"/>
      <c r="D1714" s="29"/>
    </row>
    <row r="1715" spans="3:4">
      <c r="C1715" s="29"/>
      <c r="D1715" s="29"/>
    </row>
    <row r="1716" spans="3:4">
      <c r="C1716" s="29"/>
      <c r="D1716" s="29"/>
    </row>
    <row r="1717" spans="3:4">
      <c r="C1717" s="29"/>
      <c r="D1717" s="29"/>
    </row>
    <row r="1718" spans="3:4">
      <c r="C1718" s="29"/>
      <c r="D1718" s="29"/>
    </row>
    <row r="1719" spans="3:4">
      <c r="C1719" s="29"/>
      <c r="D1719" s="29"/>
    </row>
    <row r="1720" spans="3:4">
      <c r="C1720" s="29"/>
      <c r="D1720" s="29"/>
    </row>
    <row r="1721" spans="3:4">
      <c r="C1721" s="29"/>
      <c r="D1721" s="29"/>
    </row>
    <row r="1722" spans="3:4">
      <c r="C1722" s="29"/>
      <c r="D1722" s="29"/>
    </row>
    <row r="1723" spans="3:4">
      <c r="C1723" s="29"/>
      <c r="D1723" s="29"/>
    </row>
    <row r="1724" spans="3:4">
      <c r="C1724" s="29"/>
      <c r="D1724" s="29"/>
    </row>
    <row r="1725" spans="3:4">
      <c r="C1725" s="29"/>
      <c r="D1725" s="29"/>
    </row>
    <row r="1726" spans="3:4">
      <c r="C1726" s="29"/>
      <c r="D1726" s="29"/>
    </row>
    <row r="1727" spans="3:4">
      <c r="C1727" s="29"/>
      <c r="D1727" s="29"/>
    </row>
    <row r="1728" spans="3:4">
      <c r="C1728" s="29"/>
      <c r="D1728" s="29"/>
    </row>
    <row r="1729" spans="3:4">
      <c r="C1729" s="29"/>
      <c r="D1729" s="29"/>
    </row>
    <row r="1730" spans="3:4">
      <c r="C1730" s="29"/>
      <c r="D1730" s="29"/>
    </row>
    <row r="1731" spans="3:4">
      <c r="C1731" s="29"/>
      <c r="D1731" s="29"/>
    </row>
    <row r="1732" spans="3:4">
      <c r="C1732" s="29"/>
      <c r="D1732" s="29"/>
    </row>
    <row r="1733" spans="3:4">
      <c r="C1733" s="29"/>
      <c r="D1733" s="29"/>
    </row>
    <row r="1734" spans="3:4">
      <c r="C1734" s="29"/>
      <c r="D1734" s="29"/>
    </row>
    <row r="1735" spans="3:4">
      <c r="C1735" s="29"/>
      <c r="D1735" s="29"/>
    </row>
    <row r="1736" spans="3:4">
      <c r="C1736" s="29"/>
      <c r="D1736" s="29"/>
    </row>
    <row r="1737" spans="3:4">
      <c r="C1737" s="29"/>
      <c r="D1737" s="29"/>
    </row>
    <row r="1738" spans="3:4">
      <c r="C1738" s="29"/>
      <c r="D1738" s="29"/>
    </row>
    <row r="1739" spans="3:4">
      <c r="C1739" s="29"/>
      <c r="D1739" s="29"/>
    </row>
    <row r="1740" spans="3:4">
      <c r="C1740" s="29"/>
      <c r="D1740" s="29"/>
    </row>
    <row r="1741" spans="3:4">
      <c r="C1741" s="29"/>
      <c r="D1741" s="29"/>
    </row>
    <row r="1742" spans="3:4">
      <c r="C1742" s="29"/>
      <c r="D1742" s="29"/>
    </row>
    <row r="1743" spans="3:4">
      <c r="C1743" s="29"/>
      <c r="D1743" s="29"/>
    </row>
    <row r="1744" spans="3:4">
      <c r="C1744" s="29"/>
      <c r="D1744" s="29"/>
    </row>
    <row r="1745" spans="3:4">
      <c r="C1745" s="29"/>
      <c r="D1745" s="29"/>
    </row>
    <row r="1746" spans="3:4">
      <c r="C1746" s="29"/>
      <c r="D1746" s="29"/>
    </row>
    <row r="1747" spans="3:4">
      <c r="C1747" s="29"/>
      <c r="D1747" s="29"/>
    </row>
    <row r="1748" spans="3:4">
      <c r="C1748" s="29"/>
      <c r="D1748" s="29"/>
    </row>
    <row r="1749" spans="3:4">
      <c r="C1749" s="29"/>
      <c r="D1749" s="29"/>
    </row>
    <row r="1750" spans="3:4">
      <c r="C1750" s="29"/>
      <c r="D1750" s="29"/>
    </row>
    <row r="1751" spans="3:4">
      <c r="C1751" s="29"/>
      <c r="D1751" s="29"/>
    </row>
    <row r="1752" spans="3:4">
      <c r="C1752" s="29"/>
      <c r="D1752" s="29"/>
    </row>
    <row r="1753" spans="3:4">
      <c r="C1753" s="29"/>
      <c r="D1753" s="29"/>
    </row>
    <row r="1754" spans="3:4">
      <c r="C1754" s="29"/>
      <c r="D1754" s="29"/>
    </row>
    <row r="1755" spans="3:4">
      <c r="C1755" s="29"/>
      <c r="D1755" s="29"/>
    </row>
    <row r="1756" spans="3:4">
      <c r="C1756" s="29"/>
      <c r="D1756" s="29"/>
    </row>
    <row r="1757" spans="3:4">
      <c r="C1757" s="29"/>
      <c r="D1757" s="29"/>
    </row>
    <row r="1758" spans="3:4">
      <c r="C1758" s="29"/>
      <c r="D1758" s="29"/>
    </row>
    <row r="1759" spans="3:4">
      <c r="C1759" s="29"/>
      <c r="D1759" s="29"/>
    </row>
    <row r="1760" spans="3:4">
      <c r="C1760" s="29"/>
      <c r="D1760" s="29"/>
    </row>
    <row r="1761" spans="3:4">
      <c r="C1761" s="29"/>
      <c r="D1761" s="29"/>
    </row>
    <row r="1762" spans="3:4">
      <c r="C1762" s="29"/>
      <c r="D1762" s="29"/>
    </row>
    <row r="1763" spans="3:4">
      <c r="C1763" s="29"/>
      <c r="D1763" s="29"/>
    </row>
    <row r="1764" spans="3:4">
      <c r="C1764" s="29"/>
      <c r="D1764" s="29"/>
    </row>
    <row r="1765" spans="3:4">
      <c r="C1765" s="29"/>
      <c r="D1765" s="29"/>
    </row>
    <row r="1766" spans="3:4">
      <c r="C1766" s="29"/>
      <c r="D1766" s="29"/>
    </row>
    <row r="1767" spans="3:4">
      <c r="C1767" s="29"/>
      <c r="D1767" s="29"/>
    </row>
    <row r="1768" spans="3:4">
      <c r="C1768" s="29"/>
      <c r="D1768" s="29"/>
    </row>
    <row r="1769" spans="3:4">
      <c r="C1769" s="29"/>
      <c r="D1769" s="29"/>
    </row>
    <row r="1770" spans="3:4">
      <c r="C1770" s="29"/>
      <c r="D1770" s="29"/>
    </row>
    <row r="1771" spans="3:4">
      <c r="C1771" s="29"/>
      <c r="D1771" s="29"/>
    </row>
    <row r="1772" spans="3:4">
      <c r="C1772" s="29"/>
      <c r="D1772" s="29"/>
    </row>
    <row r="1773" spans="3:4">
      <c r="C1773" s="29"/>
      <c r="D1773" s="29"/>
    </row>
    <row r="1774" spans="3:4">
      <c r="C1774" s="29"/>
      <c r="D1774" s="29"/>
    </row>
    <row r="1775" spans="3:4">
      <c r="C1775" s="29"/>
      <c r="D1775" s="29"/>
    </row>
    <row r="1776" spans="3:4">
      <c r="C1776" s="29"/>
      <c r="D1776" s="29"/>
    </row>
    <row r="1777" spans="3:4">
      <c r="C1777" s="29"/>
      <c r="D1777" s="29"/>
    </row>
    <row r="1778" spans="3:4">
      <c r="C1778" s="29"/>
      <c r="D1778" s="29"/>
    </row>
    <row r="1779" spans="3:4">
      <c r="C1779" s="29"/>
      <c r="D1779" s="29"/>
    </row>
    <row r="1780" spans="3:4">
      <c r="C1780" s="29"/>
      <c r="D1780" s="29"/>
    </row>
    <row r="1781" spans="3:4">
      <c r="C1781" s="29"/>
      <c r="D1781" s="29"/>
    </row>
    <row r="1782" spans="3:4">
      <c r="C1782" s="29"/>
      <c r="D1782" s="29"/>
    </row>
    <row r="1783" spans="3:4">
      <c r="C1783" s="29"/>
      <c r="D1783" s="29"/>
    </row>
    <row r="1784" spans="3:4">
      <c r="C1784" s="29"/>
      <c r="D1784" s="29"/>
    </row>
    <row r="1785" spans="3:4">
      <c r="C1785" s="29"/>
      <c r="D1785" s="29"/>
    </row>
    <row r="1786" spans="3:4">
      <c r="C1786" s="29"/>
      <c r="D1786" s="29"/>
    </row>
    <row r="1787" spans="3:4">
      <c r="C1787" s="29"/>
      <c r="D1787" s="29"/>
    </row>
    <row r="1788" spans="3:4">
      <c r="C1788" s="29"/>
      <c r="D1788" s="29"/>
    </row>
    <row r="1789" spans="3:4">
      <c r="C1789" s="29"/>
      <c r="D1789" s="29"/>
    </row>
    <row r="1790" spans="3:4">
      <c r="C1790" s="29"/>
      <c r="D1790" s="29"/>
    </row>
    <row r="1791" spans="3:4">
      <c r="C1791" s="29"/>
      <c r="D1791" s="29"/>
    </row>
    <row r="1792" spans="3:4">
      <c r="C1792" s="29"/>
      <c r="D1792" s="29"/>
    </row>
    <row r="1793" spans="3:4">
      <c r="C1793" s="29"/>
      <c r="D1793" s="29"/>
    </row>
    <row r="1794" spans="3:4">
      <c r="C1794" s="29"/>
      <c r="D1794" s="29"/>
    </row>
    <row r="1795" spans="3:4">
      <c r="C1795" s="29"/>
      <c r="D1795" s="29"/>
    </row>
    <row r="1796" spans="3:4">
      <c r="C1796" s="29"/>
      <c r="D1796" s="29"/>
    </row>
    <row r="1797" spans="3:4">
      <c r="C1797" s="29"/>
      <c r="D1797" s="29"/>
    </row>
    <row r="1798" spans="3:4">
      <c r="C1798" s="29"/>
      <c r="D1798" s="29"/>
    </row>
    <row r="1799" spans="3:4">
      <c r="C1799" s="29"/>
      <c r="D1799" s="29"/>
    </row>
    <row r="1800" spans="3:4">
      <c r="C1800" s="29"/>
      <c r="D1800" s="29"/>
    </row>
    <row r="1801" spans="3:4">
      <c r="C1801" s="29"/>
      <c r="D1801" s="29"/>
    </row>
    <row r="1802" spans="3:4">
      <c r="C1802" s="29"/>
      <c r="D1802" s="29"/>
    </row>
    <row r="1803" spans="3:4">
      <c r="C1803" s="29"/>
      <c r="D1803" s="29"/>
    </row>
    <row r="1804" spans="3:4">
      <c r="C1804" s="29"/>
      <c r="D1804" s="29"/>
    </row>
    <row r="1805" spans="3:4">
      <c r="C1805" s="29"/>
      <c r="D1805" s="29"/>
    </row>
    <row r="1806" spans="3:4">
      <c r="C1806" s="29"/>
      <c r="D1806" s="29"/>
    </row>
    <row r="1807" spans="3:4">
      <c r="C1807" s="29"/>
      <c r="D1807" s="29"/>
    </row>
    <row r="1808" spans="3:4">
      <c r="C1808" s="29"/>
      <c r="D1808" s="29"/>
    </row>
    <row r="1809" spans="3:4">
      <c r="C1809" s="29"/>
      <c r="D1809" s="29"/>
    </row>
    <row r="1810" spans="3:4">
      <c r="C1810" s="29"/>
      <c r="D1810" s="29"/>
    </row>
    <row r="1811" spans="3:4">
      <c r="C1811" s="29"/>
      <c r="D1811" s="29"/>
    </row>
    <row r="1812" spans="3:4">
      <c r="C1812" s="29"/>
      <c r="D1812" s="29"/>
    </row>
    <row r="1813" spans="3:4">
      <c r="C1813" s="29"/>
      <c r="D1813" s="29"/>
    </row>
    <row r="1814" spans="3:4">
      <c r="C1814" s="29"/>
      <c r="D1814" s="29"/>
    </row>
    <row r="1815" spans="3:4">
      <c r="C1815" s="29"/>
      <c r="D1815" s="29"/>
    </row>
    <row r="1816" spans="3:4">
      <c r="C1816" s="29"/>
      <c r="D1816" s="29"/>
    </row>
    <row r="1817" spans="3:4">
      <c r="C1817" s="29"/>
      <c r="D1817" s="29"/>
    </row>
    <row r="1818" spans="3:4">
      <c r="C1818" s="29"/>
      <c r="D1818" s="29"/>
    </row>
    <row r="1819" spans="3:4">
      <c r="C1819" s="29"/>
      <c r="D1819" s="29"/>
    </row>
    <row r="1820" spans="3:4">
      <c r="C1820" s="29"/>
      <c r="D1820" s="29"/>
    </row>
    <row r="1821" spans="3:4">
      <c r="C1821" s="29"/>
      <c r="D1821" s="29"/>
    </row>
    <row r="1822" spans="3:4">
      <c r="C1822" s="29"/>
      <c r="D1822" s="29"/>
    </row>
    <row r="1823" spans="3:4">
      <c r="C1823" s="29"/>
      <c r="D1823" s="29"/>
    </row>
    <row r="1824" spans="3:4">
      <c r="C1824" s="29"/>
      <c r="D1824" s="29"/>
    </row>
    <row r="1825" spans="3:4">
      <c r="C1825" s="29"/>
      <c r="D1825" s="29"/>
    </row>
    <row r="1826" spans="3:4">
      <c r="C1826" s="29"/>
      <c r="D1826" s="29"/>
    </row>
    <row r="1827" spans="3:4">
      <c r="C1827" s="29"/>
      <c r="D1827" s="29"/>
    </row>
    <row r="1828" spans="3:4">
      <c r="C1828" s="29"/>
      <c r="D1828" s="29"/>
    </row>
    <row r="1829" spans="3:4">
      <c r="C1829" s="29"/>
      <c r="D1829" s="29"/>
    </row>
    <row r="1830" spans="3:4">
      <c r="C1830" s="29"/>
      <c r="D1830" s="29"/>
    </row>
    <row r="1831" spans="3:4">
      <c r="C1831" s="29"/>
      <c r="D1831" s="29"/>
    </row>
    <row r="1832" spans="3:4">
      <c r="C1832" s="29"/>
      <c r="D1832" s="29"/>
    </row>
    <row r="1833" spans="3:4">
      <c r="C1833" s="29"/>
      <c r="D1833" s="29"/>
    </row>
    <row r="1834" spans="3:4">
      <c r="C1834" s="29"/>
      <c r="D1834" s="29"/>
    </row>
    <row r="1835" spans="3:4">
      <c r="C1835" s="29"/>
      <c r="D1835" s="29"/>
    </row>
    <row r="1836" spans="3:4">
      <c r="C1836" s="29"/>
      <c r="D1836" s="29"/>
    </row>
    <row r="1837" spans="3:4">
      <c r="C1837" s="29"/>
      <c r="D1837" s="29"/>
    </row>
    <row r="1838" spans="3:4">
      <c r="C1838" s="29"/>
      <c r="D1838" s="29"/>
    </row>
    <row r="1839" spans="3:4">
      <c r="C1839" s="29"/>
      <c r="D1839" s="29"/>
    </row>
    <row r="1840" spans="3:4">
      <c r="C1840" s="29"/>
      <c r="D1840" s="29"/>
    </row>
    <row r="1841" spans="3:4">
      <c r="C1841" s="29"/>
      <c r="D1841" s="29"/>
    </row>
    <row r="1842" spans="3:4">
      <c r="C1842" s="29"/>
      <c r="D1842" s="29"/>
    </row>
    <row r="1843" spans="3:4">
      <c r="C1843" s="29"/>
      <c r="D1843" s="29"/>
    </row>
    <row r="1844" spans="3:4">
      <c r="C1844" s="29"/>
      <c r="D1844" s="29"/>
    </row>
    <row r="1845" spans="3:4">
      <c r="C1845" s="29"/>
      <c r="D1845" s="29"/>
    </row>
    <row r="1846" spans="3:4">
      <c r="C1846" s="29"/>
      <c r="D1846" s="29"/>
    </row>
    <row r="1847" spans="3:4">
      <c r="C1847" s="29"/>
      <c r="D1847" s="29"/>
    </row>
    <row r="1848" spans="3:4">
      <c r="C1848" s="29"/>
      <c r="D1848" s="29"/>
    </row>
    <row r="1849" spans="3:4">
      <c r="C1849" s="29"/>
      <c r="D1849" s="29"/>
    </row>
    <row r="1850" spans="3:4">
      <c r="C1850" s="29"/>
      <c r="D1850" s="29"/>
    </row>
    <row r="1851" spans="3:4">
      <c r="C1851" s="29"/>
      <c r="D1851" s="29"/>
    </row>
    <row r="1852" spans="3:4">
      <c r="C1852" s="29"/>
      <c r="D1852" s="29"/>
    </row>
    <row r="1853" spans="3:4">
      <c r="C1853" s="29"/>
      <c r="D1853" s="29"/>
    </row>
    <row r="1854" spans="3:4">
      <c r="C1854" s="29"/>
      <c r="D1854" s="29"/>
    </row>
    <row r="1855" spans="3:4">
      <c r="C1855" s="29"/>
      <c r="D1855" s="29"/>
    </row>
    <row r="1856" spans="3:4">
      <c r="C1856" s="29"/>
      <c r="D1856" s="29"/>
    </row>
    <row r="1857" spans="3:4">
      <c r="C1857" s="29"/>
      <c r="D1857" s="29"/>
    </row>
    <row r="1858" spans="3:4">
      <c r="C1858" s="29"/>
      <c r="D1858" s="29"/>
    </row>
    <row r="1859" spans="3:4">
      <c r="C1859" s="29"/>
      <c r="D1859" s="29"/>
    </row>
    <row r="1860" spans="3:4">
      <c r="C1860" s="29"/>
      <c r="D1860" s="29"/>
    </row>
    <row r="1861" spans="3:4">
      <c r="C1861" s="29"/>
      <c r="D1861" s="29"/>
    </row>
    <row r="1862" spans="3:4">
      <c r="C1862" s="29"/>
      <c r="D1862" s="29"/>
    </row>
    <row r="1863" spans="3:4">
      <c r="C1863" s="29"/>
      <c r="D1863" s="29"/>
    </row>
    <row r="1864" spans="3:4">
      <c r="C1864" s="29"/>
      <c r="D1864" s="29"/>
    </row>
    <row r="1865" spans="3:4">
      <c r="C1865" s="29"/>
      <c r="D1865" s="29"/>
    </row>
    <row r="1866" spans="3:4">
      <c r="C1866" s="29"/>
      <c r="D1866" s="29"/>
    </row>
    <row r="1867" spans="3:4">
      <c r="C1867" s="29"/>
      <c r="D1867" s="29"/>
    </row>
    <row r="1868" spans="3:4">
      <c r="C1868" s="29"/>
      <c r="D1868" s="29"/>
    </row>
    <row r="1869" spans="3:4">
      <c r="C1869" s="29"/>
      <c r="D1869" s="29"/>
    </row>
    <row r="1870" spans="3:4">
      <c r="C1870" s="29"/>
      <c r="D1870" s="29"/>
    </row>
    <row r="1871" spans="3:4">
      <c r="C1871" s="29"/>
      <c r="D1871" s="29"/>
    </row>
    <row r="1872" spans="3:4">
      <c r="C1872" s="29"/>
      <c r="D1872" s="29"/>
    </row>
    <row r="1873" spans="3:4">
      <c r="C1873" s="29"/>
      <c r="D1873" s="29"/>
    </row>
    <row r="1874" spans="3:4">
      <c r="C1874" s="29"/>
      <c r="D1874" s="29"/>
    </row>
    <row r="1875" spans="3:4">
      <c r="C1875" s="29"/>
      <c r="D1875" s="29"/>
    </row>
    <row r="1876" spans="3:4">
      <c r="C1876" s="29"/>
      <c r="D1876" s="29"/>
    </row>
    <row r="1877" spans="3:4">
      <c r="C1877" s="29"/>
      <c r="D1877" s="29"/>
    </row>
    <row r="1878" spans="3:4">
      <c r="C1878" s="29"/>
      <c r="D1878" s="29"/>
    </row>
    <row r="1879" spans="3:4">
      <c r="C1879" s="29"/>
      <c r="D1879" s="29"/>
    </row>
    <row r="1880" spans="3:4">
      <c r="C1880" s="29"/>
      <c r="D1880" s="29"/>
    </row>
    <row r="1881" spans="3:4">
      <c r="C1881" s="29"/>
      <c r="D1881" s="29"/>
    </row>
    <row r="1882" spans="3:4">
      <c r="C1882" s="29"/>
      <c r="D1882" s="29"/>
    </row>
    <row r="1883" spans="3:4">
      <c r="C1883" s="29"/>
      <c r="D1883" s="29"/>
    </row>
    <row r="1884" spans="3:4">
      <c r="C1884" s="29"/>
      <c r="D1884" s="29"/>
    </row>
    <row r="1885" spans="3:4">
      <c r="C1885" s="29"/>
      <c r="D1885" s="29"/>
    </row>
    <row r="1886" spans="3:4">
      <c r="C1886" s="29"/>
      <c r="D1886" s="29"/>
    </row>
    <row r="1887" spans="3:4">
      <c r="C1887" s="29"/>
      <c r="D1887" s="29"/>
    </row>
    <row r="1888" spans="3:4">
      <c r="C1888" s="29"/>
      <c r="D1888" s="29"/>
    </row>
    <row r="1889" spans="3:4">
      <c r="C1889" s="29"/>
      <c r="D1889" s="29"/>
    </row>
    <row r="1890" spans="3:4">
      <c r="C1890" s="29"/>
      <c r="D1890" s="29"/>
    </row>
    <row r="1891" spans="3:4">
      <c r="C1891" s="29"/>
      <c r="D1891" s="29"/>
    </row>
    <row r="1892" spans="3:4">
      <c r="C1892" s="29"/>
      <c r="D1892" s="29"/>
    </row>
    <row r="1893" spans="3:4">
      <c r="C1893" s="29"/>
      <c r="D1893" s="29"/>
    </row>
    <row r="1894" spans="3:4">
      <c r="C1894" s="29"/>
      <c r="D1894" s="29"/>
    </row>
    <row r="1895" spans="3:4">
      <c r="C1895" s="29"/>
      <c r="D1895" s="29"/>
    </row>
    <row r="1896" spans="3:4">
      <c r="C1896" s="29"/>
      <c r="D1896" s="29"/>
    </row>
    <row r="1897" spans="3:4">
      <c r="C1897" s="29"/>
      <c r="D1897" s="29"/>
    </row>
    <row r="1898" spans="3:4">
      <c r="C1898" s="29"/>
      <c r="D1898" s="29"/>
    </row>
    <row r="1899" spans="3:4">
      <c r="C1899" s="29"/>
      <c r="D1899" s="29"/>
    </row>
    <row r="1900" spans="3:4">
      <c r="C1900" s="29"/>
      <c r="D1900" s="29"/>
    </row>
    <row r="1901" spans="3:4">
      <c r="C1901" s="29"/>
      <c r="D1901" s="29"/>
    </row>
    <row r="1902" spans="3:4">
      <c r="C1902" s="29"/>
      <c r="D1902" s="29"/>
    </row>
    <row r="1903" spans="3:4">
      <c r="C1903" s="29"/>
      <c r="D1903" s="29"/>
    </row>
    <row r="1904" spans="3:4">
      <c r="C1904" s="29"/>
      <c r="D1904" s="29"/>
    </row>
    <row r="1905" spans="3:4">
      <c r="C1905" s="29"/>
      <c r="D1905" s="29"/>
    </row>
    <row r="1906" spans="3:4">
      <c r="C1906" s="29"/>
      <c r="D1906" s="29"/>
    </row>
    <row r="1907" spans="3:4">
      <c r="C1907" s="29"/>
      <c r="D1907" s="29"/>
    </row>
    <row r="1908" spans="3:4">
      <c r="C1908" s="29"/>
      <c r="D1908" s="29"/>
    </row>
    <row r="1909" spans="3:4">
      <c r="C1909" s="29"/>
      <c r="D1909" s="29"/>
    </row>
    <row r="1910" spans="3:4">
      <c r="C1910" s="29"/>
      <c r="D1910" s="29"/>
    </row>
    <row r="1911" spans="3:4">
      <c r="C1911" s="29"/>
      <c r="D1911" s="29"/>
    </row>
    <row r="1912" spans="3:4">
      <c r="C1912" s="29"/>
      <c r="D1912" s="29"/>
    </row>
    <row r="1913" spans="3:4">
      <c r="C1913" s="29"/>
      <c r="D1913" s="29"/>
    </row>
    <row r="1914" spans="3:4">
      <c r="C1914" s="29"/>
      <c r="D1914" s="29"/>
    </row>
    <row r="1915" spans="3:4">
      <c r="C1915" s="29"/>
      <c r="D1915" s="29"/>
    </row>
    <row r="1916" spans="3:4">
      <c r="C1916" s="29"/>
      <c r="D1916" s="29"/>
    </row>
    <row r="1917" spans="3:4">
      <c r="C1917" s="29"/>
      <c r="D1917" s="29"/>
    </row>
    <row r="1918" spans="3:4">
      <c r="C1918" s="29"/>
      <c r="D1918" s="29"/>
    </row>
    <row r="1919" spans="3:4">
      <c r="C1919" s="29"/>
      <c r="D1919" s="29"/>
    </row>
    <row r="1920" spans="3:4">
      <c r="C1920" s="29"/>
      <c r="D1920" s="29"/>
    </row>
    <row r="1921" spans="3:4">
      <c r="C1921" s="29"/>
      <c r="D1921" s="29"/>
    </row>
    <row r="1922" spans="3:4">
      <c r="C1922" s="29"/>
      <c r="D1922" s="29"/>
    </row>
    <row r="1923" spans="3:4">
      <c r="C1923" s="29"/>
      <c r="D1923" s="29"/>
    </row>
    <row r="1924" spans="3:4">
      <c r="C1924" s="29"/>
      <c r="D1924" s="29"/>
    </row>
    <row r="1925" spans="3:4">
      <c r="C1925" s="29"/>
      <c r="D1925" s="29"/>
    </row>
    <row r="1926" spans="3:4">
      <c r="C1926" s="29"/>
      <c r="D1926" s="29"/>
    </row>
    <row r="1927" spans="3:4">
      <c r="C1927" s="29"/>
      <c r="D1927" s="29"/>
    </row>
    <row r="1928" spans="3:4">
      <c r="C1928" s="29"/>
      <c r="D1928" s="29"/>
    </row>
    <row r="1929" spans="3:4">
      <c r="C1929" s="29"/>
      <c r="D1929" s="29"/>
    </row>
    <row r="1930" spans="3:4">
      <c r="C1930" s="29"/>
      <c r="D1930" s="29"/>
    </row>
    <row r="1931" spans="3:4">
      <c r="C1931" s="29"/>
      <c r="D1931" s="29"/>
    </row>
    <row r="1932" spans="3:4">
      <c r="C1932" s="29"/>
      <c r="D1932" s="29"/>
    </row>
    <row r="1933" spans="3:4">
      <c r="C1933" s="29"/>
      <c r="D1933" s="29"/>
    </row>
    <row r="1934" spans="3:4">
      <c r="C1934" s="29"/>
      <c r="D1934" s="29"/>
    </row>
    <row r="1935" spans="3:4">
      <c r="C1935" s="29"/>
      <c r="D1935" s="29"/>
    </row>
    <row r="1936" spans="3:4">
      <c r="C1936" s="29"/>
      <c r="D1936" s="29"/>
    </row>
    <row r="1937" spans="3:4">
      <c r="C1937" s="29"/>
      <c r="D1937" s="29"/>
    </row>
    <row r="1938" spans="3:4">
      <c r="C1938" s="29"/>
      <c r="D1938" s="29"/>
    </row>
    <row r="1939" spans="3:4">
      <c r="C1939" s="29"/>
      <c r="D1939" s="29"/>
    </row>
    <row r="1940" spans="3:4">
      <c r="C1940" s="29"/>
      <c r="D1940" s="29"/>
    </row>
    <row r="1941" spans="3:4">
      <c r="C1941" s="29"/>
      <c r="D1941" s="29"/>
    </row>
    <row r="1942" spans="3:4">
      <c r="C1942" s="29"/>
      <c r="D1942" s="29"/>
    </row>
    <row r="1943" spans="3:4">
      <c r="C1943" s="29"/>
      <c r="D1943" s="29"/>
    </row>
    <row r="1944" spans="3:4">
      <c r="C1944" s="29"/>
      <c r="D1944" s="29"/>
    </row>
    <row r="1945" spans="3:4">
      <c r="C1945" s="29"/>
      <c r="D1945" s="29"/>
    </row>
    <row r="1946" spans="3:4">
      <c r="C1946" s="29"/>
      <c r="D1946" s="29"/>
    </row>
    <row r="1947" spans="3:4">
      <c r="C1947" s="29"/>
      <c r="D1947" s="29"/>
    </row>
    <row r="1948" spans="3:4">
      <c r="C1948" s="29"/>
      <c r="D1948" s="29"/>
    </row>
    <row r="1949" spans="3:4">
      <c r="C1949" s="29"/>
      <c r="D1949" s="29"/>
    </row>
    <row r="1950" spans="3:4">
      <c r="C1950" s="29"/>
      <c r="D1950" s="29"/>
    </row>
    <row r="1951" spans="3:4">
      <c r="C1951" s="29"/>
      <c r="D1951" s="29"/>
    </row>
    <row r="1952" spans="3:4">
      <c r="C1952" s="29"/>
      <c r="D1952" s="29"/>
    </row>
    <row r="1953" spans="3:4">
      <c r="C1953" s="29"/>
      <c r="D1953" s="29"/>
    </row>
    <row r="1954" spans="3:4">
      <c r="C1954" s="29"/>
      <c r="D1954" s="29"/>
    </row>
    <row r="1955" spans="3:4">
      <c r="C1955" s="29"/>
      <c r="D1955" s="29"/>
    </row>
    <row r="1956" spans="3:4">
      <c r="C1956" s="29"/>
      <c r="D1956" s="29"/>
    </row>
    <row r="1957" spans="3:4">
      <c r="C1957" s="29"/>
      <c r="D1957" s="29"/>
    </row>
    <row r="1958" spans="3:4">
      <c r="C1958" s="29"/>
      <c r="D1958" s="29"/>
    </row>
    <row r="1959" spans="3:4">
      <c r="C1959" s="29"/>
      <c r="D1959" s="29"/>
    </row>
    <row r="1960" spans="3:4">
      <c r="C1960" s="29"/>
      <c r="D1960" s="29"/>
    </row>
    <row r="1961" spans="3:4">
      <c r="C1961" s="29"/>
      <c r="D1961" s="29"/>
    </row>
    <row r="1962" spans="3:4">
      <c r="C1962" s="29"/>
      <c r="D1962" s="29"/>
    </row>
    <row r="1963" spans="3:4">
      <c r="C1963" s="29"/>
      <c r="D1963" s="29"/>
    </row>
    <row r="1964" spans="3:4">
      <c r="C1964" s="29"/>
      <c r="D1964" s="29"/>
    </row>
    <row r="1965" spans="3:4">
      <c r="C1965" s="29"/>
      <c r="D1965" s="29"/>
    </row>
    <row r="1966" spans="3:4">
      <c r="C1966" s="29"/>
      <c r="D1966" s="29"/>
    </row>
    <row r="1967" spans="3:4">
      <c r="C1967" s="29"/>
      <c r="D1967" s="29"/>
    </row>
    <row r="1968" spans="3:4">
      <c r="C1968" s="29"/>
      <c r="D1968" s="29"/>
    </row>
    <row r="1969" spans="3:4">
      <c r="C1969" s="29"/>
      <c r="D1969" s="29"/>
    </row>
    <row r="1970" spans="3:4">
      <c r="C1970" s="29"/>
      <c r="D1970" s="29"/>
    </row>
    <row r="1971" spans="3:4">
      <c r="C1971" s="29"/>
      <c r="D1971" s="29"/>
    </row>
    <row r="1972" spans="3:4">
      <c r="C1972" s="29"/>
      <c r="D1972" s="29"/>
    </row>
    <row r="1973" spans="3:4">
      <c r="C1973" s="29"/>
      <c r="D1973" s="29"/>
    </row>
    <row r="1974" spans="3:4">
      <c r="C1974" s="29"/>
      <c r="D1974" s="29"/>
    </row>
    <row r="1975" spans="3:4">
      <c r="C1975" s="29"/>
      <c r="D1975" s="29"/>
    </row>
    <row r="1976" spans="3:4">
      <c r="C1976" s="29"/>
      <c r="D1976" s="29"/>
    </row>
    <row r="1977" spans="3:4">
      <c r="C1977" s="29"/>
      <c r="D1977" s="29"/>
    </row>
    <row r="1978" spans="3:4">
      <c r="C1978" s="29"/>
      <c r="D1978" s="29"/>
    </row>
    <row r="1979" spans="3:4">
      <c r="C1979" s="29"/>
      <c r="D1979" s="29"/>
    </row>
    <row r="1980" spans="3:4">
      <c r="C1980" s="29"/>
      <c r="D1980" s="29"/>
    </row>
    <row r="1981" spans="3:4">
      <c r="C1981" s="29"/>
      <c r="D1981" s="29"/>
    </row>
    <row r="1982" spans="3:4">
      <c r="C1982" s="29"/>
      <c r="D1982" s="29"/>
    </row>
    <row r="1983" spans="3:4">
      <c r="C1983" s="29"/>
      <c r="D1983" s="29"/>
    </row>
    <row r="1984" spans="3:4">
      <c r="C1984" s="29"/>
      <c r="D1984" s="29"/>
    </row>
    <row r="1985" spans="3:4">
      <c r="C1985" s="29"/>
      <c r="D1985" s="29"/>
    </row>
    <row r="1986" spans="3:4">
      <c r="C1986" s="29"/>
      <c r="D1986" s="29"/>
    </row>
    <row r="1987" spans="3:4">
      <c r="C1987" s="29"/>
      <c r="D1987" s="29"/>
    </row>
    <row r="1988" spans="3:4">
      <c r="C1988" s="29"/>
      <c r="D1988" s="29"/>
    </row>
    <row r="1989" spans="3:4">
      <c r="C1989" s="29"/>
      <c r="D1989" s="29"/>
    </row>
    <row r="1990" spans="3:4">
      <c r="C1990" s="29"/>
      <c r="D1990" s="29"/>
    </row>
    <row r="1991" spans="3:4">
      <c r="C1991" s="29"/>
      <c r="D1991" s="29"/>
    </row>
    <row r="1992" spans="3:4">
      <c r="C1992" s="29"/>
      <c r="D1992" s="29"/>
    </row>
    <row r="1993" spans="3:4">
      <c r="C1993" s="29"/>
      <c r="D1993" s="29"/>
    </row>
    <row r="1994" spans="3:4">
      <c r="C1994" s="29"/>
      <c r="D1994" s="29"/>
    </row>
    <row r="1995" spans="3:4">
      <c r="C1995" s="29"/>
      <c r="D1995" s="29"/>
    </row>
    <row r="1996" spans="3:4">
      <c r="C1996" s="29"/>
      <c r="D1996" s="29"/>
    </row>
    <row r="1997" spans="3:4">
      <c r="C1997" s="29"/>
      <c r="D1997" s="29"/>
    </row>
    <row r="1998" spans="3:4">
      <c r="C1998" s="29"/>
      <c r="D1998" s="29"/>
    </row>
    <row r="1999" spans="3:4">
      <c r="C1999" s="29"/>
      <c r="D1999" s="29"/>
    </row>
    <row r="2000" spans="3:4">
      <c r="C2000" s="29"/>
      <c r="D2000" s="29"/>
    </row>
    <row r="2001" spans="3:4">
      <c r="C2001" s="29"/>
      <c r="D2001" s="29"/>
    </row>
    <row r="2002" spans="3:4">
      <c r="C2002" s="29"/>
      <c r="D2002" s="29"/>
    </row>
    <row r="2003" spans="3:4">
      <c r="C2003" s="29"/>
      <c r="D2003" s="29"/>
    </row>
    <row r="2004" spans="3:4">
      <c r="C2004" s="29"/>
      <c r="D2004" s="29"/>
    </row>
    <row r="2005" spans="3:4">
      <c r="C2005" s="29"/>
      <c r="D2005" s="29"/>
    </row>
    <row r="2006" spans="3:4">
      <c r="C2006" s="29"/>
      <c r="D2006" s="29"/>
    </row>
    <row r="2007" spans="3:4">
      <c r="C2007" s="29"/>
      <c r="D2007" s="29"/>
    </row>
    <row r="2008" spans="3:4">
      <c r="C2008" s="29"/>
      <c r="D2008" s="29"/>
    </row>
    <row r="2009" spans="3:4">
      <c r="C2009" s="29"/>
      <c r="D2009" s="29"/>
    </row>
    <row r="2010" spans="3:4">
      <c r="C2010" s="29"/>
      <c r="D2010" s="29"/>
    </row>
    <row r="2011" spans="3:4">
      <c r="C2011" s="29"/>
      <c r="D2011" s="29"/>
    </row>
    <row r="2012" spans="3:4">
      <c r="C2012" s="29"/>
      <c r="D2012" s="29"/>
    </row>
    <row r="2013" spans="3:4">
      <c r="C2013" s="29"/>
      <c r="D2013" s="29"/>
    </row>
    <row r="2014" spans="3:4">
      <c r="C2014" s="29"/>
      <c r="D2014" s="29"/>
    </row>
    <row r="2015" spans="3:4">
      <c r="C2015" s="29"/>
      <c r="D2015" s="29"/>
    </row>
    <row r="2016" spans="3:4">
      <c r="C2016" s="29"/>
      <c r="D2016" s="29"/>
    </row>
    <row r="2017" spans="3:4">
      <c r="C2017" s="29"/>
      <c r="D2017" s="29"/>
    </row>
    <row r="2018" spans="3:4">
      <c r="C2018" s="29"/>
      <c r="D2018" s="29"/>
    </row>
    <row r="2019" spans="3:4">
      <c r="C2019" s="29"/>
      <c r="D2019" s="29"/>
    </row>
    <row r="2020" spans="3:4">
      <c r="C2020" s="29"/>
      <c r="D2020" s="29"/>
    </row>
    <row r="2021" spans="3:4">
      <c r="C2021" s="29"/>
      <c r="D2021" s="29"/>
    </row>
    <row r="2022" spans="3:4">
      <c r="C2022" s="29"/>
      <c r="D2022" s="29"/>
    </row>
    <row r="2023" spans="3:4">
      <c r="C2023" s="29"/>
      <c r="D2023" s="29"/>
    </row>
    <row r="2024" spans="3:4">
      <c r="C2024" s="29"/>
      <c r="D2024" s="29"/>
    </row>
    <row r="2025" spans="3:4">
      <c r="C2025" s="29"/>
      <c r="D2025" s="29"/>
    </row>
    <row r="2026" spans="3:4">
      <c r="C2026" s="29"/>
      <c r="D2026" s="29"/>
    </row>
    <row r="2027" spans="3:4">
      <c r="C2027" s="29"/>
      <c r="D2027" s="29"/>
    </row>
    <row r="2028" spans="3:4">
      <c r="C2028" s="29"/>
      <c r="D2028" s="29"/>
    </row>
    <row r="2029" spans="3:4">
      <c r="C2029" s="29"/>
      <c r="D2029" s="29"/>
    </row>
    <row r="2030" spans="3:4">
      <c r="C2030" s="29"/>
      <c r="D2030" s="29"/>
    </row>
    <row r="2031" spans="3:4">
      <c r="C2031" s="29"/>
      <c r="D2031" s="29"/>
    </row>
    <row r="2032" spans="3:4">
      <c r="C2032" s="29"/>
      <c r="D2032" s="29"/>
    </row>
    <row r="2033" spans="3:4">
      <c r="C2033" s="29"/>
      <c r="D2033" s="29"/>
    </row>
    <row r="2034" spans="3:4">
      <c r="C2034" s="29"/>
      <c r="D2034" s="29"/>
    </row>
    <row r="2035" spans="3:4">
      <c r="C2035" s="29"/>
      <c r="D2035" s="29"/>
    </row>
    <row r="2036" spans="3:4">
      <c r="C2036" s="29"/>
      <c r="D2036" s="29"/>
    </row>
    <row r="2037" spans="3:4">
      <c r="C2037" s="29"/>
      <c r="D2037" s="29"/>
    </row>
    <row r="2038" spans="3:4">
      <c r="C2038" s="29"/>
      <c r="D2038" s="29"/>
    </row>
    <row r="2039" spans="3:4">
      <c r="C2039" s="29"/>
      <c r="D2039" s="29"/>
    </row>
    <row r="2040" spans="3:4">
      <c r="C2040" s="29"/>
      <c r="D2040" s="29"/>
    </row>
    <row r="2041" spans="3:4">
      <c r="C2041" s="29"/>
      <c r="D2041" s="29"/>
    </row>
    <row r="2042" spans="3:4">
      <c r="C2042" s="29"/>
      <c r="D2042" s="29"/>
    </row>
    <row r="2043" spans="3:4">
      <c r="C2043" s="29"/>
      <c r="D2043" s="29"/>
    </row>
    <row r="2044" spans="3:4">
      <c r="C2044" s="29"/>
      <c r="D2044" s="29"/>
    </row>
    <row r="2045" spans="3:4">
      <c r="C2045" s="29"/>
      <c r="D2045" s="29"/>
    </row>
    <row r="2046" spans="3:4">
      <c r="C2046" s="29"/>
      <c r="D2046" s="29"/>
    </row>
    <row r="2047" spans="3:4">
      <c r="C2047" s="29"/>
      <c r="D2047" s="29"/>
    </row>
    <row r="2048" spans="3:4">
      <c r="C2048" s="29"/>
      <c r="D2048" s="29"/>
    </row>
    <row r="2049" spans="3:4">
      <c r="C2049" s="29"/>
      <c r="D2049" s="29"/>
    </row>
    <row r="2050" spans="3:4">
      <c r="C2050" s="29"/>
      <c r="D2050" s="29"/>
    </row>
    <row r="2051" spans="3:4">
      <c r="C2051" s="29"/>
      <c r="D2051" s="29"/>
    </row>
    <row r="2052" spans="3:4">
      <c r="C2052" s="29"/>
      <c r="D2052" s="29"/>
    </row>
    <row r="2053" spans="3:4">
      <c r="C2053" s="29"/>
      <c r="D2053" s="29"/>
    </row>
    <row r="2054" spans="3:4">
      <c r="C2054" s="29"/>
      <c r="D2054" s="29"/>
    </row>
    <row r="2055" spans="3:4">
      <c r="C2055" s="29"/>
      <c r="D2055" s="29"/>
    </row>
    <row r="2056" spans="3:4">
      <c r="C2056" s="29"/>
      <c r="D2056" s="29"/>
    </row>
    <row r="2057" spans="3:4">
      <c r="C2057" s="29"/>
      <c r="D2057" s="29"/>
    </row>
    <row r="2058" spans="3:4">
      <c r="C2058" s="29"/>
      <c r="D2058" s="29"/>
    </row>
    <row r="2059" spans="3:4">
      <c r="C2059" s="29"/>
      <c r="D2059" s="29"/>
    </row>
    <row r="2060" spans="3:4">
      <c r="C2060" s="29"/>
      <c r="D2060" s="29"/>
    </row>
    <row r="2061" spans="3:4">
      <c r="C2061" s="29"/>
      <c r="D2061" s="29"/>
    </row>
    <row r="2062" spans="3:4">
      <c r="C2062" s="29"/>
      <c r="D2062" s="29"/>
    </row>
    <row r="2063" spans="3:4">
      <c r="C2063" s="29"/>
      <c r="D2063" s="29"/>
    </row>
    <row r="2064" spans="3:4">
      <c r="C2064" s="29"/>
      <c r="D2064" s="29"/>
    </row>
    <row r="2065" spans="3:4">
      <c r="C2065" s="29"/>
      <c r="D2065" s="29"/>
    </row>
    <row r="2066" spans="3:4">
      <c r="C2066" s="29"/>
      <c r="D2066" s="29"/>
    </row>
    <row r="2067" spans="3:4">
      <c r="C2067" s="29"/>
      <c r="D2067" s="29"/>
    </row>
    <row r="2068" spans="3:4">
      <c r="C2068" s="29"/>
      <c r="D2068" s="29"/>
    </row>
    <row r="2069" spans="3:4">
      <c r="C2069" s="29"/>
      <c r="D2069" s="29"/>
    </row>
    <row r="2070" spans="3:4">
      <c r="C2070" s="29"/>
      <c r="D2070" s="29"/>
    </row>
    <row r="2071" spans="3:4">
      <c r="C2071" s="29"/>
      <c r="D2071" s="29"/>
    </row>
    <row r="2072" spans="3:4">
      <c r="C2072" s="29"/>
      <c r="D2072" s="29"/>
    </row>
    <row r="2073" spans="3:4">
      <c r="C2073" s="29"/>
      <c r="D2073" s="29"/>
    </row>
    <row r="2074" spans="3:4">
      <c r="C2074" s="29"/>
      <c r="D2074" s="29"/>
    </row>
    <row r="2075" spans="3:4">
      <c r="C2075" s="29"/>
      <c r="D2075" s="29"/>
    </row>
    <row r="2076" spans="3:4">
      <c r="C2076" s="29"/>
      <c r="D2076" s="29"/>
    </row>
    <row r="2077" spans="3:4">
      <c r="C2077" s="29"/>
      <c r="D2077" s="29"/>
    </row>
    <row r="2078" spans="3:4">
      <c r="C2078" s="29"/>
      <c r="D2078" s="29"/>
    </row>
    <row r="2079" spans="3:4">
      <c r="C2079" s="29"/>
      <c r="D2079" s="29"/>
    </row>
    <row r="2080" spans="3:4">
      <c r="C2080" s="29"/>
      <c r="D2080" s="29"/>
    </row>
    <row r="2081" spans="3:4">
      <c r="C2081" s="29"/>
      <c r="D2081" s="29"/>
    </row>
    <row r="2082" spans="3:4">
      <c r="C2082" s="29"/>
      <c r="D2082" s="29"/>
    </row>
    <row r="2083" spans="3:4">
      <c r="C2083" s="29"/>
      <c r="D2083" s="29"/>
    </row>
    <row r="2084" spans="3:4">
      <c r="C2084" s="29"/>
      <c r="D2084" s="29"/>
    </row>
    <row r="2085" spans="3:4">
      <c r="C2085" s="29"/>
      <c r="D2085" s="29"/>
    </row>
    <row r="2086" spans="3:4">
      <c r="C2086" s="29"/>
      <c r="D2086" s="29"/>
    </row>
    <row r="2087" spans="3:4">
      <c r="C2087" s="29"/>
      <c r="D2087" s="29"/>
    </row>
    <row r="2088" spans="3:4">
      <c r="C2088" s="29"/>
      <c r="D2088" s="29"/>
    </row>
    <row r="2089" spans="3:4">
      <c r="C2089" s="29"/>
      <c r="D2089" s="29"/>
    </row>
    <row r="2090" spans="3:4">
      <c r="C2090" s="29"/>
      <c r="D2090" s="29"/>
    </row>
    <row r="2091" spans="3:4">
      <c r="C2091" s="29"/>
      <c r="D2091" s="29"/>
    </row>
    <row r="2092" spans="3:4">
      <c r="C2092" s="29"/>
      <c r="D2092" s="29"/>
    </row>
    <row r="2093" spans="3:4">
      <c r="C2093" s="29"/>
      <c r="D2093" s="29"/>
    </row>
    <row r="2094" spans="3:4">
      <c r="C2094" s="29"/>
      <c r="D2094" s="29"/>
    </row>
    <row r="2095" spans="3:4">
      <c r="C2095" s="29"/>
      <c r="D2095" s="29"/>
    </row>
    <row r="2096" spans="3:4">
      <c r="C2096" s="29"/>
      <c r="D2096" s="29"/>
    </row>
    <row r="2097" spans="3:4">
      <c r="C2097" s="29"/>
      <c r="D2097" s="29"/>
    </row>
    <row r="2098" spans="3:4">
      <c r="C2098" s="29"/>
      <c r="D2098" s="29"/>
    </row>
    <row r="2099" spans="3:4">
      <c r="C2099" s="29"/>
      <c r="D2099" s="29"/>
    </row>
    <row r="2100" spans="3:4">
      <c r="C2100" s="29"/>
      <c r="D2100" s="29"/>
    </row>
    <row r="2101" spans="3:4">
      <c r="C2101" s="29"/>
      <c r="D2101" s="29"/>
    </row>
    <row r="2102" spans="3:4">
      <c r="C2102" s="29"/>
      <c r="D2102" s="29"/>
    </row>
    <row r="2103" spans="3:4">
      <c r="C2103" s="29"/>
      <c r="D2103" s="29"/>
    </row>
    <row r="2104" spans="3:4">
      <c r="C2104" s="29"/>
      <c r="D2104" s="29"/>
    </row>
    <row r="2105" spans="3:4">
      <c r="C2105" s="29"/>
      <c r="D2105" s="29"/>
    </row>
    <row r="2106" spans="3:4">
      <c r="C2106" s="29"/>
      <c r="D2106" s="29"/>
    </row>
    <row r="2107" spans="3:4">
      <c r="C2107" s="29"/>
      <c r="D2107" s="29"/>
    </row>
    <row r="2108" spans="3:4">
      <c r="C2108" s="29"/>
      <c r="D2108" s="29"/>
    </row>
    <row r="2109" spans="3:4">
      <c r="C2109" s="29"/>
      <c r="D2109" s="29"/>
    </row>
    <row r="2110" spans="3:4">
      <c r="C2110" s="29"/>
      <c r="D2110" s="29"/>
    </row>
    <row r="2111" spans="3:4">
      <c r="C2111" s="29"/>
      <c r="D2111" s="29"/>
    </row>
    <row r="2112" spans="3:4">
      <c r="C2112" s="29"/>
      <c r="D2112" s="29"/>
    </row>
    <row r="2113" spans="3:4">
      <c r="C2113" s="29"/>
      <c r="D2113" s="29"/>
    </row>
    <row r="2114" spans="3:4">
      <c r="C2114" s="29"/>
      <c r="D2114" s="29"/>
    </row>
    <row r="2115" spans="3:4">
      <c r="C2115" s="29"/>
      <c r="D2115" s="29"/>
    </row>
    <row r="2116" spans="3:4">
      <c r="C2116" s="29"/>
      <c r="D2116" s="29"/>
    </row>
    <row r="2117" spans="3:4">
      <c r="C2117" s="29"/>
      <c r="D2117" s="29"/>
    </row>
    <row r="2118" spans="3:4">
      <c r="C2118" s="29"/>
      <c r="D2118" s="29"/>
    </row>
    <row r="2119" spans="3:4">
      <c r="C2119" s="29"/>
      <c r="D2119" s="29"/>
    </row>
    <row r="2120" spans="3:4">
      <c r="C2120" s="29"/>
      <c r="D2120" s="29"/>
    </row>
    <row r="2121" spans="3:4">
      <c r="C2121" s="29"/>
      <c r="D2121" s="29"/>
    </row>
    <row r="2122" spans="3:4">
      <c r="C2122" s="29"/>
      <c r="D2122" s="29"/>
    </row>
    <row r="2123" spans="3:4">
      <c r="C2123" s="29"/>
      <c r="D2123" s="29"/>
    </row>
    <row r="2124" spans="3:4">
      <c r="C2124" s="29"/>
      <c r="D2124" s="29"/>
    </row>
    <row r="2125" spans="3:4">
      <c r="C2125" s="29"/>
      <c r="D2125" s="29"/>
    </row>
    <row r="2126" spans="3:4">
      <c r="C2126" s="29"/>
      <c r="D2126" s="29"/>
    </row>
    <row r="2127" spans="3:4">
      <c r="C2127" s="29"/>
      <c r="D2127" s="29"/>
    </row>
    <row r="2128" spans="3:4">
      <c r="C2128" s="29"/>
      <c r="D2128" s="29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J2128"/>
  <sheetViews>
    <sheetView workbookViewId="0">
      <selection activeCell="C18" sqref="C1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9.7109375" customWidth="1"/>
    <col min="17" max="17" width="9.85546875" customWidth="1"/>
    <col min="18" max="18" width="9.85546875" style="81" customWidth="1"/>
    <col min="19" max="19" width="10.28515625" customWidth="1"/>
    <col min="20" max="20" width="10.28515625" style="5" customWidth="1"/>
    <col min="21" max="21" width="9.140625" style="5" customWidth="1"/>
    <col min="22" max="22" width="9.140625" customWidth="1"/>
    <col min="23" max="26" width="10.28515625" customWidth="1"/>
    <col min="27" max="27" width="9.140625" customWidth="1"/>
  </cols>
  <sheetData>
    <row r="1" spans="1:26" ht="21" thickBot="1">
      <c r="A1" s="1" t="s">
        <v>534</v>
      </c>
      <c r="T1" s="84" t="s">
        <v>543</v>
      </c>
      <c r="X1" s="6" t="s">
        <v>522</v>
      </c>
      <c r="Y1" s="6" t="s">
        <v>530</v>
      </c>
      <c r="Z1" s="6" t="s">
        <v>531</v>
      </c>
    </row>
    <row r="2" spans="1:26" ht="13.5" thickBot="1">
      <c r="A2" t="s">
        <v>20</v>
      </c>
      <c r="B2" s="24" t="s">
        <v>61</v>
      </c>
      <c r="D2" s="78" t="s">
        <v>536</v>
      </c>
      <c r="T2"/>
      <c r="U2" s="6" t="s">
        <v>523</v>
      </c>
      <c r="V2" s="6" t="s">
        <v>524</v>
      </c>
      <c r="X2">
        <v>-12000</v>
      </c>
      <c r="Y2">
        <f t="shared" ref="Y2:Y33" si="0">U$3*SIN((2*PI()/U$4)*(X2-U$5))+U$6</f>
        <v>-4.3648093645676608E-2</v>
      </c>
      <c r="Z2">
        <f>V$3*SIN((2*PI()/U$4)*(X2-U$5))+U$6</f>
        <v>4.3807524694793043E-2</v>
      </c>
    </row>
    <row r="3" spans="1:26" ht="13.5" thickBot="1">
      <c r="C3" s="77" t="s">
        <v>535</v>
      </c>
      <c r="T3" t="s">
        <v>525</v>
      </c>
      <c r="U3" s="5">
        <v>-4.7454356939919208E-2</v>
      </c>
      <c r="V3" s="5">
        <v>4.5219446655047825E-2</v>
      </c>
      <c r="X3">
        <v>-11750</v>
      </c>
      <c r="Y3">
        <f t="shared" si="0"/>
        <v>-4.5131497408492323E-2</v>
      </c>
      <c r="Z3">
        <f t="shared" ref="Z3:Z66" si="1">V$3*SIN((2*PI()/U$4)*(X3-U$5))+U$6</f>
        <v>4.5221066077420331E-2</v>
      </c>
    </row>
    <row r="4" spans="1:26" ht="14.25" thickTop="1" thickBot="1">
      <c r="A4" s="7" t="s">
        <v>1</v>
      </c>
      <c r="C4" s="3">
        <v>44584.582999999999</v>
      </c>
      <c r="D4" s="4">
        <v>2.0287090399999999</v>
      </c>
      <c r="T4" t="s">
        <v>527</v>
      </c>
      <c r="U4" s="5">
        <v>13914.835876063296</v>
      </c>
      <c r="V4" s="5">
        <v>0</v>
      </c>
      <c r="X4">
        <v>-11500</v>
      </c>
      <c r="Y4">
        <f t="shared" si="0"/>
        <v>-4.6025946440228546E-2</v>
      </c>
      <c r="Z4">
        <f t="shared" si="1"/>
        <v>4.6073390139623173E-2</v>
      </c>
    </row>
    <row r="5" spans="1:26" ht="13.5" thickTop="1">
      <c r="C5" s="79"/>
      <c r="D5" s="79">
        <v>2.0287297999999998</v>
      </c>
      <c r="T5" t="s">
        <v>528</v>
      </c>
      <c r="U5" s="5">
        <v>-817.16018625771778</v>
      </c>
      <c r="V5" s="5">
        <v>0</v>
      </c>
      <c r="X5">
        <v>-11250</v>
      </c>
      <c r="Y5">
        <f t="shared" si="0"/>
        <v>-4.6320054563912479E-2</v>
      </c>
      <c r="Z5">
        <f t="shared" si="1"/>
        <v>4.6353646947793169E-2</v>
      </c>
    </row>
    <row r="6" spans="1:26">
      <c r="A6" s="7" t="s">
        <v>2</v>
      </c>
      <c r="T6" t="s">
        <v>529</v>
      </c>
      <c r="U6" s="5">
        <v>1.1342501034622241E-3</v>
      </c>
      <c r="V6" s="5">
        <v>0</v>
      </c>
      <c r="X6">
        <v>-11000</v>
      </c>
      <c r="Y6">
        <f t="shared" si="0"/>
        <v>-4.6010077835477316E-2</v>
      </c>
      <c r="Z6">
        <f t="shared" si="1"/>
        <v>4.6058268882644665E-2</v>
      </c>
    </row>
    <row r="7" spans="1:26">
      <c r="A7" t="s">
        <v>3</v>
      </c>
      <c r="C7">
        <v>42728.3298</v>
      </c>
      <c r="D7" s="80" t="s">
        <v>541</v>
      </c>
      <c r="X7">
        <v>-10750</v>
      </c>
      <c r="Y7">
        <f t="shared" si="0"/>
        <v>-4.5099962203503922E-2</v>
      </c>
      <c r="Z7">
        <f t="shared" si="1"/>
        <v>4.5191016054373249E-2</v>
      </c>
    </row>
    <row r="8" spans="1:26">
      <c r="A8" t="s">
        <v>4</v>
      </c>
      <c r="C8">
        <v>2.0287297999999998</v>
      </c>
      <c r="D8" s="80" t="s">
        <v>541</v>
      </c>
      <c r="T8" t="s">
        <v>533</v>
      </c>
      <c r="U8" s="5">
        <f>U4*$C8</f>
        <v>28229.442203878712</v>
      </c>
      <c r="V8" s="5"/>
      <c r="X8">
        <v>-10500</v>
      </c>
      <c r="Y8">
        <f t="shared" si="0"/>
        <v>-4.3601293277997645E-2</v>
      </c>
      <c r="Z8">
        <f t="shared" si="1"/>
        <v>4.3762928437122227E-2</v>
      </c>
    </row>
    <row r="9" spans="1:26">
      <c r="A9" s="23"/>
      <c r="B9" s="23"/>
      <c r="C9" s="35"/>
      <c r="D9" s="35"/>
      <c r="T9" s="5" t="s">
        <v>532</v>
      </c>
      <c r="U9" s="5">
        <f>U8/365.24</f>
        <v>77.290116646256465</v>
      </c>
      <c r="V9" s="5"/>
      <c r="X9">
        <v>-10250</v>
      </c>
      <c r="Y9">
        <f t="shared" si="0"/>
        <v>-4.1533148847635114E-2</v>
      </c>
      <c r="Z9">
        <f t="shared" si="1"/>
        <v>4.1792185332076751E-2</v>
      </c>
    </row>
    <row r="10" spans="1:26" ht="13.5" thickBot="1">
      <c r="A10" s="13"/>
      <c r="B10" s="13"/>
      <c r="C10" s="6" t="s">
        <v>50</v>
      </c>
      <c r="D10" s="6" t="s">
        <v>51</v>
      </c>
      <c r="X10">
        <v>-10000</v>
      </c>
      <c r="Y10">
        <f t="shared" si="0"/>
        <v>-3.8921856022909949E-2</v>
      </c>
      <c r="Z10">
        <f t="shared" si="1"/>
        <v>3.9303873948195428E-2</v>
      </c>
    </row>
    <row r="11" spans="1:26">
      <c r="A11" s="13" t="s">
        <v>16</v>
      </c>
      <c r="B11" s="13"/>
      <c r="C11" s="36"/>
      <c r="D11" s="36"/>
      <c r="X11">
        <v>-9750</v>
      </c>
      <c r="Y11">
        <f t="shared" si="0"/>
        <v>-3.5800656096702139E-2</v>
      </c>
      <c r="Z11">
        <f t="shared" si="1"/>
        <v>3.6329670046505516E-2</v>
      </c>
    </row>
    <row r="12" spans="1:26">
      <c r="A12" s="13" t="s">
        <v>17</v>
      </c>
      <c r="B12" s="13"/>
      <c r="C12" s="36"/>
      <c r="D12" s="36"/>
      <c r="X12">
        <v>-9500</v>
      </c>
      <c r="Y12">
        <f t="shared" si="0"/>
        <v>-3.2209281388536161E-2</v>
      </c>
      <c r="Z12">
        <f t="shared" si="1"/>
        <v>3.2907434713302923E-2</v>
      </c>
    </row>
    <row r="13" spans="1:26">
      <c r="A13" s="13"/>
      <c r="B13" s="13"/>
      <c r="C13" s="35"/>
      <c r="D13" s="35"/>
      <c r="X13">
        <v>-9250</v>
      </c>
      <c r="Y13">
        <f t="shared" si="0"/>
        <v>-2.819344945922541E-2</v>
      </c>
      <c r="Z13">
        <f t="shared" si="1"/>
        <v>2.9080732395262526E-2</v>
      </c>
    </row>
    <row r="14" spans="1:26">
      <c r="A14" s="13" t="s">
        <v>19</v>
      </c>
      <c r="B14" s="13"/>
      <c r="C14" s="35"/>
      <c r="D14" s="35"/>
      <c r="X14">
        <v>-9000</v>
      </c>
      <c r="Y14">
        <f t="shared" si="0"/>
        <v>-2.3804281134460106E-2</v>
      </c>
      <c r="Z14">
        <f t="shared" si="1"/>
        <v>2.4898276331785877E-2</v>
      </c>
    </row>
    <row r="15" spans="1:26">
      <c r="A15" s="14" t="s">
        <v>18</v>
      </c>
      <c r="B15" s="13"/>
      <c r="C15" s="10"/>
      <c r="D15" s="10"/>
      <c r="Q15" t="s">
        <v>88</v>
      </c>
      <c r="R15" s="81">
        <v>0.2</v>
      </c>
      <c r="X15">
        <v>-8750</v>
      </c>
      <c r="Y15">
        <f t="shared" si="0"/>
        <v>-1.9097649745795271E-2</v>
      </c>
      <c r="Z15">
        <f t="shared" si="1"/>
        <v>2.0413308444134096E-2</v>
      </c>
    </row>
    <row r="16" spans="1:26">
      <c r="A16" s="15" t="s">
        <v>5</v>
      </c>
      <c r="B16" s="13"/>
      <c r="C16" s="16"/>
      <c r="D16" s="36"/>
      <c r="Q16" t="s">
        <v>90</v>
      </c>
      <c r="R16" s="81">
        <v>0.1</v>
      </c>
      <c r="X16">
        <v>-8500</v>
      </c>
      <c r="Y16">
        <f t="shared" si="0"/>
        <v>-1.4133469873084699E-2</v>
      </c>
      <c r="Z16">
        <f t="shared" si="1"/>
        <v>1.568292157524652E-2</v>
      </c>
    </row>
    <row r="17" spans="1:36" ht="13.5" thickBot="1">
      <c r="A17" s="25" t="s">
        <v>62</v>
      </c>
      <c r="C17">
        <f>COUNT(C21:C1247)</f>
        <v>123</v>
      </c>
      <c r="Q17" t="s">
        <v>73</v>
      </c>
      <c r="R17" s="81">
        <v>1</v>
      </c>
      <c r="U17" s="5">
        <f>SUM(U21:U142)</f>
        <v>3.2071842330167052E-4</v>
      </c>
      <c r="V17" s="5">
        <f>SUM(V21:V142)</f>
        <v>5.8696542690590326E-4</v>
      </c>
      <c r="W17">
        <f>U17+V17</f>
        <v>9.0768385020757378E-4</v>
      </c>
      <c r="X17">
        <v>-8250</v>
      </c>
      <c r="Y17">
        <f t="shared" si="0"/>
        <v>-8.9749346425435726E-3</v>
      </c>
      <c r="Z17">
        <f t="shared" si="1"/>
        <v>1.0767332708012016E-2</v>
      </c>
    </row>
    <row r="18" spans="1:36" ht="15.75" thickTop="1" thickBot="1">
      <c r="A18" s="15" t="s">
        <v>57</v>
      </c>
      <c r="B18" s="13"/>
      <c r="C18" s="17"/>
      <c r="D18" s="18"/>
      <c r="E18" s="29">
        <f>S19</f>
        <v>54</v>
      </c>
      <c r="Q18" t="s">
        <v>84</v>
      </c>
      <c r="R18" s="81">
        <v>1</v>
      </c>
      <c r="U18" s="5" t="s">
        <v>526</v>
      </c>
      <c r="V18" s="5" t="s">
        <v>526</v>
      </c>
      <c r="X18">
        <v>-8000</v>
      </c>
      <c r="Y18">
        <f t="shared" si="0"/>
        <v>-3.6877112894993279E-3</v>
      </c>
      <c r="Z18">
        <f t="shared" si="1"/>
        <v>5.7291164137946602E-3</v>
      </c>
    </row>
    <row r="19" spans="1:36" ht="13.5" thickBot="1">
      <c r="A19" s="15" t="s">
        <v>58</v>
      </c>
      <c r="B19" s="13"/>
      <c r="C19" s="19"/>
      <c r="D19" s="20"/>
      <c r="E19" s="29">
        <f>T19</f>
        <v>50</v>
      </c>
      <c r="S19" s="5">
        <f>COUNT(S21:S179)</f>
        <v>54</v>
      </c>
      <c r="T19" s="5">
        <f>COUNT(T21:T179)</f>
        <v>50</v>
      </c>
      <c r="X19">
        <v>-7750</v>
      </c>
      <c r="Y19">
        <f t="shared" si="0"/>
        <v>1.660894773826093E-3</v>
      </c>
      <c r="Z19">
        <f t="shared" si="1"/>
        <v>6.3240828927780103E-4</v>
      </c>
    </row>
    <row r="20" spans="1:36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88</v>
      </c>
      <c r="I20" s="9" t="s">
        <v>90</v>
      </c>
      <c r="J20" s="9" t="s">
        <v>73</v>
      </c>
      <c r="K20" s="9" t="s">
        <v>84</v>
      </c>
      <c r="L20" s="9" t="s">
        <v>537</v>
      </c>
      <c r="M20" s="9" t="s">
        <v>538</v>
      </c>
      <c r="N20" s="9" t="s">
        <v>539</v>
      </c>
      <c r="O20" s="9" t="s">
        <v>52</v>
      </c>
      <c r="P20" s="8" t="s">
        <v>53</v>
      </c>
      <c r="Q20" s="6" t="s">
        <v>15</v>
      </c>
      <c r="R20" s="82" t="s">
        <v>542</v>
      </c>
      <c r="S20" s="12" t="s">
        <v>50</v>
      </c>
      <c r="T20" s="11" t="s">
        <v>51</v>
      </c>
      <c r="U20" s="12" t="s">
        <v>50</v>
      </c>
      <c r="V20" s="11" t="s">
        <v>51</v>
      </c>
      <c r="W20" s="45" t="s">
        <v>77</v>
      </c>
      <c r="X20">
        <v>-7500</v>
      </c>
      <c r="Y20">
        <f t="shared" si="0"/>
        <v>7.0027967442341903E-3</v>
      </c>
      <c r="Z20">
        <f t="shared" si="1"/>
        <v>-4.4579114782662896E-3</v>
      </c>
    </row>
    <row r="21" spans="1:36">
      <c r="A21" s="71" t="s">
        <v>98</v>
      </c>
      <c r="B21" s="73" t="s">
        <v>49</v>
      </c>
      <c r="C21" s="72">
        <v>24465.688600000001</v>
      </c>
      <c r="D21" s="30"/>
      <c r="E21">
        <f t="shared" ref="E21:E52" si="2">+(C21-C$7)/C$8</f>
        <v>-9002.0076601625315</v>
      </c>
      <c r="F21">
        <f t="shared" ref="F21:F52" si="3">ROUND(2*E21,0)/2</f>
        <v>-9002</v>
      </c>
      <c r="G21">
        <f>+C21-(C$7+F21*C$8)</f>
        <v>-1.554039999973611E-2</v>
      </c>
      <c r="H21">
        <f>+G21</f>
        <v>-1.554039999973611E-2</v>
      </c>
      <c r="O21">
        <f t="shared" ref="O21:O52" si="4">U$3*SIN((2*PI()/U$4)*(F21-U$5))+U$6</f>
        <v>-2.3840731547751924E-2</v>
      </c>
      <c r="P21">
        <f>V$3*SIN((2*PI()/U$4)*(F21-U$5))+U$6</f>
        <v>2.4933010076497467E-2</v>
      </c>
      <c r="Q21" s="2">
        <f t="shared" ref="Q21:Q52" si="5">+C21-15018.5</f>
        <v>9447.1886000000013</v>
      </c>
      <c r="R21" s="81">
        <f>R$15</f>
        <v>0.2</v>
      </c>
      <c r="S21" s="5">
        <f>G21</f>
        <v>-1.554039999973611E-2</v>
      </c>
      <c r="U21" s="5">
        <f t="shared" ref="U21:U52" si="6">IF(S21&lt;&gt;"",R21*(O21-S21)^2,"")</f>
        <v>1.3779100761397322E-5</v>
      </c>
      <c r="V21" s="5" t="str">
        <f t="shared" ref="V21:V65" si="7">IF(T21&lt;&gt;"",R21*(P21-T21)^2,"")</f>
        <v/>
      </c>
      <c r="X21">
        <v>-7250</v>
      </c>
      <c r="Y21">
        <f t="shared" si="0"/>
        <v>1.2269993160436119E-2</v>
      </c>
      <c r="Z21">
        <f t="shared" si="1"/>
        <v>-9.4770440242126098E-3</v>
      </c>
    </row>
    <row r="22" spans="1:36">
      <c r="A22" s="71" t="s">
        <v>98</v>
      </c>
      <c r="B22" s="73" t="s">
        <v>55</v>
      </c>
      <c r="C22" s="72">
        <v>24466.746599999999</v>
      </c>
      <c r="D22" s="30"/>
      <c r="E22">
        <f t="shared" si="2"/>
        <v>-9001.4861515811535</v>
      </c>
      <c r="F22">
        <f t="shared" si="3"/>
        <v>-9001.5</v>
      </c>
      <c r="G22">
        <f>+C22-(C$7+F22*C$8)</f>
        <v>2.8094699995563133E-2</v>
      </c>
      <c r="H22">
        <f>+G22</f>
        <v>2.8094699995563133E-2</v>
      </c>
      <c r="O22">
        <f t="shared" si="4"/>
        <v>-2.3831620852857321E-2</v>
      </c>
      <c r="P22">
        <f t="shared" ref="P22:P85" si="8">V$3*SIN((2*PI()/U$4)*(F22-U$5))+U$6</f>
        <v>2.4924328458868585E-2</v>
      </c>
      <c r="Q22" s="2">
        <f t="shared" si="5"/>
        <v>9448.2465999999986</v>
      </c>
      <c r="R22" s="81">
        <f>R$15</f>
        <v>0.2</v>
      </c>
      <c r="T22" s="5">
        <f>G22</f>
        <v>2.8094699995563133E-2</v>
      </c>
      <c r="U22" s="5" t="str">
        <f t="shared" si="6"/>
        <v/>
      </c>
      <c r="V22" s="5">
        <f t="shared" si="7"/>
        <v>2.0102511361365902E-6</v>
      </c>
      <c r="X22">
        <v>-7000</v>
      </c>
      <c r="Y22">
        <f t="shared" si="0"/>
        <v>1.7395433549551361E-2</v>
      </c>
      <c r="Z22">
        <f t="shared" si="1"/>
        <v>-1.4361096684596609E-2</v>
      </c>
      <c r="AD22" t="s">
        <v>24</v>
      </c>
      <c r="AJ22" t="s">
        <v>27</v>
      </c>
    </row>
    <row r="23" spans="1:36">
      <c r="A23" s="71" t="s">
        <v>107</v>
      </c>
      <c r="B23" s="73" t="s">
        <v>55</v>
      </c>
      <c r="C23" s="72">
        <v>26945.429</v>
      </c>
      <c r="D23" s="30"/>
      <c r="E23">
        <f t="shared" si="2"/>
        <v>-7779.6958471256257</v>
      </c>
      <c r="F23">
        <f t="shared" si="3"/>
        <v>-7779.5</v>
      </c>
      <c r="O23">
        <f t="shared" si="4"/>
        <v>1.0287851518590442E-3</v>
      </c>
      <c r="P23">
        <f t="shared" si="8"/>
        <v>1.2347480779482168E-3</v>
      </c>
      <c r="Q23" s="2">
        <f t="shared" si="5"/>
        <v>11926.929</v>
      </c>
      <c r="U23" s="5" t="str">
        <f t="shared" si="6"/>
        <v/>
      </c>
      <c r="V23" s="5" t="str">
        <f t="shared" si="7"/>
        <v/>
      </c>
      <c r="W23">
        <f t="shared" ref="W23:W28" si="9">+C23-(C$7+F23*C$8)</f>
        <v>-0.39732089999961318</v>
      </c>
      <c r="X23">
        <v>-6750</v>
      </c>
      <c r="Y23">
        <f t="shared" si="0"/>
        <v>2.2313871967693348E-2</v>
      </c>
      <c r="Z23">
        <f t="shared" si="1"/>
        <v>-1.9047896338354343E-2</v>
      </c>
      <c r="AD23" t="s">
        <v>24</v>
      </c>
      <c r="AF23">
        <v>11</v>
      </c>
      <c r="AH23" t="s">
        <v>21</v>
      </c>
      <c r="AJ23" t="s">
        <v>23</v>
      </c>
    </row>
    <row r="24" spans="1:36">
      <c r="A24" s="71" t="s">
        <v>107</v>
      </c>
      <c r="B24" s="73" t="s">
        <v>55</v>
      </c>
      <c r="C24" s="72">
        <v>26951.482</v>
      </c>
      <c r="D24" s="30"/>
      <c r="E24">
        <f t="shared" si="2"/>
        <v>-7776.712206820248</v>
      </c>
      <c r="F24">
        <f t="shared" si="3"/>
        <v>-7776.5</v>
      </c>
      <c r="O24">
        <f t="shared" si="4"/>
        <v>1.0930685129177139E-3</v>
      </c>
      <c r="P24">
        <f t="shared" si="8"/>
        <v>1.1734922059135375E-3</v>
      </c>
      <c r="Q24" s="2">
        <f t="shared" si="5"/>
        <v>11932.982</v>
      </c>
      <c r="U24" s="5" t="str">
        <f t="shared" si="6"/>
        <v/>
      </c>
      <c r="V24" s="5" t="str">
        <f t="shared" si="7"/>
        <v/>
      </c>
      <c r="W24">
        <f t="shared" si="9"/>
        <v>-0.43051030000060564</v>
      </c>
      <c r="X24">
        <v>-6500</v>
      </c>
      <c r="Y24">
        <f t="shared" si="0"/>
        <v>2.6962697569222122E-2</v>
      </c>
      <c r="Z24">
        <f t="shared" si="1"/>
        <v>-2.3477780860087553E-2</v>
      </c>
      <c r="AD24" t="s">
        <v>24</v>
      </c>
      <c r="AJ24" t="s">
        <v>27</v>
      </c>
    </row>
    <row r="25" spans="1:36">
      <c r="A25" s="71" t="s">
        <v>107</v>
      </c>
      <c r="B25" s="73" t="s">
        <v>55</v>
      </c>
      <c r="C25" s="72">
        <v>26955.542000000001</v>
      </c>
      <c r="D25" s="30"/>
      <c r="E25">
        <f t="shared" si="2"/>
        <v>-7774.7109546081492</v>
      </c>
      <c r="F25">
        <f t="shared" si="3"/>
        <v>-7774.5</v>
      </c>
      <c r="O25">
        <f t="shared" si="4"/>
        <v>1.1359241362217992E-3</v>
      </c>
      <c r="P25">
        <f t="shared" si="8"/>
        <v>1.1326549109456287E-3</v>
      </c>
      <c r="Q25" s="2">
        <f t="shared" si="5"/>
        <v>11937.042000000001</v>
      </c>
      <c r="U25" s="5" t="str">
        <f t="shared" si="6"/>
        <v/>
      </c>
      <c r="V25" s="5" t="str">
        <f t="shared" si="7"/>
        <v/>
      </c>
      <c r="W25">
        <f t="shared" si="9"/>
        <v>-0.42796989999988</v>
      </c>
      <c r="X25">
        <v>-6250</v>
      </c>
      <c r="Y25">
        <f t="shared" si="0"/>
        <v>3.1282731631665388E-2</v>
      </c>
      <c r="Z25">
        <f t="shared" si="1"/>
        <v>-2.7594358608300854E-2</v>
      </c>
      <c r="AD25" t="s">
        <v>24</v>
      </c>
      <c r="AJ25" t="s">
        <v>27</v>
      </c>
    </row>
    <row r="26" spans="1:36">
      <c r="A26" s="71" t="s">
        <v>107</v>
      </c>
      <c r="B26" s="73" t="s">
        <v>49</v>
      </c>
      <c r="C26" s="72">
        <v>27157.308000000001</v>
      </c>
      <c r="D26" s="30"/>
      <c r="E26">
        <f t="shared" si="2"/>
        <v>-7675.2566063750828</v>
      </c>
      <c r="F26">
        <f t="shared" si="3"/>
        <v>-7675.5</v>
      </c>
      <c r="O26">
        <f t="shared" si="4"/>
        <v>3.2565696041532925E-3</v>
      </c>
      <c r="P26">
        <f t="shared" si="8"/>
        <v>-8.8811664292468635E-4</v>
      </c>
      <c r="Q26" s="2">
        <f t="shared" si="5"/>
        <v>12138.808000000001</v>
      </c>
      <c r="U26" s="5" t="str">
        <f t="shared" si="6"/>
        <v/>
      </c>
      <c r="V26" s="5" t="str">
        <f t="shared" si="7"/>
        <v/>
      </c>
      <c r="W26">
        <f t="shared" si="9"/>
        <v>0.49377989999993588</v>
      </c>
      <c r="X26">
        <v>-6000</v>
      </c>
      <c r="Y26">
        <f t="shared" si="0"/>
        <v>3.5218980890322438E-2</v>
      </c>
      <c r="Z26">
        <f t="shared" si="1"/>
        <v>-3.1345226280960904E-2</v>
      </c>
      <c r="AD26" t="s">
        <v>24</v>
      </c>
      <c r="AE26" t="s">
        <v>23</v>
      </c>
      <c r="AJ26" t="s">
        <v>27</v>
      </c>
    </row>
    <row r="27" spans="1:36">
      <c r="A27" s="71" t="s">
        <v>107</v>
      </c>
      <c r="B27" s="73" t="s">
        <v>49</v>
      </c>
      <c r="C27" s="72">
        <v>27159.291000000001</v>
      </c>
      <c r="D27" s="30"/>
      <c r="E27">
        <f t="shared" si="2"/>
        <v>-7674.2791474744445</v>
      </c>
      <c r="F27">
        <f t="shared" si="3"/>
        <v>-7674.5</v>
      </c>
      <c r="O27">
        <f t="shared" si="4"/>
        <v>3.2779757608165866E-3</v>
      </c>
      <c r="P27">
        <f t="shared" si="8"/>
        <v>-9.085146552831921E-4</v>
      </c>
      <c r="Q27" s="2">
        <f t="shared" si="5"/>
        <v>12140.791000000001</v>
      </c>
      <c r="U27" s="5" t="str">
        <f t="shared" si="6"/>
        <v/>
      </c>
      <c r="V27" s="5" t="str">
        <f t="shared" si="7"/>
        <v/>
      </c>
      <c r="W27">
        <f t="shared" si="9"/>
        <v>0.44805009999981849</v>
      </c>
      <c r="X27">
        <v>-5750</v>
      </c>
      <c r="Y27">
        <f t="shared" si="0"/>
        <v>3.8721337592735702E-2</v>
      </c>
      <c r="Z27">
        <f t="shared" si="1"/>
        <v>-3.468263600020418E-2</v>
      </c>
      <c r="AD27" t="s">
        <v>24</v>
      </c>
      <c r="AE27" t="s">
        <v>39</v>
      </c>
      <c r="AJ27" t="s">
        <v>27</v>
      </c>
    </row>
    <row r="28" spans="1:36">
      <c r="A28" s="71" t="s">
        <v>107</v>
      </c>
      <c r="B28" s="73" t="s">
        <v>49</v>
      </c>
      <c r="C28" s="72">
        <v>27161.317999999999</v>
      </c>
      <c r="D28" s="30"/>
      <c r="E28">
        <f t="shared" si="2"/>
        <v>-7673.2800001261885</v>
      </c>
      <c r="F28">
        <f t="shared" si="3"/>
        <v>-7673.5</v>
      </c>
      <c r="O28">
        <f t="shared" si="4"/>
        <v>3.2993814803879799E-3</v>
      </c>
      <c r="P28">
        <f t="shared" si="8"/>
        <v>-9.2891225113507655E-4</v>
      </c>
      <c r="Q28" s="2">
        <f t="shared" si="5"/>
        <v>12142.817999999999</v>
      </c>
      <c r="U28" s="5" t="str">
        <f t="shared" si="6"/>
        <v/>
      </c>
      <c r="V28" s="5" t="str">
        <f t="shared" si="7"/>
        <v/>
      </c>
      <c r="W28">
        <f t="shared" si="9"/>
        <v>0.44632029999775114</v>
      </c>
      <c r="X28">
        <v>-5500</v>
      </c>
      <c r="Y28">
        <f t="shared" si="0"/>
        <v>4.1745217361460883E-2</v>
      </c>
      <c r="Z28">
        <f t="shared" si="1"/>
        <v>-3.7564103134323554E-2</v>
      </c>
      <c r="AD28" t="s">
        <v>24</v>
      </c>
      <c r="AJ28" t="s">
        <v>27</v>
      </c>
    </row>
    <row r="29" spans="1:36">
      <c r="A29" s="71" t="s">
        <v>127</v>
      </c>
      <c r="B29" s="73" t="s">
        <v>55</v>
      </c>
      <c r="C29" s="72">
        <v>28941.101200000001</v>
      </c>
      <c r="D29" s="30"/>
      <c r="E29">
        <f t="shared" si="2"/>
        <v>-6795.990574989336</v>
      </c>
      <c r="F29">
        <f t="shared" si="3"/>
        <v>-6796</v>
      </c>
      <c r="G29">
        <f>+C29-(C$7+F29*C$8)</f>
        <v>1.9120799999654992E-2</v>
      </c>
      <c r="H29">
        <f>+G29</f>
        <v>1.9120799999654992E-2</v>
      </c>
      <c r="O29">
        <f t="shared" si="4"/>
        <v>2.1427306203573304E-2</v>
      </c>
      <c r="P29">
        <f t="shared" si="8"/>
        <v>-1.8203084273414237E-2</v>
      </c>
      <c r="Q29" s="2">
        <f t="shared" si="5"/>
        <v>13922.601200000001</v>
      </c>
      <c r="R29" s="81">
        <f>R$15</f>
        <v>0.2</v>
      </c>
      <c r="S29">
        <f>G29</f>
        <v>1.9120799999654992E-2</v>
      </c>
      <c r="U29" s="5">
        <f t="shared" si="6"/>
        <v>1.0639941737427329E-6</v>
      </c>
      <c r="V29" s="5" t="str">
        <f t="shared" si="7"/>
        <v/>
      </c>
      <c r="X29">
        <v>-5250</v>
      </c>
      <c r="Y29">
        <f t="shared" si="0"/>
        <v>4.4252126745256436E-2</v>
      </c>
      <c r="Z29">
        <f t="shared" si="1"/>
        <v>-3.9952947119568268E-2</v>
      </c>
      <c r="AD29" t="s">
        <v>24</v>
      </c>
      <c r="AE29" t="s">
        <v>23</v>
      </c>
      <c r="AJ29" t="s">
        <v>27</v>
      </c>
    </row>
    <row r="30" spans="1:36">
      <c r="A30" s="71" t="s">
        <v>127</v>
      </c>
      <c r="B30" s="73" t="s">
        <v>49</v>
      </c>
      <c r="C30" s="72">
        <v>28950.1937</v>
      </c>
      <c r="D30" s="30"/>
      <c r="E30">
        <f t="shared" si="2"/>
        <v>-6791.5087065808375</v>
      </c>
      <c r="F30">
        <f t="shared" si="3"/>
        <v>-6791.5</v>
      </c>
      <c r="G30">
        <f>+C30-(C$7+F30*C$8)</f>
        <v>-1.7663300001004245E-2</v>
      </c>
      <c r="H30">
        <f>+G30</f>
        <v>-1.7663300001004245E-2</v>
      </c>
      <c r="O30">
        <f t="shared" si="4"/>
        <v>2.1514428005882151E-2</v>
      </c>
      <c r="P30">
        <f t="shared" si="8"/>
        <v>-1.8286102987522708E-2</v>
      </c>
      <c r="Q30" s="2">
        <f t="shared" si="5"/>
        <v>13931.6937</v>
      </c>
      <c r="R30" s="81">
        <f>R$15</f>
        <v>0.2</v>
      </c>
      <c r="T30" s="5">
        <f>G30</f>
        <v>-1.7663300001004245E-2</v>
      </c>
      <c r="U30" s="5" t="str">
        <f t="shared" si="6"/>
        <v/>
      </c>
      <c r="V30" s="5">
        <f t="shared" si="7"/>
        <v>7.7576712003263321E-8</v>
      </c>
      <c r="X30">
        <v>-5000</v>
      </c>
      <c r="Y30">
        <f t="shared" si="0"/>
        <v>4.6210153233866402E-2</v>
      </c>
      <c r="Z30">
        <f t="shared" si="1"/>
        <v>-4.1818758397191701E-2</v>
      </c>
      <c r="AD30" t="s">
        <v>24</v>
      </c>
      <c r="AE30" t="s">
        <v>39</v>
      </c>
      <c r="AJ30" t="s">
        <v>27</v>
      </c>
    </row>
    <row r="31" spans="1:36">
      <c r="A31" s="71" t="s">
        <v>135</v>
      </c>
      <c r="B31" s="73" t="s">
        <v>49</v>
      </c>
      <c r="C31" s="72">
        <v>29652.204000000002</v>
      </c>
      <c r="D31" s="30"/>
      <c r="E31">
        <f t="shared" si="2"/>
        <v>-6445.474306139733</v>
      </c>
      <c r="F31">
        <f t="shared" si="3"/>
        <v>-6445.5</v>
      </c>
      <c r="O31">
        <f t="shared" si="4"/>
        <v>2.7934463157946753E-2</v>
      </c>
      <c r="P31">
        <f t="shared" si="8"/>
        <v>-2.4403780178889393E-2</v>
      </c>
      <c r="Q31" s="2">
        <f t="shared" si="5"/>
        <v>14633.704000000002</v>
      </c>
      <c r="U31" s="5" t="str">
        <f t="shared" si="6"/>
        <v/>
      </c>
      <c r="V31" s="5" t="str">
        <f t="shared" si="7"/>
        <v/>
      </c>
      <c r="W31">
        <f>+C31-(C$7+F31*C$8)</f>
        <v>5.2125900001556147E-2</v>
      </c>
      <c r="X31">
        <v>-4750</v>
      </c>
      <c r="Y31">
        <f t="shared" si="0"/>
        <v>4.7594371498596001E-2</v>
      </c>
      <c r="Z31">
        <f t="shared" si="1"/>
        <v>-4.3137785521721719E-2</v>
      </c>
      <c r="AD31" t="s">
        <v>24</v>
      </c>
      <c r="AJ31" t="s">
        <v>27</v>
      </c>
    </row>
    <row r="32" spans="1:36">
      <c r="A32" s="71" t="s">
        <v>140</v>
      </c>
      <c r="B32" s="73" t="s">
        <v>55</v>
      </c>
      <c r="C32" s="72">
        <v>32931.637999999999</v>
      </c>
      <c r="D32" s="30"/>
      <c r="E32">
        <f t="shared" si="2"/>
        <v>-4828.9781123144157</v>
      </c>
      <c r="F32">
        <f t="shared" si="3"/>
        <v>-4829</v>
      </c>
      <c r="G32">
        <f t="shared" ref="G32:G56" si="10">+C32-(C$7+F32*C$8)</f>
        <v>4.4404199994460214E-2</v>
      </c>
      <c r="I32">
        <f>+G32</f>
        <v>4.4404199994460214E-2</v>
      </c>
      <c r="O32">
        <f t="shared" si="4"/>
        <v>4.7220188670142736E-2</v>
      </c>
      <c r="P32">
        <f t="shared" si="8"/>
        <v>-4.2781225206893314E-2</v>
      </c>
      <c r="Q32" s="2">
        <f t="shared" si="5"/>
        <v>17913.137999999999</v>
      </c>
      <c r="R32" s="81">
        <f>R$16</f>
        <v>0.1</v>
      </c>
      <c r="S32">
        <f>G32</f>
        <v>4.4404199994460214E-2</v>
      </c>
      <c r="U32" s="5">
        <f t="shared" si="6"/>
        <v>7.9297922215722063E-7</v>
      </c>
      <c r="V32" s="5" t="str">
        <f t="shared" si="7"/>
        <v/>
      </c>
      <c r="X32">
        <v>-4500</v>
      </c>
      <c r="Y32">
        <f t="shared" si="0"/>
        <v>4.8387160687309458E-2</v>
      </c>
      <c r="Z32">
        <f t="shared" si="1"/>
        <v>-4.3893237512634062E-2</v>
      </c>
    </row>
    <row r="33" spans="1:36">
      <c r="A33" s="71" t="s">
        <v>140</v>
      </c>
      <c r="B33" s="73" t="s">
        <v>49</v>
      </c>
      <c r="C33" s="72">
        <v>32936.623</v>
      </c>
      <c r="D33" s="30"/>
      <c r="E33">
        <f t="shared" si="2"/>
        <v>-4826.5209097830575</v>
      </c>
      <c r="F33">
        <f t="shared" si="3"/>
        <v>-4826.5</v>
      </c>
      <c r="G33">
        <f t="shared" si="10"/>
        <v>-4.2420300000230782E-2</v>
      </c>
      <c r="I33">
        <f>+G33</f>
        <v>-4.2420300000230782E-2</v>
      </c>
      <c r="O33">
        <f t="shared" si="4"/>
        <v>4.7232931058767441E-2</v>
      </c>
      <c r="P33">
        <f t="shared" si="8"/>
        <v>-4.2793367480012771E-2</v>
      </c>
      <c r="Q33" s="2">
        <f t="shared" si="5"/>
        <v>17918.123</v>
      </c>
      <c r="R33" s="81">
        <f>R$16</f>
        <v>0.1</v>
      </c>
      <c r="T33" s="5">
        <f>G33</f>
        <v>-4.2420300000230782E-2</v>
      </c>
      <c r="U33" s="5" t="str">
        <f t="shared" si="6"/>
        <v/>
      </c>
      <c r="V33" s="5">
        <f t="shared" si="7"/>
        <v>1.3917934447088527E-8</v>
      </c>
      <c r="X33">
        <v>-4250</v>
      </c>
      <c r="Y33">
        <f t="shared" si="0"/>
        <v>4.8578428734741406E-2</v>
      </c>
      <c r="Z33">
        <f t="shared" si="1"/>
        <v>-4.4075497600545792E-2</v>
      </c>
      <c r="AD33" t="s">
        <v>24</v>
      </c>
      <c r="AJ33" t="s">
        <v>27</v>
      </c>
    </row>
    <row r="34" spans="1:36">
      <c r="A34" s="71" t="s">
        <v>148</v>
      </c>
      <c r="B34" s="73" t="s">
        <v>49</v>
      </c>
      <c r="C34" s="72">
        <v>37963.830399999999</v>
      </c>
      <c r="D34" s="30"/>
      <c r="E34">
        <f t="shared" si="2"/>
        <v>-2348.5135378797122</v>
      </c>
      <c r="F34">
        <f t="shared" si="3"/>
        <v>-2348.5</v>
      </c>
      <c r="G34">
        <f t="shared" si="10"/>
        <v>-2.7464700004202314E-2</v>
      </c>
      <c r="J34">
        <f>+G34</f>
        <v>-2.7464700004202314E-2</v>
      </c>
      <c r="O34">
        <f t="shared" si="4"/>
        <v>3.1394481273546868E-2</v>
      </c>
      <c r="P34">
        <f t="shared" si="8"/>
        <v>-2.770084528930631E-2</v>
      </c>
      <c r="Q34" s="2">
        <f t="shared" si="5"/>
        <v>22945.330399999999</v>
      </c>
      <c r="R34" s="81">
        <f>R$17</f>
        <v>1</v>
      </c>
      <c r="T34" s="5">
        <f>G34</f>
        <v>-2.7464700004202314E-2</v>
      </c>
      <c r="U34" s="5" t="str">
        <f t="shared" si="6"/>
        <v/>
      </c>
      <c r="V34" s="5">
        <f t="shared" si="7"/>
        <v>5.5764595676847587E-8</v>
      </c>
      <c r="X34">
        <v>-4000</v>
      </c>
      <c r="Y34">
        <f t="shared" ref="Y34:Y65" si="11">U$3*SIN((2*PI()/U$4)*(X34-U$5))+U$6</f>
        <v>4.8165740832691449E-2</v>
      </c>
      <c r="Z34">
        <f t="shared" si="1"/>
        <v>-4.3682245646977889E-2</v>
      </c>
      <c r="AD34" t="s">
        <v>24</v>
      </c>
      <c r="AE34" t="s">
        <v>39</v>
      </c>
      <c r="AJ34" t="s">
        <v>27</v>
      </c>
    </row>
    <row r="35" spans="1:36">
      <c r="A35" s="71" t="s">
        <v>148</v>
      </c>
      <c r="B35" s="73" t="s">
        <v>55</v>
      </c>
      <c r="C35" s="72">
        <v>37966.934200000003</v>
      </c>
      <c r="D35" s="30"/>
      <c r="E35">
        <f t="shared" si="2"/>
        <v>-2346.9836150679093</v>
      </c>
      <c r="F35">
        <f t="shared" si="3"/>
        <v>-2347</v>
      </c>
      <c r="G35">
        <f t="shared" si="10"/>
        <v>3.3240600001590792E-2</v>
      </c>
      <c r="J35">
        <f>+G35</f>
        <v>3.3240600001590792E-2</v>
      </c>
      <c r="O35">
        <f t="shared" si="4"/>
        <v>3.1369715262296614E-2</v>
      </c>
      <c r="P35">
        <f t="shared" si="8"/>
        <v>-2.7677245658064713E-2</v>
      </c>
      <c r="Q35" s="2">
        <f t="shared" si="5"/>
        <v>22948.434200000003</v>
      </c>
      <c r="R35" s="81">
        <f>R$17</f>
        <v>1</v>
      </c>
      <c r="S35">
        <f>G35</f>
        <v>3.3240600001590792E-2</v>
      </c>
      <c r="U35" s="5">
        <f t="shared" si="6"/>
        <v>3.5002097077238431E-6</v>
      </c>
      <c r="V35" s="5" t="str">
        <f t="shared" si="7"/>
        <v/>
      </c>
      <c r="X35">
        <v>-3750</v>
      </c>
      <c r="Y35">
        <f t="shared" si="11"/>
        <v>4.7154350424699204E-2</v>
      </c>
      <c r="Z35">
        <f t="shared" si="1"/>
        <v>-4.2718487679305167E-2</v>
      </c>
      <c r="AD35" t="s">
        <v>24</v>
      </c>
      <c r="AJ35" t="s">
        <v>27</v>
      </c>
    </row>
    <row r="36" spans="1:36">
      <c r="A36" s="71" t="s">
        <v>156</v>
      </c>
      <c r="B36" s="73" t="s">
        <v>49</v>
      </c>
      <c r="C36" s="72">
        <v>38351.319900000002</v>
      </c>
      <c r="D36" s="30"/>
      <c r="E36">
        <f t="shared" si="2"/>
        <v>-2157.5124987073182</v>
      </c>
      <c r="F36">
        <f t="shared" si="3"/>
        <v>-2157.5</v>
      </c>
      <c r="G36">
        <f t="shared" si="10"/>
        <v>-2.535649999481393E-2</v>
      </c>
      <c r="J36">
        <f>+G36</f>
        <v>-2.535649999481393E-2</v>
      </c>
      <c r="O36">
        <f t="shared" si="4"/>
        <v>2.8133261298408884E-2</v>
      </c>
      <c r="P36">
        <f t="shared" si="8"/>
        <v>-2.4593215722587342E-2</v>
      </c>
      <c r="Q36" s="2">
        <f t="shared" si="5"/>
        <v>23332.819900000002</v>
      </c>
      <c r="R36" s="81">
        <f>R$17</f>
        <v>1</v>
      </c>
      <c r="T36" s="5">
        <f>G36</f>
        <v>-2.535649999481393E-2</v>
      </c>
      <c r="U36" s="5" t="str">
        <f t="shared" si="6"/>
        <v/>
      </c>
      <c r="V36" s="5">
        <f t="shared" si="7"/>
        <v>5.8260288022847211E-7</v>
      </c>
      <c r="X36">
        <v>-3500</v>
      </c>
      <c r="Y36">
        <f t="shared" si="11"/>
        <v>4.5557132330643048E-2</v>
      </c>
      <c r="Z36">
        <f t="shared" si="1"/>
        <v>-4.119649216491874E-2</v>
      </c>
      <c r="AD36" t="s">
        <v>29</v>
      </c>
      <c r="AF36">
        <v>13</v>
      </c>
      <c r="AH36" t="s">
        <v>21</v>
      </c>
      <c r="AJ36" t="s">
        <v>23</v>
      </c>
    </row>
    <row r="37" spans="1:36">
      <c r="A37" s="71" t="s">
        <v>156</v>
      </c>
      <c r="B37" s="73" t="s">
        <v>55</v>
      </c>
      <c r="C37" s="72">
        <v>38356.445</v>
      </c>
      <c r="D37" s="30"/>
      <c r="E37">
        <f t="shared" si="2"/>
        <v>-2154.9862381870666</v>
      </c>
      <c r="F37">
        <f t="shared" si="3"/>
        <v>-2155</v>
      </c>
      <c r="G37">
        <f t="shared" si="10"/>
        <v>2.7919000000110827E-2</v>
      </c>
      <c r="I37">
        <f>+G37</f>
        <v>2.7919000000110827E-2</v>
      </c>
      <c r="O37">
        <f t="shared" si="4"/>
        <v>2.8089189899138958E-2</v>
      </c>
      <c r="P37">
        <f t="shared" si="8"/>
        <v>-2.4551219909835671E-2</v>
      </c>
      <c r="Q37" s="2">
        <f t="shared" si="5"/>
        <v>23337.945</v>
      </c>
      <c r="R37" s="81">
        <f>R$16</f>
        <v>0.1</v>
      </c>
      <c r="S37">
        <f>G37</f>
        <v>2.7919000000110827E-2</v>
      </c>
      <c r="U37" s="5">
        <f t="shared" si="6"/>
        <v>2.8964601731205379E-9</v>
      </c>
      <c r="V37" s="5" t="str">
        <f t="shared" si="7"/>
        <v/>
      </c>
      <c r="X37">
        <v>-3250</v>
      </c>
      <c r="Y37">
        <f t="shared" si="11"/>
        <v>4.3394418852574668E-2</v>
      </c>
      <c r="Z37">
        <f t="shared" si="1"/>
        <v>-3.9135633835819812E-2</v>
      </c>
      <c r="AD37" t="s">
        <v>24</v>
      </c>
      <c r="AE37" t="s">
        <v>23</v>
      </c>
      <c r="AJ37" t="s">
        <v>27</v>
      </c>
    </row>
    <row r="38" spans="1:36">
      <c r="A38" s="71" t="s">
        <v>156</v>
      </c>
      <c r="B38" s="73" t="s">
        <v>49</v>
      </c>
      <c r="C38" s="72">
        <v>38363.491099999999</v>
      </c>
      <c r="D38" s="30"/>
      <c r="E38">
        <f t="shared" si="2"/>
        <v>-2151.513079760548</v>
      </c>
      <c r="F38">
        <f t="shared" si="3"/>
        <v>-2151.5</v>
      </c>
      <c r="G38">
        <f t="shared" si="10"/>
        <v>-2.6535299999522977E-2</v>
      </c>
      <c r="J38">
        <f>+G38</f>
        <v>-2.6535299999522977E-2</v>
      </c>
      <c r="O38">
        <f t="shared" si="4"/>
        <v>2.8027432245393245E-2</v>
      </c>
      <c r="P38">
        <f t="shared" si="8"/>
        <v>-2.4492370794408171E-2</v>
      </c>
      <c r="Q38" s="2">
        <f t="shared" si="5"/>
        <v>23344.991099999999</v>
      </c>
      <c r="R38" s="81">
        <f>R$17</f>
        <v>1</v>
      </c>
      <c r="T38" s="5">
        <f>G38</f>
        <v>-2.6535299999522977E-2</v>
      </c>
      <c r="U38" s="5" t="str">
        <f t="shared" si="6"/>
        <v/>
      </c>
      <c r="V38" s="5">
        <f t="shared" si="7"/>
        <v>4.1735597371110131E-6</v>
      </c>
      <c r="X38">
        <v>-3000</v>
      </c>
      <c r="Y38">
        <f t="shared" si="11"/>
        <v>4.0693740948132842E-2</v>
      </c>
      <c r="Z38">
        <f t="shared" si="1"/>
        <v>-3.6562147051729776E-2</v>
      </c>
      <c r="AD38" t="s">
        <v>24</v>
      </c>
      <c r="AJ38" t="s">
        <v>27</v>
      </c>
    </row>
    <row r="39" spans="1:36">
      <c r="A39" s="71" t="s">
        <v>540</v>
      </c>
      <c r="B39" s="73" t="s">
        <v>55</v>
      </c>
      <c r="C39" s="72">
        <v>39062.436199999996</v>
      </c>
      <c r="D39" s="30"/>
      <c r="E39">
        <f t="shared" si="2"/>
        <v>-1806.9895754476538</v>
      </c>
      <c r="F39">
        <f t="shared" si="3"/>
        <v>-1807</v>
      </c>
      <c r="G39">
        <f t="shared" si="10"/>
        <v>2.1148599997104611E-2</v>
      </c>
      <c r="J39">
        <f>+G39</f>
        <v>2.1148599997104611E-2</v>
      </c>
      <c r="O39">
        <f t="shared" si="4"/>
        <v>2.1645178696356883E-2</v>
      </c>
      <c r="P39">
        <f t="shared" si="8"/>
        <v>-1.8410695843780744E-2</v>
      </c>
      <c r="Q39" s="2">
        <f t="shared" si="5"/>
        <v>24043.936199999996</v>
      </c>
      <c r="R39" s="81">
        <f>R$17</f>
        <v>1</v>
      </c>
      <c r="S39">
        <f>G39</f>
        <v>2.1148599997104611E-2</v>
      </c>
      <c r="U39" s="5">
        <f t="shared" si="6"/>
        <v>2.4659040455107807E-7</v>
      </c>
      <c r="V39" s="5" t="str">
        <f t="shared" si="7"/>
        <v/>
      </c>
      <c r="X39">
        <v>-2750</v>
      </c>
      <c r="Y39">
        <f t="shared" si="11"/>
        <v>3.7489477766352863E-2</v>
      </c>
      <c r="Z39">
        <f t="shared" si="1"/>
        <v>-3.3508791841360332E-2</v>
      </c>
      <c r="AD39" t="s">
        <v>24</v>
      </c>
      <c r="AE39" t="s">
        <v>39</v>
      </c>
    </row>
    <row r="40" spans="1:36">
      <c r="A40" s="71" t="s">
        <v>540</v>
      </c>
      <c r="B40" s="73" t="s">
        <v>49</v>
      </c>
      <c r="C40" s="72">
        <v>39063.415000000001</v>
      </c>
      <c r="D40" s="30"/>
      <c r="E40">
        <f t="shared" si="2"/>
        <v>-1806.5071060719861</v>
      </c>
      <c r="F40">
        <f t="shared" si="3"/>
        <v>-1806.5</v>
      </c>
      <c r="G40">
        <f t="shared" si="10"/>
        <v>-1.4416300000448246E-2</v>
      </c>
      <c r="I40">
        <f>+G40</f>
        <v>-1.4416300000448246E-2</v>
      </c>
      <c r="O40">
        <f t="shared" si="4"/>
        <v>2.1635516735374082E-2</v>
      </c>
      <c r="P40">
        <f t="shared" si="8"/>
        <v>-1.8401488922490081E-2</v>
      </c>
      <c r="Q40" s="2">
        <f t="shared" si="5"/>
        <v>24044.915000000001</v>
      </c>
      <c r="R40" s="81">
        <f>R$16</f>
        <v>0.1</v>
      </c>
      <c r="T40" s="5">
        <f>G40</f>
        <v>-1.4416300000448246E-2</v>
      </c>
      <c r="U40" s="5" t="str">
        <f t="shared" si="6"/>
        <v/>
      </c>
      <c r="V40" s="5">
        <f t="shared" si="7"/>
        <v>1.5881730744364971E-6</v>
      </c>
      <c r="X40">
        <v>-2500</v>
      </c>
      <c r="Y40">
        <f t="shared" si="11"/>
        <v>3.3822419007218413E-2</v>
      </c>
      <c r="Z40">
        <f t="shared" si="1"/>
        <v>-3.0014436873078917E-2</v>
      </c>
      <c r="AD40" t="s">
        <v>24</v>
      </c>
      <c r="AF40">
        <v>9</v>
      </c>
      <c r="AH40" t="s">
        <v>21</v>
      </c>
      <c r="AJ40" t="s">
        <v>23</v>
      </c>
    </row>
    <row r="41" spans="1:36">
      <c r="A41" s="46" t="s">
        <v>74</v>
      </c>
      <c r="B41" s="47" t="s">
        <v>55</v>
      </c>
      <c r="C41" s="46">
        <v>41628.752399999998</v>
      </c>
      <c r="D41" s="46" t="s">
        <v>73</v>
      </c>
      <c r="E41">
        <f t="shared" si="2"/>
        <v>-542.00288278902497</v>
      </c>
      <c r="F41">
        <f t="shared" si="3"/>
        <v>-542</v>
      </c>
      <c r="G41">
        <f t="shared" si="10"/>
        <v>-5.8484000037424266E-3</v>
      </c>
      <c r="J41">
        <f t="shared" ref="J41:J54" si="12">+G41</f>
        <v>-5.8484000037424266E-3</v>
      </c>
      <c r="O41">
        <f t="shared" si="4"/>
        <v>-4.7466729096100847E-3</v>
      </c>
      <c r="P41">
        <f t="shared" si="8"/>
        <v>6.738205179889799E-3</v>
      </c>
      <c r="Q41" s="2">
        <f t="shared" si="5"/>
        <v>26610.252399999998</v>
      </c>
      <c r="R41" s="81">
        <f t="shared" ref="R41:R54" si="13">R$17</f>
        <v>1</v>
      </c>
      <c r="S41">
        <f>G41</f>
        <v>-5.8484000037424266E-3</v>
      </c>
      <c r="U41" s="5">
        <f t="shared" si="6"/>
        <v>1.2138025899452942E-6</v>
      </c>
      <c r="V41" s="5" t="str">
        <f t="shared" si="7"/>
        <v/>
      </c>
      <c r="X41">
        <v>-2250</v>
      </c>
      <c r="Y41">
        <f t="shared" si="11"/>
        <v>2.9739245676040822E-2</v>
      </c>
      <c r="Z41">
        <f t="shared" si="1"/>
        <v>-2.612356466367851E-2</v>
      </c>
    </row>
    <row r="42" spans="1:36">
      <c r="A42" s="46" t="s">
        <v>69</v>
      </c>
      <c r="B42" s="47" t="s">
        <v>55</v>
      </c>
      <c r="C42" s="46">
        <v>41673.385000000002</v>
      </c>
      <c r="D42" s="46" t="s">
        <v>70</v>
      </c>
      <c r="E42">
        <f t="shared" si="2"/>
        <v>-520.00261444377543</v>
      </c>
      <c r="F42">
        <f t="shared" si="3"/>
        <v>-520</v>
      </c>
      <c r="G42">
        <f t="shared" si="10"/>
        <v>-5.3039999984321184E-3</v>
      </c>
      <c r="J42">
        <f t="shared" si="12"/>
        <v>-5.3039999984321184E-3</v>
      </c>
      <c r="O42">
        <f t="shared" si="4"/>
        <v>-5.2141529400423154E-3</v>
      </c>
      <c r="P42">
        <f t="shared" si="8"/>
        <v>7.1836687718881947E-3</v>
      </c>
      <c r="Q42" s="2">
        <f t="shared" si="5"/>
        <v>26654.885000000002</v>
      </c>
      <c r="R42" s="81">
        <f t="shared" si="13"/>
        <v>1</v>
      </c>
      <c r="S42">
        <f>G42</f>
        <v>-5.3039999984321184E-3</v>
      </c>
      <c r="U42" s="5">
        <f t="shared" si="6"/>
        <v>8.0724939013006833E-9</v>
      </c>
      <c r="V42" s="5" t="str">
        <f t="shared" si="7"/>
        <v/>
      </c>
      <c r="X42">
        <v>-2000</v>
      </c>
      <c r="Y42">
        <f t="shared" si="11"/>
        <v>2.5291935842570154E-2</v>
      </c>
      <c r="Z42">
        <f t="shared" si="1"/>
        <v>-2.1885705323856235E-2</v>
      </c>
      <c r="AD42" t="s">
        <v>24</v>
      </c>
      <c r="AF42">
        <v>7</v>
      </c>
      <c r="AH42" t="s">
        <v>21</v>
      </c>
      <c r="AJ42" t="s">
        <v>23</v>
      </c>
    </row>
    <row r="43" spans="1:36">
      <c r="A43" s="46" t="s">
        <v>74</v>
      </c>
      <c r="B43" s="47" t="s">
        <v>49</v>
      </c>
      <c r="C43" s="46">
        <v>41680.5</v>
      </c>
      <c r="D43" s="46" t="s">
        <v>73</v>
      </c>
      <c r="E43">
        <f t="shared" si="2"/>
        <v>-516.49549387996353</v>
      </c>
      <c r="F43">
        <f t="shared" si="3"/>
        <v>-516.5</v>
      </c>
      <c r="G43">
        <f t="shared" si="10"/>
        <v>9.1417000003275461E-3</v>
      </c>
      <c r="J43">
        <f t="shared" si="12"/>
        <v>9.1417000003275461E-3</v>
      </c>
      <c r="O43">
        <f t="shared" si="4"/>
        <v>-5.2884681924165941E-3</v>
      </c>
      <c r="P43">
        <f t="shared" si="8"/>
        <v>7.254484073308246E-3</v>
      </c>
      <c r="Q43" s="2">
        <f t="shared" si="5"/>
        <v>26662</v>
      </c>
      <c r="R43" s="81">
        <f t="shared" si="13"/>
        <v>1</v>
      </c>
      <c r="T43" s="5">
        <f>G43</f>
        <v>9.1417000003275461E-3</v>
      </c>
      <c r="U43" s="5" t="str">
        <f t="shared" si="6"/>
        <v/>
      </c>
      <c r="V43" s="5">
        <f t="shared" si="7"/>
        <v>3.5615839551953163E-6</v>
      </c>
      <c r="X43">
        <v>-1750</v>
      </c>
      <c r="Y43">
        <f t="shared" si="11"/>
        <v>2.053710296941871E-2</v>
      </c>
      <c r="Z43">
        <f t="shared" si="1"/>
        <v>-1.7354806048719928E-2</v>
      </c>
    </row>
    <row r="44" spans="1:36">
      <c r="A44" s="46" t="s">
        <v>71</v>
      </c>
      <c r="B44" s="47" t="s">
        <v>49</v>
      </c>
      <c r="C44" s="46">
        <v>42096.385999999999</v>
      </c>
      <c r="D44" s="46" t="s">
        <v>70</v>
      </c>
      <c r="E44">
        <f t="shared" si="2"/>
        <v>-311.4972728255882</v>
      </c>
      <c r="F44">
        <f t="shared" si="3"/>
        <v>-311.5</v>
      </c>
      <c r="G44">
        <f t="shared" si="10"/>
        <v>5.5327000009128824E-3</v>
      </c>
      <c r="J44">
        <f t="shared" si="12"/>
        <v>5.5327000009128824E-3</v>
      </c>
      <c r="O44">
        <f t="shared" si="4"/>
        <v>-9.6070405479875293E-3</v>
      </c>
      <c r="P44">
        <f t="shared" si="8"/>
        <v>1.1369668955192702E-2</v>
      </c>
      <c r="Q44" s="2">
        <f t="shared" si="5"/>
        <v>27077.885999999999</v>
      </c>
      <c r="R44" s="81">
        <f t="shared" si="13"/>
        <v>1</v>
      </c>
      <c r="T44" s="5">
        <f>G44</f>
        <v>5.5327000009128824E-3</v>
      </c>
      <c r="U44" s="5" t="str">
        <f t="shared" si="6"/>
        <v/>
      </c>
      <c r="V44" s="5">
        <f t="shared" si="7"/>
        <v>3.4070206573226451E-5</v>
      </c>
      <c r="X44">
        <v>-1500</v>
      </c>
      <c r="Y44">
        <f t="shared" si="11"/>
        <v>1.5535275232758545E-2</v>
      </c>
      <c r="Z44">
        <f t="shared" si="1"/>
        <v>-1.2588544379596401E-2</v>
      </c>
    </row>
    <row r="45" spans="1:36">
      <c r="A45" s="71" t="s">
        <v>191</v>
      </c>
      <c r="B45" s="73" t="s">
        <v>55</v>
      </c>
      <c r="C45" s="72">
        <v>42336.769899999999</v>
      </c>
      <c r="D45" s="30"/>
      <c r="E45">
        <f t="shared" si="2"/>
        <v>-193.00741774483731</v>
      </c>
      <c r="F45">
        <f t="shared" si="3"/>
        <v>-193</v>
      </c>
      <c r="G45">
        <f t="shared" si="10"/>
        <v>-1.5048599998408463E-2</v>
      </c>
      <c r="J45">
        <f t="shared" si="12"/>
        <v>-1.5048599998408463E-2</v>
      </c>
      <c r="O45">
        <f t="shared" si="4"/>
        <v>-1.2063781153497523E-2</v>
      </c>
      <c r="P45">
        <f t="shared" si="8"/>
        <v>1.3710706910818157E-2</v>
      </c>
      <c r="Q45" s="2">
        <f t="shared" si="5"/>
        <v>27318.269899999999</v>
      </c>
      <c r="R45" s="81">
        <f t="shared" si="13"/>
        <v>1</v>
      </c>
      <c r="S45">
        <f>G45</f>
        <v>-1.5048599998408463E-2</v>
      </c>
      <c r="U45" s="5">
        <f t="shared" si="6"/>
        <v>8.9091435369354779E-6</v>
      </c>
      <c r="V45" s="5" t="str">
        <f t="shared" si="7"/>
        <v/>
      </c>
      <c r="X45">
        <v>-1250</v>
      </c>
      <c r="Y45">
        <f t="shared" si="11"/>
        <v>1.0350125009412044E-2</v>
      </c>
      <c r="Z45">
        <f t="shared" si="1"/>
        <v>-7.6475939791962313E-3</v>
      </c>
    </row>
    <row r="46" spans="1:36">
      <c r="A46" s="71" t="s">
        <v>191</v>
      </c>
      <c r="B46" s="73" t="s">
        <v>49</v>
      </c>
      <c r="C46" s="72">
        <v>42337.811199999996</v>
      </c>
      <c r="D46" s="30"/>
      <c r="E46">
        <f t="shared" si="2"/>
        <v>-192.49414091516923</v>
      </c>
      <c r="F46">
        <f t="shared" si="3"/>
        <v>-192.5</v>
      </c>
      <c r="G46">
        <f t="shared" si="10"/>
        <v>1.1886499996762723E-2</v>
      </c>
      <c r="J46">
        <f t="shared" si="12"/>
        <v>1.1886499996762723E-2</v>
      </c>
      <c r="O46">
        <f t="shared" si="4"/>
        <v>-1.2074072019606493E-2</v>
      </c>
      <c r="P46">
        <f t="shared" si="8"/>
        <v>1.3720513118320619E-2</v>
      </c>
      <c r="Q46" s="2">
        <f t="shared" si="5"/>
        <v>27319.311199999996</v>
      </c>
      <c r="R46" s="81">
        <f t="shared" si="13"/>
        <v>1</v>
      </c>
      <c r="T46" s="5">
        <f>G46</f>
        <v>1.1886499996762723E-2</v>
      </c>
      <c r="U46" s="5" t="str">
        <f t="shared" si="6"/>
        <v/>
      </c>
      <c r="V46" s="5">
        <f t="shared" si="7"/>
        <v>3.3636041300465392E-6</v>
      </c>
      <c r="X46">
        <v>-1000</v>
      </c>
      <c r="Y46">
        <f t="shared" si="11"/>
        <v>5.0476583388279076E-3</v>
      </c>
      <c r="Z46">
        <f t="shared" si="1"/>
        <v>-2.5948522666866492E-3</v>
      </c>
      <c r="AD46" t="s">
        <v>24</v>
      </c>
      <c r="AF46">
        <v>5</v>
      </c>
      <c r="AH46" t="s">
        <v>21</v>
      </c>
      <c r="AJ46" t="s">
        <v>23</v>
      </c>
    </row>
    <row r="47" spans="1:36">
      <c r="A47" s="46" t="s">
        <v>72</v>
      </c>
      <c r="B47" s="47" t="s">
        <v>55</v>
      </c>
      <c r="C47" s="46">
        <v>42377.3459</v>
      </c>
      <c r="D47" s="46" t="s">
        <v>73</v>
      </c>
      <c r="E47">
        <f t="shared" si="2"/>
        <v>-173.00672568619009</v>
      </c>
      <c r="F47">
        <f t="shared" si="3"/>
        <v>-173</v>
      </c>
      <c r="G47">
        <f t="shared" si="10"/>
        <v>-1.3644599996041507E-2</v>
      </c>
      <c r="J47">
        <f t="shared" si="12"/>
        <v>-1.3644599996041507E-2</v>
      </c>
      <c r="O47">
        <f t="shared" si="4"/>
        <v>-1.247488546573043E-2</v>
      </c>
      <c r="P47">
        <f t="shared" si="8"/>
        <v>1.4102449855311372E-2</v>
      </c>
      <c r="Q47" s="2">
        <f t="shared" si="5"/>
        <v>27358.8459</v>
      </c>
      <c r="R47" s="81">
        <f t="shared" si="13"/>
        <v>1</v>
      </c>
      <c r="S47">
        <f>G47</f>
        <v>-1.3644599996041507E-2</v>
      </c>
      <c r="U47" s="5">
        <f t="shared" si="6"/>
        <v>1.3682320824208631E-6</v>
      </c>
      <c r="V47" s="5" t="str">
        <f t="shared" si="7"/>
        <v/>
      </c>
      <c r="X47">
        <v>-750</v>
      </c>
      <c r="Y47">
        <f t="shared" si="11"/>
        <v>-3.0462532205274254E-4</v>
      </c>
      <c r="Z47">
        <f t="shared" si="1"/>
        <v>2.5053602552594693E-3</v>
      </c>
    </row>
    <row r="48" spans="1:36">
      <c r="A48" s="46" t="s">
        <v>72</v>
      </c>
      <c r="B48" s="47" t="s">
        <v>49</v>
      </c>
      <c r="C48" s="46">
        <v>42384.472199999997</v>
      </c>
      <c r="D48" s="46" t="s">
        <v>73</v>
      </c>
      <c r="E48">
        <f t="shared" si="2"/>
        <v>-169.49403513469514</v>
      </c>
      <c r="F48">
        <f t="shared" si="3"/>
        <v>-169.5</v>
      </c>
      <c r="G48">
        <f t="shared" si="10"/>
        <v>1.2101099993742537E-2</v>
      </c>
      <c r="J48">
        <f t="shared" si="12"/>
        <v>1.2101099993742537E-2</v>
      </c>
      <c r="O48">
        <f t="shared" si="4"/>
        <v>-1.2546715553448622E-2</v>
      </c>
      <c r="P48">
        <f t="shared" si="8"/>
        <v>1.4170897033384243E-2</v>
      </c>
      <c r="Q48" s="2">
        <f t="shared" si="5"/>
        <v>27365.972199999997</v>
      </c>
      <c r="R48" s="81">
        <f t="shared" si="13"/>
        <v>1</v>
      </c>
      <c r="T48" s="5">
        <f>G48</f>
        <v>1.2101099993742537E-2</v>
      </c>
      <c r="U48" s="5" t="str">
        <f t="shared" si="6"/>
        <v/>
      </c>
      <c r="V48" s="5">
        <f t="shared" si="7"/>
        <v>4.2840597853095722E-6</v>
      </c>
      <c r="X48">
        <v>-500</v>
      </c>
      <c r="Y48">
        <f t="shared" si="11"/>
        <v>-5.6385923548691406E-3</v>
      </c>
      <c r="Z48">
        <f t="shared" si="1"/>
        <v>7.5881187890143569E-3</v>
      </c>
    </row>
    <row r="49" spans="1:26">
      <c r="A49" s="46" t="s">
        <v>72</v>
      </c>
      <c r="B49" s="47" t="s">
        <v>49</v>
      </c>
      <c r="C49" s="46">
        <v>42386.5</v>
      </c>
      <c r="D49" s="46" t="s">
        <v>73</v>
      </c>
      <c r="E49">
        <f t="shared" si="2"/>
        <v>-168.49449345102514</v>
      </c>
      <c r="F49">
        <f t="shared" si="3"/>
        <v>-168.5</v>
      </c>
      <c r="G49">
        <f t="shared" si="10"/>
        <v>1.1171300000569317E-2</v>
      </c>
      <c r="J49">
        <f t="shared" si="12"/>
        <v>1.1171300000569317E-2</v>
      </c>
      <c r="O49">
        <f t="shared" si="4"/>
        <v>-1.2567232167211378E-2</v>
      </c>
      <c r="P49">
        <f t="shared" si="8"/>
        <v>1.4190447396752601E-2</v>
      </c>
      <c r="Q49" s="2">
        <f t="shared" si="5"/>
        <v>27368</v>
      </c>
      <c r="R49" s="81">
        <f t="shared" si="13"/>
        <v>1</v>
      </c>
      <c r="T49" s="5">
        <f>G49</f>
        <v>1.1171300000569317E-2</v>
      </c>
      <c r="U49" s="5" t="str">
        <f t="shared" si="6"/>
        <v/>
      </c>
      <c r="V49" s="5">
        <f t="shared" si="7"/>
        <v>9.1152509998803023E-6</v>
      </c>
      <c r="X49">
        <v>-250</v>
      </c>
      <c r="Y49">
        <f t="shared" si="11"/>
        <v>-1.0886342308675637E-2</v>
      </c>
      <c r="Z49">
        <f t="shared" si="1"/>
        <v>1.2588720723113322E-2</v>
      </c>
    </row>
    <row r="50" spans="1:26">
      <c r="A50" s="46" t="s">
        <v>72</v>
      </c>
      <c r="B50" s="47" t="s">
        <v>49</v>
      </c>
      <c r="C50" s="46">
        <v>42386.504000000001</v>
      </c>
      <c r="D50" s="46" t="s">
        <v>73</v>
      </c>
      <c r="E50">
        <f t="shared" si="2"/>
        <v>-168.49252177396849</v>
      </c>
      <c r="F50">
        <f t="shared" si="3"/>
        <v>-168.5</v>
      </c>
      <c r="G50">
        <f t="shared" si="10"/>
        <v>1.5171300001384225E-2</v>
      </c>
      <c r="J50">
        <f t="shared" si="12"/>
        <v>1.5171300001384225E-2</v>
      </c>
      <c r="O50">
        <f t="shared" si="4"/>
        <v>-1.2567232167211378E-2</v>
      </c>
      <c r="P50">
        <f t="shared" si="8"/>
        <v>1.4190447396752601E-2</v>
      </c>
      <c r="Q50" s="2">
        <f t="shared" si="5"/>
        <v>27368.004000000001</v>
      </c>
      <c r="R50" s="81">
        <f t="shared" si="13"/>
        <v>1</v>
      </c>
      <c r="T50" s="5">
        <f>G50</f>
        <v>1.5171300001384225E-2</v>
      </c>
      <c r="U50" s="5" t="str">
        <f t="shared" si="6"/>
        <v/>
      </c>
      <c r="V50" s="5">
        <f t="shared" si="7"/>
        <v>9.620718320126396E-7</v>
      </c>
      <c r="X50">
        <v>0</v>
      </c>
      <c r="Y50">
        <f t="shared" si="11"/>
        <v>-1.5981072260596776E-2</v>
      </c>
      <c r="Z50">
        <f t="shared" si="1"/>
        <v>1.7443509284982402E-2</v>
      </c>
    </row>
    <row r="51" spans="1:26">
      <c r="A51" s="46" t="s">
        <v>72</v>
      </c>
      <c r="B51" s="47" t="s">
        <v>49</v>
      </c>
      <c r="C51" s="46">
        <v>42668.497100000001</v>
      </c>
      <c r="D51" s="46" t="s">
        <v>73</v>
      </c>
      <c r="E51">
        <f t="shared" si="2"/>
        <v>-29.492690450940795</v>
      </c>
      <c r="F51">
        <f t="shared" si="3"/>
        <v>-29.5</v>
      </c>
      <c r="G51">
        <f t="shared" si="10"/>
        <v>1.4829100000497419E-2</v>
      </c>
      <c r="J51">
        <f t="shared" si="12"/>
        <v>1.4829100000497419E-2</v>
      </c>
      <c r="O51">
        <f t="shared" si="4"/>
        <v>-1.5389996356389522E-2</v>
      </c>
      <c r="P51">
        <f t="shared" si="8"/>
        <v>1.6880270690194911E-2</v>
      </c>
      <c r="Q51" s="2">
        <f t="shared" si="5"/>
        <v>27649.997100000001</v>
      </c>
      <c r="R51" s="81">
        <f t="shared" si="13"/>
        <v>1</v>
      </c>
      <c r="T51" s="5">
        <f>G51</f>
        <v>1.4829100000497419E-2</v>
      </c>
      <c r="U51" s="5" t="str">
        <f t="shared" si="6"/>
        <v/>
      </c>
      <c r="V51" s="5">
        <f t="shared" si="7"/>
        <v>4.2073011982740836E-6</v>
      </c>
      <c r="X51">
        <v>250</v>
      </c>
      <c r="Y51">
        <f t="shared" si="11"/>
        <v>-2.0857927205145375E-2</v>
      </c>
      <c r="Z51">
        <f t="shared" si="1"/>
        <v>2.2090683880323089E-2</v>
      </c>
    </row>
    <row r="52" spans="1:26">
      <c r="A52" s="46" t="s">
        <v>72</v>
      </c>
      <c r="B52" s="47" t="s">
        <v>49</v>
      </c>
      <c r="C52" s="46">
        <v>42727.330699999999</v>
      </c>
      <c r="D52" s="46" t="s">
        <v>73</v>
      </c>
      <c r="E52">
        <f t="shared" si="2"/>
        <v>-0.4924756367264424</v>
      </c>
      <c r="F52">
        <f t="shared" si="3"/>
        <v>-0.5</v>
      </c>
      <c r="G52">
        <f t="shared" si="10"/>
        <v>1.5264900001056958E-2</v>
      </c>
      <c r="J52">
        <f t="shared" si="12"/>
        <v>1.5264900001056958E-2</v>
      </c>
      <c r="O52">
        <f t="shared" si="4"/>
        <v>-1.5971079029478686E-2</v>
      </c>
      <c r="P52">
        <f t="shared" si="8"/>
        <v>1.7433986695053975E-2</v>
      </c>
      <c r="Q52" s="2">
        <f t="shared" si="5"/>
        <v>27708.830699999999</v>
      </c>
      <c r="R52" s="81">
        <f t="shared" si="13"/>
        <v>1</v>
      </c>
      <c r="T52" s="5">
        <f>G52</f>
        <v>1.5264900001056958E-2</v>
      </c>
      <c r="U52" s="5" t="str">
        <f t="shared" si="6"/>
        <v/>
      </c>
      <c r="V52" s="5">
        <f t="shared" si="7"/>
        <v>4.7049370860749079E-6</v>
      </c>
      <c r="X52">
        <v>500</v>
      </c>
      <c r="Y52">
        <f t="shared" si="11"/>
        <v>-2.5454825646898969E-2</v>
      </c>
      <c r="Z52">
        <f t="shared" si="1"/>
        <v>2.647108680367799E-2</v>
      </c>
    </row>
    <row r="53" spans="1:26">
      <c r="A53" s="46" t="s">
        <v>72</v>
      </c>
      <c r="B53" s="47" t="s">
        <v>55</v>
      </c>
      <c r="C53" s="46">
        <v>42728.311300000001</v>
      </c>
      <c r="D53" s="46" t="s">
        <v>73</v>
      </c>
      <c r="E53">
        <f t="shared" ref="E53:E84" si="14">+(C53-C$7)/C$8</f>
        <v>-9.1190063843455058E-3</v>
      </c>
      <c r="F53">
        <f t="shared" ref="F53:F84" si="15">ROUND(2*E53,0)/2</f>
        <v>0</v>
      </c>
      <c r="G53">
        <f t="shared" si="10"/>
        <v>-1.8499999998311978E-2</v>
      </c>
      <c r="J53">
        <f t="shared" si="12"/>
        <v>-1.8499999998311978E-2</v>
      </c>
      <c r="O53">
        <f t="shared" ref="O53:O84" si="16">U$3*SIN((2*PI()/U$4)*(F53-U$5))+U$6</f>
        <v>-1.5981072260596776E-2</v>
      </c>
      <c r="P53">
        <f t="shared" si="8"/>
        <v>1.7443509284982402E-2</v>
      </c>
      <c r="Q53" s="2">
        <f t="shared" ref="Q53:Q84" si="17">+C53-15018.5</f>
        <v>27709.811300000001</v>
      </c>
      <c r="R53" s="81">
        <f t="shared" si="13"/>
        <v>1</v>
      </c>
      <c r="S53">
        <f>G53</f>
        <v>-1.8499999998311978E-2</v>
      </c>
      <c r="U53" s="5">
        <f t="shared" ref="U53:U84" si="18">IF(S53&lt;&gt;"",R53*(O53-S53)^2,"")</f>
        <v>6.344996947831026E-6</v>
      </c>
      <c r="V53" s="5" t="str">
        <f t="shared" si="7"/>
        <v/>
      </c>
      <c r="X53">
        <v>750</v>
      </c>
      <c r="Y53">
        <f t="shared" si="11"/>
        <v>-2.971324988688678E-2</v>
      </c>
      <c r="Z53">
        <f t="shared" si="1"/>
        <v>3.052895630549194E-2</v>
      </c>
    </row>
    <row r="54" spans="1:26">
      <c r="A54" s="71" t="s">
        <v>220</v>
      </c>
      <c r="B54" s="73" t="s">
        <v>55</v>
      </c>
      <c r="C54" s="72">
        <v>44519.663699999997</v>
      </c>
      <c r="D54" s="30"/>
      <c r="E54">
        <f t="shared" si="14"/>
        <v>882.98298768027064</v>
      </c>
      <c r="F54">
        <f t="shared" si="15"/>
        <v>883</v>
      </c>
      <c r="G54">
        <f t="shared" si="10"/>
        <v>-3.4513400001742411E-2</v>
      </c>
      <c r="J54">
        <f t="shared" si="12"/>
        <v>-3.4513400001742411E-2</v>
      </c>
      <c r="O54">
        <f t="shared" si="16"/>
        <v>-3.1821961213982751E-2</v>
      </c>
      <c r="P54">
        <f t="shared" si="8"/>
        <v>3.2538355768795962E-2</v>
      </c>
      <c r="Q54" s="2">
        <f t="shared" si="17"/>
        <v>29501.163699999997</v>
      </c>
      <c r="R54" s="81">
        <f t="shared" si="13"/>
        <v>1</v>
      </c>
      <c r="S54">
        <f>G54</f>
        <v>-3.4513400001742411E-2</v>
      </c>
      <c r="U54" s="5">
        <f t="shared" si="18"/>
        <v>7.2438427482571902E-6</v>
      </c>
      <c r="V54" s="5" t="str">
        <f t="shared" si="7"/>
        <v/>
      </c>
      <c r="X54">
        <v>1000</v>
      </c>
      <c r="Y54">
        <f t="shared" si="11"/>
        <v>-3.3578990942482158E-2</v>
      </c>
      <c r="Z54">
        <f t="shared" si="1"/>
        <v>3.4212636429258904E-2</v>
      </c>
    </row>
    <row r="55" spans="1:26">
      <c r="A55" t="s">
        <v>12</v>
      </c>
      <c r="C55" s="30">
        <v>44584.582999999999</v>
      </c>
      <c r="D55" s="30" t="s">
        <v>14</v>
      </c>
      <c r="E55">
        <f t="shared" si="14"/>
        <v>914.9829612597988</v>
      </c>
      <c r="F55">
        <f t="shared" si="15"/>
        <v>915</v>
      </c>
      <c r="G55">
        <f t="shared" si="10"/>
        <v>-3.456700000242563E-2</v>
      </c>
      <c r="I55">
        <f>+G55</f>
        <v>-3.456700000242563E-2</v>
      </c>
      <c r="O55">
        <f t="shared" si="16"/>
        <v>-3.2311864392804548E-2</v>
      </c>
      <c r="P55">
        <f t="shared" si="8"/>
        <v>3.3005186468639147E-2</v>
      </c>
      <c r="Q55" s="2">
        <f t="shared" si="17"/>
        <v>29566.082999999999</v>
      </c>
      <c r="R55" s="81">
        <f>R$16</f>
        <v>0.1</v>
      </c>
      <c r="U55" s="5" t="str">
        <f t="shared" si="18"/>
        <v/>
      </c>
      <c r="V55" s="5" t="str">
        <f t="shared" si="7"/>
        <v/>
      </c>
      <c r="X55">
        <v>1250</v>
      </c>
      <c r="Y55">
        <f t="shared" si="11"/>
        <v>-3.7002838618102878E-2</v>
      </c>
      <c r="Z55">
        <f t="shared" si="1"/>
        <v>3.7475234582654178E-2</v>
      </c>
    </row>
    <row r="56" spans="1:26">
      <c r="A56" s="71" t="s">
        <v>220</v>
      </c>
      <c r="B56" s="73" t="s">
        <v>55</v>
      </c>
      <c r="C56" s="72">
        <v>44584.586000000003</v>
      </c>
      <c r="D56" s="30"/>
      <c r="E56">
        <f t="shared" si="14"/>
        <v>914.9844400175931</v>
      </c>
      <c r="F56">
        <f t="shared" si="15"/>
        <v>915</v>
      </c>
      <c r="G56">
        <f t="shared" si="10"/>
        <v>-3.156699999817647E-2</v>
      </c>
      <c r="I56">
        <f>+G56</f>
        <v>-3.156699999817647E-2</v>
      </c>
      <c r="O56">
        <f t="shared" si="16"/>
        <v>-3.2311864392804548E-2</v>
      </c>
      <c r="P56">
        <f t="shared" si="8"/>
        <v>3.3005186468639147E-2</v>
      </c>
      <c r="Q56" s="2">
        <f t="shared" si="17"/>
        <v>29566.086000000003</v>
      </c>
      <c r="R56" s="81">
        <f>R$16</f>
        <v>0.1</v>
      </c>
      <c r="S56">
        <f>G56</f>
        <v>-3.156699999817647E-2</v>
      </c>
      <c r="U56" s="5">
        <f t="shared" si="18"/>
        <v>5.548229663846532E-8</v>
      </c>
      <c r="V56" s="5" t="str">
        <f t="shared" si="7"/>
        <v/>
      </c>
      <c r="X56">
        <v>1500</v>
      </c>
      <c r="Y56">
        <f t="shared" si="11"/>
        <v>-3.9941207942242068E-2</v>
      </c>
      <c r="Z56">
        <f t="shared" si="1"/>
        <v>4.0275218471888342E-2</v>
      </c>
    </row>
    <row r="57" spans="1:26">
      <c r="A57" t="s">
        <v>22</v>
      </c>
      <c r="B57" s="10" t="s">
        <v>49</v>
      </c>
      <c r="C57" s="30">
        <v>44634.351999999999</v>
      </c>
      <c r="D57" s="30"/>
      <c r="E57">
        <f t="shared" si="14"/>
        <v>939.51506011298284</v>
      </c>
      <c r="F57">
        <f t="shared" si="15"/>
        <v>939.5</v>
      </c>
      <c r="O57">
        <f t="shared" si="16"/>
        <v>-3.2682232033697162E-2</v>
      </c>
      <c r="P57">
        <f t="shared" si="8"/>
        <v>3.335811127597145E-2</v>
      </c>
      <c r="Q57" s="2">
        <f t="shared" si="17"/>
        <v>29615.851999999999</v>
      </c>
      <c r="U57" s="5" t="str">
        <f t="shared" si="18"/>
        <v/>
      </c>
      <c r="V57" s="5" t="str">
        <f t="shared" si="7"/>
        <v/>
      </c>
      <c r="X57">
        <v>1750</v>
      </c>
      <c r="Y57">
        <f t="shared" si="11"/>
        <v>-4.2356693996397916E-2</v>
      </c>
      <c r="Z57">
        <f t="shared" si="1"/>
        <v>4.2576944800414969E-2</v>
      </c>
    </row>
    <row r="58" spans="1:26">
      <c r="A58" t="s">
        <v>25</v>
      </c>
      <c r="B58" s="10" t="s">
        <v>49</v>
      </c>
      <c r="C58" s="30">
        <v>44636.383000000002</v>
      </c>
      <c r="D58" s="30"/>
      <c r="E58">
        <f t="shared" si="14"/>
        <v>940.51617913829739</v>
      </c>
      <c r="F58">
        <f t="shared" si="15"/>
        <v>940.5</v>
      </c>
      <c r="O58">
        <f t="shared" si="16"/>
        <v>-3.2697261476463901E-2</v>
      </c>
      <c r="P58">
        <f t="shared" si="8"/>
        <v>3.3372432892136351E-2</v>
      </c>
      <c r="Q58" s="2">
        <f t="shared" si="17"/>
        <v>29617.883000000002</v>
      </c>
      <c r="U58" s="5" t="str">
        <f t="shared" si="18"/>
        <v/>
      </c>
      <c r="V58" s="5" t="str">
        <f t="shared" si="7"/>
        <v/>
      </c>
      <c r="X58">
        <v>2000</v>
      </c>
      <c r="Y58">
        <f t="shared" si="11"/>
        <v>-4.4218548073028538E-2</v>
      </c>
      <c r="Z58">
        <f t="shared" si="1"/>
        <v>4.4351113001751576E-2</v>
      </c>
    </row>
    <row r="59" spans="1:26">
      <c r="A59" t="s">
        <v>25</v>
      </c>
      <c r="B59" s="5"/>
      <c r="C59" s="30">
        <v>44637.328999999998</v>
      </c>
      <c r="D59" s="30"/>
      <c r="E59">
        <f t="shared" si="14"/>
        <v>940.98248076209984</v>
      </c>
      <c r="F59">
        <f t="shared" si="15"/>
        <v>941</v>
      </c>
      <c r="G59">
        <f>+C59-(C$7+F59*C$8)</f>
        <v>-3.5541800003557E-2</v>
      </c>
      <c r="I59">
        <f>+G59</f>
        <v>-3.5541800003557E-2</v>
      </c>
      <c r="O59">
        <f t="shared" si="16"/>
        <v>-3.2704773611278236E-2</v>
      </c>
      <c r="P59">
        <f t="shared" si="8"/>
        <v>3.3379591235466813E-2</v>
      </c>
      <c r="Q59" s="2">
        <f t="shared" si="17"/>
        <v>29618.828999999998</v>
      </c>
      <c r="R59" s="81">
        <f t="shared" ref="R59:R64" si="19">R$16</f>
        <v>0.1</v>
      </c>
      <c r="S59">
        <f>G59</f>
        <v>-3.5541800003557E-2</v>
      </c>
      <c r="U59" s="5">
        <f t="shared" si="18"/>
        <v>8.0487187504862631E-7</v>
      </c>
      <c r="V59" s="5" t="str">
        <f t="shared" si="7"/>
        <v/>
      </c>
      <c r="X59">
        <v>2250</v>
      </c>
      <c r="Y59">
        <f t="shared" si="11"/>
        <v>-4.5503069101126101E-2</v>
      </c>
      <c r="Z59">
        <f t="shared" si="1"/>
        <v>4.5575138230475785E-2</v>
      </c>
    </row>
    <row r="60" spans="1:26">
      <c r="A60" t="s">
        <v>26</v>
      </c>
      <c r="B60" s="5" t="s">
        <v>49</v>
      </c>
      <c r="C60" s="30">
        <v>44898.091500000002</v>
      </c>
      <c r="D60" s="30"/>
      <c r="E60">
        <f t="shared" si="14"/>
        <v>1069.5173403575</v>
      </c>
      <c r="F60">
        <f t="shared" si="15"/>
        <v>1069.5</v>
      </c>
      <c r="O60">
        <f t="shared" si="16"/>
        <v>-3.4577139969156706E-2</v>
      </c>
      <c r="P60">
        <f t="shared" si="8"/>
        <v>3.5163776631677891E-2</v>
      </c>
      <c r="Q60" s="2">
        <f t="shared" si="17"/>
        <v>29879.591500000002</v>
      </c>
      <c r="R60" s="81">
        <f t="shared" si="19"/>
        <v>0.1</v>
      </c>
      <c r="T60">
        <f>+C60-(C$7+F60*C$8)</f>
        <v>3.517890000512125E-2</v>
      </c>
      <c r="U60" s="5" t="str">
        <f t="shared" si="18"/>
        <v/>
      </c>
      <c r="V60" s="5">
        <f t="shared" si="7"/>
        <v>2.2871642430727817E-11</v>
      </c>
      <c r="X60">
        <v>2500</v>
      </c>
      <c r="Y60">
        <f t="shared" si="11"/>
        <v>-4.6193905356632245E-2</v>
      </c>
      <c r="Z60">
        <f t="shared" si="1"/>
        <v>4.6233438863287735E-2</v>
      </c>
    </row>
    <row r="61" spans="1:26">
      <c r="A61" t="s">
        <v>26</v>
      </c>
      <c r="B61" s="5" t="s">
        <v>49</v>
      </c>
      <c r="C61" s="30">
        <v>44902.147299999997</v>
      </c>
      <c r="D61" s="30"/>
      <c r="E61">
        <f t="shared" si="14"/>
        <v>1071.5165223086867</v>
      </c>
      <c r="F61">
        <f t="shared" si="15"/>
        <v>1071.5</v>
      </c>
      <c r="O61">
        <f t="shared" si="16"/>
        <v>-3.4605347737498952E-2</v>
      </c>
      <c r="P61">
        <f t="shared" si="8"/>
        <v>3.5190655927027421E-2</v>
      </c>
      <c r="Q61" s="2">
        <f t="shared" si="17"/>
        <v>29883.647299999997</v>
      </c>
      <c r="R61" s="81">
        <f t="shared" si="19"/>
        <v>0.1</v>
      </c>
      <c r="T61">
        <f>+C61-(C$7+F61*C$8)</f>
        <v>3.3519299999170471E-2</v>
      </c>
      <c r="U61" s="5" t="str">
        <f t="shared" si="18"/>
        <v/>
      </c>
      <c r="V61" s="5">
        <f t="shared" si="7"/>
        <v>2.7934306375825675E-7</v>
      </c>
      <c r="X61">
        <v>2750</v>
      </c>
      <c r="Y61">
        <f t="shared" si="11"/>
        <v>-4.6282262616974941E-2</v>
      </c>
      <c r="Z61">
        <f t="shared" si="1"/>
        <v>4.6317634850301347E-2</v>
      </c>
    </row>
    <row r="62" spans="1:26">
      <c r="A62" t="s">
        <v>26</v>
      </c>
      <c r="B62" s="5"/>
      <c r="C62" s="30">
        <v>44915.262499999997</v>
      </c>
      <c r="D62" s="30"/>
      <c r="E62">
        <f t="shared" si="14"/>
        <v>1077.9812570407344</v>
      </c>
      <c r="F62">
        <f t="shared" si="15"/>
        <v>1078</v>
      </c>
      <c r="G62">
        <f>+C62-(C$7+F62*C$8)</f>
        <v>-3.8024400004360359E-2</v>
      </c>
      <c r="I62">
        <f>+G62</f>
        <v>-3.8024400004360359E-2</v>
      </c>
      <c r="O62">
        <f t="shared" si="16"/>
        <v>-3.4696821560186525E-2</v>
      </c>
      <c r="P62">
        <f t="shared" si="8"/>
        <v>3.5277821698772915E-2</v>
      </c>
      <c r="Q62" s="2">
        <f t="shared" si="17"/>
        <v>29896.762499999997</v>
      </c>
      <c r="R62" s="81">
        <f t="shared" si="19"/>
        <v>0.1</v>
      </c>
      <c r="S62">
        <f>G62</f>
        <v>-3.8024400004360359E-2</v>
      </c>
      <c r="U62" s="5">
        <f t="shared" si="18"/>
        <v>1.1072778302130356E-6</v>
      </c>
      <c r="V62" s="5" t="str">
        <f t="shared" si="7"/>
        <v/>
      </c>
      <c r="X62">
        <v>3000</v>
      </c>
      <c r="Y62">
        <f t="shared" si="11"/>
        <v>-4.5767016109956551E-2</v>
      </c>
      <c r="Z62">
        <f t="shared" si="1"/>
        <v>4.5826654391587805E-2</v>
      </c>
    </row>
    <row r="63" spans="1:26">
      <c r="A63" t="s">
        <v>28</v>
      </c>
      <c r="B63" s="5"/>
      <c r="C63" s="30">
        <v>44925.392</v>
      </c>
      <c r="D63" s="30"/>
      <c r="E63">
        <f t="shared" si="14"/>
        <v>1082.9742827260686</v>
      </c>
      <c r="F63">
        <f t="shared" si="15"/>
        <v>1083</v>
      </c>
      <c r="G63">
        <f>+C63-(C$7+F63*C$8)</f>
        <v>-5.2173399999446701E-2</v>
      </c>
      <c r="I63">
        <f>+G63</f>
        <v>-5.2173399999446701E-2</v>
      </c>
      <c r="O63">
        <f t="shared" si="16"/>
        <v>-3.4766976040866919E-2</v>
      </c>
      <c r="P63">
        <f t="shared" si="8"/>
        <v>3.5344672184193168E-2</v>
      </c>
      <c r="Q63" s="2">
        <f t="shared" si="17"/>
        <v>29906.892</v>
      </c>
      <c r="R63" s="81">
        <f t="shared" si="19"/>
        <v>0.1</v>
      </c>
      <c r="U63" s="5" t="str">
        <f t="shared" si="18"/>
        <v/>
      </c>
      <c r="V63" s="5" t="str">
        <f t="shared" si="7"/>
        <v/>
      </c>
      <c r="W63">
        <f>G63</f>
        <v>-5.2173399999446701E-2</v>
      </c>
      <c r="X63">
        <v>3250</v>
      </c>
      <c r="Y63">
        <f t="shared" si="11"/>
        <v>-4.4654724831903733E-2</v>
      </c>
      <c r="Z63">
        <f t="shared" si="1"/>
        <v>4.4766747580997898E-2</v>
      </c>
    </row>
    <row r="64" spans="1:26">
      <c r="A64" t="s">
        <v>28</v>
      </c>
      <c r="B64" s="5"/>
      <c r="C64" s="30">
        <v>44929.463000000003</v>
      </c>
      <c r="D64" s="30"/>
      <c r="E64">
        <f t="shared" si="14"/>
        <v>1084.9809570500734</v>
      </c>
      <c r="F64">
        <f t="shared" si="15"/>
        <v>1085</v>
      </c>
      <c r="G64">
        <f>+C64-(C$7+F64*C$8)</f>
        <v>-3.8632999996480066E-2</v>
      </c>
      <c r="I64">
        <f>+G64</f>
        <v>-3.8632999996480066E-2</v>
      </c>
      <c r="O64">
        <f t="shared" si="16"/>
        <v>-3.4794986612947464E-2</v>
      </c>
      <c r="P64">
        <f t="shared" si="8"/>
        <v>3.5371363570435681E-2</v>
      </c>
      <c r="Q64" s="2">
        <f t="shared" si="17"/>
        <v>29910.963000000003</v>
      </c>
      <c r="R64" s="81">
        <f t="shared" si="19"/>
        <v>0.1</v>
      </c>
      <c r="S64">
        <f>G64</f>
        <v>-3.8632999996480066E-2</v>
      </c>
      <c r="U64" s="5">
        <f t="shared" si="18"/>
        <v>1.4730346732175378E-6</v>
      </c>
      <c r="V64" s="5" t="str">
        <f t="shared" si="7"/>
        <v/>
      </c>
      <c r="X64">
        <v>3500</v>
      </c>
      <c r="Y64">
        <f t="shared" si="11"/>
        <v>-4.2959548052811596E-2</v>
      </c>
      <c r="Z64">
        <f t="shared" si="1"/>
        <v>4.3151406843579765E-2</v>
      </c>
    </row>
    <row r="65" spans="1:26">
      <c r="A65" t="s">
        <v>31</v>
      </c>
      <c r="B65" s="5"/>
      <c r="C65" s="30">
        <v>45252.288</v>
      </c>
      <c r="D65" s="30"/>
      <c r="E65">
        <f t="shared" si="14"/>
        <v>1244.1076184714204</v>
      </c>
      <c r="F65">
        <f t="shared" si="15"/>
        <v>1244</v>
      </c>
      <c r="O65">
        <f t="shared" si="16"/>
        <v>-3.6926189748147834E-2</v>
      </c>
      <c r="P65">
        <f t="shared" si="8"/>
        <v>3.7402195567701559E-2</v>
      </c>
      <c r="Q65" s="2">
        <f t="shared" si="17"/>
        <v>30233.788</v>
      </c>
      <c r="U65" s="5" t="str">
        <f t="shared" si="18"/>
        <v/>
      </c>
      <c r="V65" s="5" t="str">
        <f t="shared" si="7"/>
        <v/>
      </c>
      <c r="W65">
        <f>+C65-(C$7+F65*C$8)</f>
        <v>0.2183288000014727</v>
      </c>
      <c r="X65">
        <v>3750</v>
      </c>
      <c r="Y65">
        <f t="shared" si="11"/>
        <v>-4.0703065071356875E-2</v>
      </c>
      <c r="Z65">
        <f t="shared" si="1"/>
        <v>4.1001195179409464E-2</v>
      </c>
    </row>
    <row r="66" spans="1:26">
      <c r="A66" t="s">
        <v>31</v>
      </c>
      <c r="B66" s="5" t="s">
        <v>49</v>
      </c>
      <c r="C66" s="30">
        <v>45263.296999999999</v>
      </c>
      <c r="D66" s="30"/>
      <c r="E66">
        <f t="shared" si="14"/>
        <v>1249.5341666494962</v>
      </c>
      <c r="F66">
        <f t="shared" si="15"/>
        <v>1249.5</v>
      </c>
      <c r="G66">
        <f t="shared" ref="G66:G91" si="20">+C66-(C$7+F66*C$8)</f>
        <v>6.9314899999881163E-2</v>
      </c>
      <c r="O66">
        <f t="shared" si="16"/>
        <v>-3.6996461896393579E-2</v>
      </c>
      <c r="P66">
        <f t="shared" si="8"/>
        <v>3.7469158179015777E-2</v>
      </c>
      <c r="Q66" s="2">
        <f t="shared" si="17"/>
        <v>30244.796999999999</v>
      </c>
      <c r="U66" s="5" t="str">
        <f t="shared" si="18"/>
        <v/>
      </c>
      <c r="V66" s="5"/>
      <c r="W66">
        <f>+C66-(C$7+F66*C$8)</f>
        <v>6.9314899999881163E-2</v>
      </c>
      <c r="X66">
        <v>4000</v>
      </c>
      <c r="Y66">
        <f t="shared" ref="Y66:Y82" si="21">U$3*SIN((2*PI()/U$4)*(X66-U$5))+U$6</f>
        <v>-3.7914000514266598E-2</v>
      </c>
      <c r="Z66">
        <f t="shared" si="1"/>
        <v>3.8343484400260024E-2</v>
      </c>
    </row>
    <row r="67" spans="1:26">
      <c r="A67" t="s">
        <v>31</v>
      </c>
      <c r="B67" s="5" t="s">
        <v>49</v>
      </c>
      <c r="C67" s="30">
        <v>45263.303</v>
      </c>
      <c r="D67" s="30"/>
      <c r="E67">
        <f t="shared" si="14"/>
        <v>1249.5371241650814</v>
      </c>
      <c r="F67">
        <f t="shared" si="15"/>
        <v>1249.5</v>
      </c>
      <c r="G67">
        <f t="shared" si="20"/>
        <v>7.5314900001103524E-2</v>
      </c>
      <c r="O67">
        <f t="shared" si="16"/>
        <v>-3.6996461896393579E-2</v>
      </c>
      <c r="P67">
        <f t="shared" si="8"/>
        <v>3.7469158179015777E-2</v>
      </c>
      <c r="Q67" s="2">
        <f t="shared" si="17"/>
        <v>30244.803</v>
      </c>
      <c r="U67" s="5" t="str">
        <f t="shared" si="18"/>
        <v/>
      </c>
      <c r="V67" s="5"/>
      <c r="W67">
        <f>+C67-(C$7+F67*C$8)</f>
        <v>7.5314900001103524E-2</v>
      </c>
      <c r="X67">
        <v>4250</v>
      </c>
      <c r="Y67">
        <f t="shared" si="21"/>
        <v>-3.4627858676932514E-2</v>
      </c>
      <c r="Z67">
        <f t="shared" ref="Z67:Z82" si="22">V$3*SIN((2*PI()/U$4)*(X67-U$5))+U$6</f>
        <v>3.5212106691309399E-2</v>
      </c>
    </row>
    <row r="68" spans="1:26">
      <c r="A68" t="s">
        <v>31</v>
      </c>
      <c r="B68" s="5" t="s">
        <v>49</v>
      </c>
      <c r="C68" s="30">
        <v>45271.381999999998</v>
      </c>
      <c r="D68" s="30"/>
      <c r="E68">
        <f t="shared" si="14"/>
        <v>1253.5194188994506</v>
      </c>
      <c r="F68">
        <f t="shared" si="15"/>
        <v>1253.5</v>
      </c>
      <c r="G68">
        <f t="shared" si="20"/>
        <v>3.9395699997839984E-2</v>
      </c>
      <c r="O68">
        <f t="shared" si="16"/>
        <v>-3.7047421220524283E-2</v>
      </c>
      <c r="P68">
        <f t="shared" si="8"/>
        <v>3.7517717522934882E-2</v>
      </c>
      <c r="Q68" s="2">
        <f t="shared" si="17"/>
        <v>30252.881999999998</v>
      </c>
      <c r="R68" s="81">
        <f>R$16</f>
        <v>0.1</v>
      </c>
      <c r="T68">
        <f>+C68-(C$7+F68*C$8)</f>
        <v>3.9395699997839984E-2</v>
      </c>
      <c r="U68" s="5" t="str">
        <f t="shared" si="18"/>
        <v/>
      </c>
      <c r="V68" s="5">
        <f t="shared" ref="V68:V99" si="23">IF(T68&lt;&gt;"",R68*(P68-T68)^2,"")</f>
        <v>3.5268181760506912E-7</v>
      </c>
      <c r="X68">
        <v>4500</v>
      </c>
      <c r="Y68">
        <f t="shared" si="21"/>
        <v>-3.0886471560050085E-2</v>
      </c>
      <c r="Z68">
        <f t="shared" si="22"/>
        <v>3.1646923933444891E-2</v>
      </c>
    </row>
    <row r="69" spans="1:26">
      <c r="A69" t="s">
        <v>34</v>
      </c>
      <c r="B69" s="5" t="s">
        <v>49</v>
      </c>
      <c r="C69" s="30">
        <v>45626.409699999997</v>
      </c>
      <c r="D69" s="30"/>
      <c r="E69">
        <f t="shared" si="14"/>
        <v>1428.5194115056609</v>
      </c>
      <c r="F69">
        <f t="shared" si="15"/>
        <v>1428.5</v>
      </c>
      <c r="G69">
        <f t="shared" si="20"/>
        <v>3.9380700000037905E-2</v>
      </c>
      <c r="J69">
        <f>+G69</f>
        <v>3.9380700000037905E-2</v>
      </c>
      <c r="O69">
        <f t="shared" si="16"/>
        <v>-3.9152705684376836E-2</v>
      </c>
      <c r="P69">
        <f t="shared" si="8"/>
        <v>3.9523851514538889E-2</v>
      </c>
      <c r="Q69" s="2">
        <f t="shared" si="17"/>
        <v>30607.909699999997</v>
      </c>
      <c r="R69" s="81">
        <f>R$17</f>
        <v>1</v>
      </c>
      <c r="T69" s="5">
        <f>G69</f>
        <v>3.9380700000037905E-2</v>
      </c>
      <c r="U69" s="5" t="str">
        <f t="shared" si="18"/>
        <v/>
      </c>
      <c r="V69" s="5">
        <f t="shared" si="23"/>
        <v>2.0492356103925596E-8</v>
      </c>
      <c r="X69">
        <v>4750</v>
      </c>
      <c r="Y69">
        <f t="shared" si="21"/>
        <v>-2.6737466355695232E-2</v>
      </c>
      <c r="Z69">
        <f t="shared" si="22"/>
        <v>2.7693320268614374E-2</v>
      </c>
    </row>
    <row r="70" spans="1:26">
      <c r="A70" t="s">
        <v>35</v>
      </c>
      <c r="B70" s="5"/>
      <c r="C70" s="30">
        <v>45984.398800000003</v>
      </c>
      <c r="D70" s="30"/>
      <c r="E70">
        <f t="shared" si="14"/>
        <v>1604.9791352204732</v>
      </c>
      <c r="F70">
        <f t="shared" si="15"/>
        <v>1605</v>
      </c>
      <c r="G70">
        <f t="shared" si="20"/>
        <v>-4.232899999624351E-2</v>
      </c>
      <c r="J70">
        <f>+G70</f>
        <v>-4.232899999624351E-2</v>
      </c>
      <c r="O70">
        <f t="shared" si="16"/>
        <v>-4.102132829911978E-2</v>
      </c>
      <c r="P70">
        <f t="shared" si="8"/>
        <v>4.130446948293251E-2</v>
      </c>
      <c r="Q70" s="2">
        <f t="shared" si="17"/>
        <v>30965.898800000003</v>
      </c>
      <c r="R70" s="81">
        <f>R$17</f>
        <v>1</v>
      </c>
      <c r="S70">
        <f t="shared" ref="S70:S76" si="24">G70</f>
        <v>-4.232899999624351E-2</v>
      </c>
      <c r="U70" s="5">
        <f t="shared" si="18"/>
        <v>1.7100052674584565E-6</v>
      </c>
      <c r="V70" s="5" t="str">
        <f t="shared" si="23"/>
        <v/>
      </c>
      <c r="X70">
        <v>5000</v>
      </c>
      <c r="Y70">
        <f t="shared" si="21"/>
        <v>-2.2233659161646269E-2</v>
      </c>
      <c r="Z70">
        <f t="shared" si="22"/>
        <v>2.3401624367777152E-2</v>
      </c>
    </row>
    <row r="71" spans="1:26">
      <c r="A71" t="s">
        <v>36</v>
      </c>
      <c r="B71" s="5"/>
      <c r="C71" s="30">
        <v>46118.305</v>
      </c>
      <c r="D71" s="30"/>
      <c r="E71">
        <f t="shared" si="14"/>
        <v>1670.9840807780322</v>
      </c>
      <c r="F71">
        <f t="shared" si="15"/>
        <v>1671</v>
      </c>
      <c r="G71">
        <f t="shared" si="20"/>
        <v>-3.2295799996063579E-2</v>
      </c>
      <c r="I71">
        <f>+G71</f>
        <v>-3.2295799996063579E-2</v>
      </c>
      <c r="O71">
        <f t="shared" si="16"/>
        <v>-4.1651912200935982E-2</v>
      </c>
      <c r="P71">
        <f t="shared" si="8"/>
        <v>4.190535540676478E-2</v>
      </c>
      <c r="Q71" s="2">
        <f t="shared" si="17"/>
        <v>31099.805</v>
      </c>
      <c r="R71" s="81">
        <f>R$16</f>
        <v>0.1</v>
      </c>
      <c r="S71">
        <f t="shared" si="24"/>
        <v>-3.2295799996063579E-2</v>
      </c>
      <c r="U71" s="5">
        <f t="shared" si="18"/>
        <v>8.753683559016235E-6</v>
      </c>
      <c r="V71" s="5" t="str">
        <f t="shared" si="23"/>
        <v/>
      </c>
      <c r="X71">
        <v>5250</v>
      </c>
      <c r="Y71">
        <f t="shared" si="21"/>
        <v>-1.7432382641859819E-2</v>
      </c>
      <c r="Z71">
        <f t="shared" si="22"/>
        <v>1.882646875588052E-2</v>
      </c>
    </row>
    <row r="72" spans="1:26">
      <c r="A72" t="s">
        <v>37</v>
      </c>
      <c r="B72" s="5"/>
      <c r="C72" s="30">
        <v>46763.425999999999</v>
      </c>
      <c r="D72" s="30"/>
      <c r="E72">
        <f t="shared" si="14"/>
        <v>1988.976649330039</v>
      </c>
      <c r="F72">
        <f t="shared" si="15"/>
        <v>1989</v>
      </c>
      <c r="G72">
        <f t="shared" si="20"/>
        <v>-4.7372200002428144E-2</v>
      </c>
      <c r="I72">
        <f>+G72</f>
        <v>-4.7372200002428144E-2</v>
      </c>
      <c r="O72">
        <f t="shared" si="16"/>
        <v>-4.4148621419684363E-2</v>
      </c>
      <c r="P72">
        <f t="shared" si="8"/>
        <v>4.4284479613911833E-2</v>
      </c>
      <c r="Q72" s="2">
        <f t="shared" si="17"/>
        <v>31744.925999999999</v>
      </c>
      <c r="R72" s="81">
        <f>R$16</f>
        <v>0.1</v>
      </c>
      <c r="S72">
        <f t="shared" si="24"/>
        <v>-4.7372200002428144E-2</v>
      </c>
      <c r="U72" s="5">
        <f t="shared" si="18"/>
        <v>1.0391458879124407E-6</v>
      </c>
      <c r="V72" s="5" t="str">
        <f t="shared" si="23"/>
        <v/>
      </c>
      <c r="X72">
        <v>5500</v>
      </c>
      <c r="Y72">
        <f t="shared" si="21"/>
        <v>-1.2394756191863155E-2</v>
      </c>
      <c r="Z72">
        <f t="shared" si="22"/>
        <v>1.4026094349541135E-2</v>
      </c>
    </row>
    <row r="73" spans="1:26">
      <c r="A73" t="s">
        <v>37</v>
      </c>
      <c r="B73" s="5"/>
      <c r="C73" s="30">
        <v>46828.345000000001</v>
      </c>
      <c r="D73" s="30"/>
      <c r="E73">
        <f t="shared" si="14"/>
        <v>2020.9764750337881</v>
      </c>
      <c r="F73">
        <f t="shared" si="15"/>
        <v>2021</v>
      </c>
      <c r="G73">
        <f t="shared" si="20"/>
        <v>-4.7725799995532725E-2</v>
      </c>
      <c r="I73">
        <f>+G73</f>
        <v>-4.7725799995532725E-2</v>
      </c>
      <c r="O73">
        <f t="shared" si="16"/>
        <v>-4.4348935948063078E-2</v>
      </c>
      <c r="P73">
        <f t="shared" si="8"/>
        <v>4.4475360129724549E-2</v>
      </c>
      <c r="Q73" s="2">
        <f t="shared" si="17"/>
        <v>31809.845000000001</v>
      </c>
      <c r="R73" s="81">
        <f>R$16</f>
        <v>0.1</v>
      </c>
      <c r="S73">
        <f t="shared" si="24"/>
        <v>-4.7725799995532725E-2</v>
      </c>
      <c r="U73" s="5">
        <f t="shared" si="18"/>
        <v>1.1403210795093084E-6</v>
      </c>
      <c r="V73" s="5" t="str">
        <f t="shared" si="23"/>
        <v/>
      </c>
      <c r="X73">
        <v>5750</v>
      </c>
      <c r="Y73">
        <f t="shared" si="21"/>
        <v>-7.1849078997277436E-3</v>
      </c>
      <c r="Z73">
        <f t="shared" si="22"/>
        <v>9.061609060542708E-3</v>
      </c>
    </row>
    <row r="74" spans="1:26">
      <c r="A74" t="s">
        <v>37</v>
      </c>
      <c r="B74" s="5"/>
      <c r="C74" s="30">
        <v>46830.372000000003</v>
      </c>
      <c r="D74" s="30"/>
      <c r="E74">
        <f t="shared" si="14"/>
        <v>2021.9756223820461</v>
      </c>
      <c r="F74">
        <f t="shared" si="15"/>
        <v>2022</v>
      </c>
      <c r="G74">
        <f t="shared" si="20"/>
        <v>-4.9455599997600075E-2</v>
      </c>
      <c r="I74">
        <f>+G74</f>
        <v>-4.9455599997600075E-2</v>
      </c>
      <c r="O74">
        <f t="shared" si="16"/>
        <v>-4.4355042975577352E-2</v>
      </c>
      <c r="P74">
        <f t="shared" si="8"/>
        <v>4.448117954068511E-2</v>
      </c>
      <c r="Q74" s="2">
        <f t="shared" si="17"/>
        <v>31811.872000000003</v>
      </c>
      <c r="R74" s="81">
        <f>R$16</f>
        <v>0.1</v>
      </c>
      <c r="S74">
        <f t="shared" si="24"/>
        <v>-4.9455599997600075E-2</v>
      </c>
      <c r="U74" s="5">
        <f t="shared" si="18"/>
        <v>2.6015681934905307E-6</v>
      </c>
      <c r="V74" s="5" t="str">
        <f t="shared" si="23"/>
        <v/>
      </c>
      <c r="X74">
        <v>6000</v>
      </c>
      <c r="Y74">
        <f t="shared" si="21"/>
        <v>-1.8691582069219825E-3</v>
      </c>
      <c r="Z74">
        <f t="shared" si="22"/>
        <v>3.9962099029953787E-3</v>
      </c>
    </row>
    <row r="75" spans="1:26">
      <c r="A75" t="s">
        <v>38</v>
      </c>
      <c r="B75" s="5"/>
      <c r="C75" s="30">
        <v>47118.445800000001</v>
      </c>
      <c r="D75" s="30"/>
      <c r="E75">
        <f t="shared" si="14"/>
        <v>2163.9727478740651</v>
      </c>
      <c r="F75">
        <f t="shared" si="15"/>
        <v>2164</v>
      </c>
      <c r="G75">
        <f t="shared" si="20"/>
        <v>-5.5287199997110292E-2</v>
      </c>
      <c r="J75">
        <f t="shared" ref="J75:J84" si="25">+G75</f>
        <v>-5.5287199997110292E-2</v>
      </c>
      <c r="O75">
        <f t="shared" si="16"/>
        <v>-4.5127510477233158E-2</v>
      </c>
      <c r="P75">
        <f t="shared" si="8"/>
        <v>4.5217266914666543E-2</v>
      </c>
      <c r="Q75" s="2">
        <f t="shared" si="17"/>
        <v>32099.945800000001</v>
      </c>
      <c r="R75" s="81">
        <f t="shared" ref="R75:R84" si="26">R$17</f>
        <v>1</v>
      </c>
      <c r="S75">
        <f t="shared" si="24"/>
        <v>-5.5287199997110292E-2</v>
      </c>
      <c r="U75" s="5">
        <f t="shared" si="18"/>
        <v>1.0321929114030127E-4</v>
      </c>
      <c r="V75" s="5" t="str">
        <f t="shared" si="23"/>
        <v/>
      </c>
      <c r="X75">
        <v>6250</v>
      </c>
      <c r="Y75">
        <f t="shared" si="21"/>
        <v>3.4848243391043419E-3</v>
      </c>
      <c r="Z75">
        <f t="shared" si="22"/>
        <v>-1.1056214934055161E-3</v>
      </c>
    </row>
    <row r="76" spans="1:26">
      <c r="A76" t="s">
        <v>40</v>
      </c>
      <c r="B76" s="5" t="s">
        <v>55</v>
      </c>
      <c r="C76" s="30">
        <v>47118.453600000001</v>
      </c>
      <c r="D76" s="30"/>
      <c r="E76">
        <f t="shared" si="14"/>
        <v>2163.9765926443242</v>
      </c>
      <c r="F76">
        <f t="shared" si="15"/>
        <v>2164</v>
      </c>
      <c r="G76">
        <f t="shared" si="20"/>
        <v>-4.748719999770401E-2</v>
      </c>
      <c r="J76">
        <f t="shared" si="25"/>
        <v>-4.748719999770401E-2</v>
      </c>
      <c r="O76">
        <f t="shared" si="16"/>
        <v>-4.5127510477233158E-2</v>
      </c>
      <c r="P76">
        <f t="shared" si="8"/>
        <v>4.5217266914666543E-2</v>
      </c>
      <c r="Q76" s="2">
        <f t="shared" si="17"/>
        <v>32099.953600000001</v>
      </c>
      <c r="R76" s="81">
        <f t="shared" si="26"/>
        <v>1</v>
      </c>
      <c r="S76">
        <f t="shared" si="24"/>
        <v>-4.748719999770401E-2</v>
      </c>
      <c r="U76" s="5">
        <f t="shared" si="18"/>
        <v>5.5681346330199602E-6</v>
      </c>
      <c r="V76" s="5" t="str">
        <f t="shared" si="23"/>
        <v/>
      </c>
      <c r="X76">
        <v>6500</v>
      </c>
      <c r="Y76">
        <f t="shared" si="21"/>
        <v>8.8088844934849399E-3</v>
      </c>
      <c r="Z76">
        <f t="shared" si="22"/>
        <v>-6.1789397230485425E-3</v>
      </c>
    </row>
    <row r="77" spans="1:26">
      <c r="A77" t="s">
        <v>41</v>
      </c>
      <c r="B77" s="5"/>
      <c r="C77" s="30">
        <v>47480.674700000003</v>
      </c>
      <c r="D77" s="30"/>
      <c r="E77">
        <f t="shared" si="14"/>
        <v>2342.5223506846523</v>
      </c>
      <c r="F77">
        <f t="shared" si="15"/>
        <v>2342.5</v>
      </c>
      <c r="G77">
        <f t="shared" si="20"/>
        <v>4.5343500001763459E-2</v>
      </c>
      <c r="J77">
        <f t="shared" si="25"/>
        <v>4.5343500001763459E-2</v>
      </c>
      <c r="O77">
        <f t="shared" si="16"/>
        <v>-4.5828506047277305E-2</v>
      </c>
      <c r="P77">
        <f t="shared" si="8"/>
        <v>4.5885248398962478E-2</v>
      </c>
      <c r="Q77" s="2">
        <f t="shared" si="17"/>
        <v>32462.174700000003</v>
      </c>
      <c r="R77" s="81">
        <f t="shared" si="26"/>
        <v>1</v>
      </c>
      <c r="T77" s="5">
        <f>G77</f>
        <v>4.5343500001763459E-2</v>
      </c>
      <c r="U77" s="5" t="str">
        <f t="shared" si="18"/>
        <v/>
      </c>
      <c r="V77" s="5">
        <f t="shared" si="23"/>
        <v>2.9349132586770537E-7</v>
      </c>
      <c r="X77">
        <v>6750</v>
      </c>
      <c r="Y77">
        <f t="shared" si="21"/>
        <v>1.4035247918073345E-2</v>
      </c>
      <c r="Z77">
        <f t="shared" si="22"/>
        <v>-1.1159162347860086E-2</v>
      </c>
    </row>
    <row r="78" spans="1:26">
      <c r="A78" s="42" t="s">
        <v>41</v>
      </c>
      <c r="B78" s="43" t="s">
        <v>49</v>
      </c>
      <c r="C78" s="44">
        <v>47480.674740000002</v>
      </c>
      <c r="D78" s="44">
        <v>-2.4000000000000001E-4</v>
      </c>
      <c r="E78">
        <f t="shared" si="14"/>
        <v>2342.522370401422</v>
      </c>
      <c r="F78">
        <f t="shared" si="15"/>
        <v>2342.5</v>
      </c>
      <c r="G78">
        <f t="shared" si="20"/>
        <v>4.5383500000752974E-2</v>
      </c>
      <c r="J78">
        <f t="shared" si="25"/>
        <v>4.5383500000752974E-2</v>
      </c>
      <c r="O78">
        <f t="shared" si="16"/>
        <v>-4.5828506047277305E-2</v>
      </c>
      <c r="P78">
        <f t="shared" si="8"/>
        <v>4.5885248398962478E-2</v>
      </c>
      <c r="Q78" s="2">
        <f t="shared" si="17"/>
        <v>32462.174740000002</v>
      </c>
      <c r="R78" s="81">
        <f t="shared" si="26"/>
        <v>1</v>
      </c>
      <c r="T78" s="5">
        <f>G78</f>
        <v>4.5383500000752974E-2</v>
      </c>
      <c r="U78" s="5" t="str">
        <f t="shared" si="18"/>
        <v/>
      </c>
      <c r="V78" s="5">
        <f t="shared" si="23"/>
        <v>2.5175145510580235E-7</v>
      </c>
      <c r="X78">
        <v>7000</v>
      </c>
      <c r="Y78">
        <f t="shared" si="21"/>
        <v>1.9097383936704501E-2</v>
      </c>
      <c r="Z78">
        <f t="shared" si="22"/>
        <v>-1.5982892020246147E-2</v>
      </c>
    </row>
    <row r="79" spans="1:26">
      <c r="A79" s="71" t="s">
        <v>293</v>
      </c>
      <c r="B79" s="73" t="s">
        <v>55</v>
      </c>
      <c r="C79" s="72">
        <v>47495.799800000001</v>
      </c>
      <c r="D79" s="30"/>
      <c r="E79">
        <f t="shared" si="14"/>
        <v>2349.9778038455402</v>
      </c>
      <c r="F79">
        <f t="shared" si="15"/>
        <v>2350</v>
      </c>
      <c r="G79">
        <f t="shared" si="20"/>
        <v>-4.5030000001133885E-2</v>
      </c>
      <c r="J79">
        <f t="shared" si="25"/>
        <v>-4.5030000001133885E-2</v>
      </c>
      <c r="O79">
        <f t="shared" si="16"/>
        <v>-4.5851309196937508E-2</v>
      </c>
      <c r="P79">
        <f t="shared" si="8"/>
        <v>4.5906977611538932E-2</v>
      </c>
      <c r="Q79" s="2">
        <f t="shared" si="17"/>
        <v>32477.299800000001</v>
      </c>
      <c r="R79" s="81">
        <f t="shared" si="26"/>
        <v>1</v>
      </c>
      <c r="S79">
        <f>G79</f>
        <v>-4.5030000001133885E-2</v>
      </c>
      <c r="U79" s="5">
        <f t="shared" si="18"/>
        <v>6.7454879511159324E-7</v>
      </c>
      <c r="V79" s="5" t="str">
        <f t="shared" si="23"/>
        <v/>
      </c>
      <c r="X79">
        <v>7250</v>
      </c>
      <c r="Y79">
        <f t="shared" si="21"/>
        <v>2.3930852458860678E-2</v>
      </c>
      <c r="Z79">
        <f t="shared" si="22"/>
        <v>-2.058872352004323E-2</v>
      </c>
    </row>
    <row r="80" spans="1:26">
      <c r="A80" t="s">
        <v>41</v>
      </c>
      <c r="B80" s="5"/>
      <c r="C80" s="30">
        <v>47495.799899999998</v>
      </c>
      <c r="D80" s="30"/>
      <c r="E80">
        <f t="shared" si="14"/>
        <v>2349.977853137465</v>
      </c>
      <c r="F80">
        <f t="shared" si="15"/>
        <v>2350</v>
      </c>
      <c r="G80">
        <f t="shared" si="20"/>
        <v>-4.4930000003660098E-2</v>
      </c>
      <c r="J80">
        <f t="shared" si="25"/>
        <v>-4.4930000003660098E-2</v>
      </c>
      <c r="O80">
        <f t="shared" si="16"/>
        <v>-4.5851309196937508E-2</v>
      </c>
      <c r="P80">
        <f t="shared" si="8"/>
        <v>4.5906977611538932E-2</v>
      </c>
      <c r="Q80" s="2">
        <f t="shared" si="17"/>
        <v>32477.299899999998</v>
      </c>
      <c r="R80" s="81">
        <f t="shared" si="26"/>
        <v>1</v>
      </c>
      <c r="S80">
        <f>G80</f>
        <v>-4.4930000003660098E-2</v>
      </c>
      <c r="U80" s="5">
        <f t="shared" si="18"/>
        <v>8.4881062961747214E-7</v>
      </c>
      <c r="V80" s="5" t="str">
        <f t="shared" si="23"/>
        <v/>
      </c>
      <c r="X80">
        <v>7500</v>
      </c>
      <c r="Y80">
        <f t="shared" si="21"/>
        <v>2.8474124290554206E-2</v>
      </c>
      <c r="Z80">
        <f t="shared" si="22"/>
        <v>-2.4918025432041635E-2</v>
      </c>
    </row>
    <row r="81" spans="1:26">
      <c r="A81" t="s">
        <v>40</v>
      </c>
      <c r="B81" s="5" t="s">
        <v>49</v>
      </c>
      <c r="C81" s="30">
        <v>47529.365599999997</v>
      </c>
      <c r="D81" s="30"/>
      <c r="E81">
        <f t="shared" si="14"/>
        <v>2366.5230332792462</v>
      </c>
      <c r="F81">
        <f t="shared" si="15"/>
        <v>2366.5</v>
      </c>
      <c r="G81">
        <f t="shared" si="20"/>
        <v>4.6728299996175338E-2</v>
      </c>
      <c r="J81">
        <f t="shared" si="25"/>
        <v>4.6728299996175338E-2</v>
      </c>
      <c r="O81">
        <f t="shared" si="16"/>
        <v>-4.5899578918197001E-2</v>
      </c>
      <c r="P81">
        <f t="shared" si="8"/>
        <v>4.595297402211744E-2</v>
      </c>
      <c r="Q81" s="2">
        <f t="shared" si="17"/>
        <v>32510.865599999997</v>
      </c>
      <c r="R81" s="81">
        <f t="shared" si="26"/>
        <v>1</v>
      </c>
      <c r="T81" s="5">
        <f>G81</f>
        <v>4.6728299996175338E-2</v>
      </c>
      <c r="U81" s="5" t="str">
        <f t="shared" si="18"/>
        <v/>
      </c>
      <c r="V81" s="5">
        <f t="shared" si="23"/>
        <v>6.0113036604882699E-7</v>
      </c>
      <c r="X81">
        <v>7750</v>
      </c>
      <c r="Y81">
        <f t="shared" si="21"/>
        <v>3.2669364390015471E-2</v>
      </c>
      <c r="Z81">
        <f t="shared" si="22"/>
        <v>-2.8915686513465388E-2</v>
      </c>
    </row>
    <row r="82" spans="1:26">
      <c r="A82" t="s">
        <v>40</v>
      </c>
      <c r="B82" s="5" t="s">
        <v>49</v>
      </c>
      <c r="C82" s="30">
        <v>47529.366600000001</v>
      </c>
      <c r="D82" s="30"/>
      <c r="E82">
        <f t="shared" si="14"/>
        <v>2366.5235261985122</v>
      </c>
      <c r="F82">
        <f t="shared" si="15"/>
        <v>2366.5</v>
      </c>
      <c r="G82">
        <f t="shared" si="20"/>
        <v>4.7728300000017043E-2</v>
      </c>
      <c r="J82">
        <f t="shared" si="25"/>
        <v>4.7728300000017043E-2</v>
      </c>
      <c r="O82">
        <f t="shared" si="16"/>
        <v>-4.5899578918197001E-2</v>
      </c>
      <c r="P82">
        <f t="shared" si="8"/>
        <v>4.595297402211744E-2</v>
      </c>
      <c r="Q82" s="2">
        <f t="shared" si="17"/>
        <v>32510.866600000001</v>
      </c>
      <c r="R82" s="81">
        <f t="shared" si="26"/>
        <v>1</v>
      </c>
      <c r="T82" s="5">
        <f>G82</f>
        <v>4.7728300000017043E-2</v>
      </c>
      <c r="U82" s="5" t="str">
        <f t="shared" si="18"/>
        <v/>
      </c>
      <c r="V82" s="5">
        <f t="shared" si="23"/>
        <v>3.151782327805181E-6</v>
      </c>
      <c r="X82">
        <v>8000</v>
      </c>
      <c r="Y82">
        <f t="shared" si="21"/>
        <v>3.6463168097480722E-2</v>
      </c>
      <c r="Z82">
        <f t="shared" si="22"/>
        <v>-3.2530817250283665E-2</v>
      </c>
    </row>
    <row r="83" spans="1:26">
      <c r="A83" t="s">
        <v>40</v>
      </c>
      <c r="B83" s="5"/>
      <c r="C83" s="30">
        <v>47530.286</v>
      </c>
      <c r="D83" s="30"/>
      <c r="E83">
        <f t="shared" si="14"/>
        <v>2366.9767161698915</v>
      </c>
      <c r="F83">
        <f t="shared" si="15"/>
        <v>2367</v>
      </c>
      <c r="G83">
        <f t="shared" si="20"/>
        <v>-4.7236599995812867E-2</v>
      </c>
      <c r="J83">
        <f t="shared" si="25"/>
        <v>-4.7236599995812867E-2</v>
      </c>
      <c r="O83">
        <f t="shared" si="16"/>
        <v>-4.5901000893302749E-2</v>
      </c>
      <c r="P83">
        <f t="shared" si="8"/>
        <v>4.5954329027886889E-2</v>
      </c>
      <c r="Q83" s="2">
        <f t="shared" si="17"/>
        <v>32511.786</v>
      </c>
      <c r="R83" s="81">
        <f t="shared" si="26"/>
        <v>1</v>
      </c>
      <c r="S83">
        <f>G83</f>
        <v>-4.7236599995812867E-2</v>
      </c>
      <c r="U83" s="5">
        <f t="shared" si="18"/>
        <v>1.7838249626258334E-6</v>
      </c>
      <c r="V83" s="5" t="str">
        <f t="shared" si="23"/>
        <v/>
      </c>
    </row>
    <row r="84" spans="1:26">
      <c r="A84" t="s">
        <v>40</v>
      </c>
      <c r="B84" s="5"/>
      <c r="C84" s="30">
        <v>47530.286899999999</v>
      </c>
      <c r="D84" s="30"/>
      <c r="E84">
        <f t="shared" si="14"/>
        <v>2366.977159797229</v>
      </c>
      <c r="F84">
        <f t="shared" si="15"/>
        <v>2367</v>
      </c>
      <c r="G84">
        <f t="shared" si="20"/>
        <v>-4.6336599996720906E-2</v>
      </c>
      <c r="J84">
        <f t="shared" si="25"/>
        <v>-4.6336599996720906E-2</v>
      </c>
      <c r="O84">
        <f t="shared" si="16"/>
        <v>-4.5901000893302749E-2</v>
      </c>
      <c r="P84">
        <f t="shared" si="8"/>
        <v>4.5954329027886889E-2</v>
      </c>
      <c r="Q84" s="2">
        <f t="shared" si="17"/>
        <v>32511.786899999999</v>
      </c>
      <c r="R84" s="81">
        <f t="shared" si="26"/>
        <v>1</v>
      </c>
      <c r="S84">
        <f>G84</f>
        <v>-4.6336599996720906E-2</v>
      </c>
      <c r="U84" s="5">
        <f t="shared" si="18"/>
        <v>1.897465788987029E-7</v>
      </c>
      <c r="V84" s="5" t="str">
        <f t="shared" si="23"/>
        <v/>
      </c>
    </row>
    <row r="85" spans="1:26">
      <c r="A85" t="s">
        <v>42</v>
      </c>
      <c r="B85" s="5"/>
      <c r="C85" s="30">
        <v>47530.31</v>
      </c>
      <c r="D85" s="30"/>
      <c r="E85">
        <f t="shared" ref="E85:E116" si="27">+(C85-C$7)/C$8</f>
        <v>2366.9885462322281</v>
      </c>
      <c r="F85">
        <f t="shared" ref="F85:F116" si="28">ROUND(2*E85,0)/2</f>
        <v>2367</v>
      </c>
      <c r="G85">
        <f t="shared" si="20"/>
        <v>-2.3236599998199381E-2</v>
      </c>
      <c r="I85">
        <f>+G85</f>
        <v>-2.3236599998199381E-2</v>
      </c>
      <c r="O85">
        <f t="shared" ref="O85:O116" si="29">U$3*SIN((2*PI()/U$4)*(F85-U$5))+U$6</f>
        <v>-4.5901000893302749E-2</v>
      </c>
      <c r="P85">
        <f t="shared" si="8"/>
        <v>4.5954329027886889E-2</v>
      </c>
      <c r="Q85" s="2">
        <f t="shared" ref="Q85:Q116" si="30">+C85-15018.5</f>
        <v>32511.809999999998</v>
      </c>
      <c r="U85" s="5" t="str">
        <f t="shared" ref="U85:U116" si="31">IF(S85&lt;&gt;"",R85*(O85-S85)^2,"")</f>
        <v/>
      </c>
      <c r="V85" s="5" t="str">
        <f t="shared" si="23"/>
        <v/>
      </c>
      <c r="W85">
        <f>G85</f>
        <v>-2.3236599998199381E-2</v>
      </c>
    </row>
    <row r="86" spans="1:26">
      <c r="A86" t="s">
        <v>43</v>
      </c>
      <c r="B86" s="5" t="s">
        <v>49</v>
      </c>
      <c r="C86" s="30">
        <v>47843.8194</v>
      </c>
      <c r="D86" s="30"/>
      <c r="E86">
        <f t="shared" si="27"/>
        <v>2521.5233689572665</v>
      </c>
      <c r="F86">
        <f t="shared" si="28"/>
        <v>2521.5</v>
      </c>
      <c r="G86">
        <f t="shared" si="20"/>
        <v>4.7409300001163501E-2</v>
      </c>
      <c r="J86">
        <f>+G86</f>
        <v>4.7409300001163501E-2</v>
      </c>
      <c r="O86">
        <f t="shared" si="29"/>
        <v>-4.6225251100696571E-2</v>
      </c>
      <c r="P86">
        <f t="shared" ref="P86:P142" si="32">V$3*SIN((2*PI()/U$4)*(F86-U$5))+U$6</f>
        <v>4.6263308348261985E-2</v>
      </c>
      <c r="Q86" s="2">
        <f t="shared" si="30"/>
        <v>32825.3194</v>
      </c>
      <c r="R86" s="81">
        <f>R$17</f>
        <v>1</v>
      </c>
      <c r="T86" s="5">
        <f>G86</f>
        <v>4.7409300001163501E-2</v>
      </c>
      <c r="U86" s="5" t="str">
        <f t="shared" si="31"/>
        <v/>
      </c>
      <c r="V86" s="5">
        <f t="shared" si="23"/>
        <v>1.31329686851995E-6</v>
      </c>
    </row>
    <row r="87" spans="1:26">
      <c r="A87" t="s">
        <v>40</v>
      </c>
      <c r="B87" s="5"/>
      <c r="C87" s="30">
        <v>47897.485800000002</v>
      </c>
      <c r="D87" s="30"/>
      <c r="E87">
        <f t="shared" si="27"/>
        <v>2547.9765713502129</v>
      </c>
      <c r="F87">
        <f t="shared" si="28"/>
        <v>2548</v>
      </c>
      <c r="G87">
        <f t="shared" si="20"/>
        <v>-4.7530399999232031E-2</v>
      </c>
      <c r="J87">
        <f>+G87</f>
        <v>-4.7530399999232031E-2</v>
      </c>
      <c r="O87">
        <f t="shared" si="29"/>
        <v>-4.6257744916266552E-2</v>
      </c>
      <c r="P87">
        <f t="shared" si="32"/>
        <v>4.6294271835168911E-2</v>
      </c>
      <c r="Q87" s="2">
        <f t="shared" si="30"/>
        <v>32878.985800000002</v>
      </c>
      <c r="R87" s="81">
        <f>R$17</f>
        <v>1</v>
      </c>
      <c r="S87">
        <f>G87</f>
        <v>-4.7530399999232031E-2</v>
      </c>
      <c r="U87" s="5">
        <f t="shared" si="31"/>
        <v>1.6196509601978708E-6</v>
      </c>
      <c r="V87" s="5" t="str">
        <f t="shared" si="23"/>
        <v/>
      </c>
    </row>
    <row r="88" spans="1:26">
      <c r="A88" t="s">
        <v>40</v>
      </c>
      <c r="B88" s="5"/>
      <c r="C88" s="30">
        <v>47897.489200000004</v>
      </c>
      <c r="D88" s="30"/>
      <c r="E88">
        <f t="shared" si="27"/>
        <v>2547.9782472757115</v>
      </c>
      <c r="F88">
        <f t="shared" si="28"/>
        <v>2548</v>
      </c>
      <c r="G88">
        <f t="shared" si="20"/>
        <v>-4.4130399997811764E-2</v>
      </c>
      <c r="J88">
        <f>+G88</f>
        <v>-4.4130399997811764E-2</v>
      </c>
      <c r="O88">
        <f t="shared" si="29"/>
        <v>-4.6257744916266552E-2</v>
      </c>
      <c r="P88">
        <f t="shared" si="32"/>
        <v>4.6294271835168911E-2</v>
      </c>
      <c r="Q88" s="2">
        <f t="shared" si="30"/>
        <v>32878.989200000004</v>
      </c>
      <c r="R88" s="81">
        <f>R$17</f>
        <v>1</v>
      </c>
      <c r="S88">
        <f>G88</f>
        <v>-4.4130399997811764E-2</v>
      </c>
      <c r="U88" s="5">
        <f t="shared" si="31"/>
        <v>4.5255964020754069E-6</v>
      </c>
      <c r="V88" s="5" t="str">
        <f t="shared" si="23"/>
        <v/>
      </c>
    </row>
    <row r="89" spans="1:26">
      <c r="A89" t="s">
        <v>43</v>
      </c>
      <c r="B89" s="5"/>
      <c r="C89" s="30">
        <v>48195.710899999998</v>
      </c>
      <c r="D89" s="30"/>
      <c r="E89">
        <f t="shared" si="27"/>
        <v>2694.9774681675199</v>
      </c>
      <c r="F89">
        <f t="shared" si="28"/>
        <v>2695</v>
      </c>
      <c r="G89">
        <f t="shared" si="20"/>
        <v>-4.5710999998846091E-2</v>
      </c>
      <c r="J89">
        <f>+G89</f>
        <v>-4.5710999998846091E-2</v>
      </c>
      <c r="O89">
        <f t="shared" si="29"/>
        <v>-4.6314693497124554E-2</v>
      </c>
      <c r="P89">
        <f t="shared" si="32"/>
        <v>4.6348538365794313E-2</v>
      </c>
      <c r="Q89" s="2">
        <f t="shared" si="30"/>
        <v>33177.210899999998</v>
      </c>
      <c r="R89" s="81">
        <f>R$17</f>
        <v>1</v>
      </c>
      <c r="S89">
        <f>G89</f>
        <v>-4.5710999998846091E-2</v>
      </c>
      <c r="U89" s="5">
        <f t="shared" si="31"/>
        <v>3.6444583986368805E-7</v>
      </c>
      <c r="V89" s="5" t="str">
        <f t="shared" si="23"/>
        <v/>
      </c>
    </row>
    <row r="90" spans="1:26">
      <c r="A90" t="s">
        <v>43</v>
      </c>
      <c r="B90" s="5" t="s">
        <v>49</v>
      </c>
      <c r="C90" s="30">
        <v>48196.816899999998</v>
      </c>
      <c r="D90" s="30"/>
      <c r="E90">
        <f t="shared" si="27"/>
        <v>2695.5226368735744</v>
      </c>
      <c r="F90">
        <f t="shared" si="28"/>
        <v>2695.5</v>
      </c>
      <c r="G90">
        <f t="shared" si="20"/>
        <v>4.5924099998956081E-2</v>
      </c>
      <c r="J90">
        <f>+G90</f>
        <v>4.5924099998956081E-2</v>
      </c>
      <c r="O90">
        <f t="shared" si="29"/>
        <v>-4.631453046301294E-2</v>
      </c>
      <c r="P90">
        <f t="shared" si="32"/>
        <v>4.6348383009936843E-2</v>
      </c>
      <c r="Q90" s="2">
        <f t="shared" si="30"/>
        <v>33178.316899999998</v>
      </c>
      <c r="R90" s="81">
        <f>R$17</f>
        <v>1</v>
      </c>
      <c r="T90" s="5">
        <f>G90</f>
        <v>4.5924099998956081E-2</v>
      </c>
      <c r="U90" s="5" t="str">
        <f t="shared" si="31"/>
        <v/>
      </c>
      <c r="V90" s="5">
        <f t="shared" si="23"/>
        <v>1.8001607340690178E-7</v>
      </c>
    </row>
    <row r="91" spans="1:26">
      <c r="A91" t="s">
        <v>44</v>
      </c>
      <c r="B91" s="5" t="s">
        <v>49</v>
      </c>
      <c r="C91" s="30">
        <v>48233.339</v>
      </c>
      <c r="D91" s="30">
        <v>7.0000000000000001E-3</v>
      </c>
      <c r="E91">
        <f t="shared" si="27"/>
        <v>2713.5250835276343</v>
      </c>
      <c r="F91">
        <f t="shared" si="28"/>
        <v>2713.5</v>
      </c>
      <c r="G91">
        <f t="shared" si="20"/>
        <v>5.0887700002931524E-2</v>
      </c>
      <c r="I91">
        <f>+G91</f>
        <v>5.0887700002931524E-2</v>
      </c>
      <c r="O91">
        <f t="shared" si="29"/>
        <v>-4.6307050504101686E-2</v>
      </c>
      <c r="P91">
        <f t="shared" si="32"/>
        <v>4.6341255327153205E-2</v>
      </c>
      <c r="Q91" s="2">
        <f t="shared" si="30"/>
        <v>33214.839</v>
      </c>
      <c r="R91" s="83">
        <f>R$16</f>
        <v>0.1</v>
      </c>
      <c r="T91" s="5">
        <f>G91</f>
        <v>5.0887700002931524E-2</v>
      </c>
      <c r="U91" s="5" t="str">
        <f t="shared" si="31"/>
        <v/>
      </c>
      <c r="V91" s="5">
        <f t="shared" si="23"/>
        <v>2.0670159189913024E-6</v>
      </c>
    </row>
    <row r="92" spans="1:26">
      <c r="A92" t="s">
        <v>46</v>
      </c>
      <c r="B92" s="5" t="s">
        <v>49</v>
      </c>
      <c r="C92" s="30">
        <v>48239.582000000002</v>
      </c>
      <c r="D92" s="30">
        <v>4.0000000000000001E-3</v>
      </c>
      <c r="E92">
        <f t="shared" si="27"/>
        <v>2716.6023784931849</v>
      </c>
      <c r="F92">
        <f t="shared" si="28"/>
        <v>2716.5</v>
      </c>
      <c r="O92">
        <f t="shared" si="29"/>
        <v>-4.6305499130817253E-2</v>
      </c>
      <c r="P92">
        <f t="shared" si="32"/>
        <v>4.6339777017341391E-2</v>
      </c>
      <c r="Q92" s="2">
        <f t="shared" si="30"/>
        <v>33221.082000000002</v>
      </c>
      <c r="U92" s="5" t="str">
        <f t="shared" si="31"/>
        <v/>
      </c>
      <c r="V92" s="5" t="str">
        <f t="shared" si="23"/>
        <v/>
      </c>
      <c r="W92">
        <f>+C92-(C$7+F92*C$8)</f>
        <v>0.20769830000062939</v>
      </c>
    </row>
    <row r="93" spans="1:26">
      <c r="A93" t="s">
        <v>47</v>
      </c>
      <c r="B93" s="5" t="s">
        <v>49</v>
      </c>
      <c r="C93" s="30">
        <v>48588.362099999998</v>
      </c>
      <c r="D93" s="30">
        <v>1E-3</v>
      </c>
      <c r="E93">
        <f t="shared" si="27"/>
        <v>2888.5228087052301</v>
      </c>
      <c r="F93">
        <f t="shared" si="28"/>
        <v>2888.5</v>
      </c>
      <c r="G93">
        <f t="shared" ref="G93:G121" si="33">+C93-(C$7+F93*C$8)</f>
        <v>4.627269999764394E-2</v>
      </c>
      <c r="J93">
        <f>+G93</f>
        <v>4.627269999764394E-2</v>
      </c>
      <c r="O93">
        <f t="shared" si="29"/>
        <v>-4.6071143967705397E-2</v>
      </c>
      <c r="P93">
        <f t="shared" si="32"/>
        <v>4.6116459044450331E-2</v>
      </c>
      <c r="Q93" s="2">
        <f t="shared" si="30"/>
        <v>33569.862099999998</v>
      </c>
      <c r="R93" s="81">
        <f>R$17</f>
        <v>1</v>
      </c>
      <c r="T93" s="5">
        <f>G93</f>
        <v>4.627269999764394E-2</v>
      </c>
      <c r="U93" s="5" t="str">
        <f t="shared" si="31"/>
        <v/>
      </c>
      <c r="V93" s="5">
        <f t="shared" si="23"/>
        <v>2.4411235454847615E-8</v>
      </c>
    </row>
    <row r="94" spans="1:26">
      <c r="A94" t="s">
        <v>48</v>
      </c>
      <c r="B94" s="5" t="s">
        <v>49</v>
      </c>
      <c r="C94" s="30">
        <v>49239.582000000002</v>
      </c>
      <c r="D94" s="30"/>
      <c r="E94">
        <f t="shared" si="27"/>
        <v>3209.5216425568369</v>
      </c>
      <c r="F94">
        <f t="shared" si="28"/>
        <v>3209.5</v>
      </c>
      <c r="G94">
        <f t="shared" si="33"/>
        <v>4.3906900005822536E-2</v>
      </c>
      <c r="I94">
        <f>+G94</f>
        <v>4.3906900005822536E-2</v>
      </c>
      <c r="O94">
        <f t="shared" si="29"/>
        <v>-4.4874944207001867E-2</v>
      </c>
      <c r="P94">
        <f t="shared" si="32"/>
        <v>4.4976595504914896E-2</v>
      </c>
      <c r="Q94" s="2">
        <f t="shared" si="30"/>
        <v>34221.082000000002</v>
      </c>
      <c r="R94" s="83">
        <f>R$16</f>
        <v>0.1</v>
      </c>
      <c r="T94" s="5">
        <f>G94</f>
        <v>4.3906900005822536E-2</v>
      </c>
      <c r="U94" s="5" t="str">
        <f t="shared" si="31"/>
        <v/>
      </c>
      <c r="V94" s="5">
        <f t="shared" si="23"/>
        <v>1.1442484607784536E-7</v>
      </c>
    </row>
    <row r="95" spans="1:26">
      <c r="A95" t="s">
        <v>40</v>
      </c>
      <c r="B95" s="5" t="s">
        <v>49</v>
      </c>
      <c r="C95" s="30">
        <v>50018.608800000002</v>
      </c>
      <c r="D95" s="30"/>
      <c r="E95">
        <f t="shared" si="27"/>
        <v>3593.5189594986987</v>
      </c>
      <c r="F95">
        <f t="shared" si="28"/>
        <v>3593.5</v>
      </c>
      <c r="G95">
        <f t="shared" si="33"/>
        <v>3.8463700002466794E-2</v>
      </c>
      <c r="J95">
        <f t="shared" ref="J95:J100" si="34">+G95</f>
        <v>3.8463700002466794E-2</v>
      </c>
      <c r="O95">
        <f t="shared" si="29"/>
        <v>-4.2179943337071014E-2</v>
      </c>
      <c r="P95">
        <f t="shared" si="32"/>
        <v>4.2408518389731607E-2</v>
      </c>
      <c r="Q95" s="2">
        <f t="shared" si="30"/>
        <v>35000.108800000002</v>
      </c>
      <c r="R95" s="81">
        <f>R$17</f>
        <v>1</v>
      </c>
      <c r="T95" s="5">
        <f>G95</f>
        <v>3.8463700002466794E-2</v>
      </c>
      <c r="U95" s="5" t="str">
        <f t="shared" si="31"/>
        <v/>
      </c>
      <c r="V95" s="5">
        <f t="shared" si="23"/>
        <v>1.5561592108502561E-5</v>
      </c>
    </row>
    <row r="96" spans="1:26">
      <c r="A96" t="s">
        <v>40</v>
      </c>
      <c r="B96" s="5" t="s">
        <v>49</v>
      </c>
      <c r="C96" s="30">
        <v>50018.611100000002</v>
      </c>
      <c r="D96" s="30"/>
      <c r="E96">
        <f t="shared" si="27"/>
        <v>3593.520093213006</v>
      </c>
      <c r="F96">
        <f t="shared" si="28"/>
        <v>3593.5</v>
      </c>
      <c r="G96">
        <f t="shared" si="33"/>
        <v>4.0763700002571568E-2</v>
      </c>
      <c r="J96">
        <f t="shared" si="34"/>
        <v>4.0763700002571568E-2</v>
      </c>
      <c r="O96">
        <f t="shared" si="29"/>
        <v>-4.2179943337071014E-2</v>
      </c>
      <c r="P96">
        <f t="shared" si="32"/>
        <v>4.2408518389731607E-2</v>
      </c>
      <c r="Q96" s="2">
        <f t="shared" si="30"/>
        <v>35000.111100000002</v>
      </c>
      <c r="R96" s="81">
        <f>R$17</f>
        <v>1</v>
      </c>
      <c r="T96" s="5">
        <f>G96</f>
        <v>4.0763700002571568E-2</v>
      </c>
      <c r="U96" s="5" t="str">
        <f t="shared" si="31"/>
        <v/>
      </c>
      <c r="V96" s="5">
        <f t="shared" si="23"/>
        <v>2.7054275267397533E-6</v>
      </c>
    </row>
    <row r="97" spans="1:36">
      <c r="A97" t="s">
        <v>40</v>
      </c>
      <c r="B97" s="5"/>
      <c r="C97" s="30">
        <v>50080.408600000002</v>
      </c>
      <c r="D97" s="30"/>
      <c r="E97">
        <f t="shared" si="27"/>
        <v>3623.9812714339801</v>
      </c>
      <c r="F97">
        <f t="shared" si="28"/>
        <v>3624</v>
      </c>
      <c r="G97">
        <f t="shared" si="33"/>
        <v>-3.7995200000295881E-2</v>
      </c>
      <c r="J97">
        <f t="shared" si="34"/>
        <v>-3.7995200000295881E-2</v>
      </c>
      <c r="O97">
        <f t="shared" si="29"/>
        <v>-4.190886450448196E-2</v>
      </c>
      <c r="P97">
        <f t="shared" si="32"/>
        <v>4.2150206285216256E-2</v>
      </c>
      <c r="Q97" s="2">
        <f t="shared" si="30"/>
        <v>35061.908600000002</v>
      </c>
      <c r="R97" s="81">
        <f>R$17</f>
        <v>1</v>
      </c>
      <c r="S97">
        <f>G97</f>
        <v>-3.7995200000295881E-2</v>
      </c>
      <c r="U97" s="5">
        <f t="shared" si="31"/>
        <v>1.5316769851326067E-5</v>
      </c>
      <c r="V97" s="5" t="str">
        <f t="shared" si="23"/>
        <v/>
      </c>
    </row>
    <row r="98" spans="1:36">
      <c r="A98" t="s">
        <v>40</v>
      </c>
      <c r="B98" s="5"/>
      <c r="C98" s="30">
        <v>50080.411099999998</v>
      </c>
      <c r="D98" s="30"/>
      <c r="E98">
        <f t="shared" si="27"/>
        <v>3623.9825037321375</v>
      </c>
      <c r="F98">
        <f t="shared" si="28"/>
        <v>3624</v>
      </c>
      <c r="G98">
        <f t="shared" si="33"/>
        <v>-3.5495200005243532E-2</v>
      </c>
      <c r="J98">
        <f t="shared" si="34"/>
        <v>-3.5495200005243532E-2</v>
      </c>
      <c r="O98">
        <f t="shared" si="29"/>
        <v>-4.190886450448196E-2</v>
      </c>
      <c r="P98">
        <f t="shared" si="32"/>
        <v>4.2150206285216256E-2</v>
      </c>
      <c r="Q98" s="2">
        <f t="shared" si="30"/>
        <v>35061.911099999998</v>
      </c>
      <c r="R98" s="81">
        <f>R$17</f>
        <v>1</v>
      </c>
      <c r="S98">
        <f>G98</f>
        <v>-3.5495200005243532E-2</v>
      </c>
      <c r="U98" s="5">
        <f t="shared" si="31"/>
        <v>4.1135092308791312E-5</v>
      </c>
      <c r="V98" s="5" t="str">
        <f t="shared" si="23"/>
        <v/>
      </c>
    </row>
    <row r="99" spans="1:36">
      <c r="A99" s="40" t="s">
        <v>63</v>
      </c>
      <c r="B99" s="41" t="s">
        <v>55</v>
      </c>
      <c r="C99" s="40">
        <v>51796.695</v>
      </c>
      <c r="D99" s="40">
        <v>3.3000000000000002E-2</v>
      </c>
      <c r="E99">
        <f t="shared" si="27"/>
        <v>4469.9719006444329</v>
      </c>
      <c r="F99">
        <f t="shared" si="28"/>
        <v>4470</v>
      </c>
      <c r="G99">
        <f t="shared" si="33"/>
        <v>-5.7005999995453749E-2</v>
      </c>
      <c r="J99">
        <f t="shared" si="34"/>
        <v>-5.7005999995453749E-2</v>
      </c>
      <c r="O99">
        <f t="shared" si="29"/>
        <v>-3.1357949662659368E-2</v>
      </c>
      <c r="P99">
        <f t="shared" si="32"/>
        <v>3.2096197304422314E-2</v>
      </c>
      <c r="Q99" s="2">
        <f t="shared" si="30"/>
        <v>36778.195</v>
      </c>
      <c r="U99" s="5" t="str">
        <f t="shared" si="31"/>
        <v/>
      </c>
      <c r="V99" s="5" t="str">
        <f t="shared" si="23"/>
        <v/>
      </c>
      <c r="W99">
        <f>G99</f>
        <v>-5.7005999995453749E-2</v>
      </c>
    </row>
    <row r="100" spans="1:36">
      <c r="A100" s="26" t="s">
        <v>63</v>
      </c>
      <c r="B100" s="27" t="s">
        <v>49</v>
      </c>
      <c r="C100" s="28">
        <v>51797.803999999996</v>
      </c>
      <c r="D100" s="28">
        <v>2.1999999999999999E-2</v>
      </c>
      <c r="E100">
        <f t="shared" si="27"/>
        <v>4470.5185481082781</v>
      </c>
      <c r="F100">
        <f t="shared" si="28"/>
        <v>4470.5</v>
      </c>
      <c r="G100">
        <f t="shared" si="33"/>
        <v>3.7629099999321625E-2</v>
      </c>
      <c r="J100">
        <f t="shared" si="34"/>
        <v>3.7629099999321625E-2</v>
      </c>
      <c r="O100">
        <f t="shared" si="29"/>
        <v>-3.1350140313789306E-2</v>
      </c>
      <c r="P100">
        <f t="shared" si="32"/>
        <v>3.2088755744628605E-2</v>
      </c>
      <c r="Q100" s="2">
        <f t="shared" si="30"/>
        <v>36779.303999999996</v>
      </c>
      <c r="R100" s="81">
        <f>R$17</f>
        <v>1</v>
      </c>
      <c r="T100" s="5">
        <f>G100</f>
        <v>3.7629099999321625E-2</v>
      </c>
      <c r="U100" s="5" t="str">
        <f t="shared" si="31"/>
        <v/>
      </c>
      <c r="V100" s="5">
        <f t="shared" ref="V100:V131" si="35">IF(T100&lt;&gt;"",R100*(P100-T100)^2,"")</f>
        <v>3.0695414460509949E-5</v>
      </c>
    </row>
    <row r="101" spans="1:36">
      <c r="A101" t="s">
        <v>54</v>
      </c>
      <c r="B101" s="5" t="s">
        <v>55</v>
      </c>
      <c r="C101" s="30">
        <v>52555.472999999998</v>
      </c>
      <c r="D101" s="30">
        <v>1E-3</v>
      </c>
      <c r="E101">
        <f t="shared" si="27"/>
        <v>4843.9881939921224</v>
      </c>
      <c r="F101">
        <f t="shared" si="28"/>
        <v>4844</v>
      </c>
      <c r="G101">
        <f t="shared" si="33"/>
        <v>-2.3951199997100048E-2</v>
      </c>
      <c r="K101">
        <f>+G101</f>
        <v>-2.3951199997100048E-2</v>
      </c>
      <c r="O101">
        <f t="shared" si="29"/>
        <v>-2.5082663809505919E-2</v>
      </c>
      <c r="P101">
        <f t="shared" si="32"/>
        <v>2.6116452299319491E-2</v>
      </c>
      <c r="Q101" s="2">
        <f t="shared" si="30"/>
        <v>37536.972999999998</v>
      </c>
      <c r="R101" s="81">
        <f>R$18</f>
        <v>1</v>
      </c>
      <c r="S101">
        <f>G101</f>
        <v>-2.3951199997100048E-2</v>
      </c>
      <c r="U101" s="5">
        <f t="shared" si="31"/>
        <v>1.280210358784028E-6</v>
      </c>
      <c r="V101" s="5" t="str">
        <f t="shared" si="35"/>
        <v/>
      </c>
    </row>
    <row r="102" spans="1:36">
      <c r="A102" s="40" t="s">
        <v>54</v>
      </c>
      <c r="B102" s="41" t="s">
        <v>55</v>
      </c>
      <c r="C102" s="40">
        <v>52555.472999999998</v>
      </c>
      <c r="D102" s="40">
        <v>1E-3</v>
      </c>
      <c r="E102">
        <f t="shared" si="27"/>
        <v>4843.9881939921224</v>
      </c>
      <c r="F102">
        <f t="shared" si="28"/>
        <v>4844</v>
      </c>
      <c r="G102">
        <f t="shared" si="33"/>
        <v>-2.3951199997100048E-2</v>
      </c>
      <c r="K102">
        <f>+G102</f>
        <v>-2.3951199997100048E-2</v>
      </c>
      <c r="O102">
        <f t="shared" si="29"/>
        <v>-2.5082663809505919E-2</v>
      </c>
      <c r="P102">
        <f t="shared" si="32"/>
        <v>2.6116452299319491E-2</v>
      </c>
      <c r="Q102" s="2">
        <f t="shared" si="30"/>
        <v>37536.972999999998</v>
      </c>
      <c r="R102" s="81">
        <f>R$18</f>
        <v>1</v>
      </c>
      <c r="S102">
        <f>G102</f>
        <v>-2.3951199997100048E-2</v>
      </c>
      <c r="U102" s="5">
        <f t="shared" si="31"/>
        <v>1.280210358784028E-6</v>
      </c>
      <c r="V102" s="5" t="str">
        <f t="shared" si="35"/>
        <v/>
      </c>
    </row>
    <row r="103" spans="1:36">
      <c r="A103" t="s">
        <v>56</v>
      </c>
      <c r="B103" s="5" t="s">
        <v>55</v>
      </c>
      <c r="C103" s="30">
        <v>52685.313399999999</v>
      </c>
      <c r="D103" s="30">
        <v>3.5000000000000001E-3</v>
      </c>
      <c r="E103">
        <f t="shared" si="27"/>
        <v>4907.9890284058529</v>
      </c>
      <c r="F103">
        <f t="shared" si="28"/>
        <v>4908</v>
      </c>
      <c r="G103">
        <f t="shared" si="33"/>
        <v>-2.2258400000282563E-2</v>
      </c>
      <c r="J103">
        <f>+G103</f>
        <v>-2.2258400000282563E-2</v>
      </c>
      <c r="O103">
        <f t="shared" si="29"/>
        <v>-2.3928782162091728E-2</v>
      </c>
      <c r="P103">
        <f t="shared" si="32"/>
        <v>2.5016913859307634E-2</v>
      </c>
      <c r="Q103" s="2">
        <f t="shared" si="30"/>
        <v>37666.813399999999</v>
      </c>
      <c r="R103" s="81">
        <f>R$17</f>
        <v>1</v>
      </c>
      <c r="S103">
        <f>G103</f>
        <v>-2.2258400000282563E-2</v>
      </c>
      <c r="U103" s="5">
        <f t="shared" si="31"/>
        <v>2.7901765664902588E-6</v>
      </c>
      <c r="V103" s="5" t="str">
        <f t="shared" si="35"/>
        <v/>
      </c>
    </row>
    <row r="104" spans="1:36">
      <c r="A104" t="s">
        <v>56</v>
      </c>
      <c r="B104" s="5" t="s">
        <v>49</v>
      </c>
      <c r="C104" s="30">
        <v>52688.411099999998</v>
      </c>
      <c r="D104" s="30">
        <v>5.0000000000000001E-4</v>
      </c>
      <c r="E104">
        <f t="shared" si="27"/>
        <v>4909.5159444101419</v>
      </c>
      <c r="F104">
        <f t="shared" si="28"/>
        <v>4909.5</v>
      </c>
      <c r="G104">
        <f t="shared" si="33"/>
        <v>3.2346899999538437E-2</v>
      </c>
      <c r="J104">
        <f>+G104</f>
        <v>3.2346899999538437E-2</v>
      </c>
      <c r="O104">
        <f t="shared" si="29"/>
        <v>-2.3901483243166807E-2</v>
      </c>
      <c r="P104">
        <f t="shared" si="32"/>
        <v>2.4990900610205365E-2</v>
      </c>
      <c r="Q104" s="2">
        <f t="shared" si="30"/>
        <v>37669.911099999998</v>
      </c>
      <c r="R104" s="81">
        <f>R$17</f>
        <v>1</v>
      </c>
      <c r="T104" s="5">
        <f>G104</f>
        <v>3.2346899999538437E-2</v>
      </c>
      <c r="U104" s="5" t="str">
        <f t="shared" si="31"/>
        <v/>
      </c>
      <c r="V104" s="5">
        <f t="shared" si="35"/>
        <v>5.4110727015868516E-5</v>
      </c>
    </row>
    <row r="105" spans="1:36">
      <c r="A105" t="s">
        <v>56</v>
      </c>
      <c r="B105" s="5" t="s">
        <v>55</v>
      </c>
      <c r="C105" s="30">
        <v>52689.370600000002</v>
      </c>
      <c r="D105" s="30">
        <v>4.0000000000000001E-3</v>
      </c>
      <c r="E105">
        <f t="shared" si="27"/>
        <v>4909.9889004440138</v>
      </c>
      <c r="F105">
        <f t="shared" si="28"/>
        <v>4910</v>
      </c>
      <c r="G105">
        <f t="shared" si="33"/>
        <v>-2.2517999997944571E-2</v>
      </c>
      <c r="J105">
        <f>+G105</f>
        <v>-2.2517999997944571E-2</v>
      </c>
      <c r="O105">
        <f t="shared" si="29"/>
        <v>-2.389238105059395E-2</v>
      </c>
      <c r="P105">
        <f t="shared" si="32"/>
        <v>2.4982227094472904E-2</v>
      </c>
      <c r="Q105" s="2">
        <f t="shared" si="30"/>
        <v>37670.870600000002</v>
      </c>
      <c r="R105" s="81">
        <f>R$17</f>
        <v>1</v>
      </c>
      <c r="S105">
        <f>G105</f>
        <v>-2.2517999997944571E-2</v>
      </c>
      <c r="U105" s="5">
        <f t="shared" si="31"/>
        <v>1.8889232778816146E-6</v>
      </c>
      <c r="V105" s="5" t="str">
        <f t="shared" si="35"/>
        <v/>
      </c>
    </row>
    <row r="106" spans="1:36">
      <c r="A106" s="71" t="s">
        <v>386</v>
      </c>
      <c r="B106" s="73" t="s">
        <v>55</v>
      </c>
      <c r="C106" s="72">
        <v>52977.458400000003</v>
      </c>
      <c r="D106" s="30"/>
      <c r="E106">
        <f t="shared" si="27"/>
        <v>5051.9929268057303</v>
      </c>
      <c r="F106">
        <f t="shared" si="28"/>
        <v>5052</v>
      </c>
      <c r="G106">
        <f t="shared" si="33"/>
        <v>-1.4349599994602613E-2</v>
      </c>
      <c r="J106">
        <f>+G106</f>
        <v>-1.4349599994602613E-2</v>
      </c>
      <c r="O106">
        <f t="shared" si="29"/>
        <v>-2.1257519755837104E-2</v>
      </c>
      <c r="P106">
        <f t="shared" si="32"/>
        <v>2.2471457221170089E-2</v>
      </c>
      <c r="Q106" s="2">
        <f t="shared" si="30"/>
        <v>37958.958400000003</v>
      </c>
      <c r="R106" s="81">
        <f>R$17</f>
        <v>1</v>
      </c>
      <c r="S106">
        <f>G106</f>
        <v>-1.4349599994602613E-2</v>
      </c>
      <c r="U106" s="5">
        <f t="shared" si="31"/>
        <v>4.7719355427653978E-5</v>
      </c>
      <c r="V106" s="5" t="str">
        <f t="shared" si="35"/>
        <v/>
      </c>
    </row>
    <row r="107" spans="1:36">
      <c r="A107" s="71" t="s">
        <v>391</v>
      </c>
      <c r="B107" s="73" t="s">
        <v>55</v>
      </c>
      <c r="C107" s="72">
        <v>53259.445899999999</v>
      </c>
      <c r="D107" s="30"/>
      <c r="E107">
        <f t="shared" si="27"/>
        <v>5190.9899977808773</v>
      </c>
      <c r="F107">
        <f t="shared" si="28"/>
        <v>5191</v>
      </c>
      <c r="G107">
        <f t="shared" si="33"/>
        <v>-2.0291799999540672E-2</v>
      </c>
      <c r="J107">
        <f>+G107</f>
        <v>-2.0291799999540672E-2</v>
      </c>
      <c r="O107">
        <f t="shared" si="29"/>
        <v>-1.8589116580538967E-2</v>
      </c>
      <c r="P107">
        <f t="shared" si="32"/>
        <v>1.9928725155654508E-2</v>
      </c>
      <c r="Q107" s="2">
        <f t="shared" si="30"/>
        <v>38240.945899999999</v>
      </c>
      <c r="R107" s="81">
        <f>R$17</f>
        <v>1</v>
      </c>
      <c r="S107">
        <f>G107</f>
        <v>-2.0291799999540672E-2</v>
      </c>
      <c r="U107" s="5">
        <f t="shared" si="31"/>
        <v>2.8991308253433353E-6</v>
      </c>
      <c r="V107" s="5" t="str">
        <f t="shared" si="35"/>
        <v/>
      </c>
    </row>
    <row r="108" spans="1:36">
      <c r="A108" s="21" t="s">
        <v>60</v>
      </c>
      <c r="B108" s="22" t="s">
        <v>49</v>
      </c>
      <c r="C108" s="31">
        <v>53319.332999999999</v>
      </c>
      <c r="D108" s="32">
        <v>2E-3</v>
      </c>
      <c r="E108">
        <f t="shared" si="27"/>
        <v>5220.5095030397842</v>
      </c>
      <c r="F108">
        <f t="shared" si="28"/>
        <v>5220.5</v>
      </c>
      <c r="G108">
        <f t="shared" si="33"/>
        <v>1.9279100000858307E-2</v>
      </c>
      <c r="K108">
        <f>+G108</f>
        <v>1.9279100000858307E-2</v>
      </c>
      <c r="O108">
        <f t="shared" si="29"/>
        <v>-1.8012448265763668E-2</v>
      </c>
      <c r="P108">
        <f t="shared" si="32"/>
        <v>1.9379215610500353E-2</v>
      </c>
      <c r="Q108" s="2">
        <f t="shared" si="30"/>
        <v>38300.832999999999</v>
      </c>
      <c r="R108" s="81">
        <f>R$18</f>
        <v>1</v>
      </c>
      <c r="T108" s="5">
        <f>G108</f>
        <v>1.9279100000858307E-2</v>
      </c>
      <c r="U108" s="5" t="str">
        <f t="shared" si="31"/>
        <v/>
      </c>
      <c r="V108" s="5">
        <f t="shared" si="35"/>
        <v>1.0023135293998633E-8</v>
      </c>
    </row>
    <row r="109" spans="1:36">
      <c r="A109" s="21" t="s">
        <v>60</v>
      </c>
      <c r="B109" s="22" t="s">
        <v>49</v>
      </c>
      <c r="C109" s="31">
        <v>53335.561000000002</v>
      </c>
      <c r="D109" s="32">
        <v>1E-3</v>
      </c>
      <c r="E109">
        <f t="shared" si="27"/>
        <v>5228.5085968570102</v>
      </c>
      <c r="F109">
        <f t="shared" si="28"/>
        <v>5228.5</v>
      </c>
      <c r="G109">
        <f t="shared" si="33"/>
        <v>1.7440700001316145E-2</v>
      </c>
      <c r="K109">
        <f>+G109</f>
        <v>1.7440700001316145E-2</v>
      </c>
      <c r="O109">
        <f t="shared" si="29"/>
        <v>-1.7855473764267472E-2</v>
      </c>
      <c r="P109">
        <f t="shared" si="32"/>
        <v>1.9229633979764175E-2</v>
      </c>
      <c r="Q109" s="2">
        <f t="shared" si="30"/>
        <v>38317.061000000002</v>
      </c>
      <c r="R109" s="81">
        <f>R$18</f>
        <v>1</v>
      </c>
      <c r="T109" s="5">
        <f>G109</f>
        <v>1.7440700001316145E-2</v>
      </c>
      <c r="U109" s="5" t="str">
        <f t="shared" si="31"/>
        <v/>
      </c>
      <c r="V109" s="5">
        <f t="shared" si="35"/>
        <v>3.2002847792458984E-6</v>
      </c>
    </row>
    <row r="110" spans="1:36">
      <c r="A110" s="71" t="s">
        <v>386</v>
      </c>
      <c r="B110" s="73" t="s">
        <v>49</v>
      </c>
      <c r="C110" s="72">
        <v>53386.275999999998</v>
      </c>
      <c r="D110" s="30"/>
      <c r="E110">
        <f t="shared" si="27"/>
        <v>5253.5069973339969</v>
      </c>
      <c r="F110">
        <f t="shared" si="28"/>
        <v>5253.5</v>
      </c>
      <c r="G110">
        <f t="shared" si="33"/>
        <v>1.4195700001437217E-2</v>
      </c>
      <c r="J110">
        <f>+G110</f>
        <v>1.4195700001437217E-2</v>
      </c>
      <c r="O110">
        <f t="shared" si="29"/>
        <v>-1.7363340667798103E-2</v>
      </c>
      <c r="P110">
        <f t="shared" si="32"/>
        <v>1.8760678382469802E-2</v>
      </c>
      <c r="Q110" s="2">
        <f t="shared" si="30"/>
        <v>38367.775999999998</v>
      </c>
      <c r="R110" s="81">
        <f>R$17</f>
        <v>1</v>
      </c>
      <c r="T110" s="5">
        <f>G110</f>
        <v>1.4195700001437217E-2</v>
      </c>
      <c r="U110" s="5" t="str">
        <f t="shared" si="31"/>
        <v/>
      </c>
      <c r="V110" s="5">
        <f t="shared" si="35"/>
        <v>2.0839027619294877E-5</v>
      </c>
    </row>
    <row r="111" spans="1:36">
      <c r="A111" s="71" t="s">
        <v>407</v>
      </c>
      <c r="B111" s="73" t="s">
        <v>55</v>
      </c>
      <c r="C111" s="72">
        <v>53435.951000000001</v>
      </c>
      <c r="D111" s="30"/>
      <c r="E111">
        <f t="shared" si="27"/>
        <v>5277.9927617763597</v>
      </c>
      <c r="F111">
        <f t="shared" si="28"/>
        <v>5278</v>
      </c>
      <c r="G111">
        <f t="shared" si="33"/>
        <v>-1.4684399997349828E-2</v>
      </c>
      <c r="J111">
        <f>+G111</f>
        <v>-1.4684399997349828E-2</v>
      </c>
      <c r="O111">
        <f t="shared" si="29"/>
        <v>-1.6878762882841191E-2</v>
      </c>
      <c r="P111">
        <f t="shared" si="32"/>
        <v>1.829892227175434E-2</v>
      </c>
      <c r="Q111" s="2">
        <f t="shared" si="30"/>
        <v>38417.451000000001</v>
      </c>
      <c r="R111" s="81">
        <f>R$17</f>
        <v>1</v>
      </c>
      <c r="S111">
        <f>G111</f>
        <v>-1.4684399997349828E-2</v>
      </c>
      <c r="U111" s="5">
        <f t="shared" si="31"/>
        <v>4.8152284732219789E-6</v>
      </c>
      <c r="V111" s="5" t="str">
        <f t="shared" si="35"/>
        <v/>
      </c>
      <c r="AD111" t="s">
        <v>24</v>
      </c>
      <c r="AE111" t="s">
        <v>23</v>
      </c>
      <c r="AJ111" t="s">
        <v>27</v>
      </c>
    </row>
    <row r="112" spans="1:36">
      <c r="A112" s="38" t="s">
        <v>67</v>
      </c>
      <c r="B112" s="39" t="s">
        <v>55</v>
      </c>
      <c r="C112" s="38">
        <v>53683.4594</v>
      </c>
      <c r="D112" s="38">
        <v>1E-4</v>
      </c>
      <c r="E112">
        <f t="shared" si="27"/>
        <v>5399.9944201539311</v>
      </c>
      <c r="F112">
        <f t="shared" si="28"/>
        <v>5400</v>
      </c>
      <c r="G112">
        <f t="shared" si="33"/>
        <v>-1.1319999997795094E-2</v>
      </c>
      <c r="J112" s="37">
        <v>0.11635560000286205</v>
      </c>
      <c r="O112">
        <f t="shared" si="29"/>
        <v>-1.4434122605821347E-2</v>
      </c>
      <c r="P112">
        <f t="shared" si="32"/>
        <v>1.5969414767576403E-2</v>
      </c>
      <c r="Q112" s="2">
        <f t="shared" si="30"/>
        <v>38664.9594</v>
      </c>
      <c r="R112" s="81">
        <f>R$17</f>
        <v>1</v>
      </c>
      <c r="U112" s="5" t="str">
        <f t="shared" si="31"/>
        <v/>
      </c>
      <c r="V112" s="5" t="str">
        <f t="shared" si="35"/>
        <v/>
      </c>
      <c r="AD112" t="s">
        <v>24</v>
      </c>
      <c r="AJ112" t="s">
        <v>27</v>
      </c>
    </row>
    <row r="113" spans="1:36">
      <c r="A113" s="71" t="s">
        <v>386</v>
      </c>
      <c r="B113" s="73" t="s">
        <v>55</v>
      </c>
      <c r="C113" s="72">
        <v>53815.3269</v>
      </c>
      <c r="D113" s="30"/>
      <c r="E113">
        <f t="shared" si="27"/>
        <v>5464.9944512078455</v>
      </c>
      <c r="F113">
        <f t="shared" si="28"/>
        <v>5465</v>
      </c>
      <c r="G113">
        <f t="shared" si="33"/>
        <v>-1.1256999998295214E-2</v>
      </c>
      <c r="J113">
        <f>+G113</f>
        <v>-1.1256999998295214E-2</v>
      </c>
      <c r="O113">
        <f t="shared" si="29"/>
        <v>-1.3111885752201997E-2</v>
      </c>
      <c r="P113">
        <f t="shared" si="32"/>
        <v>1.4709449977762095E-2</v>
      </c>
      <c r="Q113" s="2">
        <f t="shared" si="30"/>
        <v>38796.8269</v>
      </c>
      <c r="R113" s="81">
        <f>R$17</f>
        <v>1</v>
      </c>
      <c r="S113">
        <f>G113</f>
        <v>-1.1256999998295214E-2</v>
      </c>
      <c r="U113" s="5">
        <f t="shared" si="31"/>
        <v>3.4406011600463349E-6</v>
      </c>
      <c r="V113" s="5" t="str">
        <f t="shared" si="35"/>
        <v/>
      </c>
      <c r="AD113" t="s">
        <v>24</v>
      </c>
      <c r="AE113" t="s">
        <v>39</v>
      </c>
      <c r="AJ113" t="s">
        <v>27</v>
      </c>
    </row>
    <row r="114" spans="1:36">
      <c r="A114" s="28" t="s">
        <v>64</v>
      </c>
      <c r="B114" s="33" t="s">
        <v>55</v>
      </c>
      <c r="C114" s="34">
        <v>54034.428999999996</v>
      </c>
      <c r="D114" s="48">
        <v>1E-3</v>
      </c>
      <c r="E114">
        <f t="shared" si="27"/>
        <v>5572.9940970946445</v>
      </c>
      <c r="F114">
        <f t="shared" si="28"/>
        <v>5573</v>
      </c>
      <c r="G114">
        <f t="shared" si="33"/>
        <v>-1.1975400004303083E-2</v>
      </c>
      <c r="K114">
        <f>+G114</f>
        <v>-1.1975400004303083E-2</v>
      </c>
      <c r="O114">
        <f t="shared" si="29"/>
        <v>-1.088836472848055E-2</v>
      </c>
      <c r="P114">
        <f t="shared" si="32"/>
        <v>1.2590647895039771E-2</v>
      </c>
      <c r="Q114" s="2">
        <f t="shared" si="30"/>
        <v>39015.928999999996</v>
      </c>
      <c r="R114" s="81">
        <f>R$18</f>
        <v>1</v>
      </c>
      <c r="S114">
        <f>G114</f>
        <v>-1.1975400004303083E-2</v>
      </c>
      <c r="U114" s="5">
        <f t="shared" si="31"/>
        <v>1.181645690882571E-6</v>
      </c>
      <c r="V114" s="5" t="str">
        <f t="shared" si="35"/>
        <v/>
      </c>
      <c r="AD114" t="s">
        <v>24</v>
      </c>
      <c r="AE114" t="s">
        <v>23</v>
      </c>
      <c r="AJ114" t="s">
        <v>27</v>
      </c>
    </row>
    <row r="115" spans="1:36">
      <c r="A115" s="28" t="s">
        <v>64</v>
      </c>
      <c r="B115" s="33" t="s">
        <v>49</v>
      </c>
      <c r="C115" s="34">
        <v>54039.524100000002</v>
      </c>
      <c r="D115" s="48">
        <v>5.0000000000000001E-4</v>
      </c>
      <c r="E115">
        <f t="shared" si="27"/>
        <v>5575.5055700369776</v>
      </c>
      <c r="F115">
        <f t="shared" si="28"/>
        <v>5575.5</v>
      </c>
      <c r="G115">
        <f t="shared" si="33"/>
        <v>1.1300100006337743E-2</v>
      </c>
      <c r="K115">
        <f>+G115</f>
        <v>1.1300100006337743E-2</v>
      </c>
      <c r="O115">
        <f t="shared" si="29"/>
        <v>-1.08365352823694E-2</v>
      </c>
      <c r="P115">
        <f t="shared" si="32"/>
        <v>1.2541259408403E-2</v>
      </c>
      <c r="Q115" s="2">
        <f t="shared" si="30"/>
        <v>39021.024100000002</v>
      </c>
      <c r="R115" s="81">
        <f>R$18</f>
        <v>1</v>
      </c>
      <c r="T115" s="5">
        <f>G115</f>
        <v>1.1300100006337743E-2</v>
      </c>
      <c r="U115" s="5" t="str">
        <f t="shared" si="31"/>
        <v/>
      </c>
      <c r="V115" s="5">
        <f t="shared" si="35"/>
        <v>1.5404766613349849E-6</v>
      </c>
      <c r="AD115" t="s">
        <v>24</v>
      </c>
      <c r="AJ115" t="s">
        <v>27</v>
      </c>
    </row>
    <row r="116" spans="1:36">
      <c r="A116" s="28" t="s">
        <v>65</v>
      </c>
      <c r="B116" s="27" t="s">
        <v>49</v>
      </c>
      <c r="C116" s="28">
        <v>54092.270499999999</v>
      </c>
      <c r="D116" s="28">
        <v>3.5000000000000001E-3</v>
      </c>
      <c r="E116">
        <f t="shared" si="27"/>
        <v>5601.5052867069826</v>
      </c>
      <c r="F116">
        <f t="shared" si="28"/>
        <v>5601.5</v>
      </c>
      <c r="G116">
        <f t="shared" si="33"/>
        <v>1.072530000237748E-2</v>
      </c>
      <c r="J116">
        <f>+G116</f>
        <v>1.072530000237748E-2</v>
      </c>
      <c r="O116">
        <f t="shared" si="29"/>
        <v>-1.0296617018125216E-2</v>
      </c>
      <c r="P116">
        <f t="shared" si="32"/>
        <v>1.2026769133485E-2</v>
      </c>
      <c r="Q116" s="2">
        <f t="shared" si="30"/>
        <v>39073.770499999999</v>
      </c>
      <c r="R116" s="81">
        <f>R$17</f>
        <v>1</v>
      </c>
      <c r="T116" s="5">
        <f>G116</f>
        <v>1.072530000237748E-2</v>
      </c>
      <c r="U116" s="5" t="str">
        <f t="shared" si="31"/>
        <v/>
      </c>
      <c r="V116" s="5">
        <f t="shared" si="35"/>
        <v>1.6938218992257636E-6</v>
      </c>
    </row>
    <row r="117" spans="1:36">
      <c r="A117" s="71" t="s">
        <v>434</v>
      </c>
      <c r="B117" s="73" t="s">
        <v>55</v>
      </c>
      <c r="C117" s="72">
        <v>54450.322699999997</v>
      </c>
      <c r="D117" s="30"/>
      <c r="E117">
        <f t="shared" ref="E117:E142" si="36">+(C117-C$7)/C$8</f>
        <v>5777.9961136273541</v>
      </c>
      <c r="F117">
        <f t="shared" ref="F117:F143" si="37">ROUND(2*E117,0)/2</f>
        <v>5778</v>
      </c>
      <c r="G117">
        <f t="shared" si="33"/>
        <v>-7.8844000017852522E-3</v>
      </c>
      <c r="J117">
        <f>+G117</f>
        <v>-7.8844000017852522E-3</v>
      </c>
      <c r="O117">
        <f t="shared" ref="O117:O142" si="38">U$3*SIN((2*PI()/U$4)*(F117-U$5))+U$6</f>
        <v>-6.5935714825573798E-3</v>
      </c>
      <c r="P117">
        <f t="shared" si="32"/>
        <v>8.4981222219100167E-3</v>
      </c>
      <c r="Q117" s="2">
        <f t="shared" ref="Q117:Q142" si="39">+C117-15018.5</f>
        <v>39431.822699999997</v>
      </c>
      <c r="R117" s="81">
        <f>R$17</f>
        <v>1</v>
      </c>
      <c r="S117">
        <f>G117</f>
        <v>-7.8844000017852522E-3</v>
      </c>
      <c r="U117" s="5">
        <f t="shared" ref="U117:U142" si="40">IF(S117&lt;&gt;"",R117*(O117-S117)^2,"")</f>
        <v>1.6662382660520219E-6</v>
      </c>
      <c r="V117" s="5" t="str">
        <f t="shared" si="35"/>
        <v/>
      </c>
      <c r="AD117" t="s">
        <v>24</v>
      </c>
      <c r="AJ117" t="s">
        <v>27</v>
      </c>
    </row>
    <row r="118" spans="1:36">
      <c r="A118" s="46" t="s">
        <v>75</v>
      </c>
      <c r="B118" s="47" t="s">
        <v>55</v>
      </c>
      <c r="C118" s="46">
        <v>54452.353999999999</v>
      </c>
      <c r="D118" s="46">
        <v>2.0000000000000001E-4</v>
      </c>
      <c r="E118">
        <f t="shared" si="36"/>
        <v>5778.9973805284471</v>
      </c>
      <c r="F118">
        <f t="shared" si="37"/>
        <v>5779</v>
      </c>
      <c r="G118">
        <f t="shared" si="33"/>
        <v>-5.3142000033403747E-3</v>
      </c>
      <c r="K118">
        <f>+G118</f>
        <v>-5.3142000033403747E-3</v>
      </c>
      <c r="O118">
        <f t="shared" si="38"/>
        <v>-6.572428915584818E-3</v>
      </c>
      <c r="P118">
        <f t="shared" si="32"/>
        <v>8.477975385222776E-3</v>
      </c>
      <c r="Q118" s="2">
        <f t="shared" si="39"/>
        <v>39433.853999999999</v>
      </c>
      <c r="R118" s="81">
        <f>R$18</f>
        <v>1</v>
      </c>
      <c r="S118">
        <f>G118</f>
        <v>-5.3142000033403747E-3</v>
      </c>
      <c r="U118" s="5">
        <f t="shared" si="40"/>
        <v>1.5831399956078349E-6</v>
      </c>
      <c r="V118" s="5" t="str">
        <f t="shared" si="35"/>
        <v/>
      </c>
      <c r="AD118" t="s">
        <v>24</v>
      </c>
      <c r="AF118">
        <v>24</v>
      </c>
      <c r="AH118" t="s">
        <v>21</v>
      </c>
      <c r="AJ118" t="s">
        <v>23</v>
      </c>
    </row>
    <row r="119" spans="1:36">
      <c r="A119" s="46" t="s">
        <v>75</v>
      </c>
      <c r="B119" s="47" t="s">
        <v>55</v>
      </c>
      <c r="C119" s="46">
        <v>54452.354200000002</v>
      </c>
      <c r="D119" s="46">
        <v>2.9999999999999997E-4</v>
      </c>
      <c r="E119">
        <f t="shared" si="36"/>
        <v>5778.9974791123013</v>
      </c>
      <c r="F119">
        <f t="shared" si="37"/>
        <v>5779</v>
      </c>
      <c r="G119">
        <f t="shared" si="33"/>
        <v>-5.114200001116842E-3</v>
      </c>
      <c r="K119">
        <f>+G119</f>
        <v>-5.114200001116842E-3</v>
      </c>
      <c r="O119">
        <f t="shared" si="38"/>
        <v>-6.572428915584818E-3</v>
      </c>
      <c r="P119">
        <f t="shared" si="32"/>
        <v>8.477975385222776E-3</v>
      </c>
      <c r="Q119" s="2">
        <f t="shared" si="39"/>
        <v>39433.854200000002</v>
      </c>
      <c r="R119" s="81">
        <f>R$18</f>
        <v>1</v>
      </c>
      <c r="S119">
        <f>G119</f>
        <v>-5.114200001116842E-3</v>
      </c>
      <c r="U119" s="5">
        <f t="shared" si="40"/>
        <v>2.1264315669904513E-6</v>
      </c>
      <c r="V119" s="5" t="str">
        <f t="shared" si="35"/>
        <v/>
      </c>
      <c r="AD119" t="s">
        <v>24</v>
      </c>
      <c r="AE119" t="s">
        <v>39</v>
      </c>
      <c r="AJ119" t="s">
        <v>27</v>
      </c>
    </row>
    <row r="120" spans="1:36">
      <c r="A120" s="46" t="s">
        <v>68</v>
      </c>
      <c r="B120" s="47" t="s">
        <v>49</v>
      </c>
      <c r="C120" s="46">
        <v>54493.959799999997</v>
      </c>
      <c r="D120" s="46">
        <v>2.8E-3</v>
      </c>
      <c r="E120">
        <f t="shared" si="36"/>
        <v>5799.5056808452255</v>
      </c>
      <c r="F120">
        <f t="shared" si="37"/>
        <v>5799.5</v>
      </c>
      <c r="G120">
        <f t="shared" si="33"/>
        <v>1.1524900000949856E-2</v>
      </c>
      <c r="K120">
        <f>+G120</f>
        <v>1.1524900000949856E-2</v>
      </c>
      <c r="O120">
        <f t="shared" si="38"/>
        <v>-6.1386661856250397E-3</v>
      </c>
      <c r="P120">
        <f t="shared" si="32"/>
        <v>8.0646411437916357E-3</v>
      </c>
      <c r="Q120" s="2">
        <f t="shared" si="39"/>
        <v>39475.459799999997</v>
      </c>
      <c r="R120" s="81">
        <f>R$18</f>
        <v>1</v>
      </c>
      <c r="T120" s="5">
        <f>G120</f>
        <v>1.1524900000949856E-2</v>
      </c>
      <c r="U120" s="5" t="str">
        <f t="shared" si="40"/>
        <v/>
      </c>
      <c r="V120" s="5">
        <f t="shared" si="35"/>
        <v>1.1973391358541913E-5</v>
      </c>
      <c r="AD120" t="s">
        <v>24</v>
      </c>
      <c r="AJ120" t="s">
        <v>27</v>
      </c>
    </row>
    <row r="121" spans="1:36">
      <c r="A121" s="71" t="s">
        <v>452</v>
      </c>
      <c r="B121" s="73" t="s">
        <v>49</v>
      </c>
      <c r="C121" s="72">
        <v>55155.3272</v>
      </c>
      <c r="D121" s="30"/>
      <c r="E121">
        <f t="shared" si="36"/>
        <v>6125.5064129289185</v>
      </c>
      <c r="F121">
        <f t="shared" si="37"/>
        <v>6125.5</v>
      </c>
      <c r="G121">
        <f t="shared" si="33"/>
        <v>1.3010100003157277E-2</v>
      </c>
      <c r="J121">
        <f>+G121</f>
        <v>1.3010100003157277E-2</v>
      </c>
      <c r="O121">
        <f t="shared" si="38"/>
        <v>8.1802608029757839E-4</v>
      </c>
      <c r="P121">
        <f t="shared" si="32"/>
        <v>1.435581240762062E-3</v>
      </c>
      <c r="Q121" s="2">
        <f t="shared" si="39"/>
        <v>40136.8272</v>
      </c>
      <c r="R121" s="81">
        <f>R$17</f>
        <v>1</v>
      </c>
      <c r="T121" s="5">
        <f>G121</f>
        <v>1.3010100003157277E-2</v>
      </c>
      <c r="U121" s="5" t="str">
        <f t="shared" si="40"/>
        <v/>
      </c>
      <c r="V121" s="5">
        <f t="shared" si="35"/>
        <v>1.3396948458103887E-4</v>
      </c>
      <c r="AD121" t="s">
        <v>24</v>
      </c>
      <c r="AE121" t="s">
        <v>23</v>
      </c>
      <c r="AJ121" t="s">
        <v>27</v>
      </c>
    </row>
    <row r="122" spans="1:36">
      <c r="A122" s="85" t="s">
        <v>80</v>
      </c>
      <c r="B122" s="85"/>
      <c r="C122" s="52">
        <v>55498.524799999999</v>
      </c>
      <c r="D122" s="52">
        <v>2.8E-3</v>
      </c>
      <c r="E122">
        <f t="shared" si="36"/>
        <v>6294.6751213493299</v>
      </c>
      <c r="F122">
        <f t="shared" si="37"/>
        <v>6294.5</v>
      </c>
      <c r="O122">
        <f t="shared" si="38"/>
        <v>4.4366529707047546E-3</v>
      </c>
      <c r="P122">
        <f t="shared" si="32"/>
        <v>-2.0126228059698268E-3</v>
      </c>
      <c r="Q122" s="2">
        <f t="shared" si="39"/>
        <v>40480.024799999999</v>
      </c>
      <c r="U122" s="5" t="str">
        <f t="shared" si="40"/>
        <v/>
      </c>
      <c r="V122" s="5" t="str">
        <f t="shared" si="35"/>
        <v/>
      </c>
      <c r="W122">
        <f>+C122-(C$7+F122*C$8)</f>
        <v>0.35527390000061132</v>
      </c>
      <c r="AD122" t="s">
        <v>24</v>
      </c>
      <c r="AF122">
        <v>16</v>
      </c>
      <c r="AH122" t="s">
        <v>21</v>
      </c>
      <c r="AJ122" t="s">
        <v>23</v>
      </c>
    </row>
    <row r="123" spans="1:36">
      <c r="A123" s="86" t="s">
        <v>76</v>
      </c>
      <c r="B123" s="87" t="s">
        <v>49</v>
      </c>
      <c r="C123" s="86">
        <v>55514.388959999997</v>
      </c>
      <c r="D123" s="86">
        <v>5.4000000000000001E-4</v>
      </c>
      <c r="E123">
        <f t="shared" si="36"/>
        <v>6302.4948714215161</v>
      </c>
      <c r="F123">
        <f t="shared" si="37"/>
        <v>6302.5</v>
      </c>
      <c r="G123">
        <f t="shared" ref="G123:G142" si="41">+C123-(C$7+F123*C$8)</f>
        <v>-1.0404500004369766E-2</v>
      </c>
      <c r="K123">
        <f>+G123</f>
        <v>-1.0404500004369766E-2</v>
      </c>
      <c r="O123">
        <f t="shared" si="38"/>
        <v>4.6076379687195711E-3</v>
      </c>
      <c r="P123">
        <f t="shared" si="32"/>
        <v>-2.1755550949129378E-3</v>
      </c>
      <c r="Q123" s="2">
        <f t="shared" si="39"/>
        <v>40495.888959999997</v>
      </c>
      <c r="R123" s="81">
        <f>R$18</f>
        <v>1</v>
      </c>
      <c r="T123" s="5">
        <f>G123</f>
        <v>-1.0404500004369766E-2</v>
      </c>
      <c r="U123" s="5" t="str">
        <f t="shared" si="40"/>
        <v/>
      </c>
      <c r="V123" s="5">
        <f t="shared" si="35"/>
        <v>6.771553432287544E-5</v>
      </c>
    </row>
    <row r="124" spans="1:36">
      <c r="A124" s="85" t="s">
        <v>80</v>
      </c>
      <c r="B124" s="85"/>
      <c r="C124" s="52">
        <v>55514.395799999998</v>
      </c>
      <c r="D124" s="52">
        <v>1.1000000000000001E-3</v>
      </c>
      <c r="E124">
        <f t="shared" si="36"/>
        <v>6302.4982429892834</v>
      </c>
      <c r="F124">
        <f t="shared" si="37"/>
        <v>6302.5</v>
      </c>
      <c r="G124">
        <f t="shared" si="41"/>
        <v>-3.5645000025397167E-3</v>
      </c>
      <c r="J124">
        <f>+G124</f>
        <v>-3.5645000025397167E-3</v>
      </c>
      <c r="O124">
        <f t="shared" si="38"/>
        <v>4.6076379687195711E-3</v>
      </c>
      <c r="P124">
        <f t="shared" si="32"/>
        <v>-2.1755550949129378E-3</v>
      </c>
      <c r="Q124" s="2">
        <f t="shared" si="39"/>
        <v>40495.895799999998</v>
      </c>
      <c r="R124" s="81">
        <f>R$17</f>
        <v>1</v>
      </c>
      <c r="T124" s="5">
        <f>G124</f>
        <v>-3.5645000025397167E-3</v>
      </c>
      <c r="U124" s="5" t="str">
        <f t="shared" si="40"/>
        <v/>
      </c>
      <c r="V124" s="5">
        <f t="shared" si="35"/>
        <v>1.9291679564223614E-6</v>
      </c>
    </row>
    <row r="125" spans="1:36">
      <c r="A125" s="86" t="s">
        <v>76</v>
      </c>
      <c r="B125" s="87" t="s">
        <v>55</v>
      </c>
      <c r="C125" s="86">
        <v>55515.417159999997</v>
      </c>
      <c r="D125" s="86">
        <v>6.8000000000000005E-4</v>
      </c>
      <c r="E125">
        <f t="shared" si="36"/>
        <v>6303.001691008827</v>
      </c>
      <c r="F125">
        <f t="shared" si="37"/>
        <v>6303</v>
      </c>
      <c r="G125">
        <f t="shared" si="41"/>
        <v>3.4306000015931204E-3</v>
      </c>
      <c r="K125">
        <f>+G125</f>
        <v>3.4306000015931204E-3</v>
      </c>
      <c r="O125">
        <f t="shared" si="38"/>
        <v>4.6183230493168585E-3</v>
      </c>
      <c r="P125">
        <f t="shared" si="32"/>
        <v>-2.1857369509790869E-3</v>
      </c>
      <c r="Q125" s="2">
        <f t="shared" si="39"/>
        <v>40496.917159999997</v>
      </c>
      <c r="R125" s="81">
        <f>R$18</f>
        <v>1</v>
      </c>
      <c r="S125">
        <f>G125</f>
        <v>3.4306000015931204E-3</v>
      </c>
      <c r="U125" s="5">
        <f t="shared" si="40"/>
        <v>1.4106860380941649E-6</v>
      </c>
      <c r="V125" s="5" t="str">
        <f t="shared" si="35"/>
        <v/>
      </c>
    </row>
    <row r="126" spans="1:36">
      <c r="A126" s="85" t="s">
        <v>80</v>
      </c>
      <c r="B126" s="85"/>
      <c r="C126" s="52">
        <v>55578.3122</v>
      </c>
      <c r="D126" s="52">
        <v>1E-3</v>
      </c>
      <c r="E126">
        <f t="shared" si="36"/>
        <v>6334.0038678388819</v>
      </c>
      <c r="F126">
        <f t="shared" si="37"/>
        <v>6334</v>
      </c>
      <c r="G126">
        <f t="shared" si="41"/>
        <v>7.8467999992426485E-3</v>
      </c>
      <c r="J126">
        <f>+G126</f>
        <v>7.8467999992426485E-3</v>
      </c>
      <c r="O126">
        <f t="shared" si="38"/>
        <v>5.2804295804311594E-3</v>
      </c>
      <c r="P126">
        <f t="shared" si="32"/>
        <v>-2.8166609144328189E-3</v>
      </c>
      <c r="Q126" s="2">
        <f t="shared" si="39"/>
        <v>40559.8122</v>
      </c>
      <c r="R126" s="81">
        <f>R$17</f>
        <v>1</v>
      </c>
      <c r="T126" s="5">
        <f>G126</f>
        <v>7.8467999992426485E-3</v>
      </c>
      <c r="U126" s="5" t="str">
        <f t="shared" si="40"/>
        <v/>
      </c>
      <c r="V126" s="5">
        <f t="shared" si="35"/>
        <v>1.1370939865748446E-4</v>
      </c>
    </row>
    <row r="127" spans="1:36">
      <c r="A127" s="52" t="s">
        <v>78</v>
      </c>
      <c r="B127" s="53" t="s">
        <v>49</v>
      </c>
      <c r="C127" s="52">
        <v>55930.279499999997</v>
      </c>
      <c r="D127" s="52">
        <v>4.8000000000000001E-4</v>
      </c>
      <c r="E127">
        <f t="shared" si="36"/>
        <v>6507.4953303293514</v>
      </c>
      <c r="F127">
        <f t="shared" si="37"/>
        <v>6507.5</v>
      </c>
      <c r="G127">
        <f t="shared" si="41"/>
        <v>-9.4735000020591542E-3</v>
      </c>
      <c r="K127">
        <f t="shared" ref="K127:K132" si="42">+G127</f>
        <v>-9.4735000020591542E-3</v>
      </c>
      <c r="O127">
        <f t="shared" si="38"/>
        <v>8.967433153529528E-3</v>
      </c>
      <c r="P127">
        <f t="shared" si="32"/>
        <v>-6.3300213757657544E-3</v>
      </c>
      <c r="Q127" s="2">
        <f t="shared" si="39"/>
        <v>40911.779499999997</v>
      </c>
      <c r="R127" s="81">
        <f t="shared" ref="R127:R132" si="43">R$18</f>
        <v>1</v>
      </c>
      <c r="T127" s="5">
        <f>G127</f>
        <v>-9.4735000020591542E-3</v>
      </c>
      <c r="U127" s="5" t="str">
        <f t="shared" si="40"/>
        <v/>
      </c>
      <c r="V127" s="5">
        <f t="shared" si="35"/>
        <v>9.8814578739634408E-6</v>
      </c>
    </row>
    <row r="128" spans="1:36">
      <c r="A128" s="52" t="s">
        <v>78</v>
      </c>
      <c r="B128" s="53" t="s">
        <v>55</v>
      </c>
      <c r="C128" s="52">
        <v>55937.399039999997</v>
      </c>
      <c r="D128" s="52">
        <v>3.3E-4</v>
      </c>
      <c r="E128">
        <f t="shared" si="36"/>
        <v>6511.0046887466224</v>
      </c>
      <c r="F128">
        <f t="shared" si="37"/>
        <v>6511</v>
      </c>
      <c r="G128">
        <f t="shared" si="41"/>
        <v>9.5121999984257855E-3</v>
      </c>
      <c r="K128">
        <f t="shared" si="42"/>
        <v>9.5121999984257855E-3</v>
      </c>
      <c r="O128">
        <f t="shared" si="38"/>
        <v>9.0413918939747026E-3</v>
      </c>
      <c r="P128">
        <f t="shared" si="32"/>
        <v>-6.400496955541693E-3</v>
      </c>
      <c r="Q128" s="2">
        <f t="shared" si="39"/>
        <v>40918.899039999997</v>
      </c>
      <c r="R128" s="81">
        <f t="shared" si="43"/>
        <v>1</v>
      </c>
      <c r="S128">
        <f>G128</f>
        <v>9.5121999984257855E-3</v>
      </c>
      <c r="U128" s="5">
        <f t="shared" si="40"/>
        <v>2.2166027121682174E-7</v>
      </c>
      <c r="V128" s="5" t="str">
        <f t="shared" si="35"/>
        <v/>
      </c>
    </row>
    <row r="129" spans="1:36">
      <c r="A129" s="52" t="s">
        <v>78</v>
      </c>
      <c r="B129" s="53" t="s">
        <v>55</v>
      </c>
      <c r="C129" s="52">
        <v>56288.371189999998</v>
      </c>
      <c r="D129" s="52">
        <v>5.5000000000000003E-4</v>
      </c>
      <c r="E129">
        <f t="shared" si="36"/>
        <v>6684.0056226314609</v>
      </c>
      <c r="F129">
        <f t="shared" si="37"/>
        <v>6684</v>
      </c>
      <c r="G129">
        <f t="shared" si="41"/>
        <v>1.1406800003896933E-2</v>
      </c>
      <c r="K129">
        <f t="shared" si="42"/>
        <v>1.1406800003896933E-2</v>
      </c>
      <c r="O129">
        <f t="shared" si="38"/>
        <v>1.2668750075892018E-2</v>
      </c>
      <c r="P129">
        <f t="shared" si="32"/>
        <v>-9.8570210848989183E-3</v>
      </c>
      <c r="Q129" s="2">
        <f t="shared" si="39"/>
        <v>41269.871189999998</v>
      </c>
      <c r="R129" s="81">
        <f t="shared" si="43"/>
        <v>1</v>
      </c>
      <c r="S129">
        <f>G129</f>
        <v>1.1406800003896933E-2</v>
      </c>
      <c r="U129" s="5">
        <f t="shared" si="40"/>
        <v>1.5925179842083996E-6</v>
      </c>
      <c r="V129" s="5" t="str">
        <f t="shared" si="35"/>
        <v/>
      </c>
    </row>
    <row r="130" spans="1:36">
      <c r="A130" s="52" t="s">
        <v>78</v>
      </c>
      <c r="B130" s="53" t="s">
        <v>49</v>
      </c>
      <c r="C130" s="52">
        <v>56291.391230000001</v>
      </c>
      <c r="D130" s="52">
        <v>4.6000000000000001E-4</v>
      </c>
      <c r="E130">
        <f t="shared" si="36"/>
        <v>6685.4942585257058</v>
      </c>
      <c r="F130">
        <f t="shared" si="37"/>
        <v>6685.5</v>
      </c>
      <c r="G130">
        <f t="shared" si="41"/>
        <v>-1.1647899998934008E-2</v>
      </c>
      <c r="K130">
        <f t="shared" si="42"/>
        <v>-1.1647899998934008E-2</v>
      </c>
      <c r="O130">
        <f t="shared" si="38"/>
        <v>1.2699925217809436E-2</v>
      </c>
      <c r="P130">
        <f t="shared" si="32"/>
        <v>-9.8867280024045757E-3</v>
      </c>
      <c r="Q130" s="2">
        <f t="shared" si="39"/>
        <v>41272.891230000001</v>
      </c>
      <c r="R130" s="81">
        <f t="shared" si="43"/>
        <v>1</v>
      </c>
      <c r="T130" s="5">
        <f>G130</f>
        <v>-1.1647899998934008E-2</v>
      </c>
      <c r="U130" s="5" t="str">
        <f t="shared" si="40"/>
        <v/>
      </c>
      <c r="V130" s="5">
        <f t="shared" si="35"/>
        <v>3.1017268013594672E-6</v>
      </c>
    </row>
    <row r="131" spans="1:36">
      <c r="A131" s="52" t="s">
        <v>78</v>
      </c>
      <c r="B131" s="53" t="s">
        <v>55</v>
      </c>
      <c r="C131" s="52">
        <v>56578.482389999997</v>
      </c>
      <c r="D131" s="52">
        <v>3.2000000000000003E-4</v>
      </c>
      <c r="E131">
        <f t="shared" si="36"/>
        <v>6827.0070218320843</v>
      </c>
      <c r="F131">
        <f t="shared" si="37"/>
        <v>6827</v>
      </c>
      <c r="G131">
        <f t="shared" si="41"/>
        <v>1.4245400001527742E-2</v>
      </c>
      <c r="K131">
        <f t="shared" si="42"/>
        <v>1.4245400001527742E-2</v>
      </c>
      <c r="O131">
        <f t="shared" si="38"/>
        <v>1.561492997923356E-2</v>
      </c>
      <c r="P131">
        <f t="shared" si="32"/>
        <v>-1.2664447706315351E-2</v>
      </c>
      <c r="Q131" s="2">
        <f t="shared" si="39"/>
        <v>41559.982389999997</v>
      </c>
      <c r="R131" s="81">
        <f t="shared" si="43"/>
        <v>1</v>
      </c>
      <c r="S131">
        <f>G131</f>
        <v>1.4245400001527742E-2</v>
      </c>
      <c r="U131" s="5">
        <f t="shared" si="40"/>
        <v>1.8756123598349E-6</v>
      </c>
      <c r="V131" s="5" t="str">
        <f t="shared" si="35"/>
        <v/>
      </c>
      <c r="AF131">
        <v>0</v>
      </c>
      <c r="AH131" t="s">
        <v>21</v>
      </c>
      <c r="AJ131" t="s">
        <v>23</v>
      </c>
    </row>
    <row r="132" spans="1:36">
      <c r="A132" s="52" t="s">
        <v>78</v>
      </c>
      <c r="B132" s="53" t="s">
        <v>49</v>
      </c>
      <c r="C132" s="52">
        <v>56583.52706</v>
      </c>
      <c r="D132" s="52">
        <v>5.6999999999999998E-4</v>
      </c>
      <c r="E132">
        <f t="shared" si="36"/>
        <v>6829.4936368559293</v>
      </c>
      <c r="F132">
        <f t="shared" si="37"/>
        <v>6829.5</v>
      </c>
      <c r="G132">
        <f t="shared" si="41"/>
        <v>-1.2909099998068996E-2</v>
      </c>
      <c r="K132">
        <f t="shared" si="42"/>
        <v>-1.2909099998068996E-2</v>
      </c>
      <c r="O132">
        <f t="shared" si="38"/>
        <v>1.5665935247011709E-2</v>
      </c>
      <c r="P132">
        <f t="shared" si="32"/>
        <v>-1.2713050830119988E-2</v>
      </c>
      <c r="Q132" s="2">
        <f t="shared" si="39"/>
        <v>41565.02706</v>
      </c>
      <c r="R132" s="81">
        <f t="shared" si="43"/>
        <v>1</v>
      </c>
      <c r="T132" s="5">
        <f>G132</f>
        <v>-1.2909099998068996E-2</v>
      </c>
      <c r="U132" s="5" t="str">
        <f t="shared" si="40"/>
        <v/>
      </c>
      <c r="V132" s="5">
        <f t="shared" ref="V132:V142" si="44">IF(T132&lt;&gt;"",R132*(P132-T132)^2,"")</f>
        <v>3.843527625349809E-8</v>
      </c>
      <c r="AD132" t="s">
        <v>24</v>
      </c>
      <c r="AF132">
        <v>10</v>
      </c>
      <c r="AH132" t="s">
        <v>21</v>
      </c>
      <c r="AJ132" t="s">
        <v>23</v>
      </c>
    </row>
    <row r="133" spans="1:36">
      <c r="A133" s="54" t="s">
        <v>79</v>
      </c>
      <c r="B133" s="55" t="s">
        <v>55</v>
      </c>
      <c r="C133" s="52">
        <v>56643.404699999999</v>
      </c>
      <c r="D133" s="56">
        <v>4.8999999999999998E-3</v>
      </c>
      <c r="E133">
        <f t="shared" si="36"/>
        <v>6859.0084790985975</v>
      </c>
      <c r="F133">
        <f t="shared" si="37"/>
        <v>6859</v>
      </c>
      <c r="G133">
        <f t="shared" si="41"/>
        <v>1.7201800001203083E-2</v>
      </c>
      <c r="J133">
        <f>+G133</f>
        <v>1.7201800001203083E-2</v>
      </c>
      <c r="O133">
        <f t="shared" si="38"/>
        <v>1.6266381261153234E-2</v>
      </c>
      <c r="P133">
        <f t="shared" si="32"/>
        <v>-1.3285218240165923E-2</v>
      </c>
      <c r="Q133" s="2">
        <f t="shared" si="39"/>
        <v>41624.904699999999</v>
      </c>
      <c r="R133" s="81">
        <f>R$17</f>
        <v>1</v>
      </c>
      <c r="S133">
        <f>G133</f>
        <v>1.7201800001203083E-2</v>
      </c>
      <c r="U133" s="5">
        <f t="shared" si="40"/>
        <v>8.7500821923644538E-7</v>
      </c>
      <c r="V133" s="5" t="str">
        <f t="shared" si="44"/>
        <v/>
      </c>
      <c r="AD133" t="s">
        <v>24</v>
      </c>
      <c r="AJ133" t="s">
        <v>27</v>
      </c>
    </row>
    <row r="134" spans="1:36">
      <c r="A134" s="54" t="s">
        <v>79</v>
      </c>
      <c r="B134" s="55" t="s">
        <v>55</v>
      </c>
      <c r="C134" s="52">
        <v>56650.474199999997</v>
      </c>
      <c r="D134" s="56">
        <v>8.3000000000000001E-3</v>
      </c>
      <c r="E134">
        <f t="shared" si="36"/>
        <v>6862.4931718358939</v>
      </c>
      <c r="F134">
        <f t="shared" si="37"/>
        <v>6862.5</v>
      </c>
      <c r="G134">
        <f t="shared" si="41"/>
        <v>-1.3852500000211876E-2</v>
      </c>
      <c r="J134">
        <f>+G134</f>
        <v>-1.3852500000211876E-2</v>
      </c>
      <c r="O134">
        <f t="shared" si="38"/>
        <v>1.6337444514988992E-2</v>
      </c>
      <c r="P134">
        <f t="shared" si="32"/>
        <v>-1.3352934699163115E-2</v>
      </c>
      <c r="Q134" s="2">
        <f t="shared" si="39"/>
        <v>41631.974199999997</v>
      </c>
      <c r="R134" s="81">
        <f>R$17</f>
        <v>1</v>
      </c>
      <c r="T134" s="5">
        <f>G134</f>
        <v>-1.3852500000211876E-2</v>
      </c>
      <c r="U134" s="5" t="str">
        <f t="shared" si="40"/>
        <v/>
      </c>
      <c r="V134" s="5">
        <f t="shared" si="44"/>
        <v>2.4956549001193922E-7</v>
      </c>
      <c r="AD134" t="s">
        <v>24</v>
      </c>
      <c r="AJ134" t="s">
        <v>27</v>
      </c>
    </row>
    <row r="135" spans="1:36">
      <c r="A135" s="54" t="s">
        <v>79</v>
      </c>
      <c r="B135" s="55" t="s">
        <v>55</v>
      </c>
      <c r="C135" s="52">
        <v>56654.534699999997</v>
      </c>
      <c r="D135" s="56">
        <v>1.2200000000000001E-2</v>
      </c>
      <c r="E135">
        <f t="shared" si="36"/>
        <v>6864.4946705076245</v>
      </c>
      <c r="F135">
        <f t="shared" si="37"/>
        <v>6864.5</v>
      </c>
      <c r="G135">
        <f t="shared" si="41"/>
        <v>-1.0812100001203362E-2</v>
      </c>
      <c r="J135">
        <f>+G135</f>
        <v>-1.0812100001203362E-2</v>
      </c>
      <c r="O135">
        <f t="shared" si="38"/>
        <v>1.6378035050907642E-2</v>
      </c>
      <c r="P135">
        <f t="shared" si="32"/>
        <v>-1.3391613583295865E-2</v>
      </c>
      <c r="Q135" s="2">
        <f t="shared" si="39"/>
        <v>41636.034699999997</v>
      </c>
      <c r="R135" s="81">
        <f>R$17</f>
        <v>1</v>
      </c>
      <c r="T135" s="5">
        <f>G135</f>
        <v>-1.0812100001203362E-2</v>
      </c>
      <c r="U135" s="5" t="str">
        <f t="shared" si="40"/>
        <v/>
      </c>
      <c r="V135" s="5">
        <f t="shared" si="44"/>
        <v>6.653890320199696E-6</v>
      </c>
      <c r="AF135">
        <v>8</v>
      </c>
      <c r="AH135" t="s">
        <v>30</v>
      </c>
      <c r="AJ135" t="s">
        <v>23</v>
      </c>
    </row>
    <row r="136" spans="1:36">
      <c r="A136" s="56" t="s">
        <v>81</v>
      </c>
      <c r="B136" s="53"/>
      <c r="C136" s="56">
        <v>56934.498599999999</v>
      </c>
      <c r="D136" s="56">
        <v>1E-4</v>
      </c>
      <c r="E136">
        <f t="shared" si="36"/>
        <v>7002.494270060015</v>
      </c>
      <c r="F136">
        <f t="shared" si="37"/>
        <v>7002.5</v>
      </c>
      <c r="G136">
        <f t="shared" si="41"/>
        <v>-1.1624500002653804E-2</v>
      </c>
      <c r="J136">
        <f>+G136</f>
        <v>-1.1624500002653804E-2</v>
      </c>
      <c r="O136">
        <f t="shared" si="38"/>
        <v>1.9146955745750493E-2</v>
      </c>
      <c r="P136">
        <f t="shared" si="32"/>
        <v>-1.6030129195487769E-2</v>
      </c>
      <c r="Q136" s="2">
        <f t="shared" si="39"/>
        <v>41915.998599999999</v>
      </c>
      <c r="R136" s="81">
        <f>R$17</f>
        <v>1</v>
      </c>
      <c r="T136" s="5">
        <f>G136</f>
        <v>-1.1624500002653804E-2</v>
      </c>
      <c r="U136" s="5" t="str">
        <f t="shared" si="40"/>
        <v/>
      </c>
      <c r="V136" s="5">
        <f t="shared" si="44"/>
        <v>1.9409568584750856E-5</v>
      </c>
      <c r="AF136">
        <v>9</v>
      </c>
      <c r="AH136" t="s">
        <v>32</v>
      </c>
      <c r="AJ136" t="s">
        <v>23</v>
      </c>
    </row>
    <row r="137" spans="1:36">
      <c r="A137" s="56" t="s">
        <v>81</v>
      </c>
      <c r="B137" s="53"/>
      <c r="C137" s="56">
        <v>57057.267599999999</v>
      </c>
      <c r="D137" s="56">
        <v>2.5999999999999999E-3</v>
      </c>
      <c r="E137">
        <f t="shared" si="36"/>
        <v>7063.0094751898459</v>
      </c>
      <c r="F137">
        <f t="shared" si="37"/>
        <v>7063</v>
      </c>
      <c r="G137">
        <f t="shared" si="41"/>
        <v>1.9222599999920931E-2</v>
      </c>
      <c r="J137">
        <f>+G137</f>
        <v>1.9222599999920931E-2</v>
      </c>
      <c r="O137">
        <f t="shared" si="38"/>
        <v>2.0339445821672294E-2</v>
      </c>
      <c r="P137">
        <f t="shared" si="32"/>
        <v>-1.7166457761547391E-2</v>
      </c>
      <c r="Q137" s="2">
        <f t="shared" si="39"/>
        <v>42038.767599999999</v>
      </c>
      <c r="R137" s="81">
        <f>R$17</f>
        <v>1</v>
      </c>
      <c r="S137">
        <f>G137</f>
        <v>1.9222599999920931E-2</v>
      </c>
      <c r="U137" s="5">
        <f t="shared" si="40"/>
        <v>1.2473445895634776E-6</v>
      </c>
      <c r="V137" s="5" t="str">
        <f t="shared" si="44"/>
        <v/>
      </c>
      <c r="AF137">
        <v>6</v>
      </c>
      <c r="AH137" t="s">
        <v>33</v>
      </c>
      <c r="AJ137" t="s">
        <v>23</v>
      </c>
    </row>
    <row r="138" spans="1:36">
      <c r="A138" s="88" t="s">
        <v>520</v>
      </c>
      <c r="B138" s="89" t="s">
        <v>55</v>
      </c>
      <c r="C138" s="90">
        <v>57364.578699999998</v>
      </c>
      <c r="D138" s="90">
        <v>1.1599999999999999E-2</v>
      </c>
      <c r="E138">
        <f t="shared" si="36"/>
        <v>7214.4890364404364</v>
      </c>
      <c r="F138">
        <f t="shared" si="37"/>
        <v>7214.5</v>
      </c>
      <c r="G138">
        <f t="shared" si="41"/>
        <v>-2.2242099999857601E-2</v>
      </c>
      <c r="K138">
        <f t="shared" ref="K138:K143" si="45">G138</f>
        <v>-2.2242099999857601E-2</v>
      </c>
      <c r="O138">
        <f t="shared" si="38"/>
        <v>2.3260787573419654E-2</v>
      </c>
      <c r="P138">
        <f t="shared" si="32"/>
        <v>-1.995021600889977E-2</v>
      </c>
      <c r="Q138" s="2">
        <f t="shared" si="39"/>
        <v>42346.078699999998</v>
      </c>
      <c r="R138" s="81">
        <f t="shared" ref="R138:R143" si="46">R$18</f>
        <v>1</v>
      </c>
      <c r="T138" s="5">
        <f>G138</f>
        <v>-2.2242099999857601E-2</v>
      </c>
      <c r="U138" s="5" t="str">
        <f t="shared" si="40"/>
        <v/>
      </c>
      <c r="V138" s="5">
        <f t="shared" si="44"/>
        <v>5.2527322280087957E-6</v>
      </c>
      <c r="AD138" t="s">
        <v>24</v>
      </c>
      <c r="AF138">
        <v>7</v>
      </c>
      <c r="AH138" t="s">
        <v>21</v>
      </c>
      <c r="AJ138" t="s">
        <v>23</v>
      </c>
    </row>
    <row r="139" spans="1:36">
      <c r="A139" s="88" t="s">
        <v>520</v>
      </c>
      <c r="B139" s="89" t="s">
        <v>55</v>
      </c>
      <c r="C139" s="90">
        <v>57414.327700000002</v>
      </c>
      <c r="D139" s="90">
        <v>7.9000000000000008E-3</v>
      </c>
      <c r="E139">
        <f t="shared" si="36"/>
        <v>7239.0112769083407</v>
      </c>
      <c r="F139">
        <f t="shared" si="37"/>
        <v>7239</v>
      </c>
      <c r="G139">
        <f t="shared" si="41"/>
        <v>2.2877800001879223E-2</v>
      </c>
      <c r="K139">
        <f t="shared" si="45"/>
        <v>2.2877800001879223E-2</v>
      </c>
      <c r="O139">
        <f t="shared" si="38"/>
        <v>2.3723845026584495E-2</v>
      </c>
      <c r="P139">
        <f t="shared" si="32"/>
        <v>-2.039146530931955E-2</v>
      </c>
      <c r="Q139" s="2">
        <f t="shared" si="39"/>
        <v>42395.827700000002</v>
      </c>
      <c r="R139" s="81">
        <f t="shared" si="46"/>
        <v>1</v>
      </c>
      <c r="S139">
        <f>G139</f>
        <v>2.2877800001879223E-2</v>
      </c>
      <c r="U139" s="5">
        <f t="shared" si="40"/>
        <v>7.1579218382854551E-7</v>
      </c>
      <c r="V139" s="5" t="str">
        <f t="shared" si="44"/>
        <v/>
      </c>
      <c r="AF139">
        <v>16</v>
      </c>
      <c r="AH139" t="s">
        <v>45</v>
      </c>
      <c r="AJ139" t="s">
        <v>23</v>
      </c>
    </row>
    <row r="140" spans="1:36">
      <c r="A140" s="88" t="s">
        <v>521</v>
      </c>
      <c r="B140" s="89" t="s">
        <v>55</v>
      </c>
      <c r="C140" s="90">
        <v>57639.520900000003</v>
      </c>
      <c r="D140" s="90">
        <v>5.0000000000000001E-4</v>
      </c>
      <c r="E140">
        <f t="shared" si="36"/>
        <v>7350.013343324481</v>
      </c>
      <c r="F140">
        <f t="shared" si="37"/>
        <v>7350</v>
      </c>
      <c r="G140">
        <f t="shared" si="41"/>
        <v>2.7070000003732275E-2</v>
      </c>
      <c r="K140">
        <f t="shared" si="45"/>
        <v>2.7070000003732275E-2</v>
      </c>
      <c r="O140">
        <f t="shared" si="38"/>
        <v>2.5786314462668481E-2</v>
      </c>
      <c r="P140">
        <f t="shared" si="32"/>
        <v>-2.2356800689603922E-2</v>
      </c>
      <c r="Q140" s="2">
        <f t="shared" si="39"/>
        <v>42621.020900000003</v>
      </c>
      <c r="R140" s="81">
        <f t="shared" si="46"/>
        <v>1</v>
      </c>
      <c r="S140">
        <f>G140</f>
        <v>2.7070000003732275E-2</v>
      </c>
      <c r="U140" s="5">
        <f t="shared" si="40"/>
        <v>1.6478485683362459E-6</v>
      </c>
      <c r="V140" s="5" t="str">
        <f t="shared" si="44"/>
        <v/>
      </c>
    </row>
    <row r="141" spans="1:36">
      <c r="A141" s="88" t="s">
        <v>521</v>
      </c>
      <c r="B141" s="89" t="s">
        <v>55</v>
      </c>
      <c r="C141" s="90">
        <v>57641.548600000002</v>
      </c>
      <c r="D141" s="90">
        <v>1E-4</v>
      </c>
      <c r="E141">
        <f t="shared" si="36"/>
        <v>7351.0128357162221</v>
      </c>
      <c r="F141">
        <f t="shared" si="37"/>
        <v>7351</v>
      </c>
      <c r="G141">
        <f t="shared" si="41"/>
        <v>2.6040200005809311E-2</v>
      </c>
      <c r="K141">
        <f t="shared" si="45"/>
        <v>2.6040200005809311E-2</v>
      </c>
      <c r="O141">
        <f t="shared" si="38"/>
        <v>2.5804621513066915E-2</v>
      </c>
      <c r="P141">
        <f t="shared" si="32"/>
        <v>-2.237424555119906E-2</v>
      </c>
      <c r="Q141" s="2">
        <f t="shared" si="39"/>
        <v>42623.048600000002</v>
      </c>
      <c r="R141" s="81">
        <f t="shared" si="46"/>
        <v>1</v>
      </c>
      <c r="S141">
        <f>G141</f>
        <v>2.6040200005809311E-2</v>
      </c>
      <c r="U141" s="5">
        <f t="shared" si="40"/>
        <v>5.5497226242778969E-8</v>
      </c>
      <c r="V141" s="5" t="str">
        <f t="shared" si="44"/>
        <v/>
      </c>
    </row>
    <row r="142" spans="1:36">
      <c r="A142" s="88" t="s">
        <v>521</v>
      </c>
      <c r="B142" s="89" t="s">
        <v>49</v>
      </c>
      <c r="C142" s="90">
        <v>57642.513400000003</v>
      </c>
      <c r="D142" s="90">
        <v>1E-4</v>
      </c>
      <c r="E142">
        <f t="shared" si="36"/>
        <v>7351.4884042221911</v>
      </c>
      <c r="F142">
        <f t="shared" si="37"/>
        <v>7351.5</v>
      </c>
      <c r="G142">
        <f t="shared" si="41"/>
        <v>-2.3524699994595721E-2</v>
      </c>
      <c r="K142">
        <f t="shared" si="45"/>
        <v>-2.3524699994595721E-2</v>
      </c>
      <c r="O142">
        <f t="shared" si="38"/>
        <v>2.5813773152200504E-2</v>
      </c>
      <c r="P142">
        <f t="shared" si="32"/>
        <v>-2.2382966184757144E-2</v>
      </c>
      <c r="Q142" s="2">
        <f t="shared" si="39"/>
        <v>42624.013400000003</v>
      </c>
      <c r="R142" s="81">
        <f t="shared" si="46"/>
        <v>1</v>
      </c>
      <c r="T142" s="5">
        <f>G142</f>
        <v>-2.3524699994595721E-2</v>
      </c>
      <c r="U142" s="5" t="str">
        <f t="shared" si="40"/>
        <v/>
      </c>
      <c r="V142" s="5">
        <f t="shared" si="44"/>
        <v>1.303556092528512E-6</v>
      </c>
    </row>
    <row r="143" spans="1:36">
      <c r="A143" s="91" t="s">
        <v>0</v>
      </c>
      <c r="B143" s="92" t="s">
        <v>55</v>
      </c>
      <c r="C143" s="93">
        <v>55590.484499999999</v>
      </c>
      <c r="D143" s="93">
        <v>5.9999999999999995E-4</v>
      </c>
      <c r="E143">
        <f>+(C143-C$7)/C$8</f>
        <v>6340.0038289968434</v>
      </c>
      <c r="F143">
        <f t="shared" si="37"/>
        <v>6340</v>
      </c>
      <c r="G143">
        <f>+C143-(C$7+F143*C$8)</f>
        <v>7.7680000031250529E-3</v>
      </c>
      <c r="K143">
        <f t="shared" si="45"/>
        <v>7.7680000031250529E-3</v>
      </c>
      <c r="O143">
        <f>U$3*SIN((2*PI()/U$4)*(F143-U$5))+U$6</f>
        <v>5.4084894216182757E-3</v>
      </c>
      <c r="P143">
        <f>V$3*SIN((2*PI()/U$4)*(F143-U$5))+U$6</f>
        <v>-2.9386896496350744E-3</v>
      </c>
      <c r="Q143" s="2">
        <f>+C143-15018.5</f>
        <v>40571.984499999999</v>
      </c>
      <c r="R143" s="81">
        <f t="shared" si="46"/>
        <v>1</v>
      </c>
      <c r="S143" s="5">
        <f>G143</f>
        <v>7.7680000031250529E-3</v>
      </c>
      <c r="U143" s="5">
        <f>IF(S143&lt;&gt;"",R143*(P143-S143)^2,"")</f>
        <v>1.1463320332052078E-4</v>
      </c>
    </row>
    <row r="144" spans="1:36">
      <c r="B144" s="5"/>
      <c r="C144" s="30"/>
      <c r="D144" s="30"/>
    </row>
    <row r="145" spans="2:4">
      <c r="B145" s="5"/>
      <c r="C145" s="30"/>
      <c r="D145" s="30"/>
    </row>
    <row r="146" spans="2:4">
      <c r="B146" s="5"/>
      <c r="C146" s="30"/>
      <c r="D146" s="30"/>
    </row>
    <row r="147" spans="2:4">
      <c r="B147" s="5"/>
      <c r="C147" s="30"/>
      <c r="D147" s="30"/>
    </row>
    <row r="148" spans="2:4">
      <c r="B148" s="5"/>
      <c r="C148" s="30"/>
      <c r="D148" s="30"/>
    </row>
    <row r="149" spans="2:4">
      <c r="B149" s="5"/>
      <c r="C149" s="30"/>
      <c r="D149" s="30"/>
    </row>
    <row r="150" spans="2:4">
      <c r="B150" s="5"/>
      <c r="C150" s="30"/>
      <c r="D150" s="30"/>
    </row>
    <row r="151" spans="2:4">
      <c r="B151" s="5"/>
      <c r="C151" s="30"/>
      <c r="D151" s="30"/>
    </row>
    <row r="152" spans="2:4">
      <c r="B152" s="5"/>
      <c r="C152" s="30"/>
      <c r="D152" s="30"/>
    </row>
    <row r="153" spans="2:4">
      <c r="B153" s="5"/>
      <c r="C153" s="30"/>
      <c r="D153" s="30"/>
    </row>
    <row r="154" spans="2:4">
      <c r="B154" s="5"/>
      <c r="C154" s="30"/>
      <c r="D154" s="30"/>
    </row>
    <row r="155" spans="2:4">
      <c r="B155" s="5"/>
      <c r="C155" s="30"/>
      <c r="D155" s="30"/>
    </row>
    <row r="156" spans="2:4">
      <c r="B156" s="5"/>
      <c r="C156" s="30"/>
      <c r="D156" s="30"/>
    </row>
    <row r="157" spans="2:4">
      <c r="B157" s="5"/>
      <c r="C157" s="30"/>
      <c r="D157" s="30"/>
    </row>
    <row r="158" spans="2:4">
      <c r="B158" s="5"/>
      <c r="C158" s="30"/>
      <c r="D158" s="30"/>
    </row>
    <row r="159" spans="2:4">
      <c r="B159" s="5"/>
      <c r="C159" s="30"/>
      <c r="D159" s="30"/>
    </row>
    <row r="160" spans="2:4">
      <c r="B160" s="5"/>
      <c r="C160" s="30"/>
      <c r="D160" s="30"/>
    </row>
    <row r="161" spans="2:4">
      <c r="B161" s="5"/>
      <c r="C161" s="30"/>
      <c r="D161" s="30"/>
    </row>
    <row r="162" spans="2:4">
      <c r="B162" s="5"/>
      <c r="C162" s="30"/>
      <c r="D162" s="30"/>
    </row>
    <row r="163" spans="2:4">
      <c r="B163" s="5"/>
      <c r="C163" s="30"/>
      <c r="D163" s="30"/>
    </row>
    <row r="164" spans="2:4">
      <c r="B164" s="5"/>
      <c r="C164" s="30"/>
      <c r="D164" s="30"/>
    </row>
    <row r="165" spans="2:4">
      <c r="B165" s="5"/>
      <c r="C165" s="30"/>
      <c r="D165" s="30"/>
    </row>
    <row r="166" spans="2:4">
      <c r="B166" s="5"/>
      <c r="C166" s="30"/>
      <c r="D166" s="30"/>
    </row>
    <row r="167" spans="2:4">
      <c r="B167" s="5"/>
      <c r="C167" s="30"/>
      <c r="D167" s="30"/>
    </row>
    <row r="168" spans="2:4">
      <c r="B168" s="5"/>
      <c r="C168" s="30"/>
      <c r="D168" s="30"/>
    </row>
    <row r="169" spans="2:4">
      <c r="B169" s="5"/>
      <c r="C169" s="30"/>
      <c r="D169" s="30"/>
    </row>
    <row r="170" spans="2:4">
      <c r="B170" s="5"/>
      <c r="C170" s="30"/>
      <c r="D170" s="30"/>
    </row>
    <row r="171" spans="2:4">
      <c r="B171" s="5"/>
      <c r="C171" s="30"/>
      <c r="D171" s="30"/>
    </row>
    <row r="172" spans="2:4">
      <c r="B172" s="5"/>
      <c r="C172" s="30"/>
      <c r="D172" s="30"/>
    </row>
    <row r="173" spans="2:4">
      <c r="B173" s="5"/>
      <c r="C173" s="30"/>
      <c r="D173" s="30"/>
    </row>
    <row r="174" spans="2:4">
      <c r="B174" s="5"/>
      <c r="C174" s="30"/>
      <c r="D174" s="30"/>
    </row>
    <row r="175" spans="2:4">
      <c r="B175" s="5"/>
      <c r="C175" s="30"/>
      <c r="D175" s="30"/>
    </row>
    <row r="176" spans="2:4">
      <c r="B176" s="5"/>
      <c r="C176" s="30"/>
      <c r="D176" s="30"/>
    </row>
    <row r="177" spans="2:4">
      <c r="B177" s="5"/>
      <c r="C177" s="30"/>
      <c r="D177" s="30"/>
    </row>
    <row r="178" spans="2:4">
      <c r="B178" s="5"/>
      <c r="C178" s="30"/>
      <c r="D178" s="30"/>
    </row>
    <row r="179" spans="2:4">
      <c r="B179" s="5"/>
      <c r="C179" s="30"/>
      <c r="D179" s="30"/>
    </row>
    <row r="180" spans="2:4">
      <c r="B180" s="5"/>
      <c r="C180" s="30"/>
      <c r="D180" s="30"/>
    </row>
    <row r="181" spans="2:4">
      <c r="B181" s="5"/>
      <c r="C181" s="30"/>
      <c r="D181" s="30"/>
    </row>
    <row r="182" spans="2:4">
      <c r="B182" s="5"/>
      <c r="C182" s="30"/>
      <c r="D182" s="30"/>
    </row>
    <row r="183" spans="2:4">
      <c r="B183" s="5"/>
      <c r="C183" s="30"/>
      <c r="D183" s="30"/>
    </row>
    <row r="184" spans="2:4">
      <c r="B184" s="5"/>
      <c r="C184" s="30"/>
      <c r="D184" s="30"/>
    </row>
    <row r="185" spans="2:4">
      <c r="B185" s="5"/>
      <c r="C185" s="30"/>
      <c r="D185" s="30"/>
    </row>
    <row r="186" spans="2:4">
      <c r="B186" s="5"/>
      <c r="C186" s="30"/>
      <c r="D186" s="30"/>
    </row>
    <row r="187" spans="2:4">
      <c r="B187" s="5"/>
      <c r="C187" s="30"/>
      <c r="D187" s="30"/>
    </row>
    <row r="188" spans="2:4">
      <c r="B188" s="5"/>
      <c r="C188" s="30"/>
      <c r="D188" s="30"/>
    </row>
    <row r="189" spans="2:4">
      <c r="B189" s="5"/>
      <c r="C189" s="30"/>
      <c r="D189" s="30"/>
    </row>
    <row r="190" spans="2:4">
      <c r="B190" s="5"/>
      <c r="C190" s="30"/>
      <c r="D190" s="30"/>
    </row>
    <row r="191" spans="2:4">
      <c r="B191" s="5"/>
      <c r="C191" s="30"/>
      <c r="D191" s="30"/>
    </row>
    <row r="192" spans="2:4">
      <c r="B192" s="5"/>
      <c r="C192" s="30"/>
      <c r="D192" s="30"/>
    </row>
    <row r="193" spans="2:4">
      <c r="B193" s="5"/>
      <c r="C193" s="30"/>
      <c r="D193" s="30"/>
    </row>
    <row r="194" spans="2:4">
      <c r="B194" s="5"/>
      <c r="C194" s="30"/>
      <c r="D194" s="30"/>
    </row>
    <row r="195" spans="2:4">
      <c r="B195" s="5"/>
      <c r="C195" s="30"/>
      <c r="D195" s="30"/>
    </row>
    <row r="196" spans="2:4">
      <c r="B196" s="5"/>
      <c r="C196" s="30"/>
      <c r="D196" s="30"/>
    </row>
    <row r="197" spans="2:4">
      <c r="B197" s="5"/>
      <c r="C197" s="30"/>
      <c r="D197" s="30"/>
    </row>
    <row r="198" spans="2:4">
      <c r="B198" s="5"/>
      <c r="C198" s="30"/>
      <c r="D198" s="30"/>
    </row>
    <row r="199" spans="2:4">
      <c r="B199" s="5"/>
      <c r="C199" s="30"/>
      <c r="D199" s="30"/>
    </row>
    <row r="200" spans="2:4">
      <c r="B200" s="5"/>
      <c r="C200" s="30"/>
      <c r="D200" s="30"/>
    </row>
    <row r="201" spans="2:4">
      <c r="B201" s="5"/>
      <c r="C201" s="30"/>
      <c r="D201" s="30"/>
    </row>
    <row r="202" spans="2:4">
      <c r="B202" s="5"/>
      <c r="C202" s="30"/>
      <c r="D202" s="30"/>
    </row>
    <row r="203" spans="2:4">
      <c r="C203" s="30"/>
      <c r="D203" s="30"/>
    </row>
    <row r="204" spans="2:4">
      <c r="C204" s="30"/>
      <c r="D204" s="30"/>
    </row>
    <row r="205" spans="2:4">
      <c r="C205" s="30"/>
      <c r="D205" s="30"/>
    </row>
    <row r="206" spans="2:4">
      <c r="C206" s="30"/>
      <c r="D206" s="30"/>
    </row>
    <row r="207" spans="2:4">
      <c r="C207" s="30"/>
      <c r="D207" s="30"/>
    </row>
    <row r="208" spans="2:4">
      <c r="C208" s="30"/>
      <c r="D208" s="30"/>
    </row>
    <row r="209" spans="3:4">
      <c r="C209" s="30"/>
      <c r="D209" s="30"/>
    </row>
    <row r="210" spans="3:4">
      <c r="C210" s="30"/>
      <c r="D210" s="30"/>
    </row>
    <row r="211" spans="3:4">
      <c r="C211" s="30"/>
      <c r="D211" s="30"/>
    </row>
    <row r="212" spans="3:4">
      <c r="C212" s="30"/>
      <c r="D212" s="30"/>
    </row>
    <row r="213" spans="3:4">
      <c r="C213" s="30"/>
      <c r="D213" s="30"/>
    </row>
    <row r="214" spans="3:4">
      <c r="C214" s="30"/>
      <c r="D214" s="30"/>
    </row>
    <row r="215" spans="3:4">
      <c r="C215" s="30"/>
      <c r="D215" s="30"/>
    </row>
    <row r="216" spans="3:4">
      <c r="C216" s="30"/>
      <c r="D216" s="30"/>
    </row>
    <row r="217" spans="3:4">
      <c r="C217" s="30"/>
      <c r="D217" s="30"/>
    </row>
    <row r="218" spans="3:4">
      <c r="C218" s="30"/>
      <c r="D218" s="30"/>
    </row>
    <row r="219" spans="3:4">
      <c r="C219" s="30"/>
      <c r="D219" s="30"/>
    </row>
    <row r="220" spans="3:4">
      <c r="C220" s="30"/>
      <c r="D220" s="30"/>
    </row>
    <row r="221" spans="3:4">
      <c r="C221" s="30"/>
      <c r="D221" s="30"/>
    </row>
    <row r="222" spans="3:4">
      <c r="C222" s="30"/>
      <c r="D222" s="30"/>
    </row>
    <row r="223" spans="3:4">
      <c r="C223" s="30"/>
      <c r="D223" s="30"/>
    </row>
    <row r="224" spans="3:4">
      <c r="C224" s="30"/>
      <c r="D224" s="30"/>
    </row>
    <row r="225" spans="3:4">
      <c r="C225" s="30"/>
      <c r="D225" s="30"/>
    </row>
    <row r="226" spans="3:4">
      <c r="C226" s="30"/>
      <c r="D226" s="30"/>
    </row>
    <row r="227" spans="3:4">
      <c r="C227" s="30"/>
      <c r="D227" s="30"/>
    </row>
    <row r="228" spans="3:4">
      <c r="C228" s="30"/>
      <c r="D228" s="30"/>
    </row>
    <row r="229" spans="3:4">
      <c r="C229" s="30"/>
      <c r="D229" s="30"/>
    </row>
    <row r="230" spans="3:4">
      <c r="C230" s="30"/>
      <c r="D230" s="30"/>
    </row>
    <row r="231" spans="3:4">
      <c r="C231" s="30"/>
      <c r="D231" s="30"/>
    </row>
    <row r="232" spans="3:4">
      <c r="C232" s="30"/>
      <c r="D232" s="30"/>
    </row>
    <row r="233" spans="3:4">
      <c r="C233" s="30"/>
      <c r="D233" s="30"/>
    </row>
    <row r="234" spans="3:4">
      <c r="C234" s="30"/>
      <c r="D234" s="30"/>
    </row>
    <row r="235" spans="3:4">
      <c r="C235" s="30"/>
      <c r="D235" s="30"/>
    </row>
    <row r="236" spans="3:4">
      <c r="C236" s="30"/>
      <c r="D236" s="30"/>
    </row>
    <row r="237" spans="3:4">
      <c r="C237" s="30"/>
      <c r="D237" s="30"/>
    </row>
    <row r="238" spans="3:4">
      <c r="C238" s="30"/>
      <c r="D238" s="30"/>
    </row>
    <row r="239" spans="3:4">
      <c r="C239" s="30"/>
      <c r="D239" s="30"/>
    </row>
    <row r="240" spans="3:4">
      <c r="C240" s="30"/>
      <c r="D240" s="30"/>
    </row>
    <row r="241" spans="3:4">
      <c r="C241" s="30"/>
      <c r="D241" s="30"/>
    </row>
    <row r="242" spans="3:4">
      <c r="C242" s="30"/>
      <c r="D242" s="30"/>
    </row>
    <row r="243" spans="3:4">
      <c r="C243" s="30"/>
      <c r="D243" s="30"/>
    </row>
    <row r="244" spans="3:4">
      <c r="C244" s="30"/>
      <c r="D244" s="30"/>
    </row>
    <row r="245" spans="3:4">
      <c r="C245" s="30"/>
      <c r="D245" s="30"/>
    </row>
    <row r="246" spans="3:4">
      <c r="C246" s="30"/>
      <c r="D246" s="30"/>
    </row>
    <row r="247" spans="3:4">
      <c r="C247" s="30"/>
      <c r="D247" s="30"/>
    </row>
    <row r="248" spans="3:4">
      <c r="C248" s="30"/>
      <c r="D248" s="30"/>
    </row>
    <row r="249" spans="3:4">
      <c r="C249" s="29"/>
      <c r="D249" s="29"/>
    </row>
    <row r="250" spans="3:4">
      <c r="C250" s="29"/>
      <c r="D250" s="29"/>
    </row>
    <row r="251" spans="3:4">
      <c r="C251" s="29"/>
      <c r="D251" s="29"/>
    </row>
    <row r="252" spans="3:4">
      <c r="C252" s="29"/>
      <c r="D252" s="29"/>
    </row>
    <row r="253" spans="3:4">
      <c r="C253" s="29"/>
      <c r="D253" s="29"/>
    </row>
    <row r="254" spans="3:4">
      <c r="C254" s="29"/>
      <c r="D254" s="29"/>
    </row>
    <row r="255" spans="3:4">
      <c r="C255" s="29"/>
      <c r="D255" s="29"/>
    </row>
    <row r="256" spans="3:4">
      <c r="C256" s="29"/>
      <c r="D256" s="29"/>
    </row>
    <row r="257" spans="3:4">
      <c r="C257" s="29"/>
      <c r="D257" s="29"/>
    </row>
    <row r="258" spans="3:4">
      <c r="C258" s="29"/>
      <c r="D258" s="29"/>
    </row>
    <row r="259" spans="3:4">
      <c r="C259" s="29"/>
      <c r="D259" s="29"/>
    </row>
    <row r="260" spans="3:4">
      <c r="C260" s="29"/>
      <c r="D260" s="29"/>
    </row>
    <row r="261" spans="3:4">
      <c r="C261" s="29"/>
      <c r="D261" s="29"/>
    </row>
    <row r="262" spans="3:4">
      <c r="C262" s="29"/>
      <c r="D262" s="29"/>
    </row>
    <row r="263" spans="3:4">
      <c r="C263" s="29"/>
      <c r="D263" s="29"/>
    </row>
    <row r="264" spans="3:4">
      <c r="C264" s="29"/>
      <c r="D264" s="29"/>
    </row>
    <row r="265" spans="3:4">
      <c r="C265" s="29"/>
      <c r="D265" s="29"/>
    </row>
    <row r="266" spans="3:4">
      <c r="C266" s="29"/>
      <c r="D266" s="29"/>
    </row>
    <row r="267" spans="3:4">
      <c r="C267" s="29"/>
      <c r="D267" s="29"/>
    </row>
    <row r="268" spans="3:4">
      <c r="C268" s="29"/>
      <c r="D268" s="29"/>
    </row>
    <row r="269" spans="3:4">
      <c r="C269" s="29"/>
      <c r="D269" s="29"/>
    </row>
    <row r="270" spans="3:4">
      <c r="C270" s="29"/>
      <c r="D270" s="29"/>
    </row>
    <row r="271" spans="3:4">
      <c r="C271" s="29"/>
      <c r="D271" s="29"/>
    </row>
    <row r="272" spans="3:4">
      <c r="C272" s="29"/>
      <c r="D272" s="29"/>
    </row>
    <row r="273" spans="3:4">
      <c r="C273" s="29"/>
      <c r="D273" s="29"/>
    </row>
    <row r="274" spans="3:4">
      <c r="C274" s="29"/>
      <c r="D274" s="29"/>
    </row>
    <row r="275" spans="3:4">
      <c r="C275" s="29"/>
      <c r="D275" s="29"/>
    </row>
    <row r="276" spans="3:4">
      <c r="C276" s="29"/>
      <c r="D276" s="29"/>
    </row>
    <row r="277" spans="3:4">
      <c r="C277" s="29"/>
      <c r="D277" s="29"/>
    </row>
    <row r="278" spans="3:4">
      <c r="C278" s="29"/>
      <c r="D278" s="29"/>
    </row>
    <row r="279" spans="3:4">
      <c r="C279" s="29"/>
      <c r="D279" s="29"/>
    </row>
    <row r="280" spans="3:4">
      <c r="C280" s="29"/>
      <c r="D280" s="29"/>
    </row>
    <row r="281" spans="3:4">
      <c r="C281" s="29"/>
      <c r="D281" s="29"/>
    </row>
    <row r="282" spans="3:4">
      <c r="C282" s="29"/>
      <c r="D282" s="29"/>
    </row>
    <row r="283" spans="3:4">
      <c r="C283" s="29"/>
      <c r="D283" s="29"/>
    </row>
    <row r="284" spans="3:4">
      <c r="C284" s="29"/>
      <c r="D284" s="29"/>
    </row>
    <row r="285" spans="3:4">
      <c r="C285" s="29"/>
      <c r="D285" s="29"/>
    </row>
    <row r="286" spans="3:4">
      <c r="C286" s="29"/>
      <c r="D286" s="29"/>
    </row>
    <row r="287" spans="3:4">
      <c r="C287" s="29"/>
      <c r="D287" s="29"/>
    </row>
    <row r="288" spans="3:4">
      <c r="C288" s="29"/>
      <c r="D288" s="29"/>
    </row>
    <row r="289" spans="3:4">
      <c r="C289" s="29"/>
      <c r="D289" s="29"/>
    </row>
    <row r="290" spans="3:4">
      <c r="C290" s="29"/>
      <c r="D290" s="29"/>
    </row>
    <row r="291" spans="3:4">
      <c r="C291" s="29"/>
      <c r="D291" s="29"/>
    </row>
    <row r="292" spans="3:4">
      <c r="C292" s="29"/>
      <c r="D292" s="29"/>
    </row>
    <row r="293" spans="3:4">
      <c r="C293" s="29"/>
      <c r="D293" s="29"/>
    </row>
    <row r="294" spans="3:4">
      <c r="C294" s="29"/>
      <c r="D294" s="29"/>
    </row>
    <row r="295" spans="3:4">
      <c r="C295" s="29"/>
      <c r="D295" s="29"/>
    </row>
    <row r="296" spans="3:4">
      <c r="C296" s="29"/>
      <c r="D296" s="29"/>
    </row>
    <row r="297" spans="3:4">
      <c r="C297" s="29"/>
      <c r="D297" s="29"/>
    </row>
    <row r="298" spans="3:4">
      <c r="C298" s="29"/>
      <c r="D298" s="29"/>
    </row>
    <row r="299" spans="3:4">
      <c r="C299" s="29"/>
      <c r="D299" s="29"/>
    </row>
    <row r="300" spans="3:4">
      <c r="C300" s="29"/>
      <c r="D300" s="29"/>
    </row>
    <row r="301" spans="3:4">
      <c r="C301" s="29"/>
      <c r="D301" s="29"/>
    </row>
    <row r="302" spans="3:4">
      <c r="C302" s="29"/>
      <c r="D302" s="29"/>
    </row>
    <row r="303" spans="3:4">
      <c r="C303" s="29"/>
      <c r="D303" s="29"/>
    </row>
    <row r="304" spans="3:4">
      <c r="C304" s="29"/>
      <c r="D304" s="29"/>
    </row>
    <row r="305" spans="3:4">
      <c r="C305" s="29"/>
      <c r="D305" s="29"/>
    </row>
    <row r="306" spans="3:4">
      <c r="C306" s="29"/>
      <c r="D306" s="29"/>
    </row>
    <row r="307" spans="3:4">
      <c r="C307" s="29"/>
      <c r="D307" s="29"/>
    </row>
    <row r="308" spans="3:4">
      <c r="C308" s="29"/>
      <c r="D308" s="29"/>
    </row>
    <row r="309" spans="3:4">
      <c r="C309" s="29"/>
      <c r="D309" s="29"/>
    </row>
    <row r="310" spans="3:4">
      <c r="C310" s="29"/>
      <c r="D310" s="29"/>
    </row>
    <row r="311" spans="3:4">
      <c r="C311" s="29"/>
      <c r="D311" s="29"/>
    </row>
    <row r="312" spans="3:4">
      <c r="C312" s="29"/>
      <c r="D312" s="29"/>
    </row>
    <row r="313" spans="3:4">
      <c r="C313" s="29"/>
      <c r="D313" s="29"/>
    </row>
    <row r="314" spans="3:4">
      <c r="C314" s="29"/>
      <c r="D314" s="29"/>
    </row>
    <row r="315" spans="3:4">
      <c r="C315" s="29"/>
      <c r="D315" s="29"/>
    </row>
    <row r="316" spans="3:4">
      <c r="C316" s="29"/>
      <c r="D316" s="29"/>
    </row>
    <row r="317" spans="3:4">
      <c r="C317" s="29"/>
      <c r="D317" s="29"/>
    </row>
    <row r="318" spans="3:4">
      <c r="C318" s="29"/>
      <c r="D318" s="29"/>
    </row>
    <row r="319" spans="3:4">
      <c r="C319" s="29"/>
      <c r="D319" s="29"/>
    </row>
    <row r="320" spans="3:4">
      <c r="C320" s="29"/>
      <c r="D320" s="29"/>
    </row>
    <row r="321" spans="3:4">
      <c r="C321" s="29"/>
      <c r="D321" s="29"/>
    </row>
    <row r="322" spans="3:4">
      <c r="C322" s="29"/>
      <c r="D322" s="29"/>
    </row>
    <row r="323" spans="3:4">
      <c r="C323" s="29"/>
      <c r="D323" s="29"/>
    </row>
    <row r="324" spans="3:4">
      <c r="C324" s="29"/>
      <c r="D324" s="29"/>
    </row>
    <row r="325" spans="3:4">
      <c r="C325" s="29"/>
      <c r="D325" s="29"/>
    </row>
    <row r="326" spans="3:4">
      <c r="C326" s="29"/>
      <c r="D326" s="29"/>
    </row>
    <row r="327" spans="3:4">
      <c r="C327" s="29"/>
      <c r="D327" s="29"/>
    </row>
    <row r="328" spans="3:4">
      <c r="C328" s="29"/>
      <c r="D328" s="29"/>
    </row>
    <row r="329" spans="3:4">
      <c r="C329" s="29"/>
      <c r="D329" s="29"/>
    </row>
    <row r="330" spans="3:4">
      <c r="C330" s="29"/>
      <c r="D330" s="29"/>
    </row>
    <row r="331" spans="3:4">
      <c r="C331" s="29"/>
      <c r="D331" s="29"/>
    </row>
    <row r="332" spans="3:4">
      <c r="C332" s="29"/>
      <c r="D332" s="29"/>
    </row>
    <row r="333" spans="3:4">
      <c r="C333" s="29"/>
      <c r="D333" s="29"/>
    </row>
    <row r="334" spans="3:4">
      <c r="C334" s="29"/>
      <c r="D334" s="29"/>
    </row>
    <row r="335" spans="3:4">
      <c r="C335" s="29"/>
      <c r="D335" s="29"/>
    </row>
    <row r="336" spans="3:4">
      <c r="C336" s="29"/>
      <c r="D336" s="29"/>
    </row>
    <row r="337" spans="3:4">
      <c r="C337" s="29"/>
      <c r="D337" s="29"/>
    </row>
    <row r="338" spans="3:4">
      <c r="C338" s="29"/>
      <c r="D338" s="29"/>
    </row>
    <row r="339" spans="3:4">
      <c r="C339" s="29"/>
      <c r="D339" s="29"/>
    </row>
    <row r="340" spans="3:4">
      <c r="C340" s="29"/>
      <c r="D340" s="29"/>
    </row>
    <row r="341" spans="3:4">
      <c r="C341" s="29"/>
      <c r="D341" s="29"/>
    </row>
    <row r="342" spans="3:4">
      <c r="C342" s="29"/>
      <c r="D342" s="29"/>
    </row>
    <row r="343" spans="3:4">
      <c r="C343" s="29"/>
      <c r="D343" s="29"/>
    </row>
    <row r="344" spans="3:4">
      <c r="C344" s="29"/>
      <c r="D344" s="29"/>
    </row>
    <row r="345" spans="3:4">
      <c r="C345" s="29"/>
      <c r="D345" s="29"/>
    </row>
    <row r="346" spans="3:4">
      <c r="C346" s="29"/>
      <c r="D346" s="29"/>
    </row>
    <row r="347" spans="3:4">
      <c r="C347" s="29"/>
      <c r="D347" s="29"/>
    </row>
    <row r="348" spans="3:4">
      <c r="C348" s="29"/>
      <c r="D348" s="29"/>
    </row>
    <row r="349" spans="3:4">
      <c r="C349" s="29"/>
      <c r="D349" s="29"/>
    </row>
    <row r="350" spans="3:4">
      <c r="C350" s="29"/>
      <c r="D350" s="29"/>
    </row>
    <row r="351" spans="3:4">
      <c r="C351" s="29"/>
      <c r="D351" s="29"/>
    </row>
    <row r="352" spans="3:4">
      <c r="C352" s="29"/>
      <c r="D352" s="29"/>
    </row>
    <row r="353" spans="3:4">
      <c r="C353" s="29"/>
      <c r="D353" s="29"/>
    </row>
    <row r="354" spans="3:4">
      <c r="C354" s="29"/>
      <c r="D354" s="29"/>
    </row>
    <row r="355" spans="3:4">
      <c r="C355" s="29"/>
      <c r="D355" s="29"/>
    </row>
    <row r="356" spans="3:4">
      <c r="C356" s="29"/>
      <c r="D356" s="29"/>
    </row>
    <row r="357" spans="3:4">
      <c r="C357" s="29"/>
      <c r="D357" s="29"/>
    </row>
    <row r="358" spans="3:4">
      <c r="C358" s="29"/>
      <c r="D358" s="29"/>
    </row>
    <row r="359" spans="3:4">
      <c r="C359" s="29"/>
      <c r="D359" s="29"/>
    </row>
    <row r="360" spans="3:4">
      <c r="C360" s="29"/>
      <c r="D360" s="29"/>
    </row>
    <row r="361" spans="3:4">
      <c r="C361" s="29"/>
      <c r="D361" s="29"/>
    </row>
    <row r="362" spans="3:4">
      <c r="C362" s="29"/>
      <c r="D362" s="29"/>
    </row>
    <row r="363" spans="3:4">
      <c r="C363" s="29"/>
      <c r="D363" s="29"/>
    </row>
    <row r="364" spans="3:4">
      <c r="C364" s="29"/>
      <c r="D364" s="29"/>
    </row>
    <row r="365" spans="3:4">
      <c r="C365" s="29"/>
      <c r="D365" s="29"/>
    </row>
    <row r="366" spans="3:4">
      <c r="C366" s="29"/>
      <c r="D366" s="29"/>
    </row>
    <row r="367" spans="3:4">
      <c r="C367" s="29"/>
      <c r="D367" s="29"/>
    </row>
    <row r="368" spans="3:4">
      <c r="C368" s="29"/>
      <c r="D368" s="29"/>
    </row>
    <row r="369" spans="3:4">
      <c r="C369" s="29"/>
      <c r="D369" s="29"/>
    </row>
    <row r="370" spans="3:4">
      <c r="C370" s="29"/>
      <c r="D370" s="29"/>
    </row>
    <row r="371" spans="3:4">
      <c r="C371" s="29"/>
      <c r="D371" s="29"/>
    </row>
    <row r="372" spans="3:4">
      <c r="C372" s="29"/>
      <c r="D372" s="29"/>
    </row>
    <row r="373" spans="3:4">
      <c r="C373" s="29"/>
      <c r="D373" s="29"/>
    </row>
    <row r="374" spans="3:4">
      <c r="C374" s="29"/>
      <c r="D374" s="29"/>
    </row>
    <row r="375" spans="3:4">
      <c r="C375" s="29"/>
      <c r="D375" s="29"/>
    </row>
    <row r="376" spans="3:4">
      <c r="C376" s="29"/>
      <c r="D376" s="29"/>
    </row>
    <row r="377" spans="3:4">
      <c r="C377" s="29"/>
      <c r="D377" s="29"/>
    </row>
    <row r="378" spans="3:4">
      <c r="C378" s="29"/>
      <c r="D378" s="29"/>
    </row>
    <row r="379" spans="3:4">
      <c r="C379" s="29"/>
      <c r="D379" s="29"/>
    </row>
    <row r="380" spans="3:4">
      <c r="C380" s="29"/>
      <c r="D380" s="29"/>
    </row>
    <row r="381" spans="3:4">
      <c r="C381" s="29"/>
      <c r="D381" s="29"/>
    </row>
    <row r="382" spans="3:4">
      <c r="C382" s="29"/>
      <c r="D382" s="29"/>
    </row>
    <row r="383" spans="3:4">
      <c r="C383" s="29"/>
      <c r="D383" s="29"/>
    </row>
    <row r="384" spans="3:4">
      <c r="C384" s="29"/>
      <c r="D384" s="29"/>
    </row>
    <row r="385" spans="3:4">
      <c r="C385" s="29"/>
      <c r="D385" s="29"/>
    </row>
    <row r="386" spans="3:4">
      <c r="C386" s="29"/>
      <c r="D386" s="29"/>
    </row>
    <row r="387" spans="3:4">
      <c r="C387" s="29"/>
      <c r="D387" s="29"/>
    </row>
    <row r="388" spans="3:4">
      <c r="C388" s="29"/>
      <c r="D388" s="29"/>
    </row>
    <row r="389" spans="3:4">
      <c r="C389" s="29"/>
      <c r="D389" s="29"/>
    </row>
    <row r="390" spans="3:4">
      <c r="C390" s="29"/>
      <c r="D390" s="29"/>
    </row>
    <row r="391" spans="3:4">
      <c r="C391" s="29"/>
      <c r="D391" s="29"/>
    </row>
    <row r="392" spans="3:4">
      <c r="C392" s="29"/>
      <c r="D392" s="29"/>
    </row>
    <row r="393" spans="3:4">
      <c r="C393" s="29"/>
      <c r="D393" s="29"/>
    </row>
    <row r="394" spans="3:4">
      <c r="C394" s="29"/>
      <c r="D394" s="29"/>
    </row>
    <row r="395" spans="3:4">
      <c r="C395" s="29"/>
      <c r="D395" s="29"/>
    </row>
    <row r="396" spans="3:4">
      <c r="C396" s="29"/>
      <c r="D396" s="29"/>
    </row>
    <row r="397" spans="3:4">
      <c r="C397" s="29"/>
      <c r="D397" s="29"/>
    </row>
    <row r="398" spans="3:4">
      <c r="C398" s="29"/>
      <c r="D398" s="29"/>
    </row>
    <row r="399" spans="3:4">
      <c r="C399" s="29"/>
      <c r="D399" s="29"/>
    </row>
    <row r="400" spans="3:4">
      <c r="C400" s="29"/>
      <c r="D400" s="29"/>
    </row>
    <row r="401" spans="3:4">
      <c r="C401" s="29"/>
      <c r="D401" s="29"/>
    </row>
    <row r="402" spans="3:4">
      <c r="C402" s="29"/>
      <c r="D402" s="29"/>
    </row>
    <row r="403" spans="3:4">
      <c r="C403" s="29"/>
      <c r="D403" s="29"/>
    </row>
    <row r="404" spans="3:4">
      <c r="C404" s="29"/>
      <c r="D404" s="29"/>
    </row>
    <row r="405" spans="3:4">
      <c r="C405" s="29"/>
      <c r="D405" s="29"/>
    </row>
    <row r="406" spans="3:4">
      <c r="C406" s="29"/>
      <c r="D406" s="29"/>
    </row>
    <row r="407" spans="3:4">
      <c r="C407" s="29"/>
      <c r="D407" s="29"/>
    </row>
    <row r="408" spans="3:4">
      <c r="C408" s="29"/>
      <c r="D408" s="29"/>
    </row>
    <row r="409" spans="3:4">
      <c r="C409" s="29"/>
      <c r="D409" s="29"/>
    </row>
    <row r="410" spans="3:4">
      <c r="C410" s="29"/>
      <c r="D410" s="29"/>
    </row>
    <row r="411" spans="3:4">
      <c r="C411" s="29"/>
      <c r="D411" s="29"/>
    </row>
    <row r="412" spans="3:4">
      <c r="C412" s="29"/>
      <c r="D412" s="29"/>
    </row>
    <row r="413" spans="3:4">
      <c r="C413" s="29"/>
      <c r="D413" s="29"/>
    </row>
    <row r="414" spans="3:4">
      <c r="C414" s="29"/>
      <c r="D414" s="29"/>
    </row>
    <row r="415" spans="3:4">
      <c r="C415" s="29"/>
      <c r="D415" s="29"/>
    </row>
    <row r="416" spans="3:4">
      <c r="C416" s="29"/>
      <c r="D416" s="29"/>
    </row>
    <row r="417" spans="3:4">
      <c r="C417" s="29"/>
      <c r="D417" s="29"/>
    </row>
    <row r="418" spans="3:4">
      <c r="C418" s="29"/>
      <c r="D418" s="29"/>
    </row>
    <row r="419" spans="3:4">
      <c r="C419" s="29"/>
      <c r="D419" s="29"/>
    </row>
    <row r="420" spans="3:4">
      <c r="C420" s="29"/>
      <c r="D420" s="29"/>
    </row>
    <row r="421" spans="3:4">
      <c r="C421" s="29"/>
      <c r="D421" s="29"/>
    </row>
    <row r="422" spans="3:4">
      <c r="C422" s="29"/>
      <c r="D422" s="29"/>
    </row>
    <row r="423" spans="3:4">
      <c r="C423" s="29"/>
      <c r="D423" s="29"/>
    </row>
    <row r="424" spans="3:4">
      <c r="C424" s="29"/>
      <c r="D424" s="29"/>
    </row>
    <row r="425" spans="3:4">
      <c r="C425" s="29"/>
      <c r="D425" s="29"/>
    </row>
    <row r="426" spans="3:4">
      <c r="C426" s="29"/>
      <c r="D426" s="29"/>
    </row>
    <row r="427" spans="3:4">
      <c r="C427" s="29"/>
      <c r="D427" s="29"/>
    </row>
    <row r="428" spans="3:4">
      <c r="C428" s="29"/>
      <c r="D428" s="29"/>
    </row>
    <row r="429" spans="3:4">
      <c r="C429" s="29"/>
      <c r="D429" s="29"/>
    </row>
    <row r="430" spans="3:4">
      <c r="C430" s="29"/>
      <c r="D430" s="29"/>
    </row>
    <row r="431" spans="3:4">
      <c r="C431" s="29"/>
      <c r="D431" s="29"/>
    </row>
    <row r="432" spans="3:4">
      <c r="C432" s="29"/>
      <c r="D432" s="29"/>
    </row>
    <row r="433" spans="3:4">
      <c r="C433" s="29"/>
      <c r="D433" s="29"/>
    </row>
    <row r="434" spans="3:4">
      <c r="C434" s="29"/>
      <c r="D434" s="29"/>
    </row>
    <row r="435" spans="3:4">
      <c r="C435" s="29"/>
      <c r="D435" s="29"/>
    </row>
    <row r="436" spans="3:4">
      <c r="C436" s="29"/>
      <c r="D436" s="29"/>
    </row>
    <row r="437" spans="3:4">
      <c r="C437" s="29"/>
      <c r="D437" s="29"/>
    </row>
    <row r="438" spans="3:4">
      <c r="C438" s="29"/>
      <c r="D438" s="29"/>
    </row>
    <row r="439" spans="3:4">
      <c r="C439" s="29"/>
      <c r="D439" s="29"/>
    </row>
    <row r="440" spans="3:4">
      <c r="C440" s="29"/>
      <c r="D440" s="29"/>
    </row>
    <row r="441" spans="3:4">
      <c r="C441" s="29"/>
      <c r="D441" s="29"/>
    </row>
    <row r="442" spans="3:4">
      <c r="C442" s="29"/>
      <c r="D442" s="29"/>
    </row>
    <row r="443" spans="3:4">
      <c r="C443" s="29"/>
      <c r="D443" s="29"/>
    </row>
    <row r="444" spans="3:4">
      <c r="C444" s="29"/>
      <c r="D444" s="29"/>
    </row>
    <row r="445" spans="3:4">
      <c r="C445" s="29"/>
      <c r="D445" s="29"/>
    </row>
    <row r="446" spans="3:4">
      <c r="C446" s="29"/>
      <c r="D446" s="29"/>
    </row>
    <row r="447" spans="3:4">
      <c r="C447" s="29"/>
      <c r="D447" s="29"/>
    </row>
    <row r="448" spans="3:4">
      <c r="C448" s="29"/>
      <c r="D448" s="29"/>
    </row>
    <row r="449" spans="3:4">
      <c r="C449" s="29"/>
      <c r="D449" s="29"/>
    </row>
    <row r="450" spans="3:4">
      <c r="C450" s="29"/>
      <c r="D450" s="29"/>
    </row>
    <row r="451" spans="3:4">
      <c r="C451" s="29"/>
      <c r="D451" s="29"/>
    </row>
    <row r="452" spans="3:4">
      <c r="C452" s="29"/>
      <c r="D452" s="29"/>
    </row>
    <row r="453" spans="3:4">
      <c r="C453" s="29"/>
      <c r="D453" s="29"/>
    </row>
    <row r="454" spans="3:4">
      <c r="C454" s="29"/>
      <c r="D454" s="29"/>
    </row>
    <row r="455" spans="3:4">
      <c r="C455" s="29"/>
      <c r="D455" s="29"/>
    </row>
    <row r="456" spans="3:4">
      <c r="C456" s="29"/>
      <c r="D456" s="29"/>
    </row>
    <row r="457" spans="3:4">
      <c r="C457" s="29"/>
      <c r="D457" s="29"/>
    </row>
    <row r="458" spans="3:4">
      <c r="C458" s="29"/>
      <c r="D458" s="29"/>
    </row>
    <row r="459" spans="3:4">
      <c r="C459" s="29"/>
      <c r="D459" s="29"/>
    </row>
    <row r="460" spans="3:4">
      <c r="C460" s="29"/>
      <c r="D460" s="29"/>
    </row>
    <row r="461" spans="3:4">
      <c r="C461" s="29"/>
      <c r="D461" s="29"/>
    </row>
    <row r="462" spans="3:4">
      <c r="C462" s="29"/>
      <c r="D462" s="29"/>
    </row>
    <row r="463" spans="3:4">
      <c r="C463" s="29"/>
      <c r="D463" s="29"/>
    </row>
    <row r="464" spans="3:4">
      <c r="C464" s="29"/>
      <c r="D464" s="29"/>
    </row>
    <row r="465" spans="3:4">
      <c r="C465" s="29"/>
      <c r="D465" s="29"/>
    </row>
    <row r="466" spans="3:4">
      <c r="C466" s="29"/>
      <c r="D466" s="29"/>
    </row>
    <row r="467" spans="3:4">
      <c r="C467" s="29"/>
      <c r="D467" s="29"/>
    </row>
    <row r="468" spans="3:4">
      <c r="C468" s="29"/>
      <c r="D468" s="29"/>
    </row>
    <row r="469" spans="3:4">
      <c r="C469" s="29"/>
      <c r="D469" s="29"/>
    </row>
    <row r="470" spans="3:4">
      <c r="C470" s="29"/>
      <c r="D470" s="29"/>
    </row>
    <row r="471" spans="3:4">
      <c r="C471" s="29"/>
      <c r="D471" s="29"/>
    </row>
    <row r="472" spans="3:4">
      <c r="C472" s="29"/>
      <c r="D472" s="29"/>
    </row>
    <row r="473" spans="3:4">
      <c r="C473" s="29"/>
      <c r="D473" s="29"/>
    </row>
    <row r="474" spans="3:4">
      <c r="C474" s="29"/>
      <c r="D474" s="29"/>
    </row>
    <row r="475" spans="3:4">
      <c r="C475" s="29"/>
      <c r="D475" s="29"/>
    </row>
    <row r="476" spans="3:4">
      <c r="C476" s="29"/>
      <c r="D476" s="29"/>
    </row>
    <row r="477" spans="3:4">
      <c r="C477" s="29"/>
      <c r="D477" s="29"/>
    </row>
    <row r="478" spans="3:4">
      <c r="C478" s="29"/>
      <c r="D478" s="29"/>
    </row>
    <row r="479" spans="3:4">
      <c r="C479" s="29"/>
      <c r="D479" s="29"/>
    </row>
    <row r="480" spans="3:4">
      <c r="C480" s="29"/>
      <c r="D480" s="29"/>
    </row>
    <row r="481" spans="3:4">
      <c r="C481" s="29"/>
      <c r="D481" s="29"/>
    </row>
    <row r="482" spans="3:4">
      <c r="C482" s="29"/>
      <c r="D482" s="29"/>
    </row>
    <row r="483" spans="3:4">
      <c r="C483" s="29"/>
      <c r="D483" s="29"/>
    </row>
    <row r="484" spans="3:4">
      <c r="C484" s="29"/>
      <c r="D484" s="29"/>
    </row>
    <row r="485" spans="3:4">
      <c r="C485" s="29"/>
      <c r="D485" s="29"/>
    </row>
    <row r="486" spans="3:4">
      <c r="C486" s="29"/>
      <c r="D486" s="29"/>
    </row>
    <row r="487" spans="3:4">
      <c r="C487" s="29"/>
      <c r="D487" s="29"/>
    </row>
    <row r="488" spans="3:4">
      <c r="C488" s="29"/>
      <c r="D488" s="29"/>
    </row>
    <row r="489" spans="3:4">
      <c r="C489" s="29"/>
      <c r="D489" s="29"/>
    </row>
    <row r="490" spans="3:4">
      <c r="C490" s="29"/>
      <c r="D490" s="29"/>
    </row>
    <row r="491" spans="3:4">
      <c r="C491" s="29"/>
      <c r="D491" s="29"/>
    </row>
    <row r="492" spans="3:4">
      <c r="C492" s="29"/>
      <c r="D492" s="29"/>
    </row>
    <row r="493" spans="3:4">
      <c r="C493" s="29"/>
      <c r="D493" s="29"/>
    </row>
    <row r="494" spans="3:4">
      <c r="C494" s="29"/>
      <c r="D494" s="29"/>
    </row>
    <row r="495" spans="3:4">
      <c r="C495" s="29"/>
      <c r="D495" s="29"/>
    </row>
    <row r="496" spans="3:4">
      <c r="C496" s="29"/>
      <c r="D496" s="29"/>
    </row>
    <row r="497" spans="3:4">
      <c r="C497" s="29"/>
      <c r="D497" s="29"/>
    </row>
    <row r="498" spans="3:4">
      <c r="C498" s="29"/>
      <c r="D498" s="29"/>
    </row>
    <row r="499" spans="3:4">
      <c r="C499" s="29"/>
      <c r="D499" s="29"/>
    </row>
    <row r="500" spans="3:4">
      <c r="C500" s="29"/>
      <c r="D500" s="29"/>
    </row>
    <row r="501" spans="3:4">
      <c r="C501" s="29"/>
      <c r="D501" s="29"/>
    </row>
    <row r="502" spans="3:4">
      <c r="C502" s="29"/>
      <c r="D502" s="29"/>
    </row>
    <row r="503" spans="3:4">
      <c r="C503" s="29"/>
      <c r="D503" s="29"/>
    </row>
    <row r="504" spans="3:4">
      <c r="C504" s="29"/>
      <c r="D504" s="29"/>
    </row>
    <row r="505" spans="3:4">
      <c r="C505" s="29"/>
      <c r="D505" s="29"/>
    </row>
    <row r="506" spans="3:4">
      <c r="C506" s="29"/>
      <c r="D506" s="29"/>
    </row>
    <row r="507" spans="3:4">
      <c r="C507" s="29"/>
      <c r="D507" s="29"/>
    </row>
    <row r="508" spans="3:4">
      <c r="C508" s="29"/>
      <c r="D508" s="29"/>
    </row>
    <row r="509" spans="3:4">
      <c r="C509" s="29"/>
      <c r="D509" s="29"/>
    </row>
    <row r="510" spans="3:4">
      <c r="C510" s="29"/>
      <c r="D510" s="29"/>
    </row>
    <row r="511" spans="3:4">
      <c r="C511" s="29"/>
      <c r="D511" s="29"/>
    </row>
    <row r="512" spans="3:4">
      <c r="C512" s="29"/>
      <c r="D512" s="29"/>
    </row>
    <row r="513" spans="3:4">
      <c r="C513" s="29"/>
      <c r="D513" s="29"/>
    </row>
    <row r="514" spans="3:4">
      <c r="C514" s="29"/>
      <c r="D514" s="29"/>
    </row>
    <row r="515" spans="3:4">
      <c r="C515" s="29"/>
      <c r="D515" s="29"/>
    </row>
    <row r="516" spans="3:4">
      <c r="C516" s="29"/>
      <c r="D516" s="29"/>
    </row>
    <row r="517" spans="3:4">
      <c r="C517" s="29"/>
      <c r="D517" s="29"/>
    </row>
    <row r="518" spans="3:4">
      <c r="C518" s="29"/>
      <c r="D518" s="29"/>
    </row>
    <row r="519" spans="3:4">
      <c r="C519" s="29"/>
      <c r="D519" s="29"/>
    </row>
    <row r="520" spans="3:4">
      <c r="C520" s="29"/>
      <c r="D520" s="29"/>
    </row>
    <row r="521" spans="3:4">
      <c r="C521" s="29"/>
      <c r="D521" s="29"/>
    </row>
    <row r="522" spans="3:4">
      <c r="C522" s="29"/>
      <c r="D522" s="29"/>
    </row>
    <row r="523" spans="3:4">
      <c r="C523" s="29"/>
      <c r="D523" s="29"/>
    </row>
    <row r="524" spans="3:4">
      <c r="C524" s="29"/>
      <c r="D524" s="29"/>
    </row>
    <row r="525" spans="3:4">
      <c r="C525" s="29"/>
      <c r="D525" s="29"/>
    </row>
    <row r="526" spans="3:4">
      <c r="C526" s="29"/>
      <c r="D526" s="29"/>
    </row>
    <row r="527" spans="3:4">
      <c r="C527" s="29"/>
      <c r="D527" s="29"/>
    </row>
    <row r="528" spans="3:4">
      <c r="C528" s="29"/>
      <c r="D528" s="29"/>
    </row>
    <row r="529" spans="3:4">
      <c r="C529" s="29"/>
      <c r="D529" s="29"/>
    </row>
    <row r="530" spans="3:4">
      <c r="C530" s="29"/>
      <c r="D530" s="29"/>
    </row>
    <row r="531" spans="3:4">
      <c r="C531" s="29"/>
      <c r="D531" s="29"/>
    </row>
    <row r="532" spans="3:4">
      <c r="C532" s="29"/>
      <c r="D532" s="29"/>
    </row>
    <row r="533" spans="3:4">
      <c r="C533" s="29"/>
      <c r="D533" s="29"/>
    </row>
    <row r="534" spans="3:4">
      <c r="C534" s="29"/>
      <c r="D534" s="29"/>
    </row>
    <row r="535" spans="3:4">
      <c r="C535" s="29"/>
      <c r="D535" s="29"/>
    </row>
    <row r="536" spans="3:4">
      <c r="C536" s="29"/>
      <c r="D536" s="29"/>
    </row>
    <row r="537" spans="3:4">
      <c r="C537" s="29"/>
      <c r="D537" s="29"/>
    </row>
    <row r="538" spans="3:4">
      <c r="C538" s="29"/>
      <c r="D538" s="29"/>
    </row>
    <row r="539" spans="3:4">
      <c r="C539" s="29"/>
      <c r="D539" s="29"/>
    </row>
    <row r="540" spans="3:4">
      <c r="C540" s="29"/>
      <c r="D540" s="29"/>
    </row>
    <row r="541" spans="3:4">
      <c r="C541" s="29"/>
      <c r="D541" s="29"/>
    </row>
    <row r="542" spans="3:4">
      <c r="C542" s="29"/>
      <c r="D542" s="29"/>
    </row>
    <row r="543" spans="3:4">
      <c r="C543" s="29"/>
      <c r="D543" s="29"/>
    </row>
    <row r="544" spans="3:4">
      <c r="C544" s="29"/>
      <c r="D544" s="29"/>
    </row>
    <row r="545" spans="3:4">
      <c r="C545" s="29"/>
      <c r="D545" s="29"/>
    </row>
    <row r="546" spans="3:4">
      <c r="C546" s="29"/>
      <c r="D546" s="29"/>
    </row>
    <row r="547" spans="3:4">
      <c r="C547" s="29"/>
      <c r="D547" s="29"/>
    </row>
    <row r="548" spans="3:4">
      <c r="C548" s="29"/>
      <c r="D548" s="29"/>
    </row>
    <row r="549" spans="3:4">
      <c r="C549" s="29"/>
      <c r="D549" s="29"/>
    </row>
    <row r="550" spans="3:4">
      <c r="C550" s="29"/>
      <c r="D550" s="29"/>
    </row>
    <row r="551" spans="3:4">
      <c r="C551" s="29"/>
      <c r="D551" s="29"/>
    </row>
    <row r="552" spans="3:4">
      <c r="C552" s="29"/>
      <c r="D552" s="29"/>
    </row>
    <row r="553" spans="3:4">
      <c r="C553" s="29"/>
      <c r="D553" s="29"/>
    </row>
    <row r="554" spans="3:4">
      <c r="C554" s="29"/>
      <c r="D554" s="29"/>
    </row>
    <row r="555" spans="3:4">
      <c r="C555" s="29"/>
      <c r="D555" s="29"/>
    </row>
    <row r="556" spans="3:4">
      <c r="C556" s="29"/>
      <c r="D556" s="29"/>
    </row>
    <row r="557" spans="3:4">
      <c r="C557" s="29"/>
      <c r="D557" s="29"/>
    </row>
    <row r="558" spans="3:4">
      <c r="C558" s="29"/>
      <c r="D558" s="29"/>
    </row>
    <row r="559" spans="3:4">
      <c r="C559" s="29"/>
      <c r="D559" s="29"/>
    </row>
    <row r="560" spans="3:4">
      <c r="C560" s="29"/>
      <c r="D560" s="29"/>
    </row>
    <row r="561" spans="3:4">
      <c r="C561" s="29"/>
      <c r="D561" s="29"/>
    </row>
    <row r="562" spans="3:4">
      <c r="C562" s="29"/>
      <c r="D562" s="29"/>
    </row>
    <row r="563" spans="3:4">
      <c r="C563" s="29"/>
      <c r="D563" s="29"/>
    </row>
    <row r="564" spans="3:4">
      <c r="C564" s="29"/>
      <c r="D564" s="29"/>
    </row>
    <row r="565" spans="3:4">
      <c r="C565" s="29"/>
      <c r="D565" s="29"/>
    </row>
    <row r="566" spans="3:4">
      <c r="C566" s="29"/>
      <c r="D566" s="29"/>
    </row>
    <row r="567" spans="3:4">
      <c r="C567" s="29"/>
      <c r="D567" s="29"/>
    </row>
    <row r="568" spans="3:4">
      <c r="C568" s="29"/>
      <c r="D568" s="29"/>
    </row>
    <row r="569" spans="3:4">
      <c r="C569" s="29"/>
      <c r="D569" s="29"/>
    </row>
    <row r="570" spans="3:4">
      <c r="C570" s="29"/>
      <c r="D570" s="29"/>
    </row>
    <row r="571" spans="3:4">
      <c r="C571" s="29"/>
      <c r="D571" s="29"/>
    </row>
    <row r="572" spans="3:4">
      <c r="C572" s="29"/>
      <c r="D572" s="29"/>
    </row>
    <row r="573" spans="3:4">
      <c r="C573" s="29"/>
      <c r="D573" s="29"/>
    </row>
    <row r="574" spans="3:4">
      <c r="C574" s="29"/>
      <c r="D574" s="29"/>
    </row>
    <row r="575" spans="3:4">
      <c r="C575" s="29"/>
      <c r="D575" s="29"/>
    </row>
    <row r="576" spans="3:4">
      <c r="C576" s="29"/>
      <c r="D576" s="29"/>
    </row>
    <row r="577" spans="3:4">
      <c r="C577" s="29"/>
      <c r="D577" s="29"/>
    </row>
    <row r="578" spans="3:4">
      <c r="C578" s="29"/>
      <c r="D578" s="29"/>
    </row>
    <row r="579" spans="3:4">
      <c r="C579" s="29"/>
      <c r="D579" s="29"/>
    </row>
    <row r="580" spans="3:4">
      <c r="C580" s="29"/>
      <c r="D580" s="29"/>
    </row>
    <row r="581" spans="3:4">
      <c r="C581" s="29"/>
      <c r="D581" s="29"/>
    </row>
    <row r="582" spans="3:4">
      <c r="C582" s="29"/>
      <c r="D582" s="29"/>
    </row>
    <row r="583" spans="3:4">
      <c r="C583" s="29"/>
      <c r="D583" s="29"/>
    </row>
    <row r="584" spans="3:4">
      <c r="C584" s="29"/>
      <c r="D584" s="29"/>
    </row>
    <row r="585" spans="3:4">
      <c r="C585" s="29"/>
      <c r="D585" s="29"/>
    </row>
    <row r="586" spans="3:4">
      <c r="C586" s="29"/>
      <c r="D586" s="29"/>
    </row>
    <row r="587" spans="3:4">
      <c r="C587" s="29"/>
      <c r="D587" s="29"/>
    </row>
    <row r="588" spans="3:4">
      <c r="C588" s="29"/>
      <c r="D588" s="29"/>
    </row>
    <row r="589" spans="3:4">
      <c r="C589" s="29"/>
      <c r="D589" s="29"/>
    </row>
    <row r="590" spans="3:4">
      <c r="C590" s="29"/>
      <c r="D590" s="29"/>
    </row>
    <row r="591" spans="3:4">
      <c r="C591" s="29"/>
      <c r="D591" s="29"/>
    </row>
    <row r="592" spans="3:4">
      <c r="C592" s="29"/>
      <c r="D592" s="29"/>
    </row>
    <row r="593" spans="3:4">
      <c r="C593" s="29"/>
      <c r="D593" s="29"/>
    </row>
    <row r="594" spans="3:4">
      <c r="C594" s="29"/>
      <c r="D594" s="29"/>
    </row>
    <row r="595" spans="3:4">
      <c r="C595" s="29"/>
      <c r="D595" s="29"/>
    </row>
    <row r="596" spans="3:4">
      <c r="C596" s="29"/>
      <c r="D596" s="29"/>
    </row>
    <row r="597" spans="3:4">
      <c r="C597" s="29"/>
      <c r="D597" s="29"/>
    </row>
    <row r="598" spans="3:4">
      <c r="C598" s="29"/>
      <c r="D598" s="29"/>
    </row>
    <row r="599" spans="3:4">
      <c r="C599" s="29"/>
      <c r="D599" s="29"/>
    </row>
    <row r="600" spans="3:4">
      <c r="C600" s="29"/>
      <c r="D600" s="29"/>
    </row>
    <row r="601" spans="3:4">
      <c r="C601" s="29"/>
      <c r="D601" s="29"/>
    </row>
    <row r="602" spans="3:4">
      <c r="C602" s="29"/>
      <c r="D602" s="29"/>
    </row>
    <row r="603" spans="3:4">
      <c r="C603" s="29"/>
      <c r="D603" s="29"/>
    </row>
    <row r="604" spans="3:4">
      <c r="C604" s="29"/>
      <c r="D604" s="29"/>
    </row>
    <row r="605" spans="3:4">
      <c r="C605" s="29"/>
      <c r="D605" s="29"/>
    </row>
    <row r="606" spans="3:4">
      <c r="C606" s="29"/>
      <c r="D606" s="29"/>
    </row>
    <row r="607" spans="3:4">
      <c r="C607" s="29"/>
      <c r="D607" s="29"/>
    </row>
    <row r="608" spans="3:4">
      <c r="C608" s="29"/>
      <c r="D608" s="29"/>
    </row>
    <row r="609" spans="3:4">
      <c r="C609" s="29"/>
      <c r="D609" s="29"/>
    </row>
    <row r="610" spans="3:4">
      <c r="C610" s="29"/>
      <c r="D610" s="29"/>
    </row>
    <row r="611" spans="3:4">
      <c r="C611" s="29"/>
      <c r="D611" s="29"/>
    </row>
    <row r="612" spans="3:4">
      <c r="C612" s="29"/>
      <c r="D612" s="29"/>
    </row>
    <row r="613" spans="3:4">
      <c r="C613" s="29"/>
      <c r="D613" s="29"/>
    </row>
    <row r="614" spans="3:4">
      <c r="C614" s="29"/>
      <c r="D614" s="29"/>
    </row>
    <row r="615" spans="3:4">
      <c r="C615" s="29"/>
      <c r="D615" s="29"/>
    </row>
    <row r="616" spans="3:4">
      <c r="C616" s="29"/>
      <c r="D616" s="29"/>
    </row>
    <row r="617" spans="3:4">
      <c r="C617" s="29"/>
      <c r="D617" s="29"/>
    </row>
    <row r="618" spans="3:4">
      <c r="C618" s="29"/>
      <c r="D618" s="29"/>
    </row>
    <row r="619" spans="3:4">
      <c r="C619" s="29"/>
      <c r="D619" s="29"/>
    </row>
    <row r="620" spans="3:4">
      <c r="C620" s="29"/>
      <c r="D620" s="29"/>
    </row>
    <row r="621" spans="3:4">
      <c r="C621" s="29"/>
      <c r="D621" s="29"/>
    </row>
    <row r="622" spans="3:4">
      <c r="C622" s="29"/>
      <c r="D622" s="29"/>
    </row>
    <row r="623" spans="3:4">
      <c r="C623" s="29"/>
      <c r="D623" s="29"/>
    </row>
    <row r="624" spans="3:4">
      <c r="C624" s="29"/>
      <c r="D624" s="29"/>
    </row>
    <row r="625" spans="3:4">
      <c r="C625" s="29"/>
      <c r="D625" s="29"/>
    </row>
    <row r="626" spans="3:4">
      <c r="C626" s="29"/>
      <c r="D626" s="29"/>
    </row>
    <row r="627" spans="3:4">
      <c r="C627" s="29"/>
      <c r="D627" s="29"/>
    </row>
    <row r="628" spans="3:4">
      <c r="C628" s="29"/>
      <c r="D628" s="29"/>
    </row>
    <row r="629" spans="3:4">
      <c r="C629" s="29"/>
      <c r="D629" s="29"/>
    </row>
    <row r="630" spans="3:4">
      <c r="C630" s="29"/>
      <c r="D630" s="29"/>
    </row>
    <row r="631" spans="3:4">
      <c r="C631" s="29"/>
      <c r="D631" s="29"/>
    </row>
    <row r="632" spans="3:4">
      <c r="C632" s="29"/>
      <c r="D632" s="29"/>
    </row>
    <row r="633" spans="3:4">
      <c r="C633" s="29"/>
      <c r="D633" s="29"/>
    </row>
    <row r="634" spans="3:4">
      <c r="C634" s="29"/>
      <c r="D634" s="29"/>
    </row>
    <row r="635" spans="3:4">
      <c r="C635" s="29"/>
      <c r="D635" s="29"/>
    </row>
    <row r="636" spans="3:4">
      <c r="C636" s="29"/>
      <c r="D636" s="29"/>
    </row>
    <row r="637" spans="3:4">
      <c r="C637" s="29"/>
      <c r="D637" s="29"/>
    </row>
    <row r="638" spans="3:4">
      <c r="C638" s="29"/>
      <c r="D638" s="29"/>
    </row>
    <row r="639" spans="3:4">
      <c r="C639" s="29"/>
      <c r="D639" s="29"/>
    </row>
    <row r="640" spans="3:4">
      <c r="C640" s="29"/>
      <c r="D640" s="29"/>
    </row>
    <row r="641" spans="3:4">
      <c r="C641" s="29"/>
      <c r="D641" s="29"/>
    </row>
    <row r="642" spans="3:4">
      <c r="C642" s="29"/>
      <c r="D642" s="29"/>
    </row>
    <row r="643" spans="3:4">
      <c r="C643" s="29"/>
      <c r="D643" s="29"/>
    </row>
    <row r="644" spans="3:4">
      <c r="C644" s="29"/>
      <c r="D644" s="29"/>
    </row>
    <row r="645" spans="3:4">
      <c r="C645" s="29"/>
      <c r="D645" s="29"/>
    </row>
    <row r="646" spans="3:4">
      <c r="C646" s="29"/>
      <c r="D646" s="29"/>
    </row>
    <row r="647" spans="3:4">
      <c r="C647" s="29"/>
      <c r="D647" s="29"/>
    </row>
    <row r="648" spans="3:4">
      <c r="C648" s="29"/>
      <c r="D648" s="29"/>
    </row>
    <row r="649" spans="3:4">
      <c r="C649" s="29"/>
      <c r="D649" s="29"/>
    </row>
    <row r="650" spans="3:4">
      <c r="C650" s="29"/>
      <c r="D650" s="29"/>
    </row>
    <row r="651" spans="3:4">
      <c r="C651" s="29"/>
      <c r="D651" s="29"/>
    </row>
    <row r="652" spans="3:4">
      <c r="C652" s="29"/>
      <c r="D652" s="29"/>
    </row>
    <row r="653" spans="3:4">
      <c r="C653" s="29"/>
      <c r="D653" s="29"/>
    </row>
    <row r="654" spans="3:4">
      <c r="C654" s="29"/>
      <c r="D654" s="29"/>
    </row>
    <row r="655" spans="3:4">
      <c r="C655" s="29"/>
      <c r="D655" s="29"/>
    </row>
    <row r="656" spans="3:4">
      <c r="C656" s="29"/>
      <c r="D656" s="29"/>
    </row>
    <row r="657" spans="3:4">
      <c r="C657" s="29"/>
      <c r="D657" s="29"/>
    </row>
    <row r="658" spans="3:4">
      <c r="C658" s="29"/>
      <c r="D658" s="29"/>
    </row>
    <row r="659" spans="3:4">
      <c r="C659" s="29"/>
      <c r="D659" s="29"/>
    </row>
    <row r="660" spans="3:4">
      <c r="C660" s="29"/>
      <c r="D660" s="29"/>
    </row>
    <row r="661" spans="3:4">
      <c r="C661" s="29"/>
      <c r="D661" s="29"/>
    </row>
    <row r="662" spans="3:4">
      <c r="C662" s="29"/>
      <c r="D662" s="29"/>
    </row>
    <row r="663" spans="3:4">
      <c r="C663" s="29"/>
      <c r="D663" s="29"/>
    </row>
    <row r="664" spans="3:4">
      <c r="C664" s="29"/>
      <c r="D664" s="29"/>
    </row>
    <row r="665" spans="3:4">
      <c r="C665" s="29"/>
      <c r="D665" s="29"/>
    </row>
    <row r="666" spans="3:4">
      <c r="C666" s="29"/>
      <c r="D666" s="29"/>
    </row>
    <row r="667" spans="3:4">
      <c r="C667" s="29"/>
      <c r="D667" s="29"/>
    </row>
    <row r="668" spans="3:4">
      <c r="C668" s="29"/>
      <c r="D668" s="29"/>
    </row>
    <row r="669" spans="3:4">
      <c r="C669" s="29"/>
      <c r="D669" s="29"/>
    </row>
    <row r="670" spans="3:4">
      <c r="C670" s="29"/>
      <c r="D670" s="29"/>
    </row>
    <row r="671" spans="3:4">
      <c r="C671" s="29"/>
      <c r="D671" s="29"/>
    </row>
    <row r="672" spans="3:4">
      <c r="C672" s="29"/>
      <c r="D672" s="29"/>
    </row>
    <row r="673" spans="3:4">
      <c r="C673" s="29"/>
      <c r="D673" s="29"/>
    </row>
    <row r="674" spans="3:4">
      <c r="C674" s="29"/>
      <c r="D674" s="29"/>
    </row>
    <row r="675" spans="3:4">
      <c r="C675" s="29"/>
      <c r="D675" s="29"/>
    </row>
    <row r="676" spans="3:4">
      <c r="C676" s="29"/>
      <c r="D676" s="29"/>
    </row>
    <row r="677" spans="3:4">
      <c r="C677" s="29"/>
      <c r="D677" s="29"/>
    </row>
    <row r="678" spans="3:4">
      <c r="C678" s="29"/>
      <c r="D678" s="29"/>
    </row>
    <row r="679" spans="3:4">
      <c r="C679" s="29"/>
      <c r="D679" s="29"/>
    </row>
    <row r="680" spans="3:4">
      <c r="C680" s="29"/>
      <c r="D680" s="29"/>
    </row>
    <row r="681" spans="3:4">
      <c r="C681" s="29"/>
      <c r="D681" s="29"/>
    </row>
    <row r="682" spans="3:4">
      <c r="C682" s="29"/>
      <c r="D682" s="29"/>
    </row>
    <row r="683" spans="3:4">
      <c r="C683" s="29"/>
      <c r="D683" s="29"/>
    </row>
    <row r="684" spans="3:4">
      <c r="C684" s="29"/>
      <c r="D684" s="29"/>
    </row>
    <row r="685" spans="3:4">
      <c r="C685" s="29"/>
      <c r="D685" s="29"/>
    </row>
    <row r="686" spans="3:4">
      <c r="C686" s="29"/>
      <c r="D686" s="29"/>
    </row>
    <row r="687" spans="3:4">
      <c r="C687" s="29"/>
      <c r="D687" s="29"/>
    </row>
    <row r="688" spans="3:4">
      <c r="C688" s="29"/>
      <c r="D688" s="29"/>
    </row>
    <row r="689" spans="3:4">
      <c r="C689" s="29"/>
      <c r="D689" s="29"/>
    </row>
    <row r="690" spans="3:4">
      <c r="C690" s="29"/>
      <c r="D690" s="29"/>
    </row>
    <row r="691" spans="3:4">
      <c r="C691" s="29"/>
      <c r="D691" s="29"/>
    </row>
    <row r="692" spans="3:4">
      <c r="C692" s="29"/>
      <c r="D692" s="29"/>
    </row>
    <row r="693" spans="3:4">
      <c r="C693" s="29"/>
      <c r="D693" s="29"/>
    </row>
    <row r="694" spans="3:4">
      <c r="C694" s="29"/>
      <c r="D694" s="29"/>
    </row>
    <row r="695" spans="3:4">
      <c r="C695" s="29"/>
      <c r="D695" s="29"/>
    </row>
    <row r="696" spans="3:4">
      <c r="C696" s="29"/>
      <c r="D696" s="29"/>
    </row>
    <row r="697" spans="3:4">
      <c r="C697" s="29"/>
      <c r="D697" s="29"/>
    </row>
    <row r="698" spans="3:4">
      <c r="C698" s="29"/>
      <c r="D698" s="29"/>
    </row>
    <row r="699" spans="3:4">
      <c r="C699" s="29"/>
      <c r="D699" s="29"/>
    </row>
    <row r="700" spans="3:4">
      <c r="C700" s="29"/>
      <c r="D700" s="29"/>
    </row>
    <row r="701" spans="3:4">
      <c r="C701" s="29"/>
      <c r="D701" s="29"/>
    </row>
    <row r="702" spans="3:4">
      <c r="C702" s="29"/>
      <c r="D702" s="29"/>
    </row>
    <row r="703" spans="3:4">
      <c r="C703" s="29"/>
      <c r="D703" s="29"/>
    </row>
    <row r="704" spans="3:4">
      <c r="C704" s="29"/>
      <c r="D704" s="29"/>
    </row>
    <row r="705" spans="3:4">
      <c r="C705" s="29"/>
      <c r="D705" s="29"/>
    </row>
    <row r="706" spans="3:4">
      <c r="C706" s="29"/>
      <c r="D706" s="29"/>
    </row>
    <row r="707" spans="3:4">
      <c r="C707" s="29"/>
      <c r="D707" s="29"/>
    </row>
    <row r="708" spans="3:4">
      <c r="C708" s="29"/>
      <c r="D708" s="29"/>
    </row>
    <row r="709" spans="3:4">
      <c r="C709" s="29"/>
      <c r="D709" s="29"/>
    </row>
    <row r="710" spans="3:4">
      <c r="C710" s="29"/>
      <c r="D710" s="29"/>
    </row>
    <row r="711" spans="3:4">
      <c r="C711" s="29"/>
      <c r="D711" s="29"/>
    </row>
    <row r="712" spans="3:4">
      <c r="C712" s="29"/>
      <c r="D712" s="29"/>
    </row>
    <row r="713" spans="3:4">
      <c r="C713" s="29"/>
      <c r="D713" s="29"/>
    </row>
    <row r="714" spans="3:4">
      <c r="C714" s="29"/>
      <c r="D714" s="29"/>
    </row>
    <row r="715" spans="3:4">
      <c r="C715" s="29"/>
      <c r="D715" s="29"/>
    </row>
    <row r="716" spans="3:4">
      <c r="C716" s="29"/>
      <c r="D716" s="29"/>
    </row>
    <row r="717" spans="3:4">
      <c r="C717" s="29"/>
      <c r="D717" s="29"/>
    </row>
    <row r="718" spans="3:4">
      <c r="C718" s="29"/>
      <c r="D718" s="29"/>
    </row>
    <row r="719" spans="3:4">
      <c r="C719" s="29"/>
      <c r="D719" s="29"/>
    </row>
    <row r="720" spans="3:4">
      <c r="C720" s="29"/>
      <c r="D720" s="29"/>
    </row>
    <row r="721" spans="3:4">
      <c r="C721" s="29"/>
      <c r="D721" s="29"/>
    </row>
    <row r="722" spans="3:4">
      <c r="C722" s="29"/>
      <c r="D722" s="29"/>
    </row>
    <row r="723" spans="3:4">
      <c r="C723" s="29"/>
      <c r="D723" s="29"/>
    </row>
    <row r="724" spans="3:4">
      <c r="C724" s="29"/>
      <c r="D724" s="29"/>
    </row>
    <row r="725" spans="3:4">
      <c r="C725" s="29"/>
      <c r="D725" s="29"/>
    </row>
    <row r="726" spans="3:4">
      <c r="C726" s="29"/>
      <c r="D726" s="29"/>
    </row>
    <row r="727" spans="3:4">
      <c r="C727" s="29"/>
      <c r="D727" s="29"/>
    </row>
    <row r="728" spans="3:4">
      <c r="C728" s="29"/>
      <c r="D728" s="29"/>
    </row>
    <row r="729" spans="3:4">
      <c r="C729" s="29"/>
      <c r="D729" s="29"/>
    </row>
    <row r="730" spans="3:4">
      <c r="C730" s="29"/>
      <c r="D730" s="29"/>
    </row>
    <row r="731" spans="3:4">
      <c r="C731" s="29"/>
      <c r="D731" s="29"/>
    </row>
    <row r="732" spans="3:4">
      <c r="C732" s="29"/>
      <c r="D732" s="29"/>
    </row>
    <row r="733" spans="3:4">
      <c r="C733" s="29"/>
      <c r="D733" s="29"/>
    </row>
    <row r="734" spans="3:4">
      <c r="C734" s="29"/>
      <c r="D734" s="29"/>
    </row>
    <row r="735" spans="3:4">
      <c r="C735" s="29"/>
      <c r="D735" s="29"/>
    </row>
    <row r="736" spans="3:4">
      <c r="C736" s="29"/>
      <c r="D736" s="29"/>
    </row>
    <row r="737" spans="3:4">
      <c r="C737" s="29"/>
      <c r="D737" s="29"/>
    </row>
    <row r="738" spans="3:4">
      <c r="C738" s="29"/>
      <c r="D738" s="29"/>
    </row>
    <row r="739" spans="3:4">
      <c r="C739" s="29"/>
      <c r="D739" s="29"/>
    </row>
    <row r="740" spans="3:4">
      <c r="C740" s="29"/>
      <c r="D740" s="29"/>
    </row>
    <row r="741" spans="3:4">
      <c r="C741" s="29"/>
      <c r="D741" s="29"/>
    </row>
    <row r="742" spans="3:4">
      <c r="C742" s="29"/>
      <c r="D742" s="29"/>
    </row>
    <row r="743" spans="3:4">
      <c r="C743" s="29"/>
      <c r="D743" s="29"/>
    </row>
    <row r="744" spans="3:4">
      <c r="C744" s="29"/>
      <c r="D744" s="29"/>
    </row>
    <row r="745" spans="3:4">
      <c r="C745" s="29"/>
      <c r="D745" s="29"/>
    </row>
    <row r="746" spans="3:4">
      <c r="C746" s="29"/>
      <c r="D746" s="29"/>
    </row>
    <row r="747" spans="3:4">
      <c r="C747" s="29"/>
      <c r="D747" s="29"/>
    </row>
    <row r="748" spans="3:4">
      <c r="C748" s="29"/>
      <c r="D748" s="29"/>
    </row>
    <row r="749" spans="3:4">
      <c r="C749" s="29"/>
      <c r="D749" s="29"/>
    </row>
    <row r="750" spans="3:4">
      <c r="C750" s="29"/>
      <c r="D750" s="29"/>
    </row>
    <row r="751" spans="3:4">
      <c r="C751" s="29"/>
      <c r="D751" s="29"/>
    </row>
    <row r="752" spans="3:4">
      <c r="C752" s="29"/>
      <c r="D752" s="29"/>
    </row>
    <row r="753" spans="3:4">
      <c r="C753" s="29"/>
      <c r="D753" s="29"/>
    </row>
    <row r="754" spans="3:4">
      <c r="C754" s="29"/>
      <c r="D754" s="29"/>
    </row>
    <row r="755" spans="3:4">
      <c r="C755" s="29"/>
      <c r="D755" s="29"/>
    </row>
    <row r="756" spans="3:4">
      <c r="C756" s="29"/>
      <c r="D756" s="29"/>
    </row>
    <row r="757" spans="3:4">
      <c r="C757" s="29"/>
      <c r="D757" s="29"/>
    </row>
    <row r="758" spans="3:4">
      <c r="C758" s="29"/>
      <c r="D758" s="29"/>
    </row>
    <row r="759" spans="3:4">
      <c r="C759" s="29"/>
      <c r="D759" s="29"/>
    </row>
    <row r="760" spans="3:4">
      <c r="C760" s="29"/>
      <c r="D760" s="29"/>
    </row>
    <row r="761" spans="3:4">
      <c r="C761" s="29"/>
      <c r="D761" s="29"/>
    </row>
    <row r="762" spans="3:4">
      <c r="C762" s="29"/>
      <c r="D762" s="29"/>
    </row>
    <row r="763" spans="3:4">
      <c r="C763" s="29"/>
      <c r="D763" s="29"/>
    </row>
    <row r="764" spans="3:4">
      <c r="C764" s="29"/>
      <c r="D764" s="29"/>
    </row>
    <row r="765" spans="3:4">
      <c r="C765" s="29"/>
      <c r="D765" s="29"/>
    </row>
    <row r="766" spans="3:4">
      <c r="C766" s="29"/>
      <c r="D766" s="29"/>
    </row>
    <row r="767" spans="3:4">
      <c r="C767" s="29"/>
      <c r="D767" s="29"/>
    </row>
    <row r="768" spans="3:4">
      <c r="C768" s="29"/>
      <c r="D768" s="29"/>
    </row>
    <row r="769" spans="3:4">
      <c r="C769" s="29"/>
      <c r="D769" s="29"/>
    </row>
    <row r="770" spans="3:4">
      <c r="C770" s="29"/>
      <c r="D770" s="29"/>
    </row>
    <row r="771" spans="3:4">
      <c r="C771" s="29"/>
      <c r="D771" s="29"/>
    </row>
    <row r="772" spans="3:4">
      <c r="C772" s="29"/>
      <c r="D772" s="29"/>
    </row>
    <row r="773" spans="3:4">
      <c r="C773" s="29"/>
      <c r="D773" s="29"/>
    </row>
    <row r="774" spans="3:4">
      <c r="C774" s="29"/>
      <c r="D774" s="29"/>
    </row>
    <row r="775" spans="3:4">
      <c r="C775" s="29"/>
      <c r="D775" s="29"/>
    </row>
    <row r="776" spans="3:4">
      <c r="C776" s="29"/>
      <c r="D776" s="29"/>
    </row>
    <row r="777" spans="3:4">
      <c r="C777" s="29"/>
      <c r="D777" s="29"/>
    </row>
    <row r="778" spans="3:4">
      <c r="C778" s="29"/>
      <c r="D778" s="29"/>
    </row>
    <row r="779" spans="3:4">
      <c r="C779" s="29"/>
      <c r="D779" s="29"/>
    </row>
    <row r="780" spans="3:4">
      <c r="C780" s="29"/>
      <c r="D780" s="29"/>
    </row>
    <row r="781" spans="3:4">
      <c r="C781" s="29"/>
      <c r="D781" s="29"/>
    </row>
    <row r="782" spans="3:4">
      <c r="C782" s="29"/>
      <c r="D782" s="29"/>
    </row>
    <row r="783" spans="3:4">
      <c r="C783" s="29"/>
      <c r="D783" s="29"/>
    </row>
    <row r="784" spans="3:4">
      <c r="C784" s="29"/>
      <c r="D784" s="29"/>
    </row>
    <row r="785" spans="3:4">
      <c r="C785" s="29"/>
      <c r="D785" s="29"/>
    </row>
    <row r="786" spans="3:4">
      <c r="C786" s="29"/>
      <c r="D786" s="29"/>
    </row>
    <row r="787" spans="3:4">
      <c r="C787" s="29"/>
      <c r="D787" s="29"/>
    </row>
    <row r="788" spans="3:4">
      <c r="C788" s="29"/>
      <c r="D788" s="29"/>
    </row>
    <row r="789" spans="3:4">
      <c r="C789" s="29"/>
      <c r="D789" s="29"/>
    </row>
    <row r="790" spans="3:4">
      <c r="C790" s="29"/>
      <c r="D790" s="29"/>
    </row>
    <row r="791" spans="3:4">
      <c r="C791" s="29"/>
      <c r="D791" s="29"/>
    </row>
    <row r="792" spans="3:4">
      <c r="C792" s="29"/>
      <c r="D792" s="29"/>
    </row>
    <row r="793" spans="3:4">
      <c r="C793" s="29"/>
      <c r="D793" s="29"/>
    </row>
    <row r="794" spans="3:4">
      <c r="C794" s="29"/>
      <c r="D794" s="29"/>
    </row>
    <row r="795" spans="3:4">
      <c r="C795" s="29"/>
      <c r="D795" s="29"/>
    </row>
    <row r="796" spans="3:4">
      <c r="C796" s="29"/>
      <c r="D796" s="29"/>
    </row>
    <row r="797" spans="3:4">
      <c r="C797" s="29"/>
      <c r="D797" s="29"/>
    </row>
    <row r="798" spans="3:4">
      <c r="C798" s="29"/>
      <c r="D798" s="29"/>
    </row>
    <row r="799" spans="3:4">
      <c r="C799" s="29"/>
      <c r="D799" s="29"/>
    </row>
    <row r="800" spans="3:4">
      <c r="C800" s="29"/>
      <c r="D800" s="29"/>
    </row>
    <row r="801" spans="3:4">
      <c r="C801" s="29"/>
      <c r="D801" s="29"/>
    </row>
    <row r="802" spans="3:4">
      <c r="C802" s="29"/>
      <c r="D802" s="29"/>
    </row>
    <row r="803" spans="3:4">
      <c r="C803" s="29"/>
      <c r="D803" s="29"/>
    </row>
    <row r="804" spans="3:4">
      <c r="C804" s="29"/>
      <c r="D804" s="29"/>
    </row>
    <row r="805" spans="3:4">
      <c r="C805" s="29"/>
      <c r="D805" s="29"/>
    </row>
    <row r="806" spans="3:4">
      <c r="C806" s="29"/>
      <c r="D806" s="29"/>
    </row>
    <row r="807" spans="3:4">
      <c r="C807" s="29"/>
      <c r="D807" s="29"/>
    </row>
    <row r="808" spans="3:4">
      <c r="C808" s="29"/>
      <c r="D808" s="29"/>
    </row>
    <row r="809" spans="3:4">
      <c r="C809" s="29"/>
      <c r="D809" s="29"/>
    </row>
    <row r="810" spans="3:4">
      <c r="C810" s="29"/>
      <c r="D810" s="29"/>
    </row>
    <row r="811" spans="3:4">
      <c r="C811" s="29"/>
      <c r="D811" s="29"/>
    </row>
    <row r="812" spans="3:4">
      <c r="C812" s="29"/>
      <c r="D812" s="29"/>
    </row>
    <row r="813" spans="3:4">
      <c r="C813" s="29"/>
      <c r="D813" s="29"/>
    </row>
    <row r="814" spans="3:4">
      <c r="C814" s="29"/>
      <c r="D814" s="29"/>
    </row>
    <row r="815" spans="3:4">
      <c r="C815" s="29"/>
      <c r="D815" s="29"/>
    </row>
    <row r="816" spans="3:4">
      <c r="C816" s="29"/>
      <c r="D816" s="29"/>
    </row>
    <row r="817" spans="3:4">
      <c r="C817" s="29"/>
      <c r="D817" s="29"/>
    </row>
    <row r="818" spans="3:4">
      <c r="C818" s="29"/>
      <c r="D818" s="29"/>
    </row>
    <row r="819" spans="3:4">
      <c r="C819" s="29"/>
      <c r="D819" s="29"/>
    </row>
    <row r="820" spans="3:4">
      <c r="C820" s="29"/>
      <c r="D820" s="29"/>
    </row>
    <row r="821" spans="3:4">
      <c r="C821" s="29"/>
      <c r="D821" s="29"/>
    </row>
    <row r="822" spans="3:4">
      <c r="C822" s="29"/>
      <c r="D822" s="29"/>
    </row>
    <row r="823" spans="3:4">
      <c r="C823" s="29"/>
      <c r="D823" s="29"/>
    </row>
    <row r="824" spans="3:4">
      <c r="C824" s="29"/>
      <c r="D824" s="29"/>
    </row>
    <row r="825" spans="3:4">
      <c r="C825" s="29"/>
      <c r="D825" s="29"/>
    </row>
    <row r="826" spans="3:4">
      <c r="C826" s="29"/>
      <c r="D826" s="29"/>
    </row>
    <row r="827" spans="3:4">
      <c r="C827" s="29"/>
      <c r="D827" s="29"/>
    </row>
    <row r="828" spans="3:4">
      <c r="C828" s="29"/>
      <c r="D828" s="29"/>
    </row>
    <row r="829" spans="3:4">
      <c r="C829" s="29"/>
      <c r="D829" s="29"/>
    </row>
    <row r="830" spans="3:4">
      <c r="C830" s="29"/>
      <c r="D830" s="29"/>
    </row>
    <row r="831" spans="3:4">
      <c r="C831" s="29"/>
      <c r="D831" s="29"/>
    </row>
    <row r="832" spans="3:4">
      <c r="C832" s="29"/>
      <c r="D832" s="29"/>
    </row>
    <row r="833" spans="3:4">
      <c r="C833" s="29"/>
      <c r="D833" s="29"/>
    </row>
    <row r="834" spans="3:4">
      <c r="C834" s="29"/>
      <c r="D834" s="29"/>
    </row>
    <row r="835" spans="3:4">
      <c r="C835" s="29"/>
      <c r="D835" s="29"/>
    </row>
    <row r="836" spans="3:4">
      <c r="C836" s="29"/>
      <c r="D836" s="29"/>
    </row>
    <row r="837" spans="3:4">
      <c r="C837" s="29"/>
      <c r="D837" s="29"/>
    </row>
    <row r="838" spans="3:4">
      <c r="C838" s="29"/>
      <c r="D838" s="29"/>
    </row>
    <row r="839" spans="3:4">
      <c r="C839" s="29"/>
      <c r="D839" s="29"/>
    </row>
    <row r="840" spans="3:4">
      <c r="C840" s="29"/>
      <c r="D840" s="29"/>
    </row>
    <row r="841" spans="3:4">
      <c r="C841" s="29"/>
      <c r="D841" s="29"/>
    </row>
    <row r="842" spans="3:4">
      <c r="C842" s="29"/>
      <c r="D842" s="29"/>
    </row>
    <row r="843" spans="3:4">
      <c r="C843" s="29"/>
      <c r="D843" s="29"/>
    </row>
    <row r="844" spans="3:4">
      <c r="C844" s="29"/>
      <c r="D844" s="29"/>
    </row>
    <row r="845" spans="3:4">
      <c r="C845" s="29"/>
      <c r="D845" s="29"/>
    </row>
    <row r="846" spans="3:4">
      <c r="C846" s="29"/>
      <c r="D846" s="29"/>
    </row>
    <row r="847" spans="3:4">
      <c r="C847" s="29"/>
      <c r="D847" s="29"/>
    </row>
    <row r="848" spans="3:4">
      <c r="C848" s="29"/>
      <c r="D848" s="29"/>
    </row>
    <row r="849" spans="3:4">
      <c r="C849" s="29"/>
      <c r="D849" s="29"/>
    </row>
    <row r="850" spans="3:4">
      <c r="C850" s="29"/>
      <c r="D850" s="29"/>
    </row>
    <row r="851" spans="3:4">
      <c r="C851" s="29"/>
      <c r="D851" s="29"/>
    </row>
    <row r="852" spans="3:4">
      <c r="C852" s="29"/>
      <c r="D852" s="29"/>
    </row>
    <row r="853" spans="3:4">
      <c r="C853" s="29"/>
      <c r="D853" s="29"/>
    </row>
    <row r="854" spans="3:4">
      <c r="C854" s="29"/>
      <c r="D854" s="29"/>
    </row>
    <row r="855" spans="3:4">
      <c r="C855" s="29"/>
      <c r="D855" s="29"/>
    </row>
    <row r="856" spans="3:4">
      <c r="C856" s="29"/>
      <c r="D856" s="29"/>
    </row>
    <row r="857" spans="3:4">
      <c r="C857" s="29"/>
      <c r="D857" s="29"/>
    </row>
    <row r="858" spans="3:4">
      <c r="C858" s="29"/>
      <c r="D858" s="29"/>
    </row>
    <row r="859" spans="3:4">
      <c r="C859" s="29"/>
      <c r="D859" s="29"/>
    </row>
    <row r="860" spans="3:4">
      <c r="C860" s="29"/>
      <c r="D860" s="29"/>
    </row>
    <row r="861" spans="3:4">
      <c r="C861" s="29"/>
      <c r="D861" s="29"/>
    </row>
    <row r="862" spans="3:4">
      <c r="C862" s="29"/>
      <c r="D862" s="29"/>
    </row>
    <row r="863" spans="3:4">
      <c r="C863" s="29"/>
      <c r="D863" s="29"/>
    </row>
    <row r="864" spans="3:4">
      <c r="C864" s="29"/>
      <c r="D864" s="29"/>
    </row>
    <row r="865" spans="3:4">
      <c r="C865" s="29"/>
      <c r="D865" s="29"/>
    </row>
    <row r="866" spans="3:4">
      <c r="C866" s="29"/>
      <c r="D866" s="29"/>
    </row>
    <row r="867" spans="3:4">
      <c r="C867" s="29"/>
      <c r="D867" s="29"/>
    </row>
    <row r="868" spans="3:4">
      <c r="C868" s="29"/>
      <c r="D868" s="29"/>
    </row>
    <row r="869" spans="3:4">
      <c r="C869" s="29"/>
      <c r="D869" s="29"/>
    </row>
    <row r="870" spans="3:4">
      <c r="C870" s="29"/>
      <c r="D870" s="29"/>
    </row>
    <row r="871" spans="3:4">
      <c r="C871" s="29"/>
      <c r="D871" s="29"/>
    </row>
    <row r="872" spans="3:4">
      <c r="C872" s="29"/>
      <c r="D872" s="29"/>
    </row>
    <row r="873" spans="3:4">
      <c r="C873" s="29"/>
      <c r="D873" s="29"/>
    </row>
    <row r="874" spans="3:4">
      <c r="C874" s="29"/>
      <c r="D874" s="29"/>
    </row>
    <row r="875" spans="3:4">
      <c r="C875" s="29"/>
      <c r="D875" s="29"/>
    </row>
    <row r="876" spans="3:4">
      <c r="C876" s="29"/>
      <c r="D876" s="29"/>
    </row>
    <row r="877" spans="3:4">
      <c r="C877" s="29"/>
      <c r="D877" s="29"/>
    </row>
    <row r="878" spans="3:4">
      <c r="C878" s="29"/>
      <c r="D878" s="29"/>
    </row>
    <row r="879" spans="3:4">
      <c r="C879" s="29"/>
      <c r="D879" s="29"/>
    </row>
    <row r="880" spans="3:4">
      <c r="C880" s="29"/>
      <c r="D880" s="29"/>
    </row>
    <row r="881" spans="3:4">
      <c r="C881" s="29"/>
      <c r="D881" s="29"/>
    </row>
    <row r="882" spans="3:4">
      <c r="C882" s="29"/>
      <c r="D882" s="29"/>
    </row>
    <row r="883" spans="3:4">
      <c r="C883" s="29"/>
      <c r="D883" s="29"/>
    </row>
    <row r="884" spans="3:4">
      <c r="C884" s="29"/>
      <c r="D884" s="29"/>
    </row>
    <row r="885" spans="3:4">
      <c r="C885" s="29"/>
      <c r="D885" s="29"/>
    </row>
    <row r="886" spans="3:4">
      <c r="C886" s="29"/>
      <c r="D886" s="29"/>
    </row>
    <row r="887" spans="3:4">
      <c r="C887" s="29"/>
      <c r="D887" s="29"/>
    </row>
    <row r="888" spans="3:4">
      <c r="C888" s="29"/>
      <c r="D888" s="29"/>
    </row>
    <row r="889" spans="3:4">
      <c r="C889" s="29"/>
      <c r="D889" s="29"/>
    </row>
    <row r="890" spans="3:4">
      <c r="C890" s="29"/>
      <c r="D890" s="29"/>
    </row>
    <row r="891" spans="3:4">
      <c r="C891" s="29"/>
      <c r="D891" s="29"/>
    </row>
    <row r="892" spans="3:4">
      <c r="C892" s="29"/>
      <c r="D892" s="29"/>
    </row>
    <row r="893" spans="3:4">
      <c r="C893" s="29"/>
      <c r="D893" s="29"/>
    </row>
    <row r="894" spans="3:4">
      <c r="C894" s="29"/>
      <c r="D894" s="29"/>
    </row>
    <row r="895" spans="3:4">
      <c r="C895" s="29"/>
      <c r="D895" s="29"/>
    </row>
    <row r="896" spans="3:4">
      <c r="C896" s="29"/>
      <c r="D896" s="29"/>
    </row>
    <row r="897" spans="3:4">
      <c r="C897" s="29"/>
      <c r="D897" s="29"/>
    </row>
    <row r="898" spans="3:4">
      <c r="C898" s="29"/>
      <c r="D898" s="29"/>
    </row>
    <row r="899" spans="3:4">
      <c r="C899" s="29"/>
      <c r="D899" s="29"/>
    </row>
    <row r="900" spans="3:4">
      <c r="C900" s="29"/>
      <c r="D900" s="29"/>
    </row>
    <row r="901" spans="3:4">
      <c r="C901" s="29"/>
      <c r="D901" s="29"/>
    </row>
    <row r="902" spans="3:4">
      <c r="C902" s="29"/>
      <c r="D902" s="29"/>
    </row>
    <row r="903" spans="3:4">
      <c r="C903" s="29"/>
      <c r="D903" s="29"/>
    </row>
    <row r="904" spans="3:4">
      <c r="C904" s="29"/>
      <c r="D904" s="29"/>
    </row>
    <row r="905" spans="3:4">
      <c r="C905" s="29"/>
      <c r="D905" s="29"/>
    </row>
    <row r="906" spans="3:4">
      <c r="C906" s="29"/>
      <c r="D906" s="29"/>
    </row>
    <row r="907" spans="3:4">
      <c r="C907" s="29"/>
      <c r="D907" s="29"/>
    </row>
    <row r="908" spans="3:4">
      <c r="C908" s="29"/>
      <c r="D908" s="29"/>
    </row>
    <row r="909" spans="3:4">
      <c r="C909" s="29"/>
      <c r="D909" s="29"/>
    </row>
    <row r="910" spans="3:4">
      <c r="C910" s="29"/>
      <c r="D910" s="29"/>
    </row>
    <row r="911" spans="3:4">
      <c r="C911" s="29"/>
      <c r="D911" s="29"/>
    </row>
    <row r="912" spans="3:4">
      <c r="C912" s="29"/>
      <c r="D912" s="29"/>
    </row>
    <row r="913" spans="3:4">
      <c r="C913" s="29"/>
      <c r="D913" s="29"/>
    </row>
    <row r="914" spans="3:4">
      <c r="C914" s="29"/>
      <c r="D914" s="29"/>
    </row>
    <row r="915" spans="3:4">
      <c r="C915" s="29"/>
      <c r="D915" s="29"/>
    </row>
    <row r="916" spans="3:4">
      <c r="C916" s="29"/>
      <c r="D916" s="29"/>
    </row>
    <row r="917" spans="3:4">
      <c r="C917" s="29"/>
      <c r="D917" s="29"/>
    </row>
    <row r="918" spans="3:4">
      <c r="C918" s="29"/>
      <c r="D918" s="29"/>
    </row>
    <row r="919" spans="3:4">
      <c r="C919" s="29"/>
      <c r="D919" s="29"/>
    </row>
    <row r="920" spans="3:4">
      <c r="C920" s="29"/>
      <c r="D920" s="29"/>
    </row>
    <row r="921" spans="3:4">
      <c r="C921" s="29"/>
      <c r="D921" s="29"/>
    </row>
    <row r="922" spans="3:4">
      <c r="C922" s="29"/>
      <c r="D922" s="29"/>
    </row>
    <row r="923" spans="3:4">
      <c r="C923" s="29"/>
      <c r="D923" s="29"/>
    </row>
    <row r="924" spans="3:4">
      <c r="C924" s="29"/>
      <c r="D924" s="29"/>
    </row>
    <row r="925" spans="3:4">
      <c r="C925" s="29"/>
      <c r="D925" s="29"/>
    </row>
    <row r="926" spans="3:4">
      <c r="C926" s="29"/>
      <c r="D926" s="29"/>
    </row>
    <row r="927" spans="3:4">
      <c r="C927" s="29"/>
      <c r="D927" s="29"/>
    </row>
    <row r="928" spans="3:4">
      <c r="C928" s="29"/>
      <c r="D928" s="29"/>
    </row>
    <row r="929" spans="3:4">
      <c r="C929" s="29"/>
      <c r="D929" s="29"/>
    </row>
    <row r="930" spans="3:4">
      <c r="C930" s="29"/>
      <c r="D930" s="29"/>
    </row>
    <row r="931" spans="3:4">
      <c r="C931" s="29"/>
      <c r="D931" s="29"/>
    </row>
    <row r="932" spans="3:4">
      <c r="C932" s="29"/>
      <c r="D932" s="29"/>
    </row>
    <row r="933" spans="3:4">
      <c r="C933" s="29"/>
      <c r="D933" s="29"/>
    </row>
    <row r="934" spans="3:4">
      <c r="C934" s="29"/>
      <c r="D934" s="29"/>
    </row>
    <row r="935" spans="3:4">
      <c r="C935" s="29"/>
      <c r="D935" s="29"/>
    </row>
    <row r="936" spans="3:4">
      <c r="C936" s="29"/>
      <c r="D936" s="29"/>
    </row>
    <row r="937" spans="3:4">
      <c r="C937" s="29"/>
      <c r="D937" s="29"/>
    </row>
    <row r="938" spans="3:4">
      <c r="C938" s="29"/>
      <c r="D938" s="29"/>
    </row>
    <row r="939" spans="3:4">
      <c r="C939" s="29"/>
      <c r="D939" s="29"/>
    </row>
    <row r="940" spans="3:4">
      <c r="C940" s="29"/>
      <c r="D940" s="29"/>
    </row>
    <row r="941" spans="3:4">
      <c r="C941" s="29"/>
      <c r="D941" s="29"/>
    </row>
    <row r="942" spans="3:4">
      <c r="C942" s="29"/>
      <c r="D942" s="29"/>
    </row>
    <row r="943" spans="3:4">
      <c r="C943" s="29"/>
      <c r="D943" s="29"/>
    </row>
    <row r="944" spans="3:4">
      <c r="C944" s="29"/>
      <c r="D944" s="29"/>
    </row>
    <row r="945" spans="3:4">
      <c r="C945" s="29"/>
      <c r="D945" s="29"/>
    </row>
    <row r="946" spans="3:4">
      <c r="C946" s="29"/>
      <c r="D946" s="29"/>
    </row>
    <row r="947" spans="3:4">
      <c r="C947" s="29"/>
      <c r="D947" s="29"/>
    </row>
    <row r="948" spans="3:4">
      <c r="C948" s="29"/>
      <c r="D948" s="29"/>
    </row>
    <row r="949" spans="3:4">
      <c r="C949" s="29"/>
      <c r="D949" s="29"/>
    </row>
    <row r="950" spans="3:4">
      <c r="C950" s="29"/>
      <c r="D950" s="29"/>
    </row>
    <row r="951" spans="3:4">
      <c r="C951" s="29"/>
      <c r="D951" s="29"/>
    </row>
    <row r="952" spans="3:4">
      <c r="C952" s="29"/>
      <c r="D952" s="29"/>
    </row>
    <row r="953" spans="3:4">
      <c r="C953" s="29"/>
      <c r="D953" s="29"/>
    </row>
    <row r="954" spans="3:4">
      <c r="C954" s="29"/>
      <c r="D954" s="29"/>
    </row>
    <row r="955" spans="3:4">
      <c r="C955" s="29"/>
      <c r="D955" s="29"/>
    </row>
    <row r="956" spans="3:4">
      <c r="C956" s="29"/>
      <c r="D956" s="29"/>
    </row>
    <row r="957" spans="3:4">
      <c r="C957" s="29"/>
      <c r="D957" s="29"/>
    </row>
    <row r="958" spans="3:4">
      <c r="C958" s="29"/>
      <c r="D958" s="29"/>
    </row>
    <row r="959" spans="3:4">
      <c r="C959" s="29"/>
      <c r="D959" s="29"/>
    </row>
    <row r="960" spans="3:4">
      <c r="C960" s="29"/>
      <c r="D960" s="29"/>
    </row>
    <row r="961" spans="3:4">
      <c r="C961" s="29"/>
      <c r="D961" s="29"/>
    </row>
    <row r="962" spans="3:4">
      <c r="C962" s="29"/>
      <c r="D962" s="29"/>
    </row>
    <row r="963" spans="3:4">
      <c r="C963" s="29"/>
      <c r="D963" s="29"/>
    </row>
    <row r="964" spans="3:4">
      <c r="C964" s="29"/>
      <c r="D964" s="29"/>
    </row>
    <row r="965" spans="3:4">
      <c r="C965" s="29"/>
      <c r="D965" s="29"/>
    </row>
    <row r="966" spans="3:4">
      <c r="C966" s="29"/>
      <c r="D966" s="29"/>
    </row>
    <row r="967" spans="3:4">
      <c r="C967" s="29"/>
      <c r="D967" s="29"/>
    </row>
    <row r="968" spans="3:4">
      <c r="C968" s="29"/>
      <c r="D968" s="29"/>
    </row>
    <row r="969" spans="3:4">
      <c r="C969" s="29"/>
      <c r="D969" s="29"/>
    </row>
    <row r="970" spans="3:4">
      <c r="C970" s="29"/>
      <c r="D970" s="29"/>
    </row>
    <row r="971" spans="3:4">
      <c r="C971" s="29"/>
      <c r="D971" s="29"/>
    </row>
    <row r="972" spans="3:4">
      <c r="C972" s="29"/>
      <c r="D972" s="29"/>
    </row>
    <row r="973" spans="3:4">
      <c r="C973" s="29"/>
      <c r="D973" s="29"/>
    </row>
    <row r="974" spans="3:4">
      <c r="C974" s="29"/>
      <c r="D974" s="29"/>
    </row>
    <row r="975" spans="3:4">
      <c r="C975" s="29"/>
      <c r="D975" s="29"/>
    </row>
    <row r="976" spans="3:4">
      <c r="C976" s="29"/>
      <c r="D976" s="29"/>
    </row>
    <row r="977" spans="3:4">
      <c r="C977" s="29"/>
      <c r="D977" s="29"/>
    </row>
    <row r="978" spans="3:4">
      <c r="C978" s="29"/>
      <c r="D978" s="29"/>
    </row>
    <row r="979" spans="3:4">
      <c r="C979" s="29"/>
      <c r="D979" s="29"/>
    </row>
    <row r="980" spans="3:4">
      <c r="C980" s="29"/>
      <c r="D980" s="29"/>
    </row>
    <row r="981" spans="3:4">
      <c r="C981" s="29"/>
      <c r="D981" s="29"/>
    </row>
    <row r="982" spans="3:4">
      <c r="C982" s="29"/>
      <c r="D982" s="29"/>
    </row>
    <row r="983" spans="3:4">
      <c r="C983" s="29"/>
      <c r="D983" s="29"/>
    </row>
    <row r="984" spans="3:4">
      <c r="C984" s="29"/>
      <c r="D984" s="29"/>
    </row>
    <row r="985" spans="3:4">
      <c r="C985" s="29"/>
      <c r="D985" s="29"/>
    </row>
    <row r="986" spans="3:4">
      <c r="C986" s="29"/>
      <c r="D986" s="29"/>
    </row>
    <row r="987" spans="3:4">
      <c r="C987" s="29"/>
      <c r="D987" s="29"/>
    </row>
    <row r="988" spans="3:4">
      <c r="C988" s="29"/>
      <c r="D988" s="29"/>
    </row>
    <row r="989" spans="3:4">
      <c r="C989" s="29"/>
      <c r="D989" s="29"/>
    </row>
    <row r="990" spans="3:4">
      <c r="C990" s="29"/>
      <c r="D990" s="29"/>
    </row>
    <row r="991" spans="3:4">
      <c r="C991" s="29"/>
      <c r="D991" s="29"/>
    </row>
    <row r="992" spans="3:4">
      <c r="C992" s="29"/>
      <c r="D992" s="29"/>
    </row>
    <row r="993" spans="3:4">
      <c r="C993" s="29"/>
      <c r="D993" s="29"/>
    </row>
    <row r="994" spans="3:4">
      <c r="C994" s="29"/>
      <c r="D994" s="29"/>
    </row>
    <row r="995" spans="3:4">
      <c r="C995" s="29"/>
      <c r="D995" s="29"/>
    </row>
    <row r="996" spans="3:4">
      <c r="C996" s="29"/>
      <c r="D996" s="29"/>
    </row>
    <row r="997" spans="3:4">
      <c r="C997" s="29"/>
      <c r="D997" s="29"/>
    </row>
    <row r="998" spans="3:4">
      <c r="C998" s="29"/>
      <c r="D998" s="29"/>
    </row>
    <row r="999" spans="3:4">
      <c r="C999" s="29"/>
      <c r="D999" s="29"/>
    </row>
    <row r="1000" spans="3:4">
      <c r="C1000" s="29"/>
      <c r="D1000" s="29"/>
    </row>
    <row r="1001" spans="3:4">
      <c r="C1001" s="29"/>
      <c r="D1001" s="29"/>
    </row>
    <row r="1002" spans="3:4">
      <c r="C1002" s="29"/>
      <c r="D1002" s="29"/>
    </row>
    <row r="1003" spans="3:4">
      <c r="C1003" s="29"/>
      <c r="D1003" s="29"/>
    </row>
    <row r="1004" spans="3:4">
      <c r="C1004" s="29"/>
      <c r="D1004" s="29"/>
    </row>
    <row r="1005" spans="3:4">
      <c r="C1005" s="29"/>
      <c r="D1005" s="29"/>
    </row>
    <row r="1006" spans="3:4">
      <c r="C1006" s="29"/>
      <c r="D1006" s="29"/>
    </row>
    <row r="1007" spans="3:4">
      <c r="C1007" s="29"/>
      <c r="D1007" s="29"/>
    </row>
    <row r="1008" spans="3:4">
      <c r="C1008" s="29"/>
      <c r="D1008" s="29"/>
    </row>
    <row r="1009" spans="3:4">
      <c r="C1009" s="29"/>
      <c r="D1009" s="29"/>
    </row>
    <row r="1010" spans="3:4">
      <c r="C1010" s="29"/>
      <c r="D1010" s="29"/>
    </row>
    <row r="1011" spans="3:4">
      <c r="C1011" s="29"/>
      <c r="D1011" s="29"/>
    </row>
    <row r="1012" spans="3:4">
      <c r="C1012" s="29"/>
      <c r="D1012" s="29"/>
    </row>
    <row r="1013" spans="3:4">
      <c r="C1013" s="29"/>
      <c r="D1013" s="29"/>
    </row>
    <row r="1014" spans="3:4">
      <c r="C1014" s="29"/>
      <c r="D1014" s="29"/>
    </row>
    <row r="1015" spans="3:4">
      <c r="C1015" s="29"/>
      <c r="D1015" s="29"/>
    </row>
    <row r="1016" spans="3:4">
      <c r="C1016" s="29"/>
      <c r="D1016" s="29"/>
    </row>
    <row r="1017" spans="3:4">
      <c r="C1017" s="29"/>
      <c r="D1017" s="29"/>
    </row>
    <row r="1018" spans="3:4">
      <c r="C1018" s="29"/>
      <c r="D1018" s="29"/>
    </row>
    <row r="1019" spans="3:4">
      <c r="C1019" s="29"/>
      <c r="D1019" s="29"/>
    </row>
    <row r="1020" spans="3:4">
      <c r="C1020" s="29"/>
      <c r="D1020" s="29"/>
    </row>
    <row r="1021" spans="3:4">
      <c r="C1021" s="29"/>
      <c r="D1021" s="29"/>
    </row>
    <row r="1022" spans="3:4">
      <c r="C1022" s="29"/>
      <c r="D1022" s="29"/>
    </row>
    <row r="1023" spans="3:4">
      <c r="C1023" s="29"/>
      <c r="D1023" s="29"/>
    </row>
    <row r="1024" spans="3:4">
      <c r="C1024" s="29"/>
      <c r="D1024" s="29"/>
    </row>
    <row r="1025" spans="3:4">
      <c r="C1025" s="29"/>
      <c r="D1025" s="29"/>
    </row>
    <row r="1026" spans="3:4">
      <c r="C1026" s="29"/>
      <c r="D1026" s="29"/>
    </row>
    <row r="1027" spans="3:4">
      <c r="C1027" s="29"/>
      <c r="D1027" s="29"/>
    </row>
    <row r="1028" spans="3:4">
      <c r="C1028" s="29"/>
      <c r="D1028" s="29"/>
    </row>
    <row r="1029" spans="3:4">
      <c r="C1029" s="29"/>
      <c r="D1029" s="29"/>
    </row>
    <row r="1030" spans="3:4">
      <c r="C1030" s="29"/>
      <c r="D1030" s="29"/>
    </row>
    <row r="1031" spans="3:4">
      <c r="C1031" s="29"/>
      <c r="D1031" s="29"/>
    </row>
    <row r="1032" spans="3:4">
      <c r="C1032" s="29"/>
      <c r="D1032" s="29"/>
    </row>
    <row r="1033" spans="3:4">
      <c r="C1033" s="29"/>
      <c r="D1033" s="29"/>
    </row>
    <row r="1034" spans="3:4">
      <c r="C1034" s="29"/>
      <c r="D1034" s="29"/>
    </row>
    <row r="1035" spans="3:4">
      <c r="C1035" s="29"/>
      <c r="D1035" s="29"/>
    </row>
    <row r="1036" spans="3:4">
      <c r="C1036" s="29"/>
      <c r="D1036" s="29"/>
    </row>
    <row r="1037" spans="3:4">
      <c r="C1037" s="29"/>
      <c r="D1037" s="29"/>
    </row>
    <row r="1038" spans="3:4">
      <c r="C1038" s="29"/>
      <c r="D1038" s="29"/>
    </row>
    <row r="1039" spans="3:4">
      <c r="C1039" s="29"/>
      <c r="D1039" s="29"/>
    </row>
    <row r="1040" spans="3:4">
      <c r="C1040" s="29"/>
      <c r="D1040" s="29"/>
    </row>
    <row r="1041" spans="3:4">
      <c r="C1041" s="29"/>
      <c r="D1041" s="29"/>
    </row>
    <row r="1042" spans="3:4">
      <c r="C1042" s="29"/>
      <c r="D1042" s="29"/>
    </row>
    <row r="1043" spans="3:4">
      <c r="C1043" s="29"/>
      <c r="D1043" s="29"/>
    </row>
    <row r="1044" spans="3:4">
      <c r="C1044" s="29"/>
      <c r="D1044" s="29"/>
    </row>
    <row r="1045" spans="3:4">
      <c r="C1045" s="29"/>
      <c r="D1045" s="29"/>
    </row>
    <row r="1046" spans="3:4">
      <c r="C1046" s="29"/>
      <c r="D1046" s="29"/>
    </row>
    <row r="1047" spans="3:4">
      <c r="C1047" s="29"/>
      <c r="D1047" s="29"/>
    </row>
    <row r="1048" spans="3:4">
      <c r="C1048" s="29"/>
      <c r="D1048" s="29"/>
    </row>
    <row r="1049" spans="3:4">
      <c r="C1049" s="29"/>
      <c r="D1049" s="29"/>
    </row>
    <row r="1050" spans="3:4">
      <c r="C1050" s="29"/>
      <c r="D1050" s="29"/>
    </row>
    <row r="1051" spans="3:4">
      <c r="C1051" s="29"/>
      <c r="D1051" s="29"/>
    </row>
    <row r="1052" spans="3:4">
      <c r="C1052" s="29"/>
      <c r="D1052" s="29"/>
    </row>
    <row r="1053" spans="3:4">
      <c r="C1053" s="29"/>
      <c r="D1053" s="29"/>
    </row>
    <row r="1054" spans="3:4">
      <c r="C1054" s="29"/>
      <c r="D1054" s="29"/>
    </row>
    <row r="1055" spans="3:4">
      <c r="C1055" s="29"/>
      <c r="D1055" s="29"/>
    </row>
    <row r="1056" spans="3:4">
      <c r="C1056" s="29"/>
      <c r="D1056" s="29"/>
    </row>
    <row r="1057" spans="3:4">
      <c r="C1057" s="29"/>
      <c r="D1057" s="29"/>
    </row>
    <row r="1058" spans="3:4">
      <c r="C1058" s="29"/>
      <c r="D1058" s="29"/>
    </row>
    <row r="1059" spans="3:4">
      <c r="C1059" s="29"/>
      <c r="D1059" s="29"/>
    </row>
    <row r="1060" spans="3:4">
      <c r="C1060" s="29"/>
      <c r="D1060" s="29"/>
    </row>
    <row r="1061" spans="3:4">
      <c r="C1061" s="29"/>
      <c r="D1061" s="29"/>
    </row>
    <row r="1062" spans="3:4">
      <c r="C1062" s="29"/>
      <c r="D1062" s="29"/>
    </row>
    <row r="1063" spans="3:4">
      <c r="C1063" s="29"/>
      <c r="D1063" s="29"/>
    </row>
    <row r="1064" spans="3:4">
      <c r="C1064" s="29"/>
      <c r="D1064" s="29"/>
    </row>
    <row r="1065" spans="3:4">
      <c r="C1065" s="29"/>
      <c r="D1065" s="29"/>
    </row>
    <row r="1066" spans="3:4">
      <c r="C1066" s="29"/>
      <c r="D1066" s="29"/>
    </row>
    <row r="1067" spans="3:4">
      <c r="C1067" s="29"/>
      <c r="D1067" s="29"/>
    </row>
    <row r="1068" spans="3:4">
      <c r="C1068" s="29"/>
      <c r="D1068" s="29"/>
    </row>
    <row r="1069" spans="3:4">
      <c r="C1069" s="29"/>
      <c r="D1069" s="29"/>
    </row>
    <row r="1070" spans="3:4">
      <c r="C1070" s="29"/>
      <c r="D1070" s="29"/>
    </row>
    <row r="1071" spans="3:4">
      <c r="C1071" s="29"/>
      <c r="D1071" s="29"/>
    </row>
    <row r="1072" spans="3:4">
      <c r="C1072" s="29"/>
      <c r="D1072" s="29"/>
    </row>
    <row r="1073" spans="3:4">
      <c r="C1073" s="29"/>
      <c r="D1073" s="29"/>
    </row>
    <row r="1074" spans="3:4">
      <c r="C1074" s="29"/>
      <c r="D1074" s="29"/>
    </row>
    <row r="1075" spans="3:4">
      <c r="C1075" s="29"/>
      <c r="D1075" s="29"/>
    </row>
    <row r="1076" spans="3:4">
      <c r="C1076" s="29"/>
      <c r="D1076" s="29"/>
    </row>
    <row r="1077" spans="3:4">
      <c r="C1077" s="29"/>
      <c r="D1077" s="29"/>
    </row>
    <row r="1078" spans="3:4">
      <c r="C1078" s="29"/>
      <c r="D1078" s="29"/>
    </row>
    <row r="1079" spans="3:4">
      <c r="C1079" s="29"/>
      <c r="D1079" s="29"/>
    </row>
    <row r="1080" spans="3:4">
      <c r="C1080" s="29"/>
      <c r="D1080" s="29"/>
    </row>
    <row r="1081" spans="3:4">
      <c r="C1081" s="29"/>
      <c r="D1081" s="29"/>
    </row>
    <row r="1082" spans="3:4">
      <c r="C1082" s="29"/>
      <c r="D1082" s="29"/>
    </row>
    <row r="1083" spans="3:4">
      <c r="C1083" s="29"/>
      <c r="D1083" s="29"/>
    </row>
    <row r="1084" spans="3:4">
      <c r="C1084" s="29"/>
      <c r="D1084" s="29"/>
    </row>
    <row r="1085" spans="3:4">
      <c r="C1085" s="29"/>
      <c r="D1085" s="29"/>
    </row>
    <row r="1086" spans="3:4">
      <c r="C1086" s="29"/>
      <c r="D1086" s="29"/>
    </row>
    <row r="1087" spans="3:4">
      <c r="C1087" s="29"/>
      <c r="D1087" s="29"/>
    </row>
    <row r="1088" spans="3:4">
      <c r="C1088" s="29"/>
      <c r="D1088" s="29"/>
    </row>
    <row r="1089" spans="3:4">
      <c r="C1089" s="29"/>
      <c r="D1089" s="29"/>
    </row>
    <row r="1090" spans="3:4">
      <c r="C1090" s="29"/>
      <c r="D1090" s="29"/>
    </row>
    <row r="1091" spans="3:4">
      <c r="C1091" s="29"/>
      <c r="D1091" s="29"/>
    </row>
    <row r="1092" spans="3:4">
      <c r="C1092" s="29"/>
      <c r="D1092" s="29"/>
    </row>
    <row r="1093" spans="3:4">
      <c r="C1093" s="29"/>
      <c r="D1093" s="29"/>
    </row>
    <row r="1094" spans="3:4">
      <c r="C1094" s="29"/>
      <c r="D1094" s="29"/>
    </row>
    <row r="1095" spans="3:4">
      <c r="C1095" s="29"/>
      <c r="D1095" s="29"/>
    </row>
    <row r="1096" spans="3:4">
      <c r="C1096" s="29"/>
      <c r="D1096" s="29"/>
    </row>
    <row r="1097" spans="3:4">
      <c r="C1097" s="29"/>
      <c r="D1097" s="29"/>
    </row>
    <row r="1098" spans="3:4">
      <c r="C1098" s="29"/>
      <c r="D1098" s="29"/>
    </row>
    <row r="1099" spans="3:4">
      <c r="C1099" s="29"/>
      <c r="D1099" s="29"/>
    </row>
    <row r="1100" spans="3:4">
      <c r="C1100" s="29"/>
      <c r="D1100" s="29"/>
    </row>
    <row r="1101" spans="3:4">
      <c r="C1101" s="29"/>
      <c r="D1101" s="29"/>
    </row>
    <row r="1102" spans="3:4">
      <c r="C1102" s="29"/>
      <c r="D1102" s="29"/>
    </row>
    <row r="1103" spans="3:4">
      <c r="C1103" s="29"/>
      <c r="D1103" s="29"/>
    </row>
    <row r="1104" spans="3:4">
      <c r="C1104" s="29"/>
      <c r="D1104" s="29"/>
    </row>
    <row r="1105" spans="3:4">
      <c r="C1105" s="29"/>
      <c r="D1105" s="29"/>
    </row>
    <row r="1106" spans="3:4">
      <c r="C1106" s="29"/>
      <c r="D1106" s="29"/>
    </row>
    <row r="1107" spans="3:4">
      <c r="C1107" s="29"/>
      <c r="D1107" s="29"/>
    </row>
    <row r="1108" spans="3:4">
      <c r="C1108" s="29"/>
      <c r="D1108" s="29"/>
    </row>
    <row r="1109" spans="3:4">
      <c r="C1109" s="29"/>
      <c r="D1109" s="29"/>
    </row>
    <row r="1110" spans="3:4">
      <c r="C1110" s="29"/>
      <c r="D1110" s="29"/>
    </row>
    <row r="1111" spans="3:4">
      <c r="C1111" s="29"/>
      <c r="D1111" s="29"/>
    </row>
    <row r="1112" spans="3:4">
      <c r="C1112" s="29"/>
      <c r="D1112" s="29"/>
    </row>
    <row r="1113" spans="3:4">
      <c r="C1113" s="29"/>
      <c r="D1113" s="29"/>
    </row>
    <row r="1114" spans="3:4">
      <c r="C1114" s="29"/>
      <c r="D1114" s="29"/>
    </row>
    <row r="1115" spans="3:4">
      <c r="C1115" s="29"/>
      <c r="D1115" s="29"/>
    </row>
    <row r="1116" spans="3:4">
      <c r="C1116" s="29"/>
      <c r="D1116" s="29"/>
    </row>
    <row r="1117" spans="3:4">
      <c r="C1117" s="29"/>
      <c r="D1117" s="29"/>
    </row>
    <row r="1118" spans="3:4">
      <c r="C1118" s="29"/>
      <c r="D1118" s="29"/>
    </row>
    <row r="1119" spans="3:4">
      <c r="C1119" s="29"/>
      <c r="D1119" s="29"/>
    </row>
    <row r="1120" spans="3:4">
      <c r="C1120" s="29"/>
      <c r="D1120" s="29"/>
    </row>
    <row r="1121" spans="3:4">
      <c r="C1121" s="29"/>
      <c r="D1121" s="29"/>
    </row>
    <row r="1122" spans="3:4">
      <c r="C1122" s="29"/>
      <c r="D1122" s="29"/>
    </row>
    <row r="1123" spans="3:4">
      <c r="C1123" s="29"/>
      <c r="D1123" s="29"/>
    </row>
    <row r="1124" spans="3:4">
      <c r="C1124" s="29"/>
      <c r="D1124" s="29"/>
    </row>
    <row r="1125" spans="3:4">
      <c r="C1125" s="29"/>
      <c r="D1125" s="29"/>
    </row>
    <row r="1126" spans="3:4">
      <c r="C1126" s="29"/>
      <c r="D1126" s="29"/>
    </row>
    <row r="1127" spans="3:4">
      <c r="C1127" s="29"/>
      <c r="D1127" s="29"/>
    </row>
    <row r="1128" spans="3:4">
      <c r="C1128" s="29"/>
      <c r="D1128" s="29"/>
    </row>
    <row r="1129" spans="3:4">
      <c r="C1129" s="29"/>
      <c r="D1129" s="29"/>
    </row>
    <row r="1130" spans="3:4">
      <c r="C1130" s="29"/>
      <c r="D1130" s="29"/>
    </row>
    <row r="1131" spans="3:4">
      <c r="C1131" s="29"/>
      <c r="D1131" s="29"/>
    </row>
    <row r="1132" spans="3:4">
      <c r="C1132" s="29"/>
      <c r="D1132" s="29"/>
    </row>
    <row r="1133" spans="3:4">
      <c r="C1133" s="29"/>
      <c r="D1133" s="29"/>
    </row>
    <row r="1134" spans="3:4">
      <c r="C1134" s="29"/>
      <c r="D1134" s="29"/>
    </row>
    <row r="1135" spans="3:4">
      <c r="C1135" s="29"/>
      <c r="D1135" s="29"/>
    </row>
    <row r="1136" spans="3:4">
      <c r="C1136" s="29"/>
      <c r="D1136" s="29"/>
    </row>
    <row r="1137" spans="3:4">
      <c r="C1137" s="29"/>
      <c r="D1137" s="29"/>
    </row>
    <row r="1138" spans="3:4">
      <c r="C1138" s="29"/>
      <c r="D1138" s="29"/>
    </row>
    <row r="1139" spans="3:4">
      <c r="C1139" s="29"/>
      <c r="D1139" s="29"/>
    </row>
    <row r="1140" spans="3:4">
      <c r="C1140" s="29"/>
      <c r="D1140" s="29"/>
    </row>
    <row r="1141" spans="3:4">
      <c r="C1141" s="29"/>
      <c r="D1141" s="29"/>
    </row>
    <row r="1142" spans="3:4">
      <c r="C1142" s="29"/>
      <c r="D1142" s="29"/>
    </row>
    <row r="1143" spans="3:4">
      <c r="C1143" s="29"/>
      <c r="D1143" s="29"/>
    </row>
    <row r="1144" spans="3:4">
      <c r="C1144" s="29"/>
      <c r="D1144" s="29"/>
    </row>
    <row r="1145" spans="3:4">
      <c r="C1145" s="29"/>
      <c r="D1145" s="29"/>
    </row>
    <row r="1146" spans="3:4">
      <c r="C1146" s="29"/>
      <c r="D1146" s="29"/>
    </row>
    <row r="1147" spans="3:4">
      <c r="C1147" s="29"/>
      <c r="D1147" s="29"/>
    </row>
    <row r="1148" spans="3:4">
      <c r="C1148" s="29"/>
      <c r="D1148" s="29"/>
    </row>
    <row r="1149" spans="3:4">
      <c r="C1149" s="29"/>
      <c r="D1149" s="29"/>
    </row>
    <row r="1150" spans="3:4">
      <c r="C1150" s="29"/>
      <c r="D1150" s="29"/>
    </row>
    <row r="1151" spans="3:4">
      <c r="C1151" s="29"/>
      <c r="D1151" s="29"/>
    </row>
    <row r="1152" spans="3:4">
      <c r="C1152" s="29"/>
      <c r="D1152" s="29"/>
    </row>
    <row r="1153" spans="3:4">
      <c r="C1153" s="29"/>
      <c r="D1153" s="29"/>
    </row>
    <row r="1154" spans="3:4">
      <c r="C1154" s="29"/>
      <c r="D1154" s="29"/>
    </row>
    <row r="1155" spans="3:4">
      <c r="C1155" s="29"/>
      <c r="D1155" s="29"/>
    </row>
    <row r="1156" spans="3:4">
      <c r="C1156" s="29"/>
      <c r="D1156" s="29"/>
    </row>
    <row r="1157" spans="3:4">
      <c r="C1157" s="29"/>
      <c r="D1157" s="29"/>
    </row>
    <row r="1158" spans="3:4">
      <c r="C1158" s="29"/>
      <c r="D1158" s="29"/>
    </row>
    <row r="1159" spans="3:4">
      <c r="C1159" s="29"/>
      <c r="D1159" s="29"/>
    </row>
    <row r="1160" spans="3:4">
      <c r="C1160" s="29"/>
      <c r="D1160" s="29"/>
    </row>
    <row r="1161" spans="3:4">
      <c r="C1161" s="29"/>
      <c r="D1161" s="29"/>
    </row>
    <row r="1162" spans="3:4">
      <c r="C1162" s="29"/>
      <c r="D1162" s="29"/>
    </row>
    <row r="1163" spans="3:4">
      <c r="C1163" s="29"/>
      <c r="D1163" s="29"/>
    </row>
    <row r="1164" spans="3:4">
      <c r="C1164" s="29"/>
      <c r="D1164" s="29"/>
    </row>
    <row r="1165" spans="3:4">
      <c r="C1165" s="29"/>
      <c r="D1165" s="29"/>
    </row>
    <row r="1166" spans="3:4">
      <c r="C1166" s="29"/>
      <c r="D1166" s="29"/>
    </row>
    <row r="1167" spans="3:4">
      <c r="C1167" s="29"/>
      <c r="D1167" s="29"/>
    </row>
    <row r="1168" spans="3:4">
      <c r="C1168" s="29"/>
      <c r="D1168" s="29"/>
    </row>
    <row r="1169" spans="3:4">
      <c r="C1169" s="29"/>
      <c r="D1169" s="29"/>
    </row>
    <row r="1170" spans="3:4">
      <c r="C1170" s="29"/>
      <c r="D1170" s="29"/>
    </row>
    <row r="1171" spans="3:4">
      <c r="C1171" s="29"/>
      <c r="D1171" s="29"/>
    </row>
    <row r="1172" spans="3:4">
      <c r="C1172" s="29"/>
      <c r="D1172" s="29"/>
    </row>
    <row r="1173" spans="3:4">
      <c r="C1173" s="29"/>
      <c r="D1173" s="29"/>
    </row>
    <row r="1174" spans="3:4">
      <c r="C1174" s="29"/>
      <c r="D1174" s="29"/>
    </row>
    <row r="1175" spans="3:4">
      <c r="C1175" s="29"/>
      <c r="D1175" s="29"/>
    </row>
    <row r="1176" spans="3:4">
      <c r="C1176" s="29"/>
      <c r="D1176" s="29"/>
    </row>
    <row r="1177" spans="3:4">
      <c r="C1177" s="29"/>
      <c r="D1177" s="29"/>
    </row>
    <row r="1178" spans="3:4">
      <c r="C1178" s="29"/>
      <c r="D1178" s="29"/>
    </row>
    <row r="1179" spans="3:4">
      <c r="C1179" s="29"/>
      <c r="D1179" s="29"/>
    </row>
    <row r="1180" spans="3:4">
      <c r="C1180" s="29"/>
      <c r="D1180" s="29"/>
    </row>
    <row r="1181" spans="3:4">
      <c r="C1181" s="29"/>
      <c r="D1181" s="29"/>
    </row>
    <row r="1182" spans="3:4">
      <c r="C1182" s="29"/>
      <c r="D1182" s="29"/>
    </row>
    <row r="1183" spans="3:4">
      <c r="C1183" s="29"/>
      <c r="D1183" s="29"/>
    </row>
    <row r="1184" spans="3:4">
      <c r="C1184" s="29"/>
      <c r="D1184" s="29"/>
    </row>
    <row r="1185" spans="3:4">
      <c r="C1185" s="29"/>
      <c r="D1185" s="29"/>
    </row>
    <row r="1186" spans="3:4">
      <c r="C1186" s="29"/>
      <c r="D1186" s="29"/>
    </row>
    <row r="1187" spans="3:4">
      <c r="C1187" s="29"/>
      <c r="D1187" s="29"/>
    </row>
    <row r="1188" spans="3:4">
      <c r="C1188" s="29"/>
      <c r="D1188" s="29"/>
    </row>
    <row r="1189" spans="3:4">
      <c r="C1189" s="29"/>
      <c r="D1189" s="29"/>
    </row>
    <row r="1190" spans="3:4">
      <c r="C1190" s="29"/>
      <c r="D1190" s="29"/>
    </row>
    <row r="1191" spans="3:4">
      <c r="C1191" s="29"/>
      <c r="D1191" s="29"/>
    </row>
    <row r="1192" spans="3:4">
      <c r="C1192" s="29"/>
      <c r="D1192" s="29"/>
    </row>
    <row r="1193" spans="3:4">
      <c r="C1193" s="29"/>
      <c r="D1193" s="29"/>
    </row>
    <row r="1194" spans="3:4">
      <c r="C1194" s="29"/>
      <c r="D1194" s="29"/>
    </row>
    <row r="1195" spans="3:4">
      <c r="C1195" s="29"/>
      <c r="D1195" s="29"/>
    </row>
    <row r="1196" spans="3:4">
      <c r="C1196" s="29"/>
      <c r="D1196" s="29"/>
    </row>
    <row r="1197" spans="3:4">
      <c r="C1197" s="29"/>
      <c r="D1197" s="29"/>
    </row>
    <row r="1198" spans="3:4">
      <c r="C1198" s="29"/>
      <c r="D1198" s="29"/>
    </row>
    <row r="1199" spans="3:4">
      <c r="C1199" s="29"/>
      <c r="D1199" s="29"/>
    </row>
    <row r="1200" spans="3:4">
      <c r="C1200" s="29"/>
      <c r="D1200" s="29"/>
    </row>
    <row r="1201" spans="3:4">
      <c r="C1201" s="29"/>
      <c r="D1201" s="29"/>
    </row>
    <row r="1202" spans="3:4">
      <c r="C1202" s="29"/>
      <c r="D1202" s="29"/>
    </row>
    <row r="1203" spans="3:4">
      <c r="C1203" s="29"/>
      <c r="D1203" s="29"/>
    </row>
    <row r="1204" spans="3:4">
      <c r="C1204" s="29"/>
      <c r="D1204" s="29"/>
    </row>
    <row r="1205" spans="3:4">
      <c r="C1205" s="29"/>
      <c r="D1205" s="29"/>
    </row>
    <row r="1206" spans="3:4">
      <c r="C1206" s="29"/>
      <c r="D1206" s="29"/>
    </row>
    <row r="1207" spans="3:4">
      <c r="C1207" s="29"/>
      <c r="D1207" s="29"/>
    </row>
    <row r="1208" spans="3:4">
      <c r="C1208" s="29"/>
      <c r="D1208" s="29"/>
    </row>
    <row r="1209" spans="3:4">
      <c r="C1209" s="29"/>
      <c r="D1209" s="29"/>
    </row>
    <row r="1210" spans="3:4">
      <c r="C1210" s="29"/>
      <c r="D1210" s="29"/>
    </row>
    <row r="1211" spans="3:4">
      <c r="C1211" s="29"/>
      <c r="D1211" s="29"/>
    </row>
    <row r="1212" spans="3:4">
      <c r="C1212" s="29"/>
      <c r="D1212" s="29"/>
    </row>
    <row r="1213" spans="3:4">
      <c r="C1213" s="29"/>
      <c r="D1213" s="29"/>
    </row>
    <row r="1214" spans="3:4">
      <c r="C1214" s="29"/>
      <c r="D1214" s="29"/>
    </row>
    <row r="1215" spans="3:4">
      <c r="C1215" s="29"/>
      <c r="D1215" s="29"/>
    </row>
    <row r="1216" spans="3:4">
      <c r="C1216" s="29"/>
      <c r="D1216" s="29"/>
    </row>
    <row r="1217" spans="3:4">
      <c r="C1217" s="29"/>
      <c r="D1217" s="29"/>
    </row>
    <row r="1218" spans="3:4">
      <c r="C1218" s="29"/>
      <c r="D1218" s="29"/>
    </row>
    <row r="1219" spans="3:4">
      <c r="C1219" s="29"/>
      <c r="D1219" s="29"/>
    </row>
    <row r="1220" spans="3:4">
      <c r="C1220" s="29"/>
      <c r="D1220" s="29"/>
    </row>
    <row r="1221" spans="3:4">
      <c r="C1221" s="29"/>
      <c r="D1221" s="29"/>
    </row>
    <row r="1222" spans="3:4">
      <c r="C1222" s="29"/>
      <c r="D1222" s="29"/>
    </row>
    <row r="1223" spans="3:4">
      <c r="C1223" s="29"/>
      <c r="D1223" s="29"/>
    </row>
    <row r="1224" spans="3:4">
      <c r="C1224" s="29"/>
      <c r="D1224" s="29"/>
    </row>
    <row r="1225" spans="3:4">
      <c r="C1225" s="29"/>
      <c r="D1225" s="29"/>
    </row>
    <row r="1226" spans="3:4">
      <c r="C1226" s="29"/>
      <c r="D1226" s="29"/>
    </row>
    <row r="1227" spans="3:4">
      <c r="C1227" s="29"/>
      <c r="D1227" s="29"/>
    </row>
    <row r="1228" spans="3:4">
      <c r="C1228" s="29"/>
      <c r="D1228" s="29"/>
    </row>
    <row r="1229" spans="3:4">
      <c r="C1229" s="29"/>
      <c r="D1229" s="29"/>
    </row>
    <row r="1230" spans="3:4">
      <c r="C1230" s="29"/>
      <c r="D1230" s="29"/>
    </row>
    <row r="1231" spans="3:4">
      <c r="C1231" s="29"/>
      <c r="D1231" s="29"/>
    </row>
    <row r="1232" spans="3:4">
      <c r="C1232" s="29"/>
      <c r="D1232" s="29"/>
    </row>
    <row r="1233" spans="3:4">
      <c r="C1233" s="29"/>
      <c r="D1233" s="29"/>
    </row>
    <row r="1234" spans="3:4">
      <c r="C1234" s="29"/>
      <c r="D1234" s="29"/>
    </row>
    <row r="1235" spans="3:4">
      <c r="C1235" s="29"/>
      <c r="D1235" s="29"/>
    </row>
    <row r="1236" spans="3:4">
      <c r="C1236" s="29"/>
      <c r="D1236" s="29"/>
    </row>
    <row r="1237" spans="3:4">
      <c r="C1237" s="29"/>
      <c r="D1237" s="29"/>
    </row>
    <row r="1238" spans="3:4">
      <c r="C1238" s="29"/>
      <c r="D1238" s="29"/>
    </row>
    <row r="1239" spans="3:4">
      <c r="C1239" s="29"/>
      <c r="D1239" s="29"/>
    </row>
    <row r="1240" spans="3:4">
      <c r="C1240" s="29"/>
      <c r="D1240" s="29"/>
    </row>
    <row r="1241" spans="3:4">
      <c r="C1241" s="29"/>
      <c r="D1241" s="29"/>
    </row>
    <row r="1242" spans="3:4">
      <c r="C1242" s="29"/>
      <c r="D1242" s="29"/>
    </row>
    <row r="1243" spans="3:4">
      <c r="C1243" s="29"/>
      <c r="D1243" s="29"/>
    </row>
    <row r="1244" spans="3:4">
      <c r="C1244" s="29"/>
      <c r="D1244" s="29"/>
    </row>
    <row r="1245" spans="3:4">
      <c r="C1245" s="29"/>
      <c r="D1245" s="29"/>
    </row>
    <row r="1246" spans="3:4">
      <c r="C1246" s="29"/>
      <c r="D1246" s="29"/>
    </row>
    <row r="1247" spans="3:4">
      <c r="C1247" s="29"/>
      <c r="D1247" s="29"/>
    </row>
    <row r="1248" spans="3:4">
      <c r="C1248" s="29"/>
      <c r="D1248" s="29"/>
    </row>
    <row r="1249" spans="3:4">
      <c r="C1249" s="29"/>
      <c r="D1249" s="29"/>
    </row>
    <row r="1250" spans="3:4">
      <c r="C1250" s="29"/>
      <c r="D1250" s="29"/>
    </row>
    <row r="1251" spans="3:4">
      <c r="C1251" s="29"/>
      <c r="D1251" s="29"/>
    </row>
    <row r="1252" spans="3:4">
      <c r="C1252" s="29"/>
      <c r="D1252" s="29"/>
    </row>
    <row r="1253" spans="3:4">
      <c r="C1253" s="29"/>
      <c r="D1253" s="29"/>
    </row>
    <row r="1254" spans="3:4">
      <c r="C1254" s="29"/>
      <c r="D1254" s="29"/>
    </row>
    <row r="1255" spans="3:4">
      <c r="C1255" s="29"/>
      <c r="D1255" s="29"/>
    </row>
    <row r="1256" spans="3:4">
      <c r="C1256" s="29"/>
      <c r="D1256" s="29"/>
    </row>
    <row r="1257" spans="3:4">
      <c r="C1257" s="29"/>
      <c r="D1257" s="29"/>
    </row>
    <row r="1258" spans="3:4">
      <c r="C1258" s="29"/>
      <c r="D1258" s="29"/>
    </row>
    <row r="1259" spans="3:4">
      <c r="C1259" s="29"/>
      <c r="D1259" s="29"/>
    </row>
    <row r="1260" spans="3:4">
      <c r="C1260" s="29"/>
      <c r="D1260" s="29"/>
    </row>
    <row r="1261" spans="3:4">
      <c r="C1261" s="29"/>
      <c r="D1261" s="29"/>
    </row>
    <row r="1262" spans="3:4">
      <c r="C1262" s="29"/>
      <c r="D1262" s="29"/>
    </row>
    <row r="1263" spans="3:4">
      <c r="C1263" s="29"/>
      <c r="D1263" s="29"/>
    </row>
    <row r="1264" spans="3:4">
      <c r="C1264" s="29"/>
      <c r="D1264" s="29"/>
    </row>
    <row r="1265" spans="3:4">
      <c r="C1265" s="29"/>
      <c r="D1265" s="29"/>
    </row>
    <row r="1266" spans="3:4">
      <c r="C1266" s="29"/>
      <c r="D1266" s="29"/>
    </row>
    <row r="1267" spans="3:4">
      <c r="C1267" s="29"/>
      <c r="D1267" s="29"/>
    </row>
    <row r="1268" spans="3:4">
      <c r="C1268" s="29"/>
      <c r="D1268" s="29"/>
    </row>
    <row r="1269" spans="3:4">
      <c r="C1269" s="29"/>
      <c r="D1269" s="29"/>
    </row>
    <row r="1270" spans="3:4">
      <c r="C1270" s="29"/>
      <c r="D1270" s="29"/>
    </row>
    <row r="1271" spans="3:4">
      <c r="C1271" s="29"/>
      <c r="D1271" s="29"/>
    </row>
    <row r="1272" spans="3:4">
      <c r="C1272" s="29"/>
      <c r="D1272" s="29"/>
    </row>
    <row r="1273" spans="3:4">
      <c r="C1273" s="29"/>
      <c r="D1273" s="29"/>
    </row>
    <row r="1274" spans="3:4">
      <c r="C1274" s="29"/>
      <c r="D1274" s="29"/>
    </row>
    <row r="1275" spans="3:4">
      <c r="C1275" s="29"/>
      <c r="D1275" s="29"/>
    </row>
    <row r="1276" spans="3:4">
      <c r="C1276" s="29"/>
      <c r="D1276" s="29"/>
    </row>
    <row r="1277" spans="3:4">
      <c r="C1277" s="29"/>
      <c r="D1277" s="29"/>
    </row>
    <row r="1278" spans="3:4">
      <c r="C1278" s="29"/>
      <c r="D1278" s="29"/>
    </row>
    <row r="1279" spans="3:4">
      <c r="C1279" s="29"/>
      <c r="D1279" s="29"/>
    </row>
    <row r="1280" spans="3:4">
      <c r="C1280" s="29"/>
      <c r="D1280" s="29"/>
    </row>
    <row r="1281" spans="3:4">
      <c r="C1281" s="29"/>
      <c r="D1281" s="29"/>
    </row>
    <row r="1282" spans="3:4">
      <c r="C1282" s="29"/>
      <c r="D1282" s="29"/>
    </row>
    <row r="1283" spans="3:4">
      <c r="C1283" s="29"/>
      <c r="D1283" s="29"/>
    </row>
    <row r="1284" spans="3:4">
      <c r="C1284" s="29"/>
      <c r="D1284" s="29"/>
    </row>
    <row r="1285" spans="3:4">
      <c r="C1285" s="29"/>
      <c r="D1285" s="29"/>
    </row>
    <row r="1286" spans="3:4">
      <c r="C1286" s="29"/>
      <c r="D1286" s="29"/>
    </row>
    <row r="1287" spans="3:4">
      <c r="C1287" s="29"/>
      <c r="D1287" s="29"/>
    </row>
    <row r="1288" spans="3:4">
      <c r="C1288" s="29"/>
      <c r="D1288" s="29"/>
    </row>
    <row r="1289" spans="3:4">
      <c r="C1289" s="29"/>
      <c r="D1289" s="29"/>
    </row>
    <row r="1290" spans="3:4">
      <c r="C1290" s="29"/>
      <c r="D1290" s="29"/>
    </row>
    <row r="1291" spans="3:4">
      <c r="C1291" s="29"/>
      <c r="D1291" s="29"/>
    </row>
    <row r="1292" spans="3:4">
      <c r="C1292" s="29"/>
      <c r="D1292" s="29"/>
    </row>
    <row r="1293" spans="3:4">
      <c r="C1293" s="29"/>
      <c r="D1293" s="29"/>
    </row>
    <row r="1294" spans="3:4">
      <c r="C1294" s="29"/>
      <c r="D1294" s="29"/>
    </row>
    <row r="1295" spans="3:4">
      <c r="C1295" s="29"/>
      <c r="D1295" s="29"/>
    </row>
    <row r="1296" spans="3:4">
      <c r="C1296" s="29"/>
      <c r="D1296" s="29"/>
    </row>
    <row r="1297" spans="3:4">
      <c r="C1297" s="29"/>
      <c r="D1297" s="29"/>
    </row>
    <row r="1298" spans="3:4">
      <c r="C1298" s="29"/>
      <c r="D1298" s="29"/>
    </row>
    <row r="1299" spans="3:4">
      <c r="C1299" s="29"/>
      <c r="D1299" s="29"/>
    </row>
    <row r="1300" spans="3:4">
      <c r="C1300" s="29"/>
      <c r="D1300" s="29"/>
    </row>
    <row r="1301" spans="3:4">
      <c r="C1301" s="29"/>
      <c r="D1301" s="29"/>
    </row>
    <row r="1302" spans="3:4">
      <c r="C1302" s="29"/>
      <c r="D1302" s="29"/>
    </row>
    <row r="1303" spans="3:4">
      <c r="C1303" s="29"/>
      <c r="D1303" s="29"/>
    </row>
    <row r="1304" spans="3:4">
      <c r="C1304" s="29"/>
      <c r="D1304" s="29"/>
    </row>
    <row r="1305" spans="3:4">
      <c r="C1305" s="29"/>
      <c r="D1305" s="29"/>
    </row>
    <row r="1306" spans="3:4">
      <c r="C1306" s="29"/>
      <c r="D1306" s="29"/>
    </row>
    <row r="1307" spans="3:4">
      <c r="C1307" s="29"/>
      <c r="D1307" s="29"/>
    </row>
    <row r="1308" spans="3:4">
      <c r="C1308" s="29"/>
      <c r="D1308" s="29"/>
    </row>
    <row r="1309" spans="3:4">
      <c r="C1309" s="29"/>
      <c r="D1309" s="29"/>
    </row>
    <row r="1310" spans="3:4">
      <c r="C1310" s="29"/>
      <c r="D1310" s="29"/>
    </row>
    <row r="1311" spans="3:4">
      <c r="C1311" s="29"/>
      <c r="D1311" s="29"/>
    </row>
    <row r="1312" spans="3:4">
      <c r="C1312" s="29"/>
      <c r="D1312" s="29"/>
    </row>
    <row r="1313" spans="3:4">
      <c r="C1313" s="29"/>
      <c r="D1313" s="29"/>
    </row>
    <row r="1314" spans="3:4">
      <c r="C1314" s="29"/>
      <c r="D1314" s="29"/>
    </row>
    <row r="1315" spans="3:4">
      <c r="C1315" s="29"/>
      <c r="D1315" s="29"/>
    </row>
    <row r="1316" spans="3:4">
      <c r="C1316" s="29"/>
      <c r="D1316" s="29"/>
    </row>
    <row r="1317" spans="3:4">
      <c r="C1317" s="29"/>
      <c r="D1317" s="29"/>
    </row>
    <row r="1318" spans="3:4">
      <c r="C1318" s="29"/>
      <c r="D1318" s="29"/>
    </row>
    <row r="1319" spans="3:4">
      <c r="C1319" s="29"/>
      <c r="D1319" s="29"/>
    </row>
    <row r="1320" spans="3:4">
      <c r="C1320" s="29"/>
      <c r="D1320" s="29"/>
    </row>
    <row r="1321" spans="3:4">
      <c r="C1321" s="29"/>
      <c r="D1321" s="29"/>
    </row>
    <row r="1322" spans="3:4">
      <c r="C1322" s="29"/>
      <c r="D1322" s="29"/>
    </row>
    <row r="1323" spans="3:4">
      <c r="C1323" s="29"/>
      <c r="D1323" s="29"/>
    </row>
    <row r="1324" spans="3:4">
      <c r="C1324" s="29"/>
      <c r="D1324" s="29"/>
    </row>
    <row r="1325" spans="3:4">
      <c r="C1325" s="29"/>
      <c r="D1325" s="29"/>
    </row>
    <row r="1326" spans="3:4">
      <c r="C1326" s="29"/>
      <c r="D1326" s="29"/>
    </row>
    <row r="1327" spans="3:4">
      <c r="C1327" s="29"/>
      <c r="D1327" s="29"/>
    </row>
    <row r="1328" spans="3:4">
      <c r="C1328" s="29"/>
      <c r="D1328" s="29"/>
    </row>
    <row r="1329" spans="3:4">
      <c r="C1329" s="29"/>
      <c r="D1329" s="29"/>
    </row>
    <row r="1330" spans="3:4">
      <c r="C1330" s="29"/>
      <c r="D1330" s="29"/>
    </row>
    <row r="1331" spans="3:4">
      <c r="C1331" s="29"/>
      <c r="D1331" s="29"/>
    </row>
    <row r="1332" spans="3:4">
      <c r="C1332" s="29"/>
      <c r="D1332" s="29"/>
    </row>
    <row r="1333" spans="3:4">
      <c r="C1333" s="29"/>
      <c r="D1333" s="29"/>
    </row>
    <row r="1334" spans="3:4">
      <c r="C1334" s="29"/>
      <c r="D1334" s="29"/>
    </row>
    <row r="1335" spans="3:4">
      <c r="C1335" s="29"/>
      <c r="D1335" s="29"/>
    </row>
    <row r="1336" spans="3:4">
      <c r="C1336" s="29"/>
      <c r="D1336" s="29"/>
    </row>
    <row r="1337" spans="3:4">
      <c r="C1337" s="29"/>
      <c r="D1337" s="29"/>
    </row>
    <row r="1338" spans="3:4">
      <c r="C1338" s="29"/>
      <c r="D1338" s="29"/>
    </row>
    <row r="1339" spans="3:4">
      <c r="C1339" s="29"/>
      <c r="D1339" s="29"/>
    </row>
    <row r="1340" spans="3:4">
      <c r="C1340" s="29"/>
      <c r="D1340" s="29"/>
    </row>
    <row r="1341" spans="3:4">
      <c r="C1341" s="29"/>
      <c r="D1341" s="29"/>
    </row>
    <row r="1342" spans="3:4">
      <c r="C1342" s="29"/>
      <c r="D1342" s="29"/>
    </row>
    <row r="1343" spans="3:4">
      <c r="C1343" s="29"/>
      <c r="D1343" s="29"/>
    </row>
    <row r="1344" spans="3:4">
      <c r="C1344" s="29"/>
      <c r="D1344" s="29"/>
    </row>
    <row r="1345" spans="3:4">
      <c r="C1345" s="29"/>
      <c r="D1345" s="29"/>
    </row>
    <row r="1346" spans="3:4">
      <c r="C1346" s="29"/>
      <c r="D1346" s="29"/>
    </row>
    <row r="1347" spans="3:4">
      <c r="C1347" s="29"/>
      <c r="D1347" s="29"/>
    </row>
    <row r="1348" spans="3:4">
      <c r="C1348" s="29"/>
      <c r="D1348" s="29"/>
    </row>
    <row r="1349" spans="3:4">
      <c r="C1349" s="29"/>
      <c r="D1349" s="29"/>
    </row>
    <row r="1350" spans="3:4">
      <c r="C1350" s="29"/>
      <c r="D1350" s="29"/>
    </row>
    <row r="1351" spans="3:4">
      <c r="C1351" s="29"/>
      <c r="D1351" s="29"/>
    </row>
    <row r="1352" spans="3:4">
      <c r="C1352" s="29"/>
      <c r="D1352" s="29"/>
    </row>
    <row r="1353" spans="3:4">
      <c r="C1353" s="29"/>
      <c r="D1353" s="29"/>
    </row>
    <row r="1354" spans="3:4">
      <c r="C1354" s="29"/>
      <c r="D1354" s="29"/>
    </row>
    <row r="1355" spans="3:4">
      <c r="C1355" s="29"/>
      <c r="D1355" s="29"/>
    </row>
    <row r="1356" spans="3:4">
      <c r="C1356" s="29"/>
      <c r="D1356" s="29"/>
    </row>
    <row r="1357" spans="3:4">
      <c r="C1357" s="29"/>
      <c r="D1357" s="29"/>
    </row>
    <row r="1358" spans="3:4">
      <c r="C1358" s="29"/>
      <c r="D1358" s="29"/>
    </row>
    <row r="1359" spans="3:4">
      <c r="C1359" s="29"/>
      <c r="D1359" s="29"/>
    </row>
    <row r="1360" spans="3:4">
      <c r="C1360" s="29"/>
      <c r="D1360" s="29"/>
    </row>
    <row r="1361" spans="3:4">
      <c r="C1361" s="29"/>
      <c r="D1361" s="29"/>
    </row>
    <row r="1362" spans="3:4">
      <c r="C1362" s="29"/>
      <c r="D1362" s="29"/>
    </row>
    <row r="1363" spans="3:4">
      <c r="C1363" s="29"/>
      <c r="D1363" s="29"/>
    </row>
    <row r="1364" spans="3:4">
      <c r="C1364" s="29"/>
      <c r="D1364" s="29"/>
    </row>
    <row r="1365" spans="3:4">
      <c r="C1365" s="29"/>
      <c r="D1365" s="29"/>
    </row>
    <row r="1366" spans="3:4">
      <c r="C1366" s="29"/>
      <c r="D1366" s="29"/>
    </row>
    <row r="1367" spans="3:4">
      <c r="C1367" s="29"/>
      <c r="D1367" s="29"/>
    </row>
    <row r="1368" spans="3:4">
      <c r="C1368" s="29"/>
      <c r="D1368" s="29"/>
    </row>
    <row r="1369" spans="3:4">
      <c r="C1369" s="29"/>
      <c r="D1369" s="29"/>
    </row>
    <row r="1370" spans="3:4">
      <c r="C1370" s="29"/>
      <c r="D1370" s="29"/>
    </row>
    <row r="1371" spans="3:4">
      <c r="C1371" s="29"/>
      <c r="D1371" s="29"/>
    </row>
    <row r="1372" spans="3:4">
      <c r="C1372" s="29"/>
      <c r="D1372" s="29"/>
    </row>
    <row r="1373" spans="3:4">
      <c r="C1373" s="29"/>
      <c r="D1373" s="29"/>
    </row>
    <row r="1374" spans="3:4">
      <c r="C1374" s="29"/>
      <c r="D1374" s="29"/>
    </row>
    <row r="1375" spans="3:4">
      <c r="C1375" s="29"/>
      <c r="D1375" s="29"/>
    </row>
    <row r="1376" spans="3:4">
      <c r="C1376" s="29"/>
      <c r="D1376" s="29"/>
    </row>
    <row r="1377" spans="3:4">
      <c r="C1377" s="29"/>
      <c r="D1377" s="29"/>
    </row>
    <row r="1378" spans="3:4">
      <c r="C1378" s="29"/>
      <c r="D1378" s="29"/>
    </row>
    <row r="1379" spans="3:4">
      <c r="C1379" s="29"/>
      <c r="D1379" s="29"/>
    </row>
    <row r="1380" spans="3:4">
      <c r="C1380" s="29"/>
      <c r="D1380" s="29"/>
    </row>
    <row r="1381" spans="3:4">
      <c r="C1381" s="29"/>
      <c r="D1381" s="29"/>
    </row>
    <row r="1382" spans="3:4">
      <c r="C1382" s="29"/>
      <c r="D1382" s="29"/>
    </row>
    <row r="1383" spans="3:4">
      <c r="C1383" s="29"/>
      <c r="D1383" s="29"/>
    </row>
    <row r="1384" spans="3:4">
      <c r="C1384" s="29"/>
      <c r="D1384" s="29"/>
    </row>
    <row r="1385" spans="3:4">
      <c r="C1385" s="29"/>
      <c r="D1385" s="29"/>
    </row>
    <row r="1386" spans="3:4">
      <c r="C1386" s="29"/>
      <c r="D1386" s="29"/>
    </row>
    <row r="1387" spans="3:4">
      <c r="C1387" s="29"/>
      <c r="D1387" s="29"/>
    </row>
    <row r="1388" spans="3:4">
      <c r="C1388" s="29"/>
      <c r="D1388" s="29"/>
    </row>
    <row r="1389" spans="3:4">
      <c r="C1389" s="29"/>
      <c r="D1389" s="29"/>
    </row>
    <row r="1390" spans="3:4">
      <c r="C1390" s="29"/>
      <c r="D1390" s="29"/>
    </row>
    <row r="1391" spans="3:4">
      <c r="C1391" s="29"/>
      <c r="D1391" s="29"/>
    </row>
    <row r="1392" spans="3:4">
      <c r="C1392" s="29"/>
      <c r="D1392" s="29"/>
    </row>
    <row r="1393" spans="3:4">
      <c r="C1393" s="29"/>
      <c r="D1393" s="29"/>
    </row>
    <row r="1394" spans="3:4">
      <c r="C1394" s="29"/>
      <c r="D1394" s="29"/>
    </row>
    <row r="1395" spans="3:4">
      <c r="C1395" s="29"/>
      <c r="D1395" s="29"/>
    </row>
    <row r="1396" spans="3:4">
      <c r="C1396" s="29"/>
      <c r="D1396" s="29"/>
    </row>
    <row r="1397" spans="3:4">
      <c r="C1397" s="29"/>
      <c r="D1397" s="29"/>
    </row>
    <row r="1398" spans="3:4">
      <c r="C1398" s="29"/>
      <c r="D1398" s="29"/>
    </row>
    <row r="1399" spans="3:4">
      <c r="C1399" s="29"/>
      <c r="D1399" s="29"/>
    </row>
    <row r="1400" spans="3:4">
      <c r="C1400" s="29"/>
      <c r="D1400" s="29"/>
    </row>
    <row r="1401" spans="3:4">
      <c r="C1401" s="29"/>
      <c r="D1401" s="29"/>
    </row>
    <row r="1402" spans="3:4">
      <c r="C1402" s="29"/>
      <c r="D1402" s="29"/>
    </row>
    <row r="1403" spans="3:4">
      <c r="C1403" s="29"/>
      <c r="D1403" s="29"/>
    </row>
    <row r="1404" spans="3:4">
      <c r="C1404" s="29"/>
      <c r="D1404" s="29"/>
    </row>
    <row r="1405" spans="3:4">
      <c r="C1405" s="29"/>
      <c r="D1405" s="29"/>
    </row>
    <row r="1406" spans="3:4">
      <c r="C1406" s="29"/>
      <c r="D1406" s="29"/>
    </row>
    <row r="1407" spans="3:4">
      <c r="C1407" s="29"/>
      <c r="D1407" s="29"/>
    </row>
    <row r="1408" spans="3:4">
      <c r="C1408" s="29"/>
      <c r="D1408" s="29"/>
    </row>
    <row r="1409" spans="3:4">
      <c r="C1409" s="29"/>
      <c r="D1409" s="29"/>
    </row>
    <row r="1410" spans="3:4">
      <c r="C1410" s="29"/>
      <c r="D1410" s="29"/>
    </row>
    <row r="1411" spans="3:4">
      <c r="C1411" s="29"/>
      <c r="D1411" s="29"/>
    </row>
    <row r="1412" spans="3:4">
      <c r="C1412" s="29"/>
      <c r="D1412" s="29"/>
    </row>
    <row r="1413" spans="3:4">
      <c r="C1413" s="29"/>
      <c r="D1413" s="29"/>
    </row>
    <row r="1414" spans="3:4">
      <c r="C1414" s="29"/>
      <c r="D1414" s="29"/>
    </row>
    <row r="1415" spans="3:4">
      <c r="C1415" s="29"/>
      <c r="D1415" s="29"/>
    </row>
    <row r="1416" spans="3:4">
      <c r="C1416" s="29"/>
      <c r="D1416" s="29"/>
    </row>
    <row r="1417" spans="3:4">
      <c r="C1417" s="29"/>
      <c r="D1417" s="29"/>
    </row>
    <row r="1418" spans="3:4">
      <c r="C1418" s="29"/>
      <c r="D1418" s="29"/>
    </row>
    <row r="1419" spans="3:4">
      <c r="C1419" s="29"/>
      <c r="D1419" s="29"/>
    </row>
    <row r="1420" spans="3:4">
      <c r="C1420" s="29"/>
      <c r="D1420" s="29"/>
    </row>
    <row r="1421" spans="3:4">
      <c r="C1421" s="29"/>
      <c r="D1421" s="29"/>
    </row>
    <row r="1422" spans="3:4">
      <c r="C1422" s="29"/>
      <c r="D1422" s="29"/>
    </row>
    <row r="1423" spans="3:4">
      <c r="C1423" s="29"/>
      <c r="D1423" s="29"/>
    </row>
    <row r="1424" spans="3:4">
      <c r="C1424" s="29"/>
      <c r="D1424" s="29"/>
    </row>
    <row r="1425" spans="3:4">
      <c r="C1425" s="29"/>
      <c r="D1425" s="29"/>
    </row>
    <row r="1426" spans="3:4">
      <c r="C1426" s="29"/>
      <c r="D1426" s="29"/>
    </row>
    <row r="1427" spans="3:4">
      <c r="C1427" s="29"/>
      <c r="D1427" s="29"/>
    </row>
    <row r="1428" spans="3:4">
      <c r="C1428" s="29"/>
      <c r="D1428" s="29"/>
    </row>
    <row r="1429" spans="3:4">
      <c r="C1429" s="29"/>
      <c r="D1429" s="29"/>
    </row>
    <row r="1430" spans="3:4">
      <c r="C1430" s="29"/>
      <c r="D1430" s="29"/>
    </row>
    <row r="1431" spans="3:4">
      <c r="C1431" s="29"/>
      <c r="D1431" s="29"/>
    </row>
    <row r="1432" spans="3:4">
      <c r="C1432" s="29"/>
      <c r="D1432" s="29"/>
    </row>
    <row r="1433" spans="3:4">
      <c r="C1433" s="29"/>
      <c r="D1433" s="29"/>
    </row>
    <row r="1434" spans="3:4">
      <c r="C1434" s="29"/>
      <c r="D1434" s="29"/>
    </row>
    <row r="1435" spans="3:4">
      <c r="C1435" s="29"/>
      <c r="D1435" s="29"/>
    </row>
    <row r="1436" spans="3:4">
      <c r="C1436" s="29"/>
      <c r="D1436" s="29"/>
    </row>
    <row r="1437" spans="3:4">
      <c r="C1437" s="29"/>
      <c r="D1437" s="29"/>
    </row>
    <row r="1438" spans="3:4">
      <c r="C1438" s="29"/>
      <c r="D1438" s="29"/>
    </row>
    <row r="1439" spans="3:4">
      <c r="C1439" s="29"/>
      <c r="D1439" s="29"/>
    </row>
    <row r="1440" spans="3:4">
      <c r="C1440" s="29"/>
      <c r="D1440" s="29"/>
    </row>
    <row r="1441" spans="3:4">
      <c r="C1441" s="29"/>
      <c r="D1441" s="29"/>
    </row>
    <row r="1442" spans="3:4">
      <c r="C1442" s="29"/>
      <c r="D1442" s="29"/>
    </row>
    <row r="1443" spans="3:4">
      <c r="C1443" s="29"/>
      <c r="D1443" s="29"/>
    </row>
    <row r="1444" spans="3:4">
      <c r="C1444" s="29"/>
      <c r="D1444" s="29"/>
    </row>
    <row r="1445" spans="3:4">
      <c r="C1445" s="29"/>
      <c r="D1445" s="29"/>
    </row>
    <row r="1446" spans="3:4">
      <c r="C1446" s="29"/>
      <c r="D1446" s="29"/>
    </row>
    <row r="1447" spans="3:4">
      <c r="C1447" s="29"/>
      <c r="D1447" s="29"/>
    </row>
    <row r="1448" spans="3:4">
      <c r="C1448" s="29"/>
      <c r="D1448" s="29"/>
    </row>
    <row r="1449" spans="3:4">
      <c r="C1449" s="29"/>
      <c r="D1449" s="29"/>
    </row>
    <row r="1450" spans="3:4">
      <c r="C1450" s="29"/>
      <c r="D1450" s="29"/>
    </row>
    <row r="1451" spans="3:4">
      <c r="C1451" s="29"/>
      <c r="D1451" s="29"/>
    </row>
    <row r="1452" spans="3:4">
      <c r="C1452" s="29"/>
      <c r="D1452" s="29"/>
    </row>
    <row r="1453" spans="3:4">
      <c r="C1453" s="29"/>
      <c r="D1453" s="29"/>
    </row>
    <row r="1454" spans="3:4">
      <c r="C1454" s="29"/>
      <c r="D1454" s="29"/>
    </row>
    <row r="1455" spans="3:4">
      <c r="C1455" s="29"/>
      <c r="D1455" s="29"/>
    </row>
    <row r="1456" spans="3:4">
      <c r="C1456" s="29"/>
      <c r="D1456" s="29"/>
    </row>
    <row r="1457" spans="3:4">
      <c r="C1457" s="29"/>
      <c r="D1457" s="29"/>
    </row>
    <row r="1458" spans="3:4">
      <c r="C1458" s="29"/>
      <c r="D1458" s="29"/>
    </row>
    <row r="1459" spans="3:4">
      <c r="C1459" s="29"/>
      <c r="D1459" s="29"/>
    </row>
    <row r="1460" spans="3:4">
      <c r="C1460" s="29"/>
      <c r="D1460" s="29"/>
    </row>
    <row r="1461" spans="3:4">
      <c r="C1461" s="29"/>
      <c r="D1461" s="29"/>
    </row>
    <row r="1462" spans="3:4">
      <c r="C1462" s="29"/>
      <c r="D1462" s="29"/>
    </row>
    <row r="1463" spans="3:4">
      <c r="C1463" s="29"/>
      <c r="D1463" s="29"/>
    </row>
    <row r="1464" spans="3:4">
      <c r="C1464" s="29"/>
      <c r="D1464" s="29"/>
    </row>
    <row r="1465" spans="3:4">
      <c r="C1465" s="29"/>
      <c r="D1465" s="29"/>
    </row>
    <row r="1466" spans="3:4">
      <c r="C1466" s="29"/>
      <c r="D1466" s="29"/>
    </row>
    <row r="1467" spans="3:4">
      <c r="C1467" s="29"/>
      <c r="D1467" s="29"/>
    </row>
    <row r="1468" spans="3:4">
      <c r="C1468" s="29"/>
      <c r="D1468" s="29"/>
    </row>
    <row r="1469" spans="3:4">
      <c r="C1469" s="29"/>
      <c r="D1469" s="29"/>
    </row>
    <row r="1470" spans="3:4">
      <c r="C1470" s="29"/>
      <c r="D1470" s="29"/>
    </row>
    <row r="1471" spans="3:4">
      <c r="C1471" s="29"/>
      <c r="D1471" s="29"/>
    </row>
    <row r="1472" spans="3:4">
      <c r="C1472" s="29"/>
      <c r="D1472" s="29"/>
    </row>
    <row r="1473" spans="3:4">
      <c r="C1473" s="29"/>
      <c r="D1473" s="29"/>
    </row>
    <row r="1474" spans="3:4">
      <c r="C1474" s="29"/>
      <c r="D1474" s="29"/>
    </row>
    <row r="1475" spans="3:4">
      <c r="C1475" s="29"/>
      <c r="D1475" s="29"/>
    </row>
    <row r="1476" spans="3:4">
      <c r="C1476" s="29"/>
      <c r="D1476" s="29"/>
    </row>
    <row r="1477" spans="3:4">
      <c r="C1477" s="29"/>
      <c r="D1477" s="29"/>
    </row>
    <row r="1478" spans="3:4">
      <c r="C1478" s="29"/>
      <c r="D1478" s="29"/>
    </row>
    <row r="1479" spans="3:4">
      <c r="C1479" s="29"/>
      <c r="D1479" s="29"/>
    </row>
    <row r="1480" spans="3:4">
      <c r="C1480" s="29"/>
      <c r="D1480" s="29"/>
    </row>
    <row r="1481" spans="3:4">
      <c r="C1481" s="29"/>
      <c r="D1481" s="29"/>
    </row>
    <row r="1482" spans="3:4">
      <c r="C1482" s="29"/>
      <c r="D1482" s="29"/>
    </row>
    <row r="1483" spans="3:4">
      <c r="C1483" s="29"/>
      <c r="D1483" s="29"/>
    </row>
    <row r="1484" spans="3:4">
      <c r="C1484" s="29"/>
      <c r="D1484" s="29"/>
    </row>
    <row r="1485" spans="3:4">
      <c r="C1485" s="29"/>
      <c r="D1485" s="29"/>
    </row>
    <row r="1486" spans="3:4">
      <c r="C1486" s="29"/>
      <c r="D1486" s="29"/>
    </row>
    <row r="1487" spans="3:4">
      <c r="C1487" s="29"/>
      <c r="D1487" s="29"/>
    </row>
    <row r="1488" spans="3:4">
      <c r="C1488" s="29"/>
      <c r="D1488" s="29"/>
    </row>
    <row r="1489" spans="3:4">
      <c r="C1489" s="29"/>
      <c r="D1489" s="29"/>
    </row>
    <row r="1490" spans="3:4">
      <c r="C1490" s="29"/>
      <c r="D1490" s="29"/>
    </row>
    <row r="1491" spans="3:4">
      <c r="C1491" s="29"/>
      <c r="D1491" s="29"/>
    </row>
    <row r="1492" spans="3:4">
      <c r="C1492" s="29"/>
      <c r="D1492" s="29"/>
    </row>
    <row r="1493" spans="3:4">
      <c r="C1493" s="29"/>
      <c r="D1493" s="29"/>
    </row>
    <row r="1494" spans="3:4">
      <c r="C1494" s="29"/>
      <c r="D1494" s="29"/>
    </row>
    <row r="1495" spans="3:4">
      <c r="C1495" s="29"/>
      <c r="D1495" s="29"/>
    </row>
    <row r="1496" spans="3:4">
      <c r="C1496" s="29"/>
      <c r="D1496" s="29"/>
    </row>
    <row r="1497" spans="3:4">
      <c r="C1497" s="29"/>
      <c r="D1497" s="29"/>
    </row>
    <row r="1498" spans="3:4">
      <c r="C1498" s="29"/>
      <c r="D1498" s="29"/>
    </row>
    <row r="1499" spans="3:4">
      <c r="C1499" s="29"/>
      <c r="D1499" s="29"/>
    </row>
    <row r="1500" spans="3:4">
      <c r="C1500" s="29"/>
      <c r="D1500" s="29"/>
    </row>
    <row r="1501" spans="3:4">
      <c r="C1501" s="29"/>
      <c r="D1501" s="29"/>
    </row>
    <row r="1502" spans="3:4">
      <c r="C1502" s="29"/>
      <c r="D1502" s="29"/>
    </row>
    <row r="1503" spans="3:4">
      <c r="C1503" s="29"/>
      <c r="D1503" s="29"/>
    </row>
    <row r="1504" spans="3:4">
      <c r="C1504" s="29"/>
      <c r="D1504" s="29"/>
    </row>
    <row r="1505" spans="3:4">
      <c r="C1505" s="29"/>
      <c r="D1505" s="29"/>
    </row>
    <row r="1506" spans="3:4">
      <c r="C1506" s="29"/>
      <c r="D1506" s="29"/>
    </row>
    <row r="1507" spans="3:4">
      <c r="C1507" s="29"/>
      <c r="D1507" s="29"/>
    </row>
    <row r="1508" spans="3:4">
      <c r="C1508" s="29"/>
      <c r="D1508" s="29"/>
    </row>
    <row r="1509" spans="3:4">
      <c r="C1509" s="29"/>
      <c r="D1509" s="29"/>
    </row>
    <row r="1510" spans="3:4">
      <c r="C1510" s="29"/>
      <c r="D1510" s="29"/>
    </row>
    <row r="1511" spans="3:4">
      <c r="C1511" s="29"/>
      <c r="D1511" s="29"/>
    </row>
    <row r="1512" spans="3:4">
      <c r="C1512" s="29"/>
      <c r="D1512" s="29"/>
    </row>
    <row r="1513" spans="3:4">
      <c r="C1513" s="29"/>
      <c r="D1513" s="29"/>
    </row>
    <row r="1514" spans="3:4">
      <c r="C1514" s="29"/>
      <c r="D1514" s="29"/>
    </row>
    <row r="1515" spans="3:4">
      <c r="C1515" s="29"/>
      <c r="D1515" s="29"/>
    </row>
    <row r="1516" spans="3:4">
      <c r="C1516" s="29"/>
      <c r="D1516" s="29"/>
    </row>
    <row r="1517" spans="3:4">
      <c r="C1517" s="29"/>
      <c r="D1517" s="29"/>
    </row>
    <row r="1518" spans="3:4">
      <c r="C1518" s="29"/>
      <c r="D1518" s="29"/>
    </row>
    <row r="1519" spans="3:4">
      <c r="C1519" s="29"/>
      <c r="D1519" s="29"/>
    </row>
    <row r="1520" spans="3:4">
      <c r="C1520" s="29"/>
      <c r="D1520" s="29"/>
    </row>
    <row r="1521" spans="3:4">
      <c r="C1521" s="29"/>
      <c r="D1521" s="29"/>
    </row>
    <row r="1522" spans="3:4">
      <c r="C1522" s="29"/>
      <c r="D1522" s="29"/>
    </row>
    <row r="1523" spans="3:4">
      <c r="C1523" s="29"/>
      <c r="D1523" s="29"/>
    </row>
    <row r="1524" spans="3:4">
      <c r="C1524" s="29"/>
      <c r="D1524" s="29"/>
    </row>
    <row r="1525" spans="3:4">
      <c r="C1525" s="29"/>
      <c r="D1525" s="29"/>
    </row>
    <row r="1526" spans="3:4">
      <c r="C1526" s="29"/>
      <c r="D1526" s="29"/>
    </row>
    <row r="1527" spans="3:4">
      <c r="C1527" s="29"/>
      <c r="D1527" s="29"/>
    </row>
    <row r="1528" spans="3:4">
      <c r="C1528" s="29"/>
      <c r="D1528" s="29"/>
    </row>
    <row r="1529" spans="3:4">
      <c r="C1529" s="29"/>
      <c r="D1529" s="29"/>
    </row>
    <row r="1530" spans="3:4">
      <c r="C1530" s="29"/>
      <c r="D1530" s="29"/>
    </row>
    <row r="1531" spans="3:4">
      <c r="C1531" s="29"/>
      <c r="D1531" s="29"/>
    </row>
    <row r="1532" spans="3:4">
      <c r="C1532" s="29"/>
      <c r="D1532" s="29"/>
    </row>
    <row r="1533" spans="3:4">
      <c r="C1533" s="29"/>
      <c r="D1533" s="29"/>
    </row>
    <row r="1534" spans="3:4">
      <c r="C1534" s="29"/>
      <c r="D1534" s="29"/>
    </row>
    <row r="1535" spans="3:4">
      <c r="C1535" s="29"/>
      <c r="D1535" s="29"/>
    </row>
    <row r="1536" spans="3:4">
      <c r="C1536" s="29"/>
      <c r="D1536" s="29"/>
    </row>
    <row r="1537" spans="3:4">
      <c r="C1537" s="29"/>
      <c r="D1537" s="29"/>
    </row>
    <row r="1538" spans="3:4">
      <c r="C1538" s="29"/>
      <c r="D1538" s="29"/>
    </row>
    <row r="1539" spans="3:4">
      <c r="C1539" s="29"/>
      <c r="D1539" s="29"/>
    </row>
    <row r="1540" spans="3:4">
      <c r="C1540" s="29"/>
      <c r="D1540" s="29"/>
    </row>
    <row r="1541" spans="3:4">
      <c r="C1541" s="29"/>
      <c r="D1541" s="29"/>
    </row>
    <row r="1542" spans="3:4">
      <c r="C1542" s="29"/>
      <c r="D1542" s="29"/>
    </row>
    <row r="1543" spans="3:4">
      <c r="C1543" s="29"/>
      <c r="D1543" s="29"/>
    </row>
    <row r="1544" spans="3:4">
      <c r="C1544" s="29"/>
      <c r="D1544" s="29"/>
    </row>
    <row r="1545" spans="3:4">
      <c r="C1545" s="29"/>
      <c r="D1545" s="29"/>
    </row>
    <row r="1546" spans="3:4">
      <c r="C1546" s="29"/>
      <c r="D1546" s="29"/>
    </row>
    <row r="1547" spans="3:4">
      <c r="C1547" s="29"/>
      <c r="D1547" s="29"/>
    </row>
    <row r="1548" spans="3:4">
      <c r="C1548" s="29"/>
      <c r="D1548" s="29"/>
    </row>
    <row r="1549" spans="3:4">
      <c r="C1549" s="29"/>
      <c r="D1549" s="29"/>
    </row>
    <row r="1550" spans="3:4">
      <c r="C1550" s="29"/>
      <c r="D1550" s="29"/>
    </row>
    <row r="1551" spans="3:4">
      <c r="C1551" s="29"/>
      <c r="D1551" s="29"/>
    </row>
    <row r="1552" spans="3:4">
      <c r="C1552" s="29"/>
      <c r="D1552" s="29"/>
    </row>
    <row r="1553" spans="3:4">
      <c r="C1553" s="29"/>
      <c r="D1553" s="29"/>
    </row>
    <row r="1554" spans="3:4">
      <c r="C1554" s="29"/>
      <c r="D1554" s="29"/>
    </row>
    <row r="1555" spans="3:4">
      <c r="C1555" s="29"/>
      <c r="D1555" s="29"/>
    </row>
    <row r="1556" spans="3:4">
      <c r="C1556" s="29"/>
      <c r="D1556" s="29"/>
    </row>
    <row r="1557" spans="3:4">
      <c r="C1557" s="29"/>
      <c r="D1557" s="29"/>
    </row>
    <row r="1558" spans="3:4">
      <c r="C1558" s="29"/>
      <c r="D1558" s="29"/>
    </row>
    <row r="1559" spans="3:4">
      <c r="C1559" s="29"/>
      <c r="D1559" s="29"/>
    </row>
    <row r="1560" spans="3:4">
      <c r="C1560" s="29"/>
      <c r="D1560" s="29"/>
    </row>
    <row r="1561" spans="3:4">
      <c r="C1561" s="29"/>
      <c r="D1561" s="29"/>
    </row>
    <row r="1562" spans="3:4">
      <c r="C1562" s="29"/>
      <c r="D1562" s="29"/>
    </row>
    <row r="1563" spans="3:4">
      <c r="C1563" s="29"/>
      <c r="D1563" s="29"/>
    </row>
    <row r="1564" spans="3:4">
      <c r="C1564" s="29"/>
      <c r="D1564" s="29"/>
    </row>
    <row r="1565" spans="3:4">
      <c r="C1565" s="29"/>
      <c r="D1565" s="29"/>
    </row>
    <row r="1566" spans="3:4">
      <c r="C1566" s="29"/>
      <c r="D1566" s="29"/>
    </row>
    <row r="1567" spans="3:4">
      <c r="C1567" s="29"/>
      <c r="D1567" s="29"/>
    </row>
    <row r="1568" spans="3:4">
      <c r="C1568" s="29"/>
      <c r="D1568" s="29"/>
    </row>
    <row r="1569" spans="3:4">
      <c r="C1569" s="29"/>
      <c r="D1569" s="29"/>
    </row>
    <row r="1570" spans="3:4">
      <c r="C1570" s="29"/>
      <c r="D1570" s="29"/>
    </row>
    <row r="1571" spans="3:4">
      <c r="C1571" s="29"/>
      <c r="D1571" s="29"/>
    </row>
    <row r="1572" spans="3:4">
      <c r="C1572" s="29"/>
      <c r="D1572" s="29"/>
    </row>
    <row r="1573" spans="3:4">
      <c r="C1573" s="29"/>
      <c r="D1573" s="29"/>
    </row>
    <row r="1574" spans="3:4">
      <c r="C1574" s="29"/>
      <c r="D1574" s="29"/>
    </row>
    <row r="1575" spans="3:4">
      <c r="C1575" s="29"/>
      <c r="D1575" s="29"/>
    </row>
    <row r="1576" spans="3:4">
      <c r="C1576" s="29"/>
      <c r="D1576" s="29"/>
    </row>
    <row r="1577" spans="3:4">
      <c r="C1577" s="29"/>
      <c r="D1577" s="29"/>
    </row>
    <row r="1578" spans="3:4">
      <c r="C1578" s="29"/>
      <c r="D1578" s="29"/>
    </row>
    <row r="1579" spans="3:4">
      <c r="C1579" s="29"/>
      <c r="D1579" s="29"/>
    </row>
    <row r="1580" spans="3:4">
      <c r="C1580" s="29"/>
      <c r="D1580" s="29"/>
    </row>
    <row r="1581" spans="3:4">
      <c r="C1581" s="29"/>
      <c r="D1581" s="29"/>
    </row>
    <row r="1582" spans="3:4">
      <c r="C1582" s="29"/>
      <c r="D1582" s="29"/>
    </row>
    <row r="1583" spans="3:4">
      <c r="C1583" s="29"/>
      <c r="D1583" s="29"/>
    </row>
    <row r="1584" spans="3:4">
      <c r="C1584" s="29"/>
      <c r="D1584" s="29"/>
    </row>
    <row r="1585" spans="3:4">
      <c r="C1585" s="29"/>
      <c r="D1585" s="29"/>
    </row>
    <row r="1586" spans="3:4">
      <c r="C1586" s="29"/>
      <c r="D1586" s="29"/>
    </row>
    <row r="1587" spans="3:4">
      <c r="C1587" s="29"/>
      <c r="D1587" s="29"/>
    </row>
    <row r="1588" spans="3:4">
      <c r="C1588" s="29"/>
      <c r="D1588" s="29"/>
    </row>
    <row r="1589" spans="3:4">
      <c r="C1589" s="29"/>
      <c r="D1589" s="29"/>
    </row>
    <row r="1590" spans="3:4">
      <c r="C1590" s="29"/>
      <c r="D1590" s="29"/>
    </row>
    <row r="1591" spans="3:4">
      <c r="C1591" s="29"/>
      <c r="D1591" s="29"/>
    </row>
    <row r="1592" spans="3:4">
      <c r="C1592" s="29"/>
      <c r="D1592" s="29"/>
    </row>
    <row r="1593" spans="3:4">
      <c r="C1593" s="29"/>
      <c r="D1593" s="29"/>
    </row>
    <row r="1594" spans="3:4">
      <c r="C1594" s="29"/>
      <c r="D1594" s="29"/>
    </row>
    <row r="1595" spans="3:4">
      <c r="C1595" s="29"/>
      <c r="D1595" s="29"/>
    </row>
    <row r="1596" spans="3:4">
      <c r="C1596" s="29"/>
      <c r="D1596" s="29"/>
    </row>
    <row r="1597" spans="3:4">
      <c r="C1597" s="29"/>
      <c r="D1597" s="29"/>
    </row>
    <row r="1598" spans="3:4">
      <c r="C1598" s="29"/>
      <c r="D1598" s="29"/>
    </row>
    <row r="1599" spans="3:4">
      <c r="C1599" s="29"/>
      <c r="D1599" s="29"/>
    </row>
    <row r="1600" spans="3:4">
      <c r="C1600" s="29"/>
      <c r="D1600" s="29"/>
    </row>
    <row r="1601" spans="3:4">
      <c r="C1601" s="29"/>
      <c r="D1601" s="29"/>
    </row>
    <row r="1602" spans="3:4">
      <c r="C1602" s="29"/>
      <c r="D1602" s="29"/>
    </row>
    <row r="1603" spans="3:4">
      <c r="C1603" s="29"/>
      <c r="D1603" s="29"/>
    </row>
    <row r="1604" spans="3:4">
      <c r="C1604" s="29"/>
      <c r="D1604" s="29"/>
    </row>
    <row r="1605" spans="3:4">
      <c r="C1605" s="29"/>
      <c r="D1605" s="29"/>
    </row>
    <row r="1606" spans="3:4">
      <c r="C1606" s="29"/>
      <c r="D1606" s="29"/>
    </row>
    <row r="1607" spans="3:4">
      <c r="C1607" s="29"/>
      <c r="D1607" s="29"/>
    </row>
    <row r="1608" spans="3:4">
      <c r="C1608" s="29"/>
      <c r="D1608" s="29"/>
    </row>
    <row r="1609" spans="3:4">
      <c r="C1609" s="29"/>
      <c r="D1609" s="29"/>
    </row>
    <row r="1610" spans="3:4">
      <c r="C1610" s="29"/>
      <c r="D1610" s="29"/>
    </row>
    <row r="1611" spans="3:4">
      <c r="C1611" s="29"/>
      <c r="D1611" s="29"/>
    </row>
    <row r="1612" spans="3:4">
      <c r="C1612" s="29"/>
      <c r="D1612" s="29"/>
    </row>
    <row r="1613" spans="3:4">
      <c r="C1613" s="29"/>
      <c r="D1613" s="29"/>
    </row>
    <row r="1614" spans="3:4">
      <c r="C1614" s="29"/>
      <c r="D1614" s="29"/>
    </row>
    <row r="1615" spans="3:4">
      <c r="C1615" s="29"/>
      <c r="D1615" s="29"/>
    </row>
    <row r="1616" spans="3:4">
      <c r="C1616" s="29"/>
      <c r="D1616" s="29"/>
    </row>
    <row r="1617" spans="3:4">
      <c r="C1617" s="29"/>
      <c r="D1617" s="29"/>
    </row>
    <row r="1618" spans="3:4">
      <c r="C1618" s="29"/>
      <c r="D1618" s="29"/>
    </row>
    <row r="1619" spans="3:4">
      <c r="C1619" s="29"/>
      <c r="D1619" s="29"/>
    </row>
    <row r="1620" spans="3:4">
      <c r="C1620" s="29"/>
      <c r="D1620" s="29"/>
    </row>
    <row r="1621" spans="3:4">
      <c r="C1621" s="29"/>
      <c r="D1621" s="29"/>
    </row>
    <row r="1622" spans="3:4">
      <c r="C1622" s="29"/>
      <c r="D1622" s="29"/>
    </row>
    <row r="1623" spans="3:4">
      <c r="C1623" s="29"/>
      <c r="D1623" s="29"/>
    </row>
    <row r="1624" spans="3:4">
      <c r="C1624" s="29"/>
      <c r="D1624" s="29"/>
    </row>
    <row r="1625" spans="3:4">
      <c r="C1625" s="29"/>
      <c r="D1625" s="29"/>
    </row>
    <row r="1626" spans="3:4">
      <c r="C1626" s="29"/>
      <c r="D1626" s="29"/>
    </row>
    <row r="1627" spans="3:4">
      <c r="C1627" s="29"/>
      <c r="D1627" s="29"/>
    </row>
    <row r="1628" spans="3:4">
      <c r="C1628" s="29"/>
      <c r="D1628" s="29"/>
    </row>
    <row r="1629" spans="3:4">
      <c r="C1629" s="29"/>
      <c r="D1629" s="29"/>
    </row>
    <row r="1630" spans="3:4">
      <c r="C1630" s="29"/>
      <c r="D1630" s="29"/>
    </row>
    <row r="1631" spans="3:4">
      <c r="C1631" s="29"/>
      <c r="D1631" s="29"/>
    </row>
    <row r="1632" spans="3:4">
      <c r="C1632" s="29"/>
      <c r="D1632" s="29"/>
    </row>
    <row r="1633" spans="3:4">
      <c r="C1633" s="29"/>
      <c r="D1633" s="29"/>
    </row>
    <row r="1634" spans="3:4">
      <c r="C1634" s="29"/>
      <c r="D1634" s="29"/>
    </row>
    <row r="1635" spans="3:4">
      <c r="C1635" s="29"/>
      <c r="D1635" s="29"/>
    </row>
    <row r="1636" spans="3:4">
      <c r="C1636" s="29"/>
      <c r="D1636" s="29"/>
    </row>
    <row r="1637" spans="3:4">
      <c r="C1637" s="29"/>
      <c r="D1637" s="29"/>
    </row>
    <row r="1638" spans="3:4">
      <c r="C1638" s="29"/>
      <c r="D1638" s="29"/>
    </row>
    <row r="1639" spans="3:4">
      <c r="C1639" s="29"/>
      <c r="D1639" s="29"/>
    </row>
    <row r="1640" spans="3:4">
      <c r="C1640" s="29"/>
      <c r="D1640" s="29"/>
    </row>
    <row r="1641" spans="3:4">
      <c r="C1641" s="29"/>
      <c r="D1641" s="29"/>
    </row>
    <row r="1642" spans="3:4">
      <c r="C1642" s="29"/>
      <c r="D1642" s="29"/>
    </row>
    <row r="1643" spans="3:4">
      <c r="C1643" s="29"/>
      <c r="D1643" s="29"/>
    </row>
    <row r="1644" spans="3:4">
      <c r="C1644" s="29"/>
      <c r="D1644" s="29"/>
    </row>
    <row r="1645" spans="3:4">
      <c r="C1645" s="29"/>
      <c r="D1645" s="29"/>
    </row>
    <row r="1646" spans="3:4">
      <c r="C1646" s="29"/>
      <c r="D1646" s="29"/>
    </row>
    <row r="1647" spans="3:4">
      <c r="C1647" s="29"/>
      <c r="D1647" s="29"/>
    </row>
    <row r="1648" spans="3:4">
      <c r="C1648" s="29"/>
      <c r="D1648" s="29"/>
    </row>
    <row r="1649" spans="3:4">
      <c r="C1649" s="29"/>
      <c r="D1649" s="29"/>
    </row>
    <row r="1650" spans="3:4">
      <c r="C1650" s="29"/>
      <c r="D1650" s="29"/>
    </row>
    <row r="1651" spans="3:4">
      <c r="C1651" s="29"/>
      <c r="D1651" s="29"/>
    </row>
    <row r="1652" spans="3:4">
      <c r="C1652" s="29"/>
      <c r="D1652" s="29"/>
    </row>
    <row r="1653" spans="3:4">
      <c r="C1653" s="29"/>
      <c r="D1653" s="29"/>
    </row>
    <row r="1654" spans="3:4">
      <c r="C1654" s="29"/>
      <c r="D1654" s="29"/>
    </row>
    <row r="1655" spans="3:4">
      <c r="C1655" s="29"/>
      <c r="D1655" s="29"/>
    </row>
    <row r="1656" spans="3:4">
      <c r="C1656" s="29"/>
      <c r="D1656" s="29"/>
    </row>
    <row r="1657" spans="3:4">
      <c r="C1657" s="29"/>
      <c r="D1657" s="29"/>
    </row>
    <row r="1658" spans="3:4">
      <c r="C1658" s="29"/>
      <c r="D1658" s="29"/>
    </row>
    <row r="1659" spans="3:4">
      <c r="C1659" s="29"/>
      <c r="D1659" s="29"/>
    </row>
    <row r="1660" spans="3:4">
      <c r="C1660" s="29"/>
      <c r="D1660" s="29"/>
    </row>
    <row r="1661" spans="3:4">
      <c r="C1661" s="29"/>
      <c r="D1661" s="29"/>
    </row>
    <row r="1662" spans="3:4">
      <c r="C1662" s="29"/>
      <c r="D1662" s="29"/>
    </row>
    <row r="1663" spans="3:4">
      <c r="C1663" s="29"/>
      <c r="D1663" s="29"/>
    </row>
    <row r="1664" spans="3:4">
      <c r="C1664" s="29"/>
      <c r="D1664" s="29"/>
    </row>
    <row r="1665" spans="3:4">
      <c r="C1665" s="29"/>
      <c r="D1665" s="29"/>
    </row>
    <row r="1666" spans="3:4">
      <c r="C1666" s="29"/>
      <c r="D1666" s="29"/>
    </row>
    <row r="1667" spans="3:4">
      <c r="C1667" s="29"/>
      <c r="D1667" s="29"/>
    </row>
    <row r="1668" spans="3:4">
      <c r="C1668" s="29"/>
      <c r="D1668" s="29"/>
    </row>
    <row r="1669" spans="3:4">
      <c r="C1669" s="29"/>
      <c r="D1669" s="29"/>
    </row>
    <row r="1670" spans="3:4">
      <c r="C1670" s="29"/>
      <c r="D1670" s="29"/>
    </row>
    <row r="1671" spans="3:4">
      <c r="C1671" s="29"/>
      <c r="D1671" s="29"/>
    </row>
    <row r="1672" spans="3:4">
      <c r="C1672" s="29"/>
      <c r="D1672" s="29"/>
    </row>
    <row r="1673" spans="3:4">
      <c r="C1673" s="29"/>
      <c r="D1673" s="29"/>
    </row>
    <row r="1674" spans="3:4">
      <c r="C1674" s="29"/>
      <c r="D1674" s="29"/>
    </row>
    <row r="1675" spans="3:4">
      <c r="C1675" s="29"/>
      <c r="D1675" s="29"/>
    </row>
    <row r="1676" spans="3:4">
      <c r="C1676" s="29"/>
      <c r="D1676" s="29"/>
    </row>
    <row r="1677" spans="3:4">
      <c r="C1677" s="29"/>
      <c r="D1677" s="29"/>
    </row>
    <row r="1678" spans="3:4">
      <c r="C1678" s="29"/>
      <c r="D1678" s="29"/>
    </row>
    <row r="1679" spans="3:4">
      <c r="C1679" s="29"/>
      <c r="D1679" s="29"/>
    </row>
    <row r="1680" spans="3:4">
      <c r="C1680" s="29"/>
      <c r="D1680" s="29"/>
    </row>
    <row r="1681" spans="3:4">
      <c r="C1681" s="29"/>
      <c r="D1681" s="29"/>
    </row>
    <row r="1682" spans="3:4">
      <c r="C1682" s="29"/>
      <c r="D1682" s="29"/>
    </row>
    <row r="1683" spans="3:4">
      <c r="C1683" s="29"/>
      <c r="D1683" s="29"/>
    </row>
    <row r="1684" spans="3:4">
      <c r="C1684" s="29"/>
      <c r="D1684" s="29"/>
    </row>
    <row r="1685" spans="3:4">
      <c r="C1685" s="29"/>
      <c r="D1685" s="29"/>
    </row>
    <row r="1686" spans="3:4">
      <c r="C1686" s="29"/>
      <c r="D1686" s="29"/>
    </row>
    <row r="1687" spans="3:4">
      <c r="C1687" s="29"/>
      <c r="D1687" s="29"/>
    </row>
    <row r="1688" spans="3:4">
      <c r="C1688" s="29"/>
      <c r="D1688" s="29"/>
    </row>
    <row r="1689" spans="3:4">
      <c r="C1689" s="29"/>
      <c r="D1689" s="29"/>
    </row>
    <row r="1690" spans="3:4">
      <c r="C1690" s="29"/>
      <c r="D1690" s="29"/>
    </row>
    <row r="1691" spans="3:4">
      <c r="C1691" s="29"/>
      <c r="D1691" s="29"/>
    </row>
    <row r="1692" spans="3:4">
      <c r="C1692" s="29"/>
      <c r="D1692" s="29"/>
    </row>
    <row r="1693" spans="3:4">
      <c r="C1693" s="29"/>
      <c r="D1693" s="29"/>
    </row>
    <row r="1694" spans="3:4">
      <c r="C1694" s="29"/>
      <c r="D1694" s="29"/>
    </row>
    <row r="1695" spans="3:4">
      <c r="C1695" s="29"/>
      <c r="D1695" s="29"/>
    </row>
    <row r="1696" spans="3:4">
      <c r="C1696" s="29"/>
      <c r="D1696" s="29"/>
    </row>
    <row r="1697" spans="3:4">
      <c r="C1697" s="29"/>
      <c r="D1697" s="29"/>
    </row>
    <row r="1698" spans="3:4">
      <c r="C1698" s="29"/>
      <c r="D1698" s="29"/>
    </row>
    <row r="1699" spans="3:4">
      <c r="C1699" s="29"/>
      <c r="D1699" s="29"/>
    </row>
    <row r="1700" spans="3:4">
      <c r="C1700" s="29"/>
      <c r="D1700" s="29"/>
    </row>
    <row r="1701" spans="3:4">
      <c r="C1701" s="29"/>
      <c r="D1701" s="29"/>
    </row>
    <row r="1702" spans="3:4">
      <c r="C1702" s="29"/>
      <c r="D1702" s="29"/>
    </row>
    <row r="1703" spans="3:4">
      <c r="C1703" s="29"/>
      <c r="D1703" s="29"/>
    </row>
    <row r="1704" spans="3:4">
      <c r="C1704" s="29"/>
      <c r="D1704" s="29"/>
    </row>
    <row r="1705" spans="3:4">
      <c r="C1705" s="29"/>
      <c r="D1705" s="29"/>
    </row>
    <row r="1706" spans="3:4">
      <c r="C1706" s="29"/>
      <c r="D1706" s="29"/>
    </row>
    <row r="1707" spans="3:4">
      <c r="C1707" s="29"/>
      <c r="D1707" s="29"/>
    </row>
    <row r="1708" spans="3:4">
      <c r="C1708" s="29"/>
      <c r="D1708" s="29"/>
    </row>
    <row r="1709" spans="3:4">
      <c r="C1709" s="29"/>
      <c r="D1709" s="29"/>
    </row>
    <row r="1710" spans="3:4">
      <c r="C1710" s="29"/>
      <c r="D1710" s="29"/>
    </row>
    <row r="1711" spans="3:4">
      <c r="C1711" s="29"/>
      <c r="D1711" s="29"/>
    </row>
    <row r="1712" spans="3:4">
      <c r="C1712" s="29"/>
      <c r="D1712" s="29"/>
    </row>
    <row r="1713" spans="3:4">
      <c r="C1713" s="29"/>
      <c r="D1713" s="29"/>
    </row>
    <row r="1714" spans="3:4">
      <c r="C1714" s="29"/>
      <c r="D1714" s="29"/>
    </row>
    <row r="1715" spans="3:4">
      <c r="C1715" s="29"/>
      <c r="D1715" s="29"/>
    </row>
    <row r="1716" spans="3:4">
      <c r="C1716" s="29"/>
      <c r="D1716" s="29"/>
    </row>
    <row r="1717" spans="3:4">
      <c r="C1717" s="29"/>
      <c r="D1717" s="29"/>
    </row>
    <row r="1718" spans="3:4">
      <c r="C1718" s="29"/>
      <c r="D1718" s="29"/>
    </row>
    <row r="1719" spans="3:4">
      <c r="C1719" s="29"/>
      <c r="D1719" s="29"/>
    </row>
    <row r="1720" spans="3:4">
      <c r="C1720" s="29"/>
      <c r="D1720" s="29"/>
    </row>
    <row r="1721" spans="3:4">
      <c r="C1721" s="29"/>
      <c r="D1721" s="29"/>
    </row>
    <row r="1722" spans="3:4">
      <c r="C1722" s="29"/>
      <c r="D1722" s="29"/>
    </row>
    <row r="1723" spans="3:4">
      <c r="C1723" s="29"/>
      <c r="D1723" s="29"/>
    </row>
    <row r="1724" spans="3:4">
      <c r="C1724" s="29"/>
      <c r="D1724" s="29"/>
    </row>
    <row r="1725" spans="3:4">
      <c r="C1725" s="29"/>
      <c r="D1725" s="29"/>
    </row>
    <row r="1726" spans="3:4">
      <c r="C1726" s="29"/>
      <c r="D1726" s="29"/>
    </row>
    <row r="1727" spans="3:4">
      <c r="C1727" s="29"/>
      <c r="D1727" s="29"/>
    </row>
    <row r="1728" spans="3:4">
      <c r="C1728" s="29"/>
      <c r="D1728" s="29"/>
    </row>
    <row r="1729" spans="3:4">
      <c r="C1729" s="29"/>
      <c r="D1729" s="29"/>
    </row>
    <row r="1730" spans="3:4">
      <c r="C1730" s="29"/>
      <c r="D1730" s="29"/>
    </row>
    <row r="1731" spans="3:4">
      <c r="C1731" s="29"/>
      <c r="D1731" s="29"/>
    </row>
    <row r="1732" spans="3:4">
      <c r="C1732" s="29"/>
      <c r="D1732" s="29"/>
    </row>
    <row r="1733" spans="3:4">
      <c r="C1733" s="29"/>
      <c r="D1733" s="29"/>
    </row>
    <row r="1734" spans="3:4">
      <c r="C1734" s="29"/>
      <c r="D1734" s="29"/>
    </row>
    <row r="1735" spans="3:4">
      <c r="C1735" s="29"/>
      <c r="D1735" s="29"/>
    </row>
    <row r="1736" spans="3:4">
      <c r="C1736" s="29"/>
      <c r="D1736" s="29"/>
    </row>
    <row r="1737" spans="3:4">
      <c r="C1737" s="29"/>
      <c r="D1737" s="29"/>
    </row>
    <row r="1738" spans="3:4">
      <c r="C1738" s="29"/>
      <c r="D1738" s="29"/>
    </row>
    <row r="1739" spans="3:4">
      <c r="C1739" s="29"/>
      <c r="D1739" s="29"/>
    </row>
    <row r="1740" spans="3:4">
      <c r="C1740" s="29"/>
      <c r="D1740" s="29"/>
    </row>
    <row r="1741" spans="3:4">
      <c r="C1741" s="29"/>
      <c r="D1741" s="29"/>
    </row>
    <row r="1742" spans="3:4">
      <c r="C1742" s="29"/>
      <c r="D1742" s="29"/>
    </row>
    <row r="1743" spans="3:4">
      <c r="C1743" s="29"/>
      <c r="D1743" s="29"/>
    </row>
    <row r="1744" spans="3:4">
      <c r="C1744" s="29"/>
      <c r="D1744" s="29"/>
    </row>
    <row r="1745" spans="3:4">
      <c r="C1745" s="29"/>
      <c r="D1745" s="29"/>
    </row>
    <row r="1746" spans="3:4">
      <c r="C1746" s="29"/>
      <c r="D1746" s="29"/>
    </row>
    <row r="1747" spans="3:4">
      <c r="C1747" s="29"/>
      <c r="D1747" s="29"/>
    </row>
    <row r="1748" spans="3:4">
      <c r="C1748" s="29"/>
      <c r="D1748" s="29"/>
    </row>
    <row r="1749" spans="3:4">
      <c r="C1749" s="29"/>
      <c r="D1749" s="29"/>
    </row>
    <row r="1750" spans="3:4">
      <c r="C1750" s="29"/>
      <c r="D1750" s="29"/>
    </row>
    <row r="1751" spans="3:4">
      <c r="C1751" s="29"/>
      <c r="D1751" s="29"/>
    </row>
    <row r="1752" spans="3:4">
      <c r="C1752" s="29"/>
      <c r="D1752" s="29"/>
    </row>
    <row r="1753" spans="3:4">
      <c r="C1753" s="29"/>
      <c r="D1753" s="29"/>
    </row>
    <row r="1754" spans="3:4">
      <c r="C1754" s="29"/>
      <c r="D1754" s="29"/>
    </row>
    <row r="1755" spans="3:4">
      <c r="C1755" s="29"/>
      <c r="D1755" s="29"/>
    </row>
    <row r="1756" spans="3:4">
      <c r="C1756" s="29"/>
      <c r="D1756" s="29"/>
    </row>
    <row r="1757" spans="3:4">
      <c r="C1757" s="29"/>
      <c r="D1757" s="29"/>
    </row>
    <row r="1758" spans="3:4">
      <c r="C1758" s="29"/>
      <c r="D1758" s="29"/>
    </row>
    <row r="1759" spans="3:4">
      <c r="C1759" s="29"/>
      <c r="D1759" s="29"/>
    </row>
    <row r="1760" spans="3:4">
      <c r="C1760" s="29"/>
      <c r="D1760" s="29"/>
    </row>
    <row r="1761" spans="3:4">
      <c r="C1761" s="29"/>
      <c r="D1761" s="29"/>
    </row>
    <row r="1762" spans="3:4">
      <c r="C1762" s="29"/>
      <c r="D1762" s="29"/>
    </row>
    <row r="1763" spans="3:4">
      <c r="C1763" s="29"/>
      <c r="D1763" s="29"/>
    </row>
    <row r="1764" spans="3:4">
      <c r="C1764" s="29"/>
      <c r="D1764" s="29"/>
    </row>
    <row r="1765" spans="3:4">
      <c r="C1765" s="29"/>
      <c r="D1765" s="29"/>
    </row>
    <row r="1766" spans="3:4">
      <c r="C1766" s="29"/>
      <c r="D1766" s="29"/>
    </row>
    <row r="1767" spans="3:4">
      <c r="C1767" s="29"/>
      <c r="D1767" s="29"/>
    </row>
    <row r="1768" spans="3:4">
      <c r="C1768" s="29"/>
      <c r="D1768" s="29"/>
    </row>
    <row r="1769" spans="3:4">
      <c r="C1769" s="29"/>
      <c r="D1769" s="29"/>
    </row>
    <row r="1770" spans="3:4">
      <c r="C1770" s="29"/>
      <c r="D1770" s="29"/>
    </row>
    <row r="1771" spans="3:4">
      <c r="C1771" s="29"/>
      <c r="D1771" s="29"/>
    </row>
    <row r="1772" spans="3:4">
      <c r="C1772" s="29"/>
      <c r="D1772" s="29"/>
    </row>
    <row r="1773" spans="3:4">
      <c r="C1773" s="29"/>
      <c r="D1773" s="29"/>
    </row>
    <row r="1774" spans="3:4">
      <c r="C1774" s="29"/>
      <c r="D1774" s="29"/>
    </row>
    <row r="1775" spans="3:4">
      <c r="C1775" s="29"/>
      <c r="D1775" s="29"/>
    </row>
    <row r="1776" spans="3:4">
      <c r="C1776" s="29"/>
      <c r="D1776" s="29"/>
    </row>
    <row r="1777" spans="3:4">
      <c r="C1777" s="29"/>
      <c r="D1777" s="29"/>
    </row>
    <row r="1778" spans="3:4">
      <c r="C1778" s="29"/>
      <c r="D1778" s="29"/>
    </row>
    <row r="1779" spans="3:4">
      <c r="C1779" s="29"/>
      <c r="D1779" s="29"/>
    </row>
    <row r="1780" spans="3:4">
      <c r="C1780" s="29"/>
      <c r="D1780" s="29"/>
    </row>
    <row r="1781" spans="3:4">
      <c r="C1781" s="29"/>
      <c r="D1781" s="29"/>
    </row>
    <row r="1782" spans="3:4">
      <c r="C1782" s="29"/>
      <c r="D1782" s="29"/>
    </row>
    <row r="1783" spans="3:4">
      <c r="C1783" s="29"/>
      <c r="D1783" s="29"/>
    </row>
    <row r="1784" spans="3:4">
      <c r="C1784" s="29"/>
      <c r="D1784" s="29"/>
    </row>
    <row r="1785" spans="3:4">
      <c r="C1785" s="29"/>
      <c r="D1785" s="29"/>
    </row>
    <row r="1786" spans="3:4">
      <c r="C1786" s="29"/>
      <c r="D1786" s="29"/>
    </row>
    <row r="1787" spans="3:4">
      <c r="C1787" s="29"/>
      <c r="D1787" s="29"/>
    </row>
    <row r="1788" spans="3:4">
      <c r="C1788" s="29"/>
      <c r="D1788" s="29"/>
    </row>
    <row r="1789" spans="3:4">
      <c r="C1789" s="29"/>
      <c r="D1789" s="29"/>
    </row>
    <row r="1790" spans="3:4">
      <c r="C1790" s="29"/>
      <c r="D1790" s="29"/>
    </row>
    <row r="1791" spans="3:4">
      <c r="C1791" s="29"/>
      <c r="D1791" s="29"/>
    </row>
    <row r="1792" spans="3:4">
      <c r="C1792" s="29"/>
      <c r="D1792" s="29"/>
    </row>
    <row r="1793" spans="3:4">
      <c r="C1793" s="29"/>
      <c r="D1793" s="29"/>
    </row>
    <row r="1794" spans="3:4">
      <c r="C1794" s="29"/>
      <c r="D1794" s="29"/>
    </row>
    <row r="1795" spans="3:4">
      <c r="C1795" s="29"/>
      <c r="D1795" s="29"/>
    </row>
    <row r="1796" spans="3:4">
      <c r="C1796" s="29"/>
      <c r="D1796" s="29"/>
    </row>
    <row r="1797" spans="3:4">
      <c r="C1797" s="29"/>
      <c r="D1797" s="29"/>
    </row>
    <row r="1798" spans="3:4">
      <c r="C1798" s="29"/>
      <c r="D1798" s="29"/>
    </row>
    <row r="1799" spans="3:4">
      <c r="C1799" s="29"/>
      <c r="D1799" s="29"/>
    </row>
    <row r="1800" spans="3:4">
      <c r="C1800" s="29"/>
      <c r="D1800" s="29"/>
    </row>
    <row r="1801" spans="3:4">
      <c r="C1801" s="29"/>
      <c r="D1801" s="29"/>
    </row>
    <row r="1802" spans="3:4">
      <c r="C1802" s="29"/>
      <c r="D1802" s="29"/>
    </row>
    <row r="1803" spans="3:4">
      <c r="C1803" s="29"/>
      <c r="D1803" s="29"/>
    </row>
    <row r="1804" spans="3:4">
      <c r="C1804" s="29"/>
      <c r="D1804" s="29"/>
    </row>
    <row r="1805" spans="3:4">
      <c r="C1805" s="29"/>
      <c r="D1805" s="29"/>
    </row>
    <row r="1806" spans="3:4">
      <c r="C1806" s="29"/>
      <c r="D1806" s="29"/>
    </row>
    <row r="1807" spans="3:4">
      <c r="C1807" s="29"/>
      <c r="D1807" s="29"/>
    </row>
    <row r="1808" spans="3:4">
      <c r="C1808" s="29"/>
      <c r="D1808" s="29"/>
    </row>
    <row r="1809" spans="3:4">
      <c r="C1809" s="29"/>
      <c r="D1809" s="29"/>
    </row>
    <row r="1810" spans="3:4">
      <c r="C1810" s="29"/>
      <c r="D1810" s="29"/>
    </row>
    <row r="1811" spans="3:4">
      <c r="C1811" s="29"/>
      <c r="D1811" s="29"/>
    </row>
    <row r="1812" spans="3:4">
      <c r="C1812" s="29"/>
      <c r="D1812" s="29"/>
    </row>
    <row r="1813" spans="3:4">
      <c r="C1813" s="29"/>
      <c r="D1813" s="29"/>
    </row>
    <row r="1814" spans="3:4">
      <c r="C1814" s="29"/>
      <c r="D1814" s="29"/>
    </row>
    <row r="1815" spans="3:4">
      <c r="C1815" s="29"/>
      <c r="D1815" s="29"/>
    </row>
    <row r="1816" spans="3:4">
      <c r="C1816" s="29"/>
      <c r="D1816" s="29"/>
    </row>
    <row r="1817" spans="3:4">
      <c r="C1817" s="29"/>
      <c r="D1817" s="29"/>
    </row>
    <row r="1818" spans="3:4">
      <c r="C1818" s="29"/>
      <c r="D1818" s="29"/>
    </row>
    <row r="1819" spans="3:4">
      <c r="C1819" s="29"/>
      <c r="D1819" s="29"/>
    </row>
    <row r="1820" spans="3:4">
      <c r="C1820" s="29"/>
      <c r="D1820" s="29"/>
    </row>
    <row r="1821" spans="3:4">
      <c r="C1821" s="29"/>
      <c r="D1821" s="29"/>
    </row>
    <row r="1822" spans="3:4">
      <c r="C1822" s="29"/>
      <c r="D1822" s="29"/>
    </row>
    <row r="1823" spans="3:4">
      <c r="C1823" s="29"/>
      <c r="D1823" s="29"/>
    </row>
    <row r="1824" spans="3:4">
      <c r="C1824" s="29"/>
      <c r="D1824" s="29"/>
    </row>
    <row r="1825" spans="3:4">
      <c r="C1825" s="29"/>
      <c r="D1825" s="29"/>
    </row>
    <row r="1826" spans="3:4">
      <c r="C1826" s="29"/>
      <c r="D1826" s="29"/>
    </row>
    <row r="1827" spans="3:4">
      <c r="C1827" s="29"/>
      <c r="D1827" s="29"/>
    </row>
    <row r="1828" spans="3:4">
      <c r="C1828" s="29"/>
      <c r="D1828" s="29"/>
    </row>
    <row r="1829" spans="3:4">
      <c r="C1829" s="29"/>
      <c r="D1829" s="29"/>
    </row>
    <row r="1830" spans="3:4">
      <c r="C1830" s="29"/>
      <c r="D1830" s="29"/>
    </row>
    <row r="1831" spans="3:4">
      <c r="C1831" s="29"/>
      <c r="D1831" s="29"/>
    </row>
    <row r="1832" spans="3:4">
      <c r="C1832" s="29"/>
      <c r="D1832" s="29"/>
    </row>
    <row r="1833" spans="3:4">
      <c r="C1833" s="29"/>
      <c r="D1833" s="29"/>
    </row>
    <row r="1834" spans="3:4">
      <c r="C1834" s="29"/>
      <c r="D1834" s="29"/>
    </row>
    <row r="1835" spans="3:4">
      <c r="C1835" s="29"/>
      <c r="D1835" s="29"/>
    </row>
    <row r="1836" spans="3:4">
      <c r="C1836" s="29"/>
      <c r="D1836" s="29"/>
    </row>
    <row r="1837" spans="3:4">
      <c r="C1837" s="29"/>
      <c r="D1837" s="29"/>
    </row>
    <row r="1838" spans="3:4">
      <c r="C1838" s="29"/>
      <c r="D1838" s="29"/>
    </row>
    <row r="1839" spans="3:4">
      <c r="C1839" s="29"/>
      <c r="D1839" s="29"/>
    </row>
    <row r="1840" spans="3:4">
      <c r="C1840" s="29"/>
      <c r="D1840" s="29"/>
    </row>
    <row r="1841" spans="3:4">
      <c r="C1841" s="29"/>
      <c r="D1841" s="29"/>
    </row>
    <row r="1842" spans="3:4">
      <c r="C1842" s="29"/>
      <c r="D1842" s="29"/>
    </row>
    <row r="1843" spans="3:4">
      <c r="C1843" s="29"/>
      <c r="D1843" s="29"/>
    </row>
    <row r="1844" spans="3:4">
      <c r="C1844" s="29"/>
      <c r="D1844" s="29"/>
    </row>
    <row r="1845" spans="3:4">
      <c r="C1845" s="29"/>
      <c r="D1845" s="29"/>
    </row>
    <row r="1846" spans="3:4">
      <c r="C1846" s="29"/>
      <c r="D1846" s="29"/>
    </row>
    <row r="1847" spans="3:4">
      <c r="C1847" s="29"/>
      <c r="D1847" s="29"/>
    </row>
    <row r="1848" spans="3:4">
      <c r="C1848" s="29"/>
      <c r="D1848" s="29"/>
    </row>
    <row r="1849" spans="3:4">
      <c r="C1849" s="29"/>
      <c r="D1849" s="29"/>
    </row>
    <row r="1850" spans="3:4">
      <c r="C1850" s="29"/>
      <c r="D1850" s="29"/>
    </row>
    <row r="1851" spans="3:4">
      <c r="C1851" s="29"/>
      <c r="D1851" s="29"/>
    </row>
    <row r="1852" spans="3:4">
      <c r="C1852" s="29"/>
      <c r="D1852" s="29"/>
    </row>
    <row r="1853" spans="3:4">
      <c r="C1853" s="29"/>
      <c r="D1853" s="29"/>
    </row>
    <row r="1854" spans="3:4">
      <c r="C1854" s="29"/>
      <c r="D1854" s="29"/>
    </row>
    <row r="1855" spans="3:4">
      <c r="C1855" s="29"/>
      <c r="D1855" s="29"/>
    </row>
    <row r="1856" spans="3:4">
      <c r="C1856" s="29"/>
      <c r="D1856" s="29"/>
    </row>
    <row r="1857" spans="3:4">
      <c r="C1857" s="29"/>
      <c r="D1857" s="29"/>
    </row>
    <row r="1858" spans="3:4">
      <c r="C1858" s="29"/>
      <c r="D1858" s="29"/>
    </row>
    <row r="1859" spans="3:4">
      <c r="C1859" s="29"/>
      <c r="D1859" s="29"/>
    </row>
    <row r="1860" spans="3:4">
      <c r="C1860" s="29"/>
      <c r="D1860" s="29"/>
    </row>
    <row r="1861" spans="3:4">
      <c r="C1861" s="29"/>
      <c r="D1861" s="29"/>
    </row>
    <row r="1862" spans="3:4">
      <c r="C1862" s="29"/>
      <c r="D1862" s="29"/>
    </row>
    <row r="1863" spans="3:4">
      <c r="C1863" s="29"/>
      <c r="D1863" s="29"/>
    </row>
    <row r="1864" spans="3:4">
      <c r="C1864" s="29"/>
      <c r="D1864" s="29"/>
    </row>
    <row r="1865" spans="3:4">
      <c r="C1865" s="29"/>
      <c r="D1865" s="29"/>
    </row>
    <row r="1866" spans="3:4">
      <c r="C1866" s="29"/>
      <c r="D1866" s="29"/>
    </row>
    <row r="1867" spans="3:4">
      <c r="C1867" s="29"/>
      <c r="D1867" s="29"/>
    </row>
    <row r="1868" spans="3:4">
      <c r="C1868" s="29"/>
      <c r="D1868" s="29"/>
    </row>
    <row r="1869" spans="3:4">
      <c r="C1869" s="29"/>
      <c r="D1869" s="29"/>
    </row>
    <row r="1870" spans="3:4">
      <c r="C1870" s="29"/>
      <c r="D1870" s="29"/>
    </row>
    <row r="1871" spans="3:4">
      <c r="C1871" s="29"/>
      <c r="D1871" s="29"/>
    </row>
    <row r="1872" spans="3:4">
      <c r="C1872" s="29"/>
      <c r="D1872" s="29"/>
    </row>
    <row r="1873" spans="3:4">
      <c r="C1873" s="29"/>
      <c r="D1873" s="29"/>
    </row>
    <row r="1874" spans="3:4">
      <c r="C1874" s="29"/>
      <c r="D1874" s="29"/>
    </row>
    <row r="1875" spans="3:4">
      <c r="C1875" s="29"/>
      <c r="D1875" s="29"/>
    </row>
    <row r="1876" spans="3:4">
      <c r="C1876" s="29"/>
      <c r="D1876" s="29"/>
    </row>
    <row r="1877" spans="3:4">
      <c r="C1877" s="29"/>
      <c r="D1877" s="29"/>
    </row>
    <row r="1878" spans="3:4">
      <c r="C1878" s="29"/>
      <c r="D1878" s="29"/>
    </row>
    <row r="1879" spans="3:4">
      <c r="C1879" s="29"/>
      <c r="D1879" s="29"/>
    </row>
    <row r="1880" spans="3:4">
      <c r="C1880" s="29"/>
      <c r="D1880" s="29"/>
    </row>
    <row r="1881" spans="3:4">
      <c r="C1881" s="29"/>
      <c r="D1881" s="29"/>
    </row>
    <row r="1882" spans="3:4">
      <c r="C1882" s="29"/>
      <c r="D1882" s="29"/>
    </row>
    <row r="1883" spans="3:4">
      <c r="C1883" s="29"/>
      <c r="D1883" s="29"/>
    </row>
    <row r="1884" spans="3:4">
      <c r="C1884" s="29"/>
      <c r="D1884" s="29"/>
    </row>
    <row r="1885" spans="3:4">
      <c r="C1885" s="29"/>
      <c r="D1885" s="29"/>
    </row>
    <row r="1886" spans="3:4">
      <c r="C1886" s="29"/>
      <c r="D1886" s="29"/>
    </row>
    <row r="1887" spans="3:4">
      <c r="C1887" s="29"/>
      <c r="D1887" s="29"/>
    </row>
    <row r="1888" spans="3:4">
      <c r="C1888" s="29"/>
      <c r="D1888" s="29"/>
    </row>
    <row r="1889" spans="3:4">
      <c r="C1889" s="29"/>
      <c r="D1889" s="29"/>
    </row>
    <row r="1890" spans="3:4">
      <c r="C1890" s="29"/>
      <c r="D1890" s="29"/>
    </row>
    <row r="1891" spans="3:4">
      <c r="C1891" s="29"/>
      <c r="D1891" s="29"/>
    </row>
    <row r="1892" spans="3:4">
      <c r="C1892" s="29"/>
      <c r="D1892" s="29"/>
    </row>
    <row r="1893" spans="3:4">
      <c r="C1893" s="29"/>
      <c r="D1893" s="29"/>
    </row>
    <row r="1894" spans="3:4">
      <c r="C1894" s="29"/>
      <c r="D1894" s="29"/>
    </row>
    <row r="1895" spans="3:4">
      <c r="C1895" s="29"/>
      <c r="D1895" s="29"/>
    </row>
    <row r="1896" spans="3:4">
      <c r="C1896" s="29"/>
      <c r="D1896" s="29"/>
    </row>
    <row r="1897" spans="3:4">
      <c r="C1897" s="29"/>
      <c r="D1897" s="29"/>
    </row>
    <row r="1898" spans="3:4">
      <c r="C1898" s="29"/>
      <c r="D1898" s="29"/>
    </row>
    <row r="1899" spans="3:4">
      <c r="C1899" s="29"/>
      <c r="D1899" s="29"/>
    </row>
    <row r="1900" spans="3:4">
      <c r="C1900" s="29"/>
      <c r="D1900" s="29"/>
    </row>
    <row r="1901" spans="3:4">
      <c r="C1901" s="29"/>
      <c r="D1901" s="29"/>
    </row>
    <row r="1902" spans="3:4">
      <c r="C1902" s="29"/>
      <c r="D1902" s="29"/>
    </row>
    <row r="1903" spans="3:4">
      <c r="C1903" s="29"/>
      <c r="D1903" s="29"/>
    </row>
    <row r="1904" spans="3:4">
      <c r="C1904" s="29"/>
      <c r="D1904" s="29"/>
    </row>
    <row r="1905" spans="3:4">
      <c r="C1905" s="29"/>
      <c r="D1905" s="29"/>
    </row>
    <row r="1906" spans="3:4">
      <c r="C1906" s="29"/>
      <c r="D1906" s="29"/>
    </row>
    <row r="1907" spans="3:4">
      <c r="C1907" s="29"/>
      <c r="D1907" s="29"/>
    </row>
    <row r="1908" spans="3:4">
      <c r="C1908" s="29"/>
      <c r="D1908" s="29"/>
    </row>
    <row r="1909" spans="3:4">
      <c r="C1909" s="29"/>
      <c r="D1909" s="29"/>
    </row>
    <row r="1910" spans="3:4">
      <c r="C1910" s="29"/>
      <c r="D1910" s="29"/>
    </row>
    <row r="1911" spans="3:4">
      <c r="C1911" s="29"/>
      <c r="D1911" s="29"/>
    </row>
    <row r="1912" spans="3:4">
      <c r="C1912" s="29"/>
      <c r="D1912" s="29"/>
    </row>
    <row r="1913" spans="3:4">
      <c r="C1913" s="29"/>
      <c r="D1913" s="29"/>
    </row>
    <row r="1914" spans="3:4">
      <c r="C1914" s="29"/>
      <c r="D1914" s="29"/>
    </row>
    <row r="1915" spans="3:4">
      <c r="C1915" s="29"/>
      <c r="D1915" s="29"/>
    </row>
    <row r="1916" spans="3:4">
      <c r="C1916" s="29"/>
      <c r="D1916" s="29"/>
    </row>
    <row r="1917" spans="3:4">
      <c r="C1917" s="29"/>
      <c r="D1917" s="29"/>
    </row>
    <row r="1918" spans="3:4">
      <c r="C1918" s="29"/>
      <c r="D1918" s="29"/>
    </row>
    <row r="1919" spans="3:4">
      <c r="C1919" s="29"/>
      <c r="D1919" s="29"/>
    </row>
    <row r="1920" spans="3:4">
      <c r="C1920" s="29"/>
      <c r="D1920" s="29"/>
    </row>
    <row r="1921" spans="3:4">
      <c r="C1921" s="29"/>
      <c r="D1921" s="29"/>
    </row>
    <row r="1922" spans="3:4">
      <c r="C1922" s="29"/>
      <c r="D1922" s="29"/>
    </row>
    <row r="1923" spans="3:4">
      <c r="C1923" s="29"/>
      <c r="D1923" s="29"/>
    </row>
    <row r="1924" spans="3:4">
      <c r="C1924" s="29"/>
      <c r="D1924" s="29"/>
    </row>
    <row r="1925" spans="3:4">
      <c r="C1925" s="29"/>
      <c r="D1925" s="29"/>
    </row>
    <row r="1926" spans="3:4">
      <c r="C1926" s="29"/>
      <c r="D1926" s="29"/>
    </row>
    <row r="1927" spans="3:4">
      <c r="C1927" s="29"/>
      <c r="D1927" s="29"/>
    </row>
    <row r="1928" spans="3:4">
      <c r="C1928" s="29"/>
      <c r="D1928" s="29"/>
    </row>
    <row r="1929" spans="3:4">
      <c r="C1929" s="29"/>
      <c r="D1929" s="29"/>
    </row>
    <row r="1930" spans="3:4">
      <c r="C1930" s="29"/>
      <c r="D1930" s="29"/>
    </row>
    <row r="1931" spans="3:4">
      <c r="C1931" s="29"/>
      <c r="D1931" s="29"/>
    </row>
    <row r="1932" spans="3:4">
      <c r="C1932" s="29"/>
      <c r="D1932" s="29"/>
    </row>
    <row r="1933" spans="3:4">
      <c r="C1933" s="29"/>
      <c r="D1933" s="29"/>
    </row>
    <row r="1934" spans="3:4">
      <c r="C1934" s="29"/>
      <c r="D1934" s="29"/>
    </row>
    <row r="1935" spans="3:4">
      <c r="C1935" s="29"/>
      <c r="D1935" s="29"/>
    </row>
    <row r="1936" spans="3:4">
      <c r="C1936" s="29"/>
      <c r="D1936" s="29"/>
    </row>
    <row r="1937" spans="3:4">
      <c r="C1937" s="29"/>
      <c r="D1937" s="29"/>
    </row>
    <row r="1938" spans="3:4">
      <c r="C1938" s="29"/>
      <c r="D1938" s="29"/>
    </row>
    <row r="1939" spans="3:4">
      <c r="C1939" s="29"/>
      <c r="D1939" s="29"/>
    </row>
    <row r="1940" spans="3:4">
      <c r="C1940" s="29"/>
      <c r="D1940" s="29"/>
    </row>
    <row r="1941" spans="3:4">
      <c r="C1941" s="29"/>
      <c r="D1941" s="29"/>
    </row>
    <row r="1942" spans="3:4">
      <c r="C1942" s="29"/>
      <c r="D1942" s="29"/>
    </row>
    <row r="1943" spans="3:4">
      <c r="C1943" s="29"/>
      <c r="D1943" s="29"/>
    </row>
    <row r="1944" spans="3:4">
      <c r="C1944" s="29"/>
      <c r="D1944" s="29"/>
    </row>
    <row r="1945" spans="3:4">
      <c r="C1945" s="29"/>
      <c r="D1945" s="29"/>
    </row>
    <row r="1946" spans="3:4">
      <c r="C1946" s="29"/>
      <c r="D1946" s="29"/>
    </row>
    <row r="1947" spans="3:4">
      <c r="C1947" s="29"/>
      <c r="D1947" s="29"/>
    </row>
    <row r="1948" spans="3:4">
      <c r="C1948" s="29"/>
      <c r="D1948" s="29"/>
    </row>
    <row r="1949" spans="3:4">
      <c r="C1949" s="29"/>
      <c r="D1949" s="29"/>
    </row>
    <row r="1950" spans="3:4">
      <c r="C1950" s="29"/>
      <c r="D1950" s="29"/>
    </row>
    <row r="1951" spans="3:4">
      <c r="C1951" s="29"/>
      <c r="D1951" s="29"/>
    </row>
    <row r="1952" spans="3:4">
      <c r="C1952" s="29"/>
      <c r="D1952" s="29"/>
    </row>
    <row r="1953" spans="3:4">
      <c r="C1953" s="29"/>
      <c r="D1953" s="29"/>
    </row>
    <row r="1954" spans="3:4">
      <c r="C1954" s="29"/>
      <c r="D1954" s="29"/>
    </row>
    <row r="1955" spans="3:4">
      <c r="C1955" s="29"/>
      <c r="D1955" s="29"/>
    </row>
    <row r="1956" spans="3:4">
      <c r="C1956" s="29"/>
      <c r="D1956" s="29"/>
    </row>
    <row r="1957" spans="3:4">
      <c r="C1957" s="29"/>
      <c r="D1957" s="29"/>
    </row>
    <row r="1958" spans="3:4">
      <c r="C1958" s="29"/>
      <c r="D1958" s="29"/>
    </row>
    <row r="1959" spans="3:4">
      <c r="C1959" s="29"/>
      <c r="D1959" s="29"/>
    </row>
    <row r="1960" spans="3:4">
      <c r="C1960" s="29"/>
      <c r="D1960" s="29"/>
    </row>
    <row r="1961" spans="3:4">
      <c r="C1961" s="29"/>
      <c r="D1961" s="29"/>
    </row>
    <row r="1962" spans="3:4">
      <c r="C1962" s="29"/>
      <c r="D1962" s="29"/>
    </row>
    <row r="1963" spans="3:4">
      <c r="C1963" s="29"/>
      <c r="D1963" s="29"/>
    </row>
    <row r="1964" spans="3:4">
      <c r="C1964" s="29"/>
      <c r="D1964" s="29"/>
    </row>
    <row r="1965" spans="3:4">
      <c r="C1965" s="29"/>
      <c r="D1965" s="29"/>
    </row>
    <row r="1966" spans="3:4">
      <c r="C1966" s="29"/>
      <c r="D1966" s="29"/>
    </row>
    <row r="1967" spans="3:4">
      <c r="C1967" s="29"/>
      <c r="D1967" s="29"/>
    </row>
    <row r="1968" spans="3:4">
      <c r="C1968" s="29"/>
      <c r="D1968" s="29"/>
    </row>
    <row r="1969" spans="3:4">
      <c r="C1969" s="29"/>
      <c r="D1969" s="29"/>
    </row>
    <row r="1970" spans="3:4">
      <c r="C1970" s="29"/>
      <c r="D1970" s="29"/>
    </row>
    <row r="1971" spans="3:4">
      <c r="C1971" s="29"/>
      <c r="D1971" s="29"/>
    </row>
    <row r="1972" spans="3:4">
      <c r="C1972" s="29"/>
      <c r="D1972" s="29"/>
    </row>
    <row r="1973" spans="3:4">
      <c r="C1973" s="29"/>
      <c r="D1973" s="29"/>
    </row>
    <row r="1974" spans="3:4">
      <c r="C1974" s="29"/>
      <c r="D1974" s="29"/>
    </row>
    <row r="1975" spans="3:4">
      <c r="C1975" s="29"/>
      <c r="D1975" s="29"/>
    </row>
    <row r="1976" spans="3:4">
      <c r="C1976" s="29"/>
      <c r="D1976" s="29"/>
    </row>
    <row r="1977" spans="3:4">
      <c r="C1977" s="29"/>
      <c r="D1977" s="29"/>
    </row>
    <row r="1978" spans="3:4">
      <c r="C1978" s="29"/>
      <c r="D1978" s="29"/>
    </row>
    <row r="1979" spans="3:4">
      <c r="C1979" s="29"/>
      <c r="D1979" s="29"/>
    </row>
    <row r="1980" spans="3:4">
      <c r="C1980" s="29"/>
      <c r="D1980" s="29"/>
    </row>
    <row r="1981" spans="3:4">
      <c r="C1981" s="29"/>
      <c r="D1981" s="29"/>
    </row>
    <row r="1982" spans="3:4">
      <c r="C1982" s="29"/>
      <c r="D1982" s="29"/>
    </row>
    <row r="1983" spans="3:4">
      <c r="C1983" s="29"/>
      <c r="D1983" s="29"/>
    </row>
    <row r="1984" spans="3:4">
      <c r="C1984" s="29"/>
      <c r="D1984" s="29"/>
    </row>
    <row r="1985" spans="3:4">
      <c r="C1985" s="29"/>
      <c r="D1985" s="29"/>
    </row>
    <row r="1986" spans="3:4">
      <c r="C1986" s="29"/>
      <c r="D1986" s="29"/>
    </row>
    <row r="1987" spans="3:4">
      <c r="C1987" s="29"/>
      <c r="D1987" s="29"/>
    </row>
    <row r="1988" spans="3:4">
      <c r="C1988" s="29"/>
      <c r="D1988" s="29"/>
    </row>
    <row r="1989" spans="3:4">
      <c r="C1989" s="29"/>
      <c r="D1989" s="29"/>
    </row>
    <row r="1990" spans="3:4">
      <c r="C1990" s="29"/>
      <c r="D1990" s="29"/>
    </row>
    <row r="1991" spans="3:4">
      <c r="C1991" s="29"/>
      <c r="D1991" s="29"/>
    </row>
    <row r="1992" spans="3:4">
      <c r="C1992" s="29"/>
      <c r="D1992" s="29"/>
    </row>
    <row r="1993" spans="3:4">
      <c r="C1993" s="29"/>
      <c r="D1993" s="29"/>
    </row>
    <row r="1994" spans="3:4">
      <c r="C1994" s="29"/>
      <c r="D1994" s="29"/>
    </row>
    <row r="1995" spans="3:4">
      <c r="C1995" s="29"/>
      <c r="D1995" s="29"/>
    </row>
    <row r="1996" spans="3:4">
      <c r="C1996" s="29"/>
      <c r="D1996" s="29"/>
    </row>
    <row r="1997" spans="3:4">
      <c r="C1997" s="29"/>
      <c r="D1997" s="29"/>
    </row>
    <row r="1998" spans="3:4">
      <c r="C1998" s="29"/>
      <c r="D1998" s="29"/>
    </row>
    <row r="1999" spans="3:4">
      <c r="C1999" s="29"/>
      <c r="D1999" s="29"/>
    </row>
    <row r="2000" spans="3:4">
      <c r="C2000" s="29"/>
      <c r="D2000" s="29"/>
    </row>
    <row r="2001" spans="3:4">
      <c r="C2001" s="29"/>
      <c r="D2001" s="29"/>
    </row>
    <row r="2002" spans="3:4">
      <c r="C2002" s="29"/>
      <c r="D2002" s="29"/>
    </row>
    <row r="2003" spans="3:4">
      <c r="C2003" s="29"/>
      <c r="D2003" s="29"/>
    </row>
    <row r="2004" spans="3:4">
      <c r="C2004" s="29"/>
      <c r="D2004" s="29"/>
    </row>
    <row r="2005" spans="3:4">
      <c r="C2005" s="29"/>
      <c r="D2005" s="29"/>
    </row>
    <row r="2006" spans="3:4">
      <c r="C2006" s="29"/>
      <c r="D2006" s="29"/>
    </row>
    <row r="2007" spans="3:4">
      <c r="C2007" s="29"/>
      <c r="D2007" s="29"/>
    </row>
    <row r="2008" spans="3:4">
      <c r="C2008" s="29"/>
      <c r="D2008" s="29"/>
    </row>
    <row r="2009" spans="3:4">
      <c r="C2009" s="29"/>
      <c r="D2009" s="29"/>
    </row>
    <row r="2010" spans="3:4">
      <c r="C2010" s="29"/>
      <c r="D2010" s="29"/>
    </row>
    <row r="2011" spans="3:4">
      <c r="C2011" s="29"/>
      <c r="D2011" s="29"/>
    </row>
    <row r="2012" spans="3:4">
      <c r="C2012" s="29"/>
      <c r="D2012" s="29"/>
    </row>
    <row r="2013" spans="3:4">
      <c r="C2013" s="29"/>
      <c r="D2013" s="29"/>
    </row>
    <row r="2014" spans="3:4">
      <c r="C2014" s="29"/>
      <c r="D2014" s="29"/>
    </row>
    <row r="2015" spans="3:4">
      <c r="C2015" s="29"/>
      <c r="D2015" s="29"/>
    </row>
    <row r="2016" spans="3:4">
      <c r="C2016" s="29"/>
      <c r="D2016" s="29"/>
    </row>
    <row r="2017" spans="3:4">
      <c r="C2017" s="29"/>
      <c r="D2017" s="29"/>
    </row>
    <row r="2018" spans="3:4">
      <c r="C2018" s="29"/>
      <c r="D2018" s="29"/>
    </row>
    <row r="2019" spans="3:4">
      <c r="C2019" s="29"/>
      <c r="D2019" s="29"/>
    </row>
    <row r="2020" spans="3:4">
      <c r="C2020" s="29"/>
      <c r="D2020" s="29"/>
    </row>
    <row r="2021" spans="3:4">
      <c r="C2021" s="29"/>
      <c r="D2021" s="29"/>
    </row>
    <row r="2022" spans="3:4">
      <c r="C2022" s="29"/>
      <c r="D2022" s="29"/>
    </row>
    <row r="2023" spans="3:4">
      <c r="C2023" s="29"/>
      <c r="D2023" s="29"/>
    </row>
    <row r="2024" spans="3:4">
      <c r="C2024" s="29"/>
      <c r="D2024" s="29"/>
    </row>
    <row r="2025" spans="3:4">
      <c r="C2025" s="29"/>
      <c r="D2025" s="29"/>
    </row>
    <row r="2026" spans="3:4">
      <c r="C2026" s="29"/>
      <c r="D2026" s="29"/>
    </row>
    <row r="2027" spans="3:4">
      <c r="C2027" s="29"/>
      <c r="D2027" s="29"/>
    </row>
    <row r="2028" spans="3:4">
      <c r="C2028" s="29"/>
      <c r="D2028" s="29"/>
    </row>
    <row r="2029" spans="3:4">
      <c r="C2029" s="29"/>
      <c r="D2029" s="29"/>
    </row>
    <row r="2030" spans="3:4">
      <c r="C2030" s="29"/>
      <c r="D2030" s="29"/>
    </row>
    <row r="2031" spans="3:4">
      <c r="C2031" s="29"/>
      <c r="D2031" s="29"/>
    </row>
    <row r="2032" spans="3:4">
      <c r="C2032" s="29"/>
      <c r="D2032" s="29"/>
    </row>
    <row r="2033" spans="3:4">
      <c r="C2033" s="29"/>
      <c r="D2033" s="29"/>
    </row>
    <row r="2034" spans="3:4">
      <c r="C2034" s="29"/>
      <c r="D2034" s="29"/>
    </row>
    <row r="2035" spans="3:4">
      <c r="C2035" s="29"/>
      <c r="D2035" s="29"/>
    </row>
    <row r="2036" spans="3:4">
      <c r="C2036" s="29"/>
      <c r="D2036" s="29"/>
    </row>
    <row r="2037" spans="3:4">
      <c r="C2037" s="29"/>
      <c r="D2037" s="29"/>
    </row>
    <row r="2038" spans="3:4">
      <c r="C2038" s="29"/>
      <c r="D2038" s="29"/>
    </row>
    <row r="2039" spans="3:4">
      <c r="C2039" s="29"/>
      <c r="D2039" s="29"/>
    </row>
    <row r="2040" spans="3:4">
      <c r="C2040" s="29"/>
      <c r="D2040" s="29"/>
    </row>
    <row r="2041" spans="3:4">
      <c r="C2041" s="29"/>
      <c r="D2041" s="29"/>
    </row>
    <row r="2042" spans="3:4">
      <c r="C2042" s="29"/>
      <c r="D2042" s="29"/>
    </row>
    <row r="2043" spans="3:4">
      <c r="C2043" s="29"/>
      <c r="D2043" s="29"/>
    </row>
    <row r="2044" spans="3:4">
      <c r="C2044" s="29"/>
      <c r="D2044" s="29"/>
    </row>
    <row r="2045" spans="3:4">
      <c r="C2045" s="29"/>
      <c r="D2045" s="29"/>
    </row>
    <row r="2046" spans="3:4">
      <c r="C2046" s="29"/>
      <c r="D2046" s="29"/>
    </row>
    <row r="2047" spans="3:4">
      <c r="C2047" s="29"/>
      <c r="D2047" s="29"/>
    </row>
    <row r="2048" spans="3:4">
      <c r="C2048" s="29"/>
      <c r="D2048" s="29"/>
    </row>
    <row r="2049" spans="3:4">
      <c r="C2049" s="29"/>
      <c r="D2049" s="29"/>
    </row>
    <row r="2050" spans="3:4">
      <c r="C2050" s="29"/>
      <c r="D2050" s="29"/>
    </row>
    <row r="2051" spans="3:4">
      <c r="C2051" s="29"/>
      <c r="D2051" s="29"/>
    </row>
    <row r="2052" spans="3:4">
      <c r="C2052" s="29"/>
      <c r="D2052" s="29"/>
    </row>
    <row r="2053" spans="3:4">
      <c r="C2053" s="29"/>
      <c r="D2053" s="29"/>
    </row>
    <row r="2054" spans="3:4">
      <c r="C2054" s="29"/>
      <c r="D2054" s="29"/>
    </row>
    <row r="2055" spans="3:4">
      <c r="C2055" s="29"/>
      <c r="D2055" s="29"/>
    </row>
    <row r="2056" spans="3:4">
      <c r="C2056" s="29"/>
      <c r="D2056" s="29"/>
    </row>
    <row r="2057" spans="3:4">
      <c r="C2057" s="29"/>
      <c r="D2057" s="29"/>
    </row>
    <row r="2058" spans="3:4">
      <c r="C2058" s="29"/>
      <c r="D2058" s="29"/>
    </row>
    <row r="2059" spans="3:4">
      <c r="C2059" s="29"/>
      <c r="D2059" s="29"/>
    </row>
    <row r="2060" spans="3:4">
      <c r="C2060" s="29"/>
      <c r="D2060" s="29"/>
    </row>
    <row r="2061" spans="3:4">
      <c r="C2061" s="29"/>
      <c r="D2061" s="29"/>
    </row>
    <row r="2062" spans="3:4">
      <c r="C2062" s="29"/>
      <c r="D2062" s="29"/>
    </row>
    <row r="2063" spans="3:4">
      <c r="C2063" s="29"/>
      <c r="D2063" s="29"/>
    </row>
    <row r="2064" spans="3:4">
      <c r="C2064" s="29"/>
      <c r="D2064" s="29"/>
    </row>
    <row r="2065" spans="3:4">
      <c r="C2065" s="29"/>
      <c r="D2065" s="29"/>
    </row>
    <row r="2066" spans="3:4">
      <c r="C2066" s="29"/>
      <c r="D2066" s="29"/>
    </row>
    <row r="2067" spans="3:4">
      <c r="C2067" s="29"/>
      <c r="D2067" s="29"/>
    </row>
    <row r="2068" spans="3:4">
      <c r="C2068" s="29"/>
      <c r="D2068" s="29"/>
    </row>
    <row r="2069" spans="3:4">
      <c r="C2069" s="29"/>
      <c r="D2069" s="29"/>
    </row>
    <row r="2070" spans="3:4">
      <c r="C2070" s="29"/>
      <c r="D2070" s="29"/>
    </row>
    <row r="2071" spans="3:4">
      <c r="C2071" s="29"/>
      <c r="D2071" s="29"/>
    </row>
    <row r="2072" spans="3:4">
      <c r="C2072" s="29"/>
      <c r="D2072" s="29"/>
    </row>
    <row r="2073" spans="3:4">
      <c r="C2073" s="29"/>
      <c r="D2073" s="29"/>
    </row>
    <row r="2074" spans="3:4">
      <c r="C2074" s="29"/>
      <c r="D2074" s="29"/>
    </row>
    <row r="2075" spans="3:4">
      <c r="C2075" s="29"/>
      <c r="D2075" s="29"/>
    </row>
    <row r="2076" spans="3:4">
      <c r="C2076" s="29"/>
      <c r="D2076" s="29"/>
    </row>
    <row r="2077" spans="3:4">
      <c r="C2077" s="29"/>
      <c r="D2077" s="29"/>
    </row>
    <row r="2078" spans="3:4">
      <c r="C2078" s="29"/>
      <c r="D2078" s="29"/>
    </row>
    <row r="2079" spans="3:4">
      <c r="C2079" s="29"/>
      <c r="D2079" s="29"/>
    </row>
    <row r="2080" spans="3:4">
      <c r="C2080" s="29"/>
      <c r="D2080" s="29"/>
    </row>
    <row r="2081" spans="3:4">
      <c r="C2081" s="29"/>
      <c r="D2081" s="29"/>
    </row>
    <row r="2082" spans="3:4">
      <c r="C2082" s="29"/>
      <c r="D2082" s="29"/>
    </row>
    <row r="2083" spans="3:4">
      <c r="C2083" s="29"/>
      <c r="D2083" s="29"/>
    </row>
    <row r="2084" spans="3:4">
      <c r="C2084" s="29"/>
      <c r="D2084" s="29"/>
    </row>
    <row r="2085" spans="3:4">
      <c r="C2085" s="29"/>
      <c r="D2085" s="29"/>
    </row>
    <row r="2086" spans="3:4">
      <c r="C2086" s="29"/>
      <c r="D2086" s="29"/>
    </row>
    <row r="2087" spans="3:4">
      <c r="C2087" s="29"/>
      <c r="D2087" s="29"/>
    </row>
    <row r="2088" spans="3:4">
      <c r="C2088" s="29"/>
      <c r="D2088" s="29"/>
    </row>
    <row r="2089" spans="3:4">
      <c r="C2089" s="29"/>
      <c r="D2089" s="29"/>
    </row>
    <row r="2090" spans="3:4">
      <c r="C2090" s="29"/>
      <c r="D2090" s="29"/>
    </row>
    <row r="2091" spans="3:4">
      <c r="C2091" s="29"/>
      <c r="D2091" s="29"/>
    </row>
    <row r="2092" spans="3:4">
      <c r="C2092" s="29"/>
      <c r="D2092" s="29"/>
    </row>
    <row r="2093" spans="3:4">
      <c r="C2093" s="29"/>
      <c r="D2093" s="29"/>
    </row>
    <row r="2094" spans="3:4">
      <c r="C2094" s="29"/>
      <c r="D2094" s="29"/>
    </row>
    <row r="2095" spans="3:4">
      <c r="C2095" s="29"/>
      <c r="D2095" s="29"/>
    </row>
    <row r="2096" spans="3:4">
      <c r="C2096" s="29"/>
      <c r="D2096" s="29"/>
    </row>
    <row r="2097" spans="3:4">
      <c r="C2097" s="29"/>
      <c r="D2097" s="29"/>
    </row>
    <row r="2098" spans="3:4">
      <c r="C2098" s="29"/>
      <c r="D2098" s="29"/>
    </row>
    <row r="2099" spans="3:4">
      <c r="C2099" s="29"/>
      <c r="D2099" s="29"/>
    </row>
    <row r="2100" spans="3:4">
      <c r="C2100" s="29"/>
      <c r="D2100" s="29"/>
    </row>
    <row r="2101" spans="3:4">
      <c r="C2101" s="29"/>
      <c r="D2101" s="29"/>
    </row>
    <row r="2102" spans="3:4">
      <c r="C2102" s="29"/>
      <c r="D2102" s="29"/>
    </row>
    <row r="2103" spans="3:4">
      <c r="C2103" s="29"/>
      <c r="D2103" s="29"/>
    </row>
    <row r="2104" spans="3:4">
      <c r="C2104" s="29"/>
      <c r="D2104" s="29"/>
    </row>
    <row r="2105" spans="3:4">
      <c r="C2105" s="29"/>
      <c r="D2105" s="29"/>
    </row>
    <row r="2106" spans="3:4">
      <c r="C2106" s="29"/>
      <c r="D2106" s="29"/>
    </row>
    <row r="2107" spans="3:4">
      <c r="C2107" s="29"/>
      <c r="D2107" s="29"/>
    </row>
    <row r="2108" spans="3:4">
      <c r="C2108" s="29"/>
      <c r="D2108" s="29"/>
    </row>
    <row r="2109" spans="3:4">
      <c r="C2109" s="29"/>
      <c r="D2109" s="29"/>
    </row>
    <row r="2110" spans="3:4">
      <c r="C2110" s="29"/>
      <c r="D2110" s="29"/>
    </row>
    <row r="2111" spans="3:4">
      <c r="C2111" s="29"/>
      <c r="D2111" s="29"/>
    </row>
    <row r="2112" spans="3:4">
      <c r="C2112" s="29"/>
      <c r="D2112" s="29"/>
    </row>
    <row r="2113" spans="3:4">
      <c r="C2113" s="29"/>
      <c r="D2113" s="29"/>
    </row>
    <row r="2114" spans="3:4">
      <c r="C2114" s="29"/>
      <c r="D2114" s="29"/>
    </row>
    <row r="2115" spans="3:4">
      <c r="C2115" s="29"/>
      <c r="D2115" s="29"/>
    </row>
    <row r="2116" spans="3:4">
      <c r="C2116" s="29"/>
      <c r="D2116" s="29"/>
    </row>
    <row r="2117" spans="3:4">
      <c r="C2117" s="29"/>
      <c r="D2117" s="29"/>
    </row>
    <row r="2118" spans="3:4">
      <c r="C2118" s="29"/>
      <c r="D2118" s="29"/>
    </row>
    <row r="2119" spans="3:4">
      <c r="C2119" s="29"/>
      <c r="D2119" s="29"/>
    </row>
    <row r="2120" spans="3:4">
      <c r="C2120" s="29"/>
      <c r="D2120" s="29"/>
    </row>
    <row r="2121" spans="3:4">
      <c r="C2121" s="29"/>
      <c r="D2121" s="29"/>
    </row>
    <row r="2122" spans="3:4">
      <c r="C2122" s="29"/>
      <c r="D2122" s="29"/>
    </row>
    <row r="2123" spans="3:4">
      <c r="C2123" s="29"/>
      <c r="D2123" s="29"/>
    </row>
    <row r="2124" spans="3:4">
      <c r="C2124" s="29"/>
      <c r="D2124" s="29"/>
    </row>
    <row r="2125" spans="3:4">
      <c r="C2125" s="29"/>
      <c r="D2125" s="29"/>
    </row>
    <row r="2126" spans="3:4">
      <c r="C2126" s="29"/>
      <c r="D2126" s="29"/>
    </row>
    <row r="2127" spans="3:4">
      <c r="C2127" s="29"/>
      <c r="D2127" s="29"/>
    </row>
    <row r="2128" spans="3:4">
      <c r="C2128" s="29"/>
      <c r="D2128" s="29"/>
    </row>
  </sheetData>
  <sheetProtection sheet="1"/>
  <phoneticPr fontId="8" type="noConversion"/>
  <hyperlinks>
    <hyperlink ref="H63459" r:id="rId1" display="http://vsolj.cetus-net.org/bulletin.html"/>
    <hyperlink ref="H63452" r:id="rId2" display="https://www.aavso.org/ejaavso"/>
    <hyperlink ref="AP310" r:id="rId3" display="http://cdsbib.u-strasbg.fr/cgi-bin/cdsbib?1990RMxAA..21..381G"/>
    <hyperlink ref="AP307" r:id="rId4" display="http://cdsbib.u-strasbg.fr/cgi-bin/cdsbib?1990RMxAA..21..381G"/>
    <hyperlink ref="AP309" r:id="rId5" display="http://cdsbib.u-strasbg.fr/cgi-bin/cdsbib?1990RMxAA..21..381G"/>
    <hyperlink ref="AP285" r:id="rId6" display="http://cdsbib.u-strasbg.fr/cgi-bin/cdsbib?1990RMxAA..21..381G"/>
    <hyperlink ref="I63459" r:id="rId7" display="http://vsolj.cetus-net.org/bulletin.html"/>
    <hyperlink ref="AQ446" r:id="rId8" display="http://cdsbib.u-strasbg.fr/cgi-bin/cdsbib?1990RMxAA..21..381G"/>
    <hyperlink ref="AQ2090" r:id="rId9" display="http://cdsbib.u-strasbg.fr/cgi-bin/cdsbib?1990RMxAA..21..381G"/>
    <hyperlink ref="AQ447" r:id="rId10" display="http://cdsbib.u-strasbg.fr/cgi-bin/cdsbib?1990RMxAA..21..381G"/>
    <hyperlink ref="H63456" r:id="rId11" display="https://www.aavso.org/ejaavso"/>
    <hyperlink ref="H1297" r:id="rId12" display="http://vsolj.cetus-net.org/bulletin.html"/>
    <hyperlink ref="AP4535" r:id="rId13" display="http://cdsbib.u-strasbg.fr/cgi-bin/cdsbib?1990RMxAA..21..381G"/>
    <hyperlink ref="AP4538" r:id="rId14" display="http://cdsbib.u-strasbg.fr/cgi-bin/cdsbib?1990RMxAA..21..381G"/>
    <hyperlink ref="AP4536" r:id="rId15" display="http://cdsbib.u-strasbg.fr/cgi-bin/cdsbib?1990RMxAA..21..381G"/>
    <hyperlink ref="AP4514" r:id="rId16" display="http://cdsbib.u-strasbg.fr/cgi-bin/cdsbib?1990RMxAA..21..381G"/>
    <hyperlink ref="I1297" r:id="rId17" display="http://vsolj.cetus-net.org/bulletin.html"/>
    <hyperlink ref="AQ4648" r:id="rId18" display="http://cdsbib.u-strasbg.fr/cgi-bin/cdsbib?1990RMxAA..21..381G"/>
    <hyperlink ref="AQ64736" r:id="rId19" display="http://cdsbib.u-strasbg.fr/cgi-bin/cdsbib?1990RMxAA..21..381G"/>
    <hyperlink ref="AQ4649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814"/>
  <sheetViews>
    <sheetView topLeftCell="A52" workbookViewId="0">
      <selection activeCell="A87" sqref="A87:C118"/>
    </sheetView>
  </sheetViews>
  <sheetFormatPr defaultRowHeight="12.75"/>
  <cols>
    <col min="1" max="1" width="19.7109375" style="29" customWidth="1"/>
    <col min="2" max="2" width="4.42578125" style="13" customWidth="1"/>
    <col min="3" max="3" width="12.7109375" style="29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29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58" t="s">
        <v>82</v>
      </c>
      <c r="I1" s="59" t="s">
        <v>83</v>
      </c>
      <c r="J1" s="60" t="s">
        <v>84</v>
      </c>
    </row>
    <row r="2" spans="1:16">
      <c r="I2" s="61" t="s">
        <v>85</v>
      </c>
      <c r="J2" s="62" t="s">
        <v>73</v>
      </c>
    </row>
    <row r="3" spans="1:16">
      <c r="A3" s="63" t="s">
        <v>86</v>
      </c>
      <c r="I3" s="61" t="s">
        <v>87</v>
      </c>
      <c r="J3" s="62" t="s">
        <v>88</v>
      </c>
    </row>
    <row r="4" spans="1:16">
      <c r="I4" s="61" t="s">
        <v>89</v>
      </c>
      <c r="J4" s="62" t="s">
        <v>88</v>
      </c>
    </row>
    <row r="5" spans="1:16" ht="13.5" thickBot="1">
      <c r="I5" s="64" t="s">
        <v>39</v>
      </c>
      <c r="J5" s="65" t="s">
        <v>90</v>
      </c>
    </row>
    <row r="10" spans="1:16" ht="13.5" thickBot="1"/>
    <row r="11" spans="1:16" ht="12.75" customHeight="1" thickBot="1">
      <c r="A11" s="29" t="str">
        <f t="shared" ref="A11:A42" si="0">P11</f>
        <v>IBVS 163 </v>
      </c>
      <c r="B11" s="5" t="str">
        <f t="shared" ref="B11:B42" si="1">IF(H11=INT(H11),"I","II")</f>
        <v>I</v>
      </c>
      <c r="C11" s="29">
        <f t="shared" ref="C11:C42" si="2">1*G11</f>
        <v>41628.752399999998</v>
      </c>
      <c r="D11" s="13" t="str">
        <f t="shared" ref="D11:D42" si="3">VLOOKUP(F11,I$1:J$5,2,FALSE)</f>
        <v>vis</v>
      </c>
      <c r="E11" s="66">
        <f>VLOOKUP(C11,'Active 1'!C$21:E$973,3,FALSE)</f>
        <v>-1457.0007535432489</v>
      </c>
      <c r="F11" s="5" t="s">
        <v>39</v>
      </c>
      <c r="G11" s="13" t="str">
        <f t="shared" ref="G11:G42" si="4">MID(I11,3,LEN(I11)-3)</f>
        <v>41628.7524</v>
      </c>
      <c r="H11" s="29">
        <f t="shared" ref="H11:H42" si="5">1*K11</f>
        <v>-1457</v>
      </c>
      <c r="I11" s="67" t="s">
        <v>171</v>
      </c>
      <c r="J11" s="68" t="s">
        <v>172</v>
      </c>
      <c r="K11" s="67">
        <v>-1457</v>
      </c>
      <c r="L11" s="67" t="s">
        <v>173</v>
      </c>
      <c r="M11" s="68" t="s">
        <v>95</v>
      </c>
      <c r="N11" s="68" t="s">
        <v>96</v>
      </c>
      <c r="O11" s="69" t="s">
        <v>174</v>
      </c>
      <c r="P11" s="70" t="s">
        <v>167</v>
      </c>
    </row>
    <row r="12" spans="1:16" ht="12.75" customHeight="1" thickBot="1">
      <c r="A12" s="29" t="str">
        <f t="shared" si="0"/>
        <v>IBVS 937 </v>
      </c>
      <c r="B12" s="5" t="str">
        <f t="shared" si="1"/>
        <v>I</v>
      </c>
      <c r="C12" s="29">
        <f t="shared" si="2"/>
        <v>41673.385000000002</v>
      </c>
      <c r="D12" s="13" t="str">
        <f t="shared" si="3"/>
        <v>vis</v>
      </c>
      <c r="E12" s="66">
        <f>VLOOKUP(C12,'Active 1'!C$21:E$973,3,FALSE)</f>
        <v>-1435.0002600668633</v>
      </c>
      <c r="F12" s="5" t="s">
        <v>39</v>
      </c>
      <c r="G12" s="13" t="str">
        <f t="shared" si="4"/>
        <v>41673.385</v>
      </c>
      <c r="H12" s="29">
        <f t="shared" si="5"/>
        <v>-1435</v>
      </c>
      <c r="I12" s="67" t="s">
        <v>175</v>
      </c>
      <c r="J12" s="68" t="s">
        <v>176</v>
      </c>
      <c r="K12" s="67">
        <v>-1435</v>
      </c>
      <c r="L12" s="67" t="s">
        <v>177</v>
      </c>
      <c r="M12" s="68" t="s">
        <v>95</v>
      </c>
      <c r="N12" s="68" t="s">
        <v>96</v>
      </c>
      <c r="O12" s="69" t="s">
        <v>178</v>
      </c>
      <c r="P12" s="70" t="s">
        <v>179</v>
      </c>
    </row>
    <row r="13" spans="1:16" ht="12.75" customHeight="1" thickBot="1">
      <c r="A13" s="29" t="str">
        <f t="shared" si="0"/>
        <v>IBVS 163 </v>
      </c>
      <c r="B13" s="5" t="str">
        <f t="shared" si="1"/>
        <v>II</v>
      </c>
      <c r="C13" s="29">
        <f t="shared" si="2"/>
        <v>41680.5</v>
      </c>
      <c r="D13" s="13" t="str">
        <f t="shared" si="3"/>
        <v>vis</v>
      </c>
      <c r="E13" s="66">
        <f>VLOOKUP(C13,'Active 1'!C$21:E$973,3,FALSE)</f>
        <v>-1431.4931036143059</v>
      </c>
      <c r="F13" s="5" t="s">
        <v>39</v>
      </c>
      <c r="G13" s="13" t="str">
        <f t="shared" si="4"/>
        <v>41680.500</v>
      </c>
      <c r="H13" s="29">
        <f t="shared" si="5"/>
        <v>-1431.5</v>
      </c>
      <c r="I13" s="67" t="s">
        <v>180</v>
      </c>
      <c r="J13" s="68" t="s">
        <v>181</v>
      </c>
      <c r="K13" s="67">
        <v>-1431.5</v>
      </c>
      <c r="L13" s="67" t="s">
        <v>182</v>
      </c>
      <c r="M13" s="68" t="s">
        <v>95</v>
      </c>
      <c r="N13" s="68" t="s">
        <v>96</v>
      </c>
      <c r="O13" s="69" t="s">
        <v>174</v>
      </c>
      <c r="P13" s="70" t="s">
        <v>167</v>
      </c>
    </row>
    <row r="14" spans="1:16" ht="12.75" customHeight="1" thickBot="1">
      <c r="A14" s="29" t="str">
        <f t="shared" si="0"/>
        <v>IBVS 1053 </v>
      </c>
      <c r="B14" s="5" t="str">
        <f t="shared" si="1"/>
        <v>II</v>
      </c>
      <c r="C14" s="29">
        <f t="shared" si="2"/>
        <v>42096.385999999999</v>
      </c>
      <c r="D14" s="13" t="str">
        <f t="shared" si="3"/>
        <v>vis</v>
      </c>
      <c r="E14" s="66">
        <f>VLOOKUP(C14,'Active 1'!C$21:E$973,3,FALSE)</f>
        <v>-1226.4927847908641</v>
      </c>
      <c r="F14" s="5" t="s">
        <v>39</v>
      </c>
      <c r="G14" s="13" t="str">
        <f t="shared" si="4"/>
        <v>42096.386</v>
      </c>
      <c r="H14" s="29">
        <f t="shared" si="5"/>
        <v>-1226.5</v>
      </c>
      <c r="I14" s="67" t="s">
        <v>183</v>
      </c>
      <c r="J14" s="68" t="s">
        <v>184</v>
      </c>
      <c r="K14" s="67">
        <v>-1226.5</v>
      </c>
      <c r="L14" s="67" t="s">
        <v>185</v>
      </c>
      <c r="M14" s="68" t="s">
        <v>95</v>
      </c>
      <c r="N14" s="68" t="s">
        <v>96</v>
      </c>
      <c r="O14" s="69" t="s">
        <v>178</v>
      </c>
      <c r="P14" s="70" t="s">
        <v>186</v>
      </c>
    </row>
    <row r="15" spans="1:16" ht="12.75" customHeight="1" thickBot="1">
      <c r="A15" s="29" t="str">
        <f t="shared" si="0"/>
        <v>IBVS 1163 </v>
      </c>
      <c r="B15" s="5" t="str">
        <f t="shared" si="1"/>
        <v>I</v>
      </c>
      <c r="C15" s="29">
        <f t="shared" si="2"/>
        <v>42377.3459</v>
      </c>
      <c r="D15" s="13" t="str">
        <f t="shared" si="3"/>
        <v>vis</v>
      </c>
      <c r="E15" s="66">
        <f>VLOOKUP(C15,'Active 1'!C$21:E$973,3,FALSE)</f>
        <v>-1088.0008204626517</v>
      </c>
      <c r="F15" s="5" t="s">
        <v>39</v>
      </c>
      <c r="G15" s="13" t="str">
        <f t="shared" si="4"/>
        <v>42377.3459</v>
      </c>
      <c r="H15" s="29">
        <f t="shared" si="5"/>
        <v>-1088</v>
      </c>
      <c r="I15" s="67" t="s">
        <v>195</v>
      </c>
      <c r="J15" s="68" t="s">
        <v>196</v>
      </c>
      <c r="K15" s="67">
        <v>-1088</v>
      </c>
      <c r="L15" s="67" t="s">
        <v>197</v>
      </c>
      <c r="M15" s="68" t="s">
        <v>95</v>
      </c>
      <c r="N15" s="68" t="s">
        <v>96</v>
      </c>
      <c r="O15" s="69" t="s">
        <v>198</v>
      </c>
      <c r="P15" s="70" t="s">
        <v>199</v>
      </c>
    </row>
    <row r="16" spans="1:16" ht="12.75" customHeight="1" thickBot="1">
      <c r="A16" s="29" t="str">
        <f t="shared" si="0"/>
        <v>IBVS 1163 </v>
      </c>
      <c r="B16" s="5" t="str">
        <f t="shared" si="1"/>
        <v>II</v>
      </c>
      <c r="C16" s="29">
        <f t="shared" si="2"/>
        <v>42384.472199999997</v>
      </c>
      <c r="D16" s="13" t="str">
        <f t="shared" si="3"/>
        <v>vis</v>
      </c>
      <c r="E16" s="66">
        <f>VLOOKUP(C16,'Active 1'!C$21:E$973,3,FALSE)</f>
        <v>-1084.4880939654129</v>
      </c>
      <c r="F16" s="5" t="s">
        <v>39</v>
      </c>
      <c r="G16" s="13" t="str">
        <f t="shared" si="4"/>
        <v>42384.4722</v>
      </c>
      <c r="H16" s="29">
        <f t="shared" si="5"/>
        <v>-1084.5</v>
      </c>
      <c r="I16" s="67" t="s">
        <v>200</v>
      </c>
      <c r="J16" s="68" t="s">
        <v>201</v>
      </c>
      <c r="K16" s="67">
        <v>-1084.5</v>
      </c>
      <c r="L16" s="67" t="s">
        <v>202</v>
      </c>
      <c r="M16" s="68" t="s">
        <v>95</v>
      </c>
      <c r="N16" s="68" t="s">
        <v>96</v>
      </c>
      <c r="O16" s="69" t="s">
        <v>198</v>
      </c>
      <c r="P16" s="70" t="s">
        <v>199</v>
      </c>
    </row>
    <row r="17" spans="1:16" ht="12.75" customHeight="1" thickBot="1">
      <c r="A17" s="29" t="str">
        <f t="shared" si="0"/>
        <v>IBVS 1163 </v>
      </c>
      <c r="B17" s="5" t="str">
        <f t="shared" si="1"/>
        <v>II</v>
      </c>
      <c r="C17" s="29">
        <f t="shared" si="2"/>
        <v>42386.5</v>
      </c>
      <c r="D17" s="13" t="str">
        <f t="shared" si="3"/>
        <v>vis</v>
      </c>
      <c r="E17" s="66">
        <f>VLOOKUP(C17,'Active 1'!C$21:E$973,3,FALSE)</f>
        <v>-1083.4885420533242</v>
      </c>
      <c r="F17" s="5" t="s">
        <v>39</v>
      </c>
      <c r="G17" s="13" t="str">
        <f t="shared" si="4"/>
        <v>42386.500</v>
      </c>
      <c r="H17" s="29">
        <f t="shared" si="5"/>
        <v>-1083.5</v>
      </c>
      <c r="I17" s="67" t="s">
        <v>203</v>
      </c>
      <c r="J17" s="68" t="s">
        <v>204</v>
      </c>
      <c r="K17" s="67">
        <v>-1083.5</v>
      </c>
      <c r="L17" s="67" t="s">
        <v>205</v>
      </c>
      <c r="M17" s="68" t="s">
        <v>95</v>
      </c>
      <c r="N17" s="68" t="s">
        <v>96</v>
      </c>
      <c r="O17" s="69" t="s">
        <v>198</v>
      </c>
      <c r="P17" s="70" t="s">
        <v>199</v>
      </c>
    </row>
    <row r="18" spans="1:16" ht="12.75" customHeight="1" thickBot="1">
      <c r="A18" s="29" t="str">
        <f t="shared" si="0"/>
        <v>IBVS 1163 </v>
      </c>
      <c r="B18" s="5" t="str">
        <f t="shared" si="1"/>
        <v>II</v>
      </c>
      <c r="C18" s="29">
        <f t="shared" si="2"/>
        <v>42668.497100000001</v>
      </c>
      <c r="D18" s="13" t="str">
        <f t="shared" si="3"/>
        <v>vis</v>
      </c>
      <c r="E18" s="66">
        <f>VLOOKUP(C18,'Active 1'!C$21:E$973,3,FALSE)</f>
        <v>-944.48531663268886</v>
      </c>
      <c r="F18" s="5" t="s">
        <v>39</v>
      </c>
      <c r="G18" s="13" t="str">
        <f t="shared" si="4"/>
        <v>42668.4971</v>
      </c>
      <c r="H18" s="29">
        <f t="shared" si="5"/>
        <v>-944.5</v>
      </c>
      <c r="I18" s="67" t="s">
        <v>206</v>
      </c>
      <c r="J18" s="68" t="s">
        <v>207</v>
      </c>
      <c r="K18" s="67">
        <v>-944.5</v>
      </c>
      <c r="L18" s="67" t="s">
        <v>208</v>
      </c>
      <c r="M18" s="68" t="s">
        <v>95</v>
      </c>
      <c r="N18" s="68" t="s">
        <v>96</v>
      </c>
      <c r="O18" s="69" t="s">
        <v>198</v>
      </c>
      <c r="P18" s="70" t="s">
        <v>199</v>
      </c>
    </row>
    <row r="19" spans="1:16" ht="12.75" customHeight="1" thickBot="1">
      <c r="A19" s="29" t="str">
        <f t="shared" si="0"/>
        <v>IBVS 1163 </v>
      </c>
      <c r="B19" s="5" t="str">
        <f t="shared" si="1"/>
        <v>II</v>
      </c>
      <c r="C19" s="29">
        <f t="shared" si="2"/>
        <v>42727.330699999999</v>
      </c>
      <c r="D19" s="13" t="str">
        <f t="shared" si="3"/>
        <v>vis</v>
      </c>
      <c r="E19" s="66">
        <f>VLOOKUP(C19,'Active 1'!C$21:E$973,3,FALSE)</f>
        <v>-915.48480505612588</v>
      </c>
      <c r="F19" s="5" t="s">
        <v>39</v>
      </c>
      <c r="G19" s="13" t="str">
        <f t="shared" si="4"/>
        <v>42727.3307</v>
      </c>
      <c r="H19" s="29">
        <f t="shared" si="5"/>
        <v>-915.5</v>
      </c>
      <c r="I19" s="67" t="s">
        <v>209</v>
      </c>
      <c r="J19" s="68" t="s">
        <v>210</v>
      </c>
      <c r="K19" s="67">
        <v>-915.5</v>
      </c>
      <c r="L19" s="67" t="s">
        <v>211</v>
      </c>
      <c r="M19" s="68" t="s">
        <v>95</v>
      </c>
      <c r="N19" s="68" t="s">
        <v>96</v>
      </c>
      <c r="O19" s="69" t="s">
        <v>198</v>
      </c>
      <c r="P19" s="70" t="s">
        <v>199</v>
      </c>
    </row>
    <row r="20" spans="1:16" ht="12.75" customHeight="1" thickBot="1">
      <c r="A20" s="29" t="str">
        <f t="shared" si="0"/>
        <v>IBVS 1163 </v>
      </c>
      <c r="B20" s="5" t="str">
        <f t="shared" si="1"/>
        <v>I</v>
      </c>
      <c r="C20" s="29">
        <f t="shared" si="2"/>
        <v>42728.311300000001</v>
      </c>
      <c r="D20" s="13" t="str">
        <f t="shared" si="3"/>
        <v>vis</v>
      </c>
      <c r="E20" s="66">
        <f>VLOOKUP(C20,'Active 1'!C$21:E$973,3,FALSE)</f>
        <v>-915.0014434795429</v>
      </c>
      <c r="F20" s="5" t="s">
        <v>39</v>
      </c>
      <c r="G20" s="13" t="str">
        <f t="shared" si="4"/>
        <v>42728.3113</v>
      </c>
      <c r="H20" s="29">
        <f t="shared" si="5"/>
        <v>-915</v>
      </c>
      <c r="I20" s="67" t="s">
        <v>212</v>
      </c>
      <c r="J20" s="68" t="s">
        <v>213</v>
      </c>
      <c r="K20" s="67">
        <v>-915</v>
      </c>
      <c r="L20" s="67" t="s">
        <v>214</v>
      </c>
      <c r="M20" s="68" t="s">
        <v>95</v>
      </c>
      <c r="N20" s="68" t="s">
        <v>96</v>
      </c>
      <c r="O20" s="69" t="s">
        <v>215</v>
      </c>
      <c r="P20" s="70" t="s">
        <v>199</v>
      </c>
    </row>
    <row r="21" spans="1:16" ht="12.75" customHeight="1" thickBot="1">
      <c r="A21" s="29" t="str">
        <f t="shared" si="0"/>
        <v> BBS 52 </v>
      </c>
      <c r="B21" s="5" t="str">
        <f t="shared" si="1"/>
        <v>II</v>
      </c>
      <c r="C21" s="29">
        <f t="shared" si="2"/>
        <v>44634.351999999999</v>
      </c>
      <c r="D21" s="13" t="str">
        <f t="shared" si="3"/>
        <v>vis</v>
      </c>
      <c r="E21" s="66">
        <f>VLOOKUP(C21,'Active 1'!C$21:E$973,3,FALSE)</f>
        <v>24.532349892816683</v>
      </c>
      <c r="F21" s="5" t="s">
        <v>39</v>
      </c>
      <c r="G21" s="13" t="str">
        <f t="shared" si="4"/>
        <v>44634.352</v>
      </c>
      <c r="H21" s="29">
        <f t="shared" si="5"/>
        <v>24.5</v>
      </c>
      <c r="I21" s="67" t="s">
        <v>224</v>
      </c>
      <c r="J21" s="68" t="s">
        <v>225</v>
      </c>
      <c r="K21" s="67">
        <v>24.5</v>
      </c>
      <c r="L21" s="67" t="s">
        <v>226</v>
      </c>
      <c r="M21" s="68" t="s">
        <v>95</v>
      </c>
      <c r="N21" s="68" t="s">
        <v>96</v>
      </c>
      <c r="O21" s="69" t="s">
        <v>227</v>
      </c>
      <c r="P21" s="69" t="s">
        <v>228</v>
      </c>
    </row>
    <row r="22" spans="1:16" ht="12.75" customHeight="1" thickBot="1">
      <c r="A22" s="29" t="str">
        <f t="shared" si="0"/>
        <v> BBS 53 </v>
      </c>
      <c r="B22" s="5" t="str">
        <f t="shared" si="1"/>
        <v>II</v>
      </c>
      <c r="C22" s="29">
        <f t="shared" si="2"/>
        <v>44636.383000000002</v>
      </c>
      <c r="D22" s="13" t="str">
        <f t="shared" si="3"/>
        <v>vis</v>
      </c>
      <c r="E22" s="66">
        <f>VLOOKUP(C22,'Active 1'!C$21:E$973,3,FALSE)</f>
        <v>25.533479162691027</v>
      </c>
      <c r="F22" s="5" t="s">
        <v>39</v>
      </c>
      <c r="G22" s="13" t="str">
        <f t="shared" si="4"/>
        <v>44636.383</v>
      </c>
      <c r="H22" s="29">
        <f t="shared" si="5"/>
        <v>25.5</v>
      </c>
      <c r="I22" s="67" t="s">
        <v>229</v>
      </c>
      <c r="J22" s="68" t="s">
        <v>230</v>
      </c>
      <c r="K22" s="67">
        <v>25.5</v>
      </c>
      <c r="L22" s="67" t="s">
        <v>231</v>
      </c>
      <c r="M22" s="68" t="s">
        <v>95</v>
      </c>
      <c r="N22" s="68" t="s">
        <v>96</v>
      </c>
      <c r="O22" s="69" t="s">
        <v>227</v>
      </c>
      <c r="P22" s="69" t="s">
        <v>232</v>
      </c>
    </row>
    <row r="23" spans="1:16" ht="12.75" customHeight="1" thickBot="1">
      <c r="A23" s="29" t="str">
        <f t="shared" si="0"/>
        <v> BBS 53 </v>
      </c>
      <c r="B23" s="5" t="str">
        <f t="shared" si="1"/>
        <v>I</v>
      </c>
      <c r="C23" s="29">
        <f t="shared" si="2"/>
        <v>44637.328999999998</v>
      </c>
      <c r="D23" s="13" t="str">
        <f t="shared" si="3"/>
        <v>vis</v>
      </c>
      <c r="E23" s="66">
        <f>VLOOKUP(C23,'Active 1'!C$21:E$973,3,FALSE)</f>
        <v>25.999785558208579</v>
      </c>
      <c r="F23" s="5" t="s">
        <v>39</v>
      </c>
      <c r="G23" s="13" t="str">
        <f t="shared" si="4"/>
        <v>44637.329</v>
      </c>
      <c r="H23" s="29">
        <f t="shared" si="5"/>
        <v>26</v>
      </c>
      <c r="I23" s="67" t="s">
        <v>233</v>
      </c>
      <c r="J23" s="68" t="s">
        <v>234</v>
      </c>
      <c r="K23" s="67">
        <v>26</v>
      </c>
      <c r="L23" s="67" t="s">
        <v>235</v>
      </c>
      <c r="M23" s="68" t="s">
        <v>95</v>
      </c>
      <c r="N23" s="68" t="s">
        <v>96</v>
      </c>
      <c r="O23" s="69" t="s">
        <v>227</v>
      </c>
      <c r="P23" s="69" t="s">
        <v>232</v>
      </c>
    </row>
    <row r="24" spans="1:16" ht="12.75" customHeight="1" thickBot="1">
      <c r="A24" s="29" t="str">
        <f t="shared" si="0"/>
        <v> MN 224.545 </v>
      </c>
      <c r="B24" s="5" t="str">
        <f t="shared" si="1"/>
        <v>II</v>
      </c>
      <c r="C24" s="29">
        <f t="shared" si="2"/>
        <v>44898.091500000002</v>
      </c>
      <c r="D24" s="13" t="str">
        <f t="shared" si="3"/>
        <v>vis</v>
      </c>
      <c r="E24" s="66">
        <f>VLOOKUP(C24,'Active 1'!C$21:E$973,3,FALSE)</f>
        <v>154.53596046479075</v>
      </c>
      <c r="F24" s="5" t="s">
        <v>39</v>
      </c>
      <c r="G24" s="13" t="str">
        <f t="shared" si="4"/>
        <v>44898.0915</v>
      </c>
      <c r="H24" s="29">
        <f t="shared" si="5"/>
        <v>154.5</v>
      </c>
      <c r="I24" s="67" t="s">
        <v>236</v>
      </c>
      <c r="J24" s="68" t="s">
        <v>237</v>
      </c>
      <c r="K24" s="67">
        <v>154.5</v>
      </c>
      <c r="L24" s="67" t="s">
        <v>238</v>
      </c>
      <c r="M24" s="68" t="s">
        <v>95</v>
      </c>
      <c r="N24" s="68" t="s">
        <v>96</v>
      </c>
      <c r="O24" s="69" t="s">
        <v>239</v>
      </c>
      <c r="P24" s="69" t="s">
        <v>240</v>
      </c>
    </row>
    <row r="25" spans="1:16" ht="12.75" customHeight="1" thickBot="1">
      <c r="A25" s="29" t="str">
        <f t="shared" si="0"/>
        <v> MN 224.545 </v>
      </c>
      <c r="B25" s="5" t="str">
        <f t="shared" si="1"/>
        <v>II</v>
      </c>
      <c r="C25" s="29">
        <f t="shared" si="2"/>
        <v>44902.147299999997</v>
      </c>
      <c r="D25" s="13" t="str">
        <f t="shared" si="3"/>
        <v>vis</v>
      </c>
      <c r="E25" s="66">
        <f>VLOOKUP(C25,'Active 1'!C$21:E$973,3,FALSE)</f>
        <v>156.53516287382354</v>
      </c>
      <c r="F25" s="5" t="s">
        <v>39</v>
      </c>
      <c r="G25" s="13" t="str">
        <f t="shared" si="4"/>
        <v>44902.1473</v>
      </c>
      <c r="H25" s="29">
        <f t="shared" si="5"/>
        <v>156.5</v>
      </c>
      <c r="I25" s="67" t="s">
        <v>241</v>
      </c>
      <c r="J25" s="68" t="s">
        <v>242</v>
      </c>
      <c r="K25" s="67">
        <v>156.5</v>
      </c>
      <c r="L25" s="67" t="s">
        <v>243</v>
      </c>
      <c r="M25" s="68" t="s">
        <v>95</v>
      </c>
      <c r="N25" s="68" t="s">
        <v>96</v>
      </c>
      <c r="O25" s="69" t="s">
        <v>239</v>
      </c>
      <c r="P25" s="69" t="s">
        <v>240</v>
      </c>
    </row>
    <row r="26" spans="1:16" ht="12.75" customHeight="1" thickBot="1">
      <c r="A26" s="29" t="str">
        <f t="shared" si="0"/>
        <v> MN 224.545 </v>
      </c>
      <c r="B26" s="5" t="str">
        <f t="shared" si="1"/>
        <v>I</v>
      </c>
      <c r="C26" s="29">
        <f t="shared" si="2"/>
        <v>44915.262499999997</v>
      </c>
      <c r="D26" s="13" t="str">
        <f t="shared" si="3"/>
        <v>vis</v>
      </c>
      <c r="E26" s="66">
        <f>VLOOKUP(C26,'Active 1'!C$21:E$973,3,FALSE)</f>
        <v>162.99996376020408</v>
      </c>
      <c r="F26" s="5" t="s">
        <v>39</v>
      </c>
      <c r="G26" s="13" t="str">
        <f t="shared" si="4"/>
        <v>44915.2625</v>
      </c>
      <c r="H26" s="29">
        <f t="shared" si="5"/>
        <v>163</v>
      </c>
      <c r="I26" s="67" t="s">
        <v>244</v>
      </c>
      <c r="J26" s="68" t="s">
        <v>245</v>
      </c>
      <c r="K26" s="67">
        <v>163</v>
      </c>
      <c r="L26" s="67" t="s">
        <v>246</v>
      </c>
      <c r="M26" s="68" t="s">
        <v>95</v>
      </c>
      <c r="N26" s="68" t="s">
        <v>96</v>
      </c>
      <c r="O26" s="69" t="s">
        <v>239</v>
      </c>
      <c r="P26" s="69" t="s">
        <v>240</v>
      </c>
    </row>
    <row r="27" spans="1:16" ht="12.75" customHeight="1" thickBot="1">
      <c r="A27" s="29" t="str">
        <f t="shared" si="0"/>
        <v> BBS 57 </v>
      </c>
      <c r="B27" s="5" t="str">
        <f t="shared" si="1"/>
        <v>I</v>
      </c>
      <c r="C27" s="29">
        <f t="shared" si="2"/>
        <v>44925.392</v>
      </c>
      <c r="D27" s="13" t="str">
        <f t="shared" si="3"/>
        <v>vis</v>
      </c>
      <c r="E27" s="66">
        <f>VLOOKUP(C27,'Active 1'!C$21:E$973,3,FALSE)</f>
        <v>167.99304053971244</v>
      </c>
      <c r="F27" s="5" t="s">
        <v>39</v>
      </c>
      <c r="G27" s="13" t="str">
        <f t="shared" si="4"/>
        <v>44925.392</v>
      </c>
      <c r="H27" s="29">
        <f t="shared" si="5"/>
        <v>168</v>
      </c>
      <c r="I27" s="67" t="s">
        <v>247</v>
      </c>
      <c r="J27" s="68" t="s">
        <v>248</v>
      </c>
      <c r="K27" s="67">
        <v>168</v>
      </c>
      <c r="L27" s="67" t="s">
        <v>249</v>
      </c>
      <c r="M27" s="68" t="s">
        <v>95</v>
      </c>
      <c r="N27" s="68" t="s">
        <v>96</v>
      </c>
      <c r="O27" s="69" t="s">
        <v>227</v>
      </c>
      <c r="P27" s="69" t="s">
        <v>250</v>
      </c>
    </row>
    <row r="28" spans="1:16" ht="12.75" customHeight="1" thickBot="1">
      <c r="A28" s="29" t="str">
        <f t="shared" si="0"/>
        <v> BBS 57 </v>
      </c>
      <c r="B28" s="5" t="str">
        <f t="shared" si="1"/>
        <v>I</v>
      </c>
      <c r="C28" s="29">
        <f t="shared" si="2"/>
        <v>44929.463000000003</v>
      </c>
      <c r="D28" s="13" t="str">
        <f t="shared" si="3"/>
        <v>vis</v>
      </c>
      <c r="E28" s="66">
        <f>VLOOKUP(C28,'Active 1'!C$21:E$973,3,FALSE)</f>
        <v>169.9997353982337</v>
      </c>
      <c r="F28" s="5" t="s">
        <v>39</v>
      </c>
      <c r="G28" s="13" t="str">
        <f t="shared" si="4"/>
        <v>44929.463</v>
      </c>
      <c r="H28" s="29">
        <f t="shared" si="5"/>
        <v>170</v>
      </c>
      <c r="I28" s="67" t="s">
        <v>251</v>
      </c>
      <c r="J28" s="68" t="s">
        <v>252</v>
      </c>
      <c r="K28" s="67">
        <v>170</v>
      </c>
      <c r="L28" s="67" t="s">
        <v>177</v>
      </c>
      <c r="M28" s="68" t="s">
        <v>95</v>
      </c>
      <c r="N28" s="68" t="s">
        <v>96</v>
      </c>
      <c r="O28" s="69" t="s">
        <v>227</v>
      </c>
      <c r="P28" s="69" t="s">
        <v>250</v>
      </c>
    </row>
    <row r="29" spans="1:16" ht="12.75" customHeight="1" thickBot="1">
      <c r="A29" s="29" t="str">
        <f t="shared" si="0"/>
        <v> BBS 63 </v>
      </c>
      <c r="B29" s="5" t="str">
        <f t="shared" si="1"/>
        <v>II</v>
      </c>
      <c r="C29" s="29">
        <f t="shared" si="2"/>
        <v>45271.381999999998</v>
      </c>
      <c r="D29" s="13" t="str">
        <f t="shared" si="3"/>
        <v>vis</v>
      </c>
      <c r="E29" s="66">
        <f>VLOOKUP(C29,'Active 1'!C$21:E$973,3,FALSE)</f>
        <v>338.53992192000049</v>
      </c>
      <c r="F29" s="5" t="s">
        <v>39</v>
      </c>
      <c r="G29" s="13" t="str">
        <f t="shared" si="4"/>
        <v>45271.382</v>
      </c>
      <c r="H29" s="29">
        <f t="shared" si="5"/>
        <v>338.5</v>
      </c>
      <c r="I29" s="67" t="s">
        <v>253</v>
      </c>
      <c r="J29" s="68" t="s">
        <v>254</v>
      </c>
      <c r="K29" s="67">
        <v>338.5</v>
      </c>
      <c r="L29" s="67" t="s">
        <v>255</v>
      </c>
      <c r="M29" s="68" t="s">
        <v>95</v>
      </c>
      <c r="N29" s="68" t="s">
        <v>96</v>
      </c>
      <c r="O29" s="69" t="s">
        <v>227</v>
      </c>
      <c r="P29" s="69" t="s">
        <v>256</v>
      </c>
    </row>
    <row r="30" spans="1:16" ht="12.75" customHeight="1" thickBot="1">
      <c r="A30" s="29" t="str">
        <f t="shared" si="0"/>
        <v>IBVS 2644 </v>
      </c>
      <c r="B30" s="5" t="str">
        <f t="shared" si="1"/>
        <v>II</v>
      </c>
      <c r="C30" s="29">
        <f t="shared" si="2"/>
        <v>45626.409699999997</v>
      </c>
      <c r="D30" s="13" t="str">
        <f t="shared" si="3"/>
        <v>vis</v>
      </c>
      <c r="E30" s="66">
        <f>VLOOKUP(C30,'Active 1'!C$21:E$973,3,FALSE)</f>
        <v>513.54170532014678</v>
      </c>
      <c r="F30" s="5" t="s">
        <v>39</v>
      </c>
      <c r="G30" s="13" t="str">
        <f t="shared" si="4"/>
        <v>45626.4097</v>
      </c>
      <c r="H30" s="29">
        <f t="shared" si="5"/>
        <v>513.5</v>
      </c>
      <c r="I30" s="67" t="s">
        <v>257</v>
      </c>
      <c r="J30" s="68" t="s">
        <v>258</v>
      </c>
      <c r="K30" s="67">
        <v>513.5</v>
      </c>
      <c r="L30" s="67" t="s">
        <v>259</v>
      </c>
      <c r="M30" s="68" t="s">
        <v>95</v>
      </c>
      <c r="N30" s="68" t="s">
        <v>96</v>
      </c>
      <c r="O30" s="69" t="s">
        <v>198</v>
      </c>
      <c r="P30" s="70" t="s">
        <v>260</v>
      </c>
    </row>
    <row r="31" spans="1:16" ht="12.75" customHeight="1" thickBot="1">
      <c r="A31" s="29" t="str">
        <f t="shared" si="0"/>
        <v>IBVS 2644 </v>
      </c>
      <c r="B31" s="5" t="str">
        <f t="shared" si="1"/>
        <v>I</v>
      </c>
      <c r="C31" s="29">
        <f t="shared" si="2"/>
        <v>45984.398800000003</v>
      </c>
      <c r="D31" s="13" t="str">
        <f t="shared" si="3"/>
        <v>vis</v>
      </c>
      <c r="E31" s="66">
        <f>VLOOKUP(C31,'Active 1'!C$21:E$973,3,FALSE)</f>
        <v>690.00323476648191</v>
      </c>
      <c r="F31" s="5" t="s">
        <v>39</v>
      </c>
      <c r="G31" s="13" t="str">
        <f t="shared" si="4"/>
        <v>45984.3988</v>
      </c>
      <c r="H31" s="29">
        <f t="shared" si="5"/>
        <v>690</v>
      </c>
      <c r="I31" s="67" t="s">
        <v>261</v>
      </c>
      <c r="J31" s="68" t="s">
        <v>262</v>
      </c>
      <c r="K31" s="67">
        <v>690</v>
      </c>
      <c r="L31" s="67" t="s">
        <v>263</v>
      </c>
      <c r="M31" s="68" t="s">
        <v>95</v>
      </c>
      <c r="N31" s="68" t="s">
        <v>96</v>
      </c>
      <c r="O31" s="69" t="s">
        <v>198</v>
      </c>
      <c r="P31" s="70" t="s">
        <v>260</v>
      </c>
    </row>
    <row r="32" spans="1:16" ht="12.75" customHeight="1" thickBot="1">
      <c r="A32" s="29" t="str">
        <f t="shared" si="0"/>
        <v> BBS 76 </v>
      </c>
      <c r="B32" s="5" t="str">
        <f t="shared" si="1"/>
        <v>I</v>
      </c>
      <c r="C32" s="29">
        <f t="shared" si="2"/>
        <v>46118.305</v>
      </c>
      <c r="D32" s="13" t="str">
        <f t="shared" si="3"/>
        <v>vis</v>
      </c>
      <c r="E32" s="66">
        <f>VLOOKUP(C32,'Active 1'!C$21:E$973,3,FALSE)</f>
        <v>756.00885575981943</v>
      </c>
      <c r="F32" s="5" t="s">
        <v>39</v>
      </c>
      <c r="G32" s="13" t="str">
        <f t="shared" si="4"/>
        <v>46118.305</v>
      </c>
      <c r="H32" s="29">
        <f t="shared" si="5"/>
        <v>756</v>
      </c>
      <c r="I32" s="67" t="s">
        <v>264</v>
      </c>
      <c r="J32" s="68" t="s">
        <v>265</v>
      </c>
      <c r="K32" s="67">
        <v>756</v>
      </c>
      <c r="L32" s="67" t="s">
        <v>266</v>
      </c>
      <c r="M32" s="68" t="s">
        <v>95</v>
      </c>
      <c r="N32" s="68" t="s">
        <v>96</v>
      </c>
      <c r="O32" s="69" t="s">
        <v>227</v>
      </c>
      <c r="P32" s="69" t="s">
        <v>267</v>
      </c>
    </row>
    <row r="33" spans="1:16" ht="12.75" customHeight="1" thickBot="1">
      <c r="A33" s="29" t="str">
        <f t="shared" si="0"/>
        <v> MVS 11.155 </v>
      </c>
      <c r="B33" s="5" t="str">
        <f t="shared" si="1"/>
        <v>I</v>
      </c>
      <c r="C33" s="29">
        <f t="shared" si="2"/>
        <v>46763.425999999999</v>
      </c>
      <c r="D33" s="13" t="str">
        <f t="shared" si="3"/>
        <v>vis</v>
      </c>
      <c r="E33" s="66">
        <f>VLOOKUP(C33,'Active 1'!C$21:E$973,3,FALSE)</f>
        <v>1074.0046783643261</v>
      </c>
      <c r="F33" s="5" t="s">
        <v>39</v>
      </c>
      <c r="G33" s="13" t="str">
        <f t="shared" si="4"/>
        <v>46763.426</v>
      </c>
      <c r="H33" s="29">
        <f t="shared" si="5"/>
        <v>1074</v>
      </c>
      <c r="I33" s="67" t="s">
        <v>268</v>
      </c>
      <c r="J33" s="68" t="s">
        <v>269</v>
      </c>
      <c r="K33" s="67">
        <v>1074</v>
      </c>
      <c r="L33" s="67" t="s">
        <v>270</v>
      </c>
      <c r="M33" s="68" t="s">
        <v>95</v>
      </c>
      <c r="N33" s="68" t="s">
        <v>96</v>
      </c>
      <c r="O33" s="69" t="s">
        <v>271</v>
      </c>
      <c r="P33" s="69" t="s">
        <v>272</v>
      </c>
    </row>
    <row r="34" spans="1:16" ht="12.75" customHeight="1" thickBot="1">
      <c r="A34" s="29" t="str">
        <f t="shared" si="0"/>
        <v> MVS 11.155 </v>
      </c>
      <c r="B34" s="5" t="str">
        <f t="shared" si="1"/>
        <v>I</v>
      </c>
      <c r="C34" s="29">
        <f t="shared" si="2"/>
        <v>46828.345000000001</v>
      </c>
      <c r="D34" s="13" t="str">
        <f t="shared" si="3"/>
        <v>vis</v>
      </c>
      <c r="E34" s="66">
        <f>VLOOKUP(C34,'Active 1'!C$21:E$973,3,FALSE)</f>
        <v>1106.0048315257679</v>
      </c>
      <c r="F34" s="5" t="s">
        <v>39</v>
      </c>
      <c r="G34" s="13" t="str">
        <f t="shared" si="4"/>
        <v>46828.345</v>
      </c>
      <c r="H34" s="29">
        <f t="shared" si="5"/>
        <v>1106</v>
      </c>
      <c r="I34" s="67" t="s">
        <v>273</v>
      </c>
      <c r="J34" s="68" t="s">
        <v>274</v>
      </c>
      <c r="K34" s="67">
        <v>1106</v>
      </c>
      <c r="L34" s="67" t="s">
        <v>275</v>
      </c>
      <c r="M34" s="68" t="s">
        <v>95</v>
      </c>
      <c r="N34" s="68" t="s">
        <v>96</v>
      </c>
      <c r="O34" s="69" t="s">
        <v>271</v>
      </c>
      <c r="P34" s="69" t="s">
        <v>272</v>
      </c>
    </row>
    <row r="35" spans="1:16" ht="12.75" customHeight="1" thickBot="1">
      <c r="A35" s="29" t="str">
        <f t="shared" si="0"/>
        <v> MVS 11.155 </v>
      </c>
      <c r="B35" s="5" t="str">
        <f t="shared" si="1"/>
        <v>I</v>
      </c>
      <c r="C35" s="29">
        <f t="shared" si="2"/>
        <v>46830.372000000003</v>
      </c>
      <c r="D35" s="13" t="str">
        <f t="shared" si="3"/>
        <v>vis</v>
      </c>
      <c r="E35" s="66">
        <f>VLOOKUP(C35,'Active 1'!C$21:E$973,3,FALSE)</f>
        <v>1107.0039890984094</v>
      </c>
      <c r="F35" s="5" t="s">
        <v>39</v>
      </c>
      <c r="G35" s="13" t="str">
        <f t="shared" si="4"/>
        <v>46830.372</v>
      </c>
      <c r="H35" s="29">
        <f t="shared" si="5"/>
        <v>1107</v>
      </c>
      <c r="I35" s="67" t="s">
        <v>276</v>
      </c>
      <c r="J35" s="68" t="s">
        <v>277</v>
      </c>
      <c r="K35" s="67">
        <v>1107</v>
      </c>
      <c r="L35" s="67" t="s">
        <v>278</v>
      </c>
      <c r="M35" s="68" t="s">
        <v>95</v>
      </c>
      <c r="N35" s="68" t="s">
        <v>96</v>
      </c>
      <c r="O35" s="69" t="s">
        <v>271</v>
      </c>
      <c r="P35" s="69" t="s">
        <v>272</v>
      </c>
    </row>
    <row r="36" spans="1:16" ht="12.75" customHeight="1" thickBot="1">
      <c r="A36" s="29" t="str">
        <f t="shared" si="0"/>
        <v>IBVS 3125 </v>
      </c>
      <c r="B36" s="5" t="str">
        <f t="shared" si="1"/>
        <v>I</v>
      </c>
      <c r="C36" s="29">
        <f t="shared" si="2"/>
        <v>47118.445800000001</v>
      </c>
      <c r="D36" s="13" t="str">
        <f t="shared" si="3"/>
        <v>vis</v>
      </c>
      <c r="E36" s="66">
        <f>VLOOKUP(C36,'Active 1'!C$21:E$973,3,FALSE)</f>
        <v>1249.0025676624396</v>
      </c>
      <c r="F36" s="5" t="s">
        <v>39</v>
      </c>
      <c r="G36" s="13" t="str">
        <f t="shared" si="4"/>
        <v>47118.4458</v>
      </c>
      <c r="H36" s="29">
        <f t="shared" si="5"/>
        <v>1249</v>
      </c>
      <c r="I36" s="67" t="s">
        <v>279</v>
      </c>
      <c r="J36" s="68" t="s">
        <v>280</v>
      </c>
      <c r="K36" s="67">
        <v>1249</v>
      </c>
      <c r="L36" s="67" t="s">
        <v>281</v>
      </c>
      <c r="M36" s="68" t="s">
        <v>95</v>
      </c>
      <c r="N36" s="68" t="s">
        <v>96</v>
      </c>
      <c r="O36" s="69" t="s">
        <v>282</v>
      </c>
      <c r="P36" s="70" t="s">
        <v>283</v>
      </c>
    </row>
    <row r="37" spans="1:16" ht="12.75" customHeight="1" thickBot="1">
      <c r="A37" s="29" t="str">
        <f t="shared" si="0"/>
        <v>IBVS 4340 </v>
      </c>
      <c r="B37" s="5" t="str">
        <f t="shared" si="1"/>
        <v>I</v>
      </c>
      <c r="C37" s="29">
        <f t="shared" si="2"/>
        <v>47118.453600000001</v>
      </c>
      <c r="D37" s="13" t="str">
        <f t="shared" si="3"/>
        <v>vis</v>
      </c>
      <c r="E37" s="66">
        <f>VLOOKUP(C37,'Active 1'!C$21:E$973,3,FALSE)</f>
        <v>1249.0064124720429</v>
      </c>
      <c r="F37" s="5" t="s">
        <v>39</v>
      </c>
      <c r="G37" s="13" t="str">
        <f t="shared" si="4"/>
        <v>47118.4536</v>
      </c>
      <c r="H37" s="29">
        <f t="shared" si="5"/>
        <v>1249</v>
      </c>
      <c r="I37" s="67" t="s">
        <v>284</v>
      </c>
      <c r="J37" s="68" t="s">
        <v>285</v>
      </c>
      <c r="K37" s="67">
        <v>1249</v>
      </c>
      <c r="L37" s="67" t="s">
        <v>286</v>
      </c>
      <c r="M37" s="68" t="s">
        <v>95</v>
      </c>
      <c r="N37" s="68" t="s">
        <v>287</v>
      </c>
      <c r="O37" s="69" t="s">
        <v>282</v>
      </c>
      <c r="P37" s="70" t="s">
        <v>288</v>
      </c>
    </row>
    <row r="38" spans="1:16" ht="12.75" customHeight="1" thickBot="1">
      <c r="A38" s="29" t="str">
        <f t="shared" si="0"/>
        <v>IBVS 3408 </v>
      </c>
      <c r="B38" s="5" t="str">
        <f t="shared" si="1"/>
        <v>II</v>
      </c>
      <c r="C38" s="29">
        <f t="shared" si="2"/>
        <v>47480.674700000003</v>
      </c>
      <c r="D38" s="13" t="str">
        <f t="shared" si="3"/>
        <v>vis</v>
      </c>
      <c r="E38" s="66">
        <f>VLOOKUP(C38,'Active 1'!C$21:E$973,3,FALSE)</f>
        <v>1427.5539975905094</v>
      </c>
      <c r="F38" s="5" t="s">
        <v>39</v>
      </c>
      <c r="G38" s="13" t="str">
        <f t="shared" si="4"/>
        <v>47480.6747</v>
      </c>
      <c r="H38" s="29">
        <f t="shared" si="5"/>
        <v>1427.5</v>
      </c>
      <c r="I38" s="67" t="s">
        <v>289</v>
      </c>
      <c r="J38" s="68" t="s">
        <v>290</v>
      </c>
      <c r="K38" s="67">
        <v>1427.5</v>
      </c>
      <c r="L38" s="67" t="s">
        <v>291</v>
      </c>
      <c r="M38" s="68" t="s">
        <v>95</v>
      </c>
      <c r="N38" s="68" t="s">
        <v>96</v>
      </c>
      <c r="O38" s="69" t="s">
        <v>292</v>
      </c>
      <c r="P38" s="70" t="s">
        <v>293</v>
      </c>
    </row>
    <row r="39" spans="1:16" ht="12.75" customHeight="1" thickBot="1">
      <c r="A39" s="29" t="str">
        <f t="shared" si="0"/>
        <v>IBVS 4340 </v>
      </c>
      <c r="B39" s="5" t="str">
        <f t="shared" si="1"/>
        <v>II</v>
      </c>
      <c r="C39" s="29">
        <f t="shared" si="2"/>
        <v>47529.365599999997</v>
      </c>
      <c r="D39" s="13" t="str">
        <f t="shared" si="3"/>
        <v>vis</v>
      </c>
      <c r="E39" s="66">
        <f>VLOOKUP(C39,'Active 1'!C$21:E$973,3,FALSE)</f>
        <v>1451.5549257866958</v>
      </c>
      <c r="F39" s="5" t="s">
        <v>39</v>
      </c>
      <c r="G39" s="13" t="str">
        <f t="shared" si="4"/>
        <v>47529.3656</v>
      </c>
      <c r="H39" s="29">
        <f t="shared" si="5"/>
        <v>1451.5</v>
      </c>
      <c r="I39" s="67" t="s">
        <v>297</v>
      </c>
      <c r="J39" s="68" t="s">
        <v>298</v>
      </c>
      <c r="K39" s="67">
        <v>1451.5</v>
      </c>
      <c r="L39" s="67" t="s">
        <v>299</v>
      </c>
      <c r="M39" s="68" t="s">
        <v>95</v>
      </c>
      <c r="N39" s="68" t="s">
        <v>287</v>
      </c>
      <c r="O39" s="69" t="s">
        <v>282</v>
      </c>
      <c r="P39" s="70" t="s">
        <v>288</v>
      </c>
    </row>
    <row r="40" spans="1:16" ht="12.75" customHeight="1" thickBot="1">
      <c r="A40" s="29" t="str">
        <f t="shared" si="0"/>
        <v>IBVS 4340 </v>
      </c>
      <c r="B40" s="5" t="str">
        <f t="shared" si="1"/>
        <v>II</v>
      </c>
      <c r="C40" s="29">
        <f t="shared" si="2"/>
        <v>47529.366600000001</v>
      </c>
      <c r="D40" s="13" t="str">
        <f t="shared" si="3"/>
        <v>vis</v>
      </c>
      <c r="E40" s="66">
        <f>VLOOKUP(C40,'Active 1'!C$21:E$973,3,FALSE)</f>
        <v>1451.5554187110058</v>
      </c>
      <c r="F40" s="5" t="s">
        <v>39</v>
      </c>
      <c r="G40" s="13" t="str">
        <f t="shared" si="4"/>
        <v>47529.3666</v>
      </c>
      <c r="H40" s="29">
        <f t="shared" si="5"/>
        <v>1451.5</v>
      </c>
      <c r="I40" s="67" t="s">
        <v>300</v>
      </c>
      <c r="J40" s="68" t="s">
        <v>301</v>
      </c>
      <c r="K40" s="67">
        <v>1451.5</v>
      </c>
      <c r="L40" s="67" t="s">
        <v>302</v>
      </c>
      <c r="M40" s="68" t="s">
        <v>95</v>
      </c>
      <c r="N40" s="68" t="s">
        <v>23</v>
      </c>
      <c r="O40" s="69" t="s">
        <v>282</v>
      </c>
      <c r="P40" s="70" t="s">
        <v>288</v>
      </c>
    </row>
    <row r="41" spans="1:16" ht="12.75" customHeight="1" thickBot="1">
      <c r="A41" s="29" t="str">
        <f t="shared" si="0"/>
        <v>IBVS 4340 </v>
      </c>
      <c r="B41" s="5" t="str">
        <f t="shared" si="1"/>
        <v>I</v>
      </c>
      <c r="C41" s="29">
        <f t="shared" si="2"/>
        <v>47530.286</v>
      </c>
      <c r="D41" s="13" t="str">
        <f t="shared" si="3"/>
        <v>vis</v>
      </c>
      <c r="E41" s="66">
        <f>VLOOKUP(C41,'Active 1'!C$21:E$973,3,FALSE)</f>
        <v>1452.0086133199277</v>
      </c>
      <c r="F41" s="5" t="s">
        <v>39</v>
      </c>
      <c r="G41" s="13" t="str">
        <f t="shared" si="4"/>
        <v>47530.2860</v>
      </c>
      <c r="H41" s="29">
        <f t="shared" si="5"/>
        <v>1452</v>
      </c>
      <c r="I41" s="67" t="s">
        <v>303</v>
      </c>
      <c r="J41" s="68" t="s">
        <v>304</v>
      </c>
      <c r="K41" s="67">
        <v>1452</v>
      </c>
      <c r="L41" s="67" t="s">
        <v>305</v>
      </c>
      <c r="M41" s="68" t="s">
        <v>95</v>
      </c>
      <c r="N41" s="68" t="s">
        <v>23</v>
      </c>
      <c r="O41" s="69" t="s">
        <v>282</v>
      </c>
      <c r="P41" s="70" t="s">
        <v>288</v>
      </c>
    </row>
    <row r="42" spans="1:16" ht="12.75" customHeight="1" thickBot="1">
      <c r="A42" s="29" t="str">
        <f t="shared" si="0"/>
        <v>IBVS 4340 </v>
      </c>
      <c r="B42" s="5" t="str">
        <f t="shared" si="1"/>
        <v>I</v>
      </c>
      <c r="C42" s="29">
        <f t="shared" si="2"/>
        <v>47530.286899999999</v>
      </c>
      <c r="D42" s="13" t="str">
        <f t="shared" si="3"/>
        <v>vis</v>
      </c>
      <c r="E42" s="66">
        <f>VLOOKUP(C42,'Active 1'!C$21:E$973,3,FALSE)</f>
        <v>1452.0090569518045</v>
      </c>
      <c r="F42" s="5" t="s">
        <v>39</v>
      </c>
      <c r="G42" s="13" t="str">
        <f t="shared" si="4"/>
        <v>47530.2869</v>
      </c>
      <c r="H42" s="29">
        <f t="shared" si="5"/>
        <v>1452</v>
      </c>
      <c r="I42" s="67" t="s">
        <v>306</v>
      </c>
      <c r="J42" s="68" t="s">
        <v>307</v>
      </c>
      <c r="K42" s="67">
        <v>1452</v>
      </c>
      <c r="L42" s="67" t="s">
        <v>308</v>
      </c>
      <c r="M42" s="68" t="s">
        <v>95</v>
      </c>
      <c r="N42" s="68" t="s">
        <v>287</v>
      </c>
      <c r="O42" s="69" t="s">
        <v>282</v>
      </c>
      <c r="P42" s="70" t="s">
        <v>288</v>
      </c>
    </row>
    <row r="43" spans="1:16" ht="12.75" customHeight="1" thickBot="1">
      <c r="A43" s="29" t="str">
        <f t="shared" ref="A43:A74" si="6">P43</f>
        <v> BBS 90 </v>
      </c>
      <c r="B43" s="5" t="str">
        <f t="shared" ref="B43:B74" si="7">IF(H43=INT(H43),"I","II")</f>
        <v>I</v>
      </c>
      <c r="C43" s="29">
        <f t="shared" ref="C43:C74" si="8">1*G43</f>
        <v>47530.31</v>
      </c>
      <c r="D43" s="13" t="str">
        <f t="shared" ref="D43:D74" si="9">VLOOKUP(F43,I$1:J$5,2,FALSE)</f>
        <v>vis</v>
      </c>
      <c r="E43" s="66">
        <f>VLOOKUP(C43,'Active 1'!C$21:E$973,3,FALSE)</f>
        <v>1452.0204435033222</v>
      </c>
      <c r="F43" s="5" t="s">
        <v>39</v>
      </c>
      <c r="G43" s="13" t="str">
        <f t="shared" ref="G43:G74" si="10">MID(I43,3,LEN(I43)-3)</f>
        <v>47530.310</v>
      </c>
      <c r="H43" s="29">
        <f t="shared" ref="H43:H74" si="11">1*K43</f>
        <v>1452</v>
      </c>
      <c r="I43" s="67" t="s">
        <v>309</v>
      </c>
      <c r="J43" s="68" t="s">
        <v>310</v>
      </c>
      <c r="K43" s="67">
        <v>1452</v>
      </c>
      <c r="L43" s="67" t="s">
        <v>311</v>
      </c>
      <c r="M43" s="68" t="s">
        <v>95</v>
      </c>
      <c r="N43" s="68" t="s">
        <v>96</v>
      </c>
      <c r="O43" s="69" t="s">
        <v>227</v>
      </c>
      <c r="P43" s="69" t="s">
        <v>312</v>
      </c>
    </row>
    <row r="44" spans="1:16" ht="12.75" customHeight="1" thickBot="1">
      <c r="A44" s="29" t="str">
        <f t="shared" si="6"/>
        <v>IBVS 3900 </v>
      </c>
      <c r="B44" s="5" t="str">
        <f t="shared" si="7"/>
        <v>II</v>
      </c>
      <c r="C44" s="29">
        <f t="shared" si="8"/>
        <v>47843.8194</v>
      </c>
      <c r="D44" s="13" t="str">
        <f t="shared" si="9"/>
        <v>vis</v>
      </c>
      <c r="E44" s="66">
        <f>VLOOKUP(C44,'Active 1'!C$21:E$973,3,FALSE)</f>
        <v>1606.5568475999899</v>
      </c>
      <c r="F44" s="5" t="s">
        <v>39</v>
      </c>
      <c r="G44" s="13" t="str">
        <f t="shared" si="10"/>
        <v>47843.8194</v>
      </c>
      <c r="H44" s="29">
        <f t="shared" si="11"/>
        <v>1606.5</v>
      </c>
      <c r="I44" s="67" t="s">
        <v>313</v>
      </c>
      <c r="J44" s="68" t="s">
        <v>314</v>
      </c>
      <c r="K44" s="67">
        <v>1606.5</v>
      </c>
      <c r="L44" s="67" t="s">
        <v>315</v>
      </c>
      <c r="M44" s="68" t="s">
        <v>95</v>
      </c>
      <c r="N44" s="68" t="s">
        <v>96</v>
      </c>
      <c r="O44" s="69" t="s">
        <v>316</v>
      </c>
      <c r="P44" s="70" t="s">
        <v>317</v>
      </c>
    </row>
    <row r="45" spans="1:16" ht="12.75" customHeight="1" thickBot="1">
      <c r="A45" s="29" t="str">
        <f t="shared" si="6"/>
        <v>IBVS 4340 </v>
      </c>
      <c r="B45" s="5" t="str">
        <f t="shared" si="7"/>
        <v>I</v>
      </c>
      <c r="C45" s="29">
        <f t="shared" si="8"/>
        <v>47897.485800000002</v>
      </c>
      <c r="D45" s="13" t="str">
        <f t="shared" si="9"/>
        <v>vis</v>
      </c>
      <c r="E45" s="66">
        <f>VLOOKUP(C45,'Active 1'!C$21:E$973,3,FALSE)</f>
        <v>1633.0103206914303</v>
      </c>
      <c r="F45" s="5" t="s">
        <v>39</v>
      </c>
      <c r="G45" s="13" t="str">
        <f t="shared" si="10"/>
        <v>47897.4858</v>
      </c>
      <c r="H45" s="29">
        <f t="shared" si="11"/>
        <v>1633</v>
      </c>
      <c r="I45" s="67" t="s">
        <v>318</v>
      </c>
      <c r="J45" s="68" t="s">
        <v>319</v>
      </c>
      <c r="K45" s="67">
        <v>1633</v>
      </c>
      <c r="L45" s="67" t="s">
        <v>320</v>
      </c>
      <c r="M45" s="68" t="s">
        <v>95</v>
      </c>
      <c r="N45" s="68" t="s">
        <v>23</v>
      </c>
      <c r="O45" s="69" t="s">
        <v>282</v>
      </c>
      <c r="P45" s="70" t="s">
        <v>288</v>
      </c>
    </row>
    <row r="46" spans="1:16" ht="12.75" customHeight="1" thickBot="1">
      <c r="A46" s="29" t="str">
        <f t="shared" si="6"/>
        <v>IBVS 4340 </v>
      </c>
      <c r="B46" s="5" t="str">
        <f t="shared" si="7"/>
        <v>I</v>
      </c>
      <c r="C46" s="29">
        <f t="shared" si="8"/>
        <v>47897.489200000004</v>
      </c>
      <c r="D46" s="13" t="str">
        <f t="shared" si="9"/>
        <v>vis</v>
      </c>
      <c r="E46" s="66">
        <f>VLOOKUP(C46,'Active 1'!C$21:E$973,3,FALSE)</f>
        <v>1633.0119966340787</v>
      </c>
      <c r="F46" s="5" t="s">
        <v>39</v>
      </c>
      <c r="G46" s="13" t="str">
        <f t="shared" si="10"/>
        <v>47897.4892</v>
      </c>
      <c r="H46" s="29">
        <f t="shared" si="11"/>
        <v>1633</v>
      </c>
      <c r="I46" s="67" t="s">
        <v>321</v>
      </c>
      <c r="J46" s="68" t="s">
        <v>322</v>
      </c>
      <c r="K46" s="67">
        <v>1633</v>
      </c>
      <c r="L46" s="67" t="s">
        <v>323</v>
      </c>
      <c r="M46" s="68" t="s">
        <v>95</v>
      </c>
      <c r="N46" s="68" t="s">
        <v>287</v>
      </c>
      <c r="O46" s="69" t="s">
        <v>282</v>
      </c>
      <c r="P46" s="70" t="s">
        <v>288</v>
      </c>
    </row>
    <row r="47" spans="1:16" ht="12.75" customHeight="1" thickBot="1">
      <c r="A47" s="29" t="str">
        <f t="shared" si="6"/>
        <v>IBVS 3900 </v>
      </c>
      <c r="B47" s="5" t="str">
        <f t="shared" si="7"/>
        <v>I</v>
      </c>
      <c r="C47" s="29">
        <f t="shared" si="8"/>
        <v>48195.710899999998</v>
      </c>
      <c r="D47" s="13" t="str">
        <f t="shared" si="9"/>
        <v>vis</v>
      </c>
      <c r="E47" s="66">
        <f>VLOOKUP(C47,'Active 1'!C$21:E$973,3,FALSE)</f>
        <v>1780.0127217848844</v>
      </c>
      <c r="F47" s="5" t="s">
        <v>39</v>
      </c>
      <c r="G47" s="13" t="str">
        <f t="shared" si="10"/>
        <v>48195.7109</v>
      </c>
      <c r="H47" s="29">
        <f t="shared" si="11"/>
        <v>1780</v>
      </c>
      <c r="I47" s="67" t="s">
        <v>324</v>
      </c>
      <c r="J47" s="68" t="s">
        <v>325</v>
      </c>
      <c r="K47" s="67">
        <v>1780</v>
      </c>
      <c r="L47" s="67" t="s">
        <v>326</v>
      </c>
      <c r="M47" s="68" t="s">
        <v>95</v>
      </c>
      <c r="N47" s="68" t="s">
        <v>96</v>
      </c>
      <c r="O47" s="69" t="s">
        <v>316</v>
      </c>
      <c r="P47" s="70" t="s">
        <v>317</v>
      </c>
    </row>
    <row r="48" spans="1:16" ht="12.75" customHeight="1" thickBot="1">
      <c r="A48" s="29" t="str">
        <f t="shared" si="6"/>
        <v>IBVS 3900 </v>
      </c>
      <c r="B48" s="5" t="str">
        <f t="shared" si="7"/>
        <v>II</v>
      </c>
      <c r="C48" s="29">
        <f t="shared" si="8"/>
        <v>48196.816899999998</v>
      </c>
      <c r="D48" s="13" t="str">
        <f t="shared" si="9"/>
        <v>vis</v>
      </c>
      <c r="E48" s="66">
        <f>VLOOKUP(C48,'Active 1'!C$21:E$973,3,FALSE)</f>
        <v>1780.5578960697092</v>
      </c>
      <c r="F48" s="5" t="s">
        <v>39</v>
      </c>
      <c r="G48" s="13" t="str">
        <f t="shared" si="10"/>
        <v>48196.8169</v>
      </c>
      <c r="H48" s="29">
        <f t="shared" si="11"/>
        <v>1780.5</v>
      </c>
      <c r="I48" s="67" t="s">
        <v>327</v>
      </c>
      <c r="J48" s="68" t="s">
        <v>328</v>
      </c>
      <c r="K48" s="67">
        <v>1780.5</v>
      </c>
      <c r="L48" s="67" t="s">
        <v>329</v>
      </c>
      <c r="M48" s="68" t="s">
        <v>95</v>
      </c>
      <c r="N48" s="68" t="s">
        <v>96</v>
      </c>
      <c r="O48" s="69" t="s">
        <v>316</v>
      </c>
      <c r="P48" s="70" t="s">
        <v>317</v>
      </c>
    </row>
    <row r="49" spans="1:16" ht="12.75" customHeight="1" thickBot="1">
      <c r="A49" s="29" t="str">
        <f t="shared" si="6"/>
        <v> BBS 97 </v>
      </c>
      <c r="B49" s="5" t="str">
        <f t="shared" si="7"/>
        <v>II</v>
      </c>
      <c r="C49" s="29">
        <f t="shared" si="8"/>
        <v>48233.339</v>
      </c>
      <c r="D49" s="13" t="str">
        <f t="shared" si="9"/>
        <v>vis</v>
      </c>
      <c r="E49" s="66">
        <f>VLOOKUP(C49,'Active 1'!C$21:E$973,3,FALSE)</f>
        <v>1798.5605269447617</v>
      </c>
      <c r="F49" s="5" t="s">
        <v>39</v>
      </c>
      <c r="G49" s="13" t="str">
        <f t="shared" si="10"/>
        <v>48233.339</v>
      </c>
      <c r="H49" s="29">
        <f t="shared" si="11"/>
        <v>1798.5</v>
      </c>
      <c r="I49" s="67" t="s">
        <v>330</v>
      </c>
      <c r="J49" s="68" t="s">
        <v>331</v>
      </c>
      <c r="K49" s="67">
        <v>1798.5</v>
      </c>
      <c r="L49" s="67" t="s">
        <v>332</v>
      </c>
      <c r="M49" s="68" t="s">
        <v>95</v>
      </c>
      <c r="N49" s="68" t="s">
        <v>96</v>
      </c>
      <c r="O49" s="69" t="s">
        <v>227</v>
      </c>
      <c r="P49" s="69" t="s">
        <v>333</v>
      </c>
    </row>
    <row r="50" spans="1:16" ht="12.75" customHeight="1" thickBot="1">
      <c r="A50" s="29" t="str">
        <f t="shared" si="6"/>
        <v> BBS 99 </v>
      </c>
      <c r="B50" s="5" t="str">
        <f t="shared" si="7"/>
        <v>II</v>
      </c>
      <c r="C50" s="29">
        <f t="shared" si="8"/>
        <v>48588.362099999998</v>
      </c>
      <c r="D50" s="13" t="str">
        <f t="shared" si="9"/>
        <v>vis</v>
      </c>
      <c r="E50" s="66">
        <f>VLOOKUP(C50,'Active 1'!C$21:E$973,3,FALSE)</f>
        <v>1973.5600428930902</v>
      </c>
      <c r="F50" s="5" t="s">
        <v>39</v>
      </c>
      <c r="G50" s="13" t="str">
        <f t="shared" si="10"/>
        <v>48588.3621</v>
      </c>
      <c r="H50" s="29">
        <f t="shared" si="11"/>
        <v>1973.5</v>
      </c>
      <c r="I50" s="67" t="s">
        <v>334</v>
      </c>
      <c r="J50" s="68" t="s">
        <v>335</v>
      </c>
      <c r="K50" s="67">
        <v>1973.5</v>
      </c>
      <c r="L50" s="67" t="s">
        <v>336</v>
      </c>
      <c r="M50" s="68" t="s">
        <v>95</v>
      </c>
      <c r="N50" s="68" t="s">
        <v>96</v>
      </c>
      <c r="O50" s="69" t="s">
        <v>227</v>
      </c>
      <c r="P50" s="69" t="s">
        <v>337</v>
      </c>
    </row>
    <row r="51" spans="1:16" ht="12.75" customHeight="1" thickBot="1">
      <c r="A51" s="29" t="str">
        <f t="shared" si="6"/>
        <v> BBS 105/106 </v>
      </c>
      <c r="B51" s="5" t="str">
        <f t="shared" si="7"/>
        <v>II</v>
      </c>
      <c r="C51" s="29">
        <f t="shared" si="8"/>
        <v>49239.582000000002</v>
      </c>
      <c r="D51" s="13" t="str">
        <f t="shared" si="9"/>
        <v>vis</v>
      </c>
      <c r="E51" s="66">
        <f>VLOOKUP(C51,'Active 1'!C$21:E$973,3,FALSE)</f>
        <v>2294.5621615606365</v>
      </c>
      <c r="F51" s="5" t="s">
        <v>39</v>
      </c>
      <c r="G51" s="13" t="str">
        <f t="shared" si="10"/>
        <v>49239.582</v>
      </c>
      <c r="H51" s="29">
        <f t="shared" si="11"/>
        <v>2294.5</v>
      </c>
      <c r="I51" s="67" t="s">
        <v>338</v>
      </c>
      <c r="J51" s="68" t="s">
        <v>339</v>
      </c>
      <c r="K51" s="67">
        <v>2294.5</v>
      </c>
      <c r="L51" s="67" t="s">
        <v>340</v>
      </c>
      <c r="M51" s="68" t="s">
        <v>95</v>
      </c>
      <c r="N51" s="68" t="s">
        <v>23</v>
      </c>
      <c r="O51" s="69" t="s">
        <v>341</v>
      </c>
      <c r="P51" s="69" t="s">
        <v>342</v>
      </c>
    </row>
    <row r="52" spans="1:16" ht="12.75" customHeight="1" thickBot="1">
      <c r="A52" s="29" t="str">
        <f t="shared" si="6"/>
        <v>IBVS 4340 </v>
      </c>
      <c r="B52" s="5" t="str">
        <f t="shared" si="7"/>
        <v>II</v>
      </c>
      <c r="C52" s="29">
        <f t="shared" si="8"/>
        <v>50018.608800000002</v>
      </c>
      <c r="D52" s="13" t="str">
        <f t="shared" si="9"/>
        <v>vis</v>
      </c>
      <c r="E52" s="66">
        <f>VLOOKUP(C52,'Active 1'!C$21:E$973,3,FALSE)</f>
        <v>2678.5634079887591</v>
      </c>
      <c r="F52" s="5" t="s">
        <v>39</v>
      </c>
      <c r="G52" s="13" t="str">
        <f t="shared" si="10"/>
        <v>50018.6088</v>
      </c>
      <c r="H52" s="29">
        <f t="shared" si="11"/>
        <v>2678.5</v>
      </c>
      <c r="I52" s="67" t="s">
        <v>343</v>
      </c>
      <c r="J52" s="68" t="s">
        <v>344</v>
      </c>
      <c r="K52" s="67">
        <v>2678.5</v>
      </c>
      <c r="L52" s="67" t="s">
        <v>345</v>
      </c>
      <c r="M52" s="68" t="s">
        <v>95</v>
      </c>
      <c r="N52" s="68" t="s">
        <v>23</v>
      </c>
      <c r="O52" s="69" t="s">
        <v>346</v>
      </c>
      <c r="P52" s="70" t="s">
        <v>288</v>
      </c>
    </row>
    <row r="53" spans="1:16" ht="12.75" customHeight="1" thickBot="1">
      <c r="A53" s="29" t="str">
        <f t="shared" si="6"/>
        <v>IBVS 4340 </v>
      </c>
      <c r="B53" s="5" t="str">
        <f t="shared" si="7"/>
        <v>II</v>
      </c>
      <c r="C53" s="29">
        <f t="shared" si="8"/>
        <v>50018.611100000002</v>
      </c>
      <c r="D53" s="13" t="str">
        <f t="shared" si="9"/>
        <v>PE</v>
      </c>
      <c r="E53" s="66">
        <f>VLOOKUP(C53,'Active 1'!C$21:E$973,3,FALSE)</f>
        <v>2678.5645417146679</v>
      </c>
      <c r="F53" s="5" t="str">
        <f>LEFT(M53,1)</f>
        <v>E</v>
      </c>
      <c r="G53" s="13" t="str">
        <f t="shared" si="10"/>
        <v>50018.6111</v>
      </c>
      <c r="H53" s="29">
        <f t="shared" si="11"/>
        <v>2678.5</v>
      </c>
      <c r="I53" s="67" t="s">
        <v>347</v>
      </c>
      <c r="J53" s="68" t="s">
        <v>348</v>
      </c>
      <c r="K53" s="67">
        <v>2678.5</v>
      </c>
      <c r="L53" s="67" t="s">
        <v>349</v>
      </c>
      <c r="M53" s="68" t="s">
        <v>95</v>
      </c>
      <c r="N53" s="68" t="s">
        <v>287</v>
      </c>
      <c r="O53" s="69" t="s">
        <v>346</v>
      </c>
      <c r="P53" s="70" t="s">
        <v>288</v>
      </c>
    </row>
    <row r="54" spans="1:16" ht="12.75" customHeight="1" thickBot="1">
      <c r="A54" s="29" t="str">
        <f t="shared" si="6"/>
        <v>IBVS 4340 </v>
      </c>
      <c r="B54" s="5" t="str">
        <f t="shared" si="7"/>
        <v>I</v>
      </c>
      <c r="C54" s="29">
        <f t="shared" si="8"/>
        <v>50080.408600000002</v>
      </c>
      <c r="D54" s="13" t="str">
        <f t="shared" si="9"/>
        <v>PE</v>
      </c>
      <c r="E54" s="66">
        <f>VLOOKUP(C54,'Active 1'!C$21:E$973,3,FALSE)</f>
        <v>2709.0260316481877</v>
      </c>
      <c r="F54" s="5" t="str">
        <f>LEFT(M54,1)</f>
        <v>E</v>
      </c>
      <c r="G54" s="13" t="str">
        <f t="shared" si="10"/>
        <v>50080.4086</v>
      </c>
      <c r="H54" s="29">
        <f t="shared" si="11"/>
        <v>2709</v>
      </c>
      <c r="I54" s="67" t="s">
        <v>350</v>
      </c>
      <c r="J54" s="68" t="s">
        <v>351</v>
      </c>
      <c r="K54" s="67">
        <v>2709</v>
      </c>
      <c r="L54" s="67" t="s">
        <v>352</v>
      </c>
      <c r="M54" s="68" t="s">
        <v>95</v>
      </c>
      <c r="N54" s="68" t="s">
        <v>23</v>
      </c>
      <c r="O54" s="69" t="s">
        <v>346</v>
      </c>
      <c r="P54" s="70" t="s">
        <v>288</v>
      </c>
    </row>
    <row r="55" spans="1:16" ht="12.75" customHeight="1" thickBot="1">
      <c r="A55" s="29" t="str">
        <f t="shared" si="6"/>
        <v>IBVS 4340 </v>
      </c>
      <c r="B55" s="5" t="str">
        <f t="shared" si="7"/>
        <v>I</v>
      </c>
      <c r="C55" s="29">
        <f t="shared" si="8"/>
        <v>50080.411099999998</v>
      </c>
      <c r="D55" s="13" t="str">
        <f t="shared" si="9"/>
        <v>PE</v>
      </c>
      <c r="E55" s="66">
        <f>VLOOKUP(C55,'Active 1'!C$21:E$973,3,FALSE)</f>
        <v>2709.0272639589557</v>
      </c>
      <c r="F55" s="5" t="str">
        <f>LEFT(M55,1)</f>
        <v>E</v>
      </c>
      <c r="G55" s="13" t="str">
        <f t="shared" si="10"/>
        <v>50080.4111</v>
      </c>
      <c r="H55" s="29">
        <f t="shared" si="11"/>
        <v>2709</v>
      </c>
      <c r="I55" s="67" t="s">
        <v>353</v>
      </c>
      <c r="J55" s="68" t="s">
        <v>354</v>
      </c>
      <c r="K55" s="67">
        <v>2709</v>
      </c>
      <c r="L55" s="67" t="s">
        <v>355</v>
      </c>
      <c r="M55" s="68" t="s">
        <v>95</v>
      </c>
      <c r="N55" s="68" t="s">
        <v>287</v>
      </c>
      <c r="O55" s="69" t="s">
        <v>346</v>
      </c>
      <c r="P55" s="70" t="s">
        <v>288</v>
      </c>
    </row>
    <row r="56" spans="1:16" ht="12.75" customHeight="1" thickBot="1">
      <c r="A56" s="29" t="str">
        <f t="shared" si="6"/>
        <v> BBS 129 </v>
      </c>
      <c r="B56" s="5" t="str">
        <f t="shared" si="7"/>
        <v>I</v>
      </c>
      <c r="C56" s="29">
        <f t="shared" si="8"/>
        <v>51796.695</v>
      </c>
      <c r="D56" s="13" t="str">
        <f t="shared" si="9"/>
        <v>vis</v>
      </c>
      <c r="E56" s="66">
        <f>VLOOKUP(C56,'Active 1'!C$21:E$973,3,FALSE)</f>
        <v>3555.025317972656</v>
      </c>
      <c r="F56" s="5" t="str">
        <f>LEFT(M56,1)</f>
        <v>V</v>
      </c>
      <c r="G56" s="13" t="str">
        <f t="shared" si="10"/>
        <v>51796.695</v>
      </c>
      <c r="H56" s="29">
        <f t="shared" si="11"/>
        <v>3555</v>
      </c>
      <c r="I56" s="67" t="s">
        <v>356</v>
      </c>
      <c r="J56" s="68" t="s">
        <v>357</v>
      </c>
      <c r="K56" s="67">
        <v>3555</v>
      </c>
      <c r="L56" s="67" t="s">
        <v>358</v>
      </c>
      <c r="M56" s="68" t="s">
        <v>105</v>
      </c>
      <c r="N56" s="68"/>
      <c r="O56" s="69" t="s">
        <v>359</v>
      </c>
      <c r="P56" s="69" t="s">
        <v>360</v>
      </c>
    </row>
    <row r="57" spans="1:16" ht="12.75" customHeight="1" thickBot="1">
      <c r="A57" s="29" t="str">
        <f t="shared" si="6"/>
        <v> BBS 129 </v>
      </c>
      <c r="B57" s="5" t="str">
        <f t="shared" si="7"/>
        <v>II</v>
      </c>
      <c r="C57" s="29">
        <f t="shared" si="8"/>
        <v>51797.803999999996</v>
      </c>
      <c r="D57" s="13" t="str">
        <f t="shared" si="9"/>
        <v>vis</v>
      </c>
      <c r="E57" s="66">
        <f>VLOOKUP(C57,'Active 1'!C$21:E$973,3,FALSE)</f>
        <v>3555.5719710304038</v>
      </c>
      <c r="F57" s="5" t="str">
        <f>LEFT(M57,1)</f>
        <v>V</v>
      </c>
      <c r="G57" s="13" t="str">
        <f t="shared" si="10"/>
        <v>51797.804</v>
      </c>
      <c r="H57" s="29">
        <f t="shared" si="11"/>
        <v>3555.5</v>
      </c>
      <c r="I57" s="67" t="s">
        <v>361</v>
      </c>
      <c r="J57" s="68" t="s">
        <v>362</v>
      </c>
      <c r="K57" s="67">
        <v>3555.5</v>
      </c>
      <c r="L57" s="67" t="s">
        <v>363</v>
      </c>
      <c r="M57" s="68" t="s">
        <v>105</v>
      </c>
      <c r="N57" s="68"/>
      <c r="O57" s="69" t="s">
        <v>359</v>
      </c>
      <c r="P57" s="69" t="s">
        <v>360</v>
      </c>
    </row>
    <row r="58" spans="1:16" ht="12.75" customHeight="1" thickBot="1">
      <c r="A58" s="29" t="str">
        <f t="shared" si="6"/>
        <v>IBVS 5434 </v>
      </c>
      <c r="B58" s="5" t="str">
        <f t="shared" si="7"/>
        <v>I</v>
      </c>
      <c r="C58" s="29">
        <f t="shared" si="8"/>
        <v>52555.472999999998</v>
      </c>
      <c r="D58" s="13" t="str">
        <f t="shared" si="9"/>
        <v>vis</v>
      </c>
      <c r="E58" s="66">
        <f>VLOOKUP(C58,'Active 1'!C$21:E$973,3,FALSE)</f>
        <v>3929.045438669707</v>
      </c>
      <c r="F58" s="5" t="s">
        <v>39</v>
      </c>
      <c r="G58" s="13" t="str">
        <f t="shared" si="10"/>
        <v>52555.473</v>
      </c>
      <c r="H58" s="29">
        <f t="shared" si="11"/>
        <v>3929</v>
      </c>
      <c r="I58" s="67" t="s">
        <v>364</v>
      </c>
      <c r="J58" s="68" t="s">
        <v>365</v>
      </c>
      <c r="K58" s="67">
        <v>3929</v>
      </c>
      <c r="L58" s="67" t="s">
        <v>366</v>
      </c>
      <c r="M58" s="68" t="s">
        <v>95</v>
      </c>
      <c r="N58" s="68" t="s">
        <v>367</v>
      </c>
      <c r="O58" s="69" t="s">
        <v>368</v>
      </c>
      <c r="P58" s="70" t="s">
        <v>369</v>
      </c>
    </row>
    <row r="59" spans="1:16" ht="12.75" customHeight="1" thickBot="1">
      <c r="A59" s="29" t="str">
        <f t="shared" si="6"/>
        <v>BAVM 158 </v>
      </c>
      <c r="B59" s="5" t="str">
        <f t="shared" si="7"/>
        <v>I</v>
      </c>
      <c r="C59" s="29">
        <f t="shared" si="8"/>
        <v>52685.313399999999</v>
      </c>
      <c r="D59" s="13" t="str">
        <f t="shared" si="9"/>
        <v>vis</v>
      </c>
      <c r="E59" s="66">
        <f>VLOOKUP(C59,'Active 1'!C$21:E$973,3,FALSE)</f>
        <v>3993.0469280109292</v>
      </c>
      <c r="F59" s="5" t="s">
        <v>39</v>
      </c>
      <c r="G59" s="13" t="str">
        <f t="shared" si="10"/>
        <v>52685.3134</v>
      </c>
      <c r="H59" s="29">
        <f t="shared" si="11"/>
        <v>3993</v>
      </c>
      <c r="I59" s="67" t="s">
        <v>370</v>
      </c>
      <c r="J59" s="68" t="s">
        <v>371</v>
      </c>
      <c r="K59" s="67">
        <v>3993</v>
      </c>
      <c r="L59" s="67" t="s">
        <v>372</v>
      </c>
      <c r="M59" s="68" t="s">
        <v>95</v>
      </c>
      <c r="N59" s="68" t="s">
        <v>373</v>
      </c>
      <c r="O59" s="69" t="s">
        <v>374</v>
      </c>
      <c r="P59" s="70" t="s">
        <v>375</v>
      </c>
    </row>
    <row r="60" spans="1:16" ht="12.75" customHeight="1" thickBot="1">
      <c r="A60" s="29" t="str">
        <f t="shared" si="6"/>
        <v>BAVM 158 </v>
      </c>
      <c r="B60" s="5" t="str">
        <f t="shared" si="7"/>
        <v>II</v>
      </c>
      <c r="C60" s="29">
        <f t="shared" si="8"/>
        <v>52688.411099999998</v>
      </c>
      <c r="D60" s="13" t="str">
        <f t="shared" si="9"/>
        <v>vis</v>
      </c>
      <c r="E60" s="66">
        <f>VLOOKUP(C60,'Active 1'!C$21:E$973,3,FALSE)</f>
        <v>3994.5738596403157</v>
      </c>
      <c r="F60" s="5" t="s">
        <v>39</v>
      </c>
      <c r="G60" s="13" t="str">
        <f t="shared" si="10"/>
        <v>52688.4111</v>
      </c>
      <c r="H60" s="29">
        <f t="shared" si="11"/>
        <v>3994.5</v>
      </c>
      <c r="I60" s="67" t="s">
        <v>376</v>
      </c>
      <c r="J60" s="68" t="s">
        <v>377</v>
      </c>
      <c r="K60" s="67">
        <v>3994.5</v>
      </c>
      <c r="L60" s="67" t="s">
        <v>378</v>
      </c>
      <c r="M60" s="68" t="s">
        <v>95</v>
      </c>
      <c r="N60" s="68" t="s">
        <v>373</v>
      </c>
      <c r="O60" s="69" t="s">
        <v>374</v>
      </c>
      <c r="P60" s="70" t="s">
        <v>375</v>
      </c>
    </row>
    <row r="61" spans="1:16" ht="12.75" customHeight="1" thickBot="1">
      <c r="A61" s="29" t="str">
        <f t="shared" si="6"/>
        <v>BAVM 158 </v>
      </c>
      <c r="B61" s="5" t="str">
        <f t="shared" si="7"/>
        <v>I</v>
      </c>
      <c r="C61" s="29">
        <f t="shared" si="8"/>
        <v>52689.370600000002</v>
      </c>
      <c r="D61" s="13" t="str">
        <f t="shared" si="9"/>
        <v>vis</v>
      </c>
      <c r="E61" s="66">
        <f>VLOOKUP(C61,'Active 1'!C$21:E$973,3,FALSE)</f>
        <v>3995.0468205139973</v>
      </c>
      <c r="F61" s="5" t="s">
        <v>39</v>
      </c>
      <c r="G61" s="13" t="str">
        <f t="shared" si="10"/>
        <v>52689.3706</v>
      </c>
      <c r="H61" s="29">
        <f t="shared" si="11"/>
        <v>3995</v>
      </c>
      <c r="I61" s="67" t="s">
        <v>379</v>
      </c>
      <c r="J61" s="68" t="s">
        <v>380</v>
      </c>
      <c r="K61" s="67">
        <v>3995</v>
      </c>
      <c r="L61" s="67" t="s">
        <v>381</v>
      </c>
      <c r="M61" s="68" t="s">
        <v>95</v>
      </c>
      <c r="N61" s="68" t="s">
        <v>373</v>
      </c>
      <c r="O61" s="69" t="s">
        <v>374</v>
      </c>
      <c r="P61" s="70" t="s">
        <v>375</v>
      </c>
    </row>
    <row r="62" spans="1:16" ht="12.75" customHeight="1" thickBot="1">
      <c r="A62" s="29" t="str">
        <f t="shared" si="6"/>
        <v>IBVS 5684 </v>
      </c>
      <c r="B62" s="5" t="str">
        <f t="shared" si="7"/>
        <v>II</v>
      </c>
      <c r="C62" s="29">
        <f t="shared" si="8"/>
        <v>53319.332999999999</v>
      </c>
      <c r="D62" s="13" t="str">
        <f t="shared" si="9"/>
        <v>vis</v>
      </c>
      <c r="E62" s="66">
        <f>VLOOKUP(C62,'Active 1'!C$21:E$973,3,FALSE)</f>
        <v>4305.5706007008284</v>
      </c>
      <c r="F62" s="5" t="s">
        <v>39</v>
      </c>
      <c r="G62" s="13" t="str">
        <f t="shared" si="10"/>
        <v>53319.333</v>
      </c>
      <c r="H62" s="29">
        <f t="shared" si="11"/>
        <v>4305.5</v>
      </c>
      <c r="I62" s="67" t="s">
        <v>392</v>
      </c>
      <c r="J62" s="68" t="s">
        <v>393</v>
      </c>
      <c r="K62" s="67">
        <v>4305.5</v>
      </c>
      <c r="L62" s="67" t="s">
        <v>394</v>
      </c>
      <c r="M62" s="68" t="s">
        <v>95</v>
      </c>
      <c r="N62" s="68" t="s">
        <v>96</v>
      </c>
      <c r="O62" s="69" t="s">
        <v>395</v>
      </c>
      <c r="P62" s="70" t="s">
        <v>396</v>
      </c>
    </row>
    <row r="63" spans="1:16" ht="12.75" customHeight="1" thickBot="1">
      <c r="A63" s="29" t="str">
        <f t="shared" si="6"/>
        <v>IBVS 5684 </v>
      </c>
      <c r="B63" s="5" t="str">
        <f t="shared" si="7"/>
        <v>II</v>
      </c>
      <c r="C63" s="29">
        <f t="shared" si="8"/>
        <v>53335.561000000002</v>
      </c>
      <c r="D63" s="13" t="str">
        <f t="shared" si="9"/>
        <v>vis</v>
      </c>
      <c r="E63" s="66">
        <f>VLOOKUP(C63,'Active 1'!C$21:E$973,3,FALSE)</f>
        <v>4313.5697763736507</v>
      </c>
      <c r="F63" s="5" t="s">
        <v>39</v>
      </c>
      <c r="G63" s="13" t="str">
        <f t="shared" si="10"/>
        <v>53335.561</v>
      </c>
      <c r="H63" s="29">
        <f t="shared" si="11"/>
        <v>4313.5</v>
      </c>
      <c r="I63" s="67" t="s">
        <v>397</v>
      </c>
      <c r="J63" s="68" t="s">
        <v>398</v>
      </c>
      <c r="K63" s="67">
        <v>4313.5</v>
      </c>
      <c r="L63" s="67" t="s">
        <v>399</v>
      </c>
      <c r="M63" s="68" t="s">
        <v>95</v>
      </c>
      <c r="N63" s="68" t="s">
        <v>96</v>
      </c>
      <c r="O63" s="69" t="s">
        <v>395</v>
      </c>
      <c r="P63" s="70" t="s">
        <v>396</v>
      </c>
    </row>
    <row r="64" spans="1:16" ht="12.75" customHeight="1" thickBot="1">
      <c r="A64" s="29" t="str">
        <f t="shared" si="6"/>
        <v>OEJV 0074 </v>
      </c>
      <c r="B64" s="5" t="str">
        <f t="shared" si="7"/>
        <v>I</v>
      </c>
      <c r="C64" s="29">
        <f t="shared" si="8"/>
        <v>53683.4594</v>
      </c>
      <c r="D64" s="13" t="str">
        <f t="shared" si="9"/>
        <v>vis</v>
      </c>
      <c r="E64" s="66">
        <f>VLOOKUP(C64,'Active 1'!C$21:E$973,3,FALSE)</f>
        <v>4485.0573545036314</v>
      </c>
      <c r="F64" s="5" t="s">
        <v>39</v>
      </c>
      <c r="G64" s="13" t="str">
        <f t="shared" si="10"/>
        <v>53683.45940</v>
      </c>
      <c r="H64" s="29">
        <f t="shared" si="11"/>
        <v>4485</v>
      </c>
      <c r="I64" s="67" t="s">
        <v>408</v>
      </c>
      <c r="J64" s="68" t="s">
        <v>409</v>
      </c>
      <c r="K64" s="67">
        <v>4485</v>
      </c>
      <c r="L64" s="67" t="s">
        <v>410</v>
      </c>
      <c r="M64" s="68" t="s">
        <v>411</v>
      </c>
      <c r="N64" s="68" t="s">
        <v>367</v>
      </c>
      <c r="O64" s="69" t="s">
        <v>412</v>
      </c>
      <c r="P64" s="70" t="s">
        <v>413</v>
      </c>
    </row>
    <row r="65" spans="1:16" ht="12.75" customHeight="1" thickBot="1">
      <c r="A65" s="29" t="str">
        <f t="shared" si="6"/>
        <v> AAP 456.1077-1083 </v>
      </c>
      <c r="B65" s="5" t="str">
        <f t="shared" si="7"/>
        <v>I</v>
      </c>
      <c r="C65" s="29">
        <f t="shared" si="8"/>
        <v>53683.4594</v>
      </c>
      <c r="D65" s="13" t="str">
        <f t="shared" si="9"/>
        <v>vis</v>
      </c>
      <c r="E65" s="66">
        <f>VLOOKUP(C65,'Active 1'!C$21:E$973,3,FALSE)</f>
        <v>4485.0573545036314</v>
      </c>
      <c r="F65" s="5" t="s">
        <v>39</v>
      </c>
      <c r="G65" s="13" t="str">
        <f t="shared" si="10"/>
        <v>53683.4594</v>
      </c>
      <c r="H65" s="29">
        <f t="shared" si="11"/>
        <v>4485</v>
      </c>
      <c r="I65" s="67" t="s">
        <v>414</v>
      </c>
      <c r="J65" s="68" t="s">
        <v>409</v>
      </c>
      <c r="K65" s="67">
        <v>4485</v>
      </c>
      <c r="L65" s="67" t="s">
        <v>415</v>
      </c>
      <c r="M65" s="68" t="s">
        <v>95</v>
      </c>
      <c r="N65" s="68" t="s">
        <v>96</v>
      </c>
      <c r="O65" s="69" t="s">
        <v>385</v>
      </c>
      <c r="P65" s="69" t="s">
        <v>386</v>
      </c>
    </row>
    <row r="66" spans="1:16" ht="12.75" customHeight="1" thickBot="1">
      <c r="A66" s="29" t="str">
        <f t="shared" si="6"/>
        <v>IBVS 5753 </v>
      </c>
      <c r="B66" s="5" t="str">
        <f t="shared" si="7"/>
        <v>I</v>
      </c>
      <c r="C66" s="29">
        <f t="shared" si="8"/>
        <v>54034.428999999996</v>
      </c>
      <c r="D66" s="13" t="str">
        <f t="shared" si="9"/>
        <v>vis</v>
      </c>
      <c r="E66" s="66">
        <f>VLOOKUP(C66,'Active 1'!C$21:E$973,3,FALSE)</f>
        <v>4658.0588017688324</v>
      </c>
      <c r="F66" s="5" t="s">
        <v>39</v>
      </c>
      <c r="G66" s="13" t="str">
        <f t="shared" si="10"/>
        <v>54034.429</v>
      </c>
      <c r="H66" s="29">
        <f t="shared" si="11"/>
        <v>4658</v>
      </c>
      <c r="I66" s="67" t="s">
        <v>419</v>
      </c>
      <c r="J66" s="68" t="s">
        <v>420</v>
      </c>
      <c r="K66" s="67">
        <v>4658</v>
      </c>
      <c r="L66" s="67" t="s">
        <v>421</v>
      </c>
      <c r="M66" s="68" t="s">
        <v>95</v>
      </c>
      <c r="N66" s="68" t="s">
        <v>96</v>
      </c>
      <c r="O66" s="69" t="s">
        <v>422</v>
      </c>
      <c r="P66" s="70" t="s">
        <v>423</v>
      </c>
    </row>
    <row r="67" spans="1:16" ht="12.75" customHeight="1" thickBot="1">
      <c r="A67" s="29" t="str">
        <f t="shared" si="6"/>
        <v>IBVS 5753 </v>
      </c>
      <c r="B67" s="5" t="str">
        <f t="shared" si="7"/>
        <v>II</v>
      </c>
      <c r="C67" s="29">
        <f t="shared" si="8"/>
        <v>54039.524100000002</v>
      </c>
      <c r="D67" s="13" t="str">
        <f t="shared" si="9"/>
        <v>vis</v>
      </c>
      <c r="E67" s="66">
        <f>VLOOKUP(C67,'Active 1'!C$21:E$973,3,FALSE)</f>
        <v>4660.5703004113411</v>
      </c>
      <c r="F67" s="5" t="s">
        <v>39</v>
      </c>
      <c r="G67" s="13" t="str">
        <f t="shared" si="10"/>
        <v>54039.5241</v>
      </c>
      <c r="H67" s="29">
        <f t="shared" si="11"/>
        <v>4660.5</v>
      </c>
      <c r="I67" s="67" t="s">
        <v>424</v>
      </c>
      <c r="J67" s="68" t="s">
        <v>425</v>
      </c>
      <c r="K67" s="67">
        <v>4660.5</v>
      </c>
      <c r="L67" s="67" t="s">
        <v>426</v>
      </c>
      <c r="M67" s="68" t="s">
        <v>95</v>
      </c>
      <c r="N67" s="68" t="s">
        <v>96</v>
      </c>
      <c r="O67" s="69" t="s">
        <v>422</v>
      </c>
      <c r="P67" s="70" t="s">
        <v>423</v>
      </c>
    </row>
    <row r="68" spans="1:16" ht="12.75" customHeight="1" thickBot="1">
      <c r="A68" s="29" t="str">
        <f t="shared" si="6"/>
        <v>BAVM 183 </v>
      </c>
      <c r="B68" s="5" t="str">
        <f t="shared" si="7"/>
        <v>II</v>
      </c>
      <c r="C68" s="29">
        <f t="shared" si="8"/>
        <v>54092.270499999999</v>
      </c>
      <c r="D68" s="13" t="str">
        <f t="shared" si="9"/>
        <v>vis</v>
      </c>
      <c r="E68" s="66">
        <f>VLOOKUP(C68,'Active 1'!C$21:E$973,3,FALSE)</f>
        <v>4686.5702831392719</v>
      </c>
      <c r="F68" s="5" t="s">
        <v>39</v>
      </c>
      <c r="G68" s="13" t="str">
        <f t="shared" si="10"/>
        <v>54092.2705</v>
      </c>
      <c r="H68" s="29">
        <f t="shared" si="11"/>
        <v>4686.5</v>
      </c>
      <c r="I68" s="67" t="s">
        <v>427</v>
      </c>
      <c r="J68" s="68" t="s">
        <v>428</v>
      </c>
      <c r="K68" s="67">
        <v>4686.5</v>
      </c>
      <c r="L68" s="67" t="s">
        <v>429</v>
      </c>
      <c r="M68" s="68" t="s">
        <v>411</v>
      </c>
      <c r="N68" s="68" t="s">
        <v>373</v>
      </c>
      <c r="O68" s="69" t="s">
        <v>374</v>
      </c>
      <c r="P68" s="70" t="s">
        <v>430</v>
      </c>
    </row>
    <row r="69" spans="1:16" ht="12.75" customHeight="1" thickBot="1">
      <c r="A69" s="29" t="str">
        <f t="shared" si="6"/>
        <v>IBVS 5835 </v>
      </c>
      <c r="B69" s="5" t="str">
        <f t="shared" si="7"/>
        <v>I</v>
      </c>
      <c r="C69" s="29">
        <f t="shared" si="8"/>
        <v>54452.353999999999</v>
      </c>
      <c r="D69" s="13" t="str">
        <f t="shared" si="9"/>
        <v>vis</v>
      </c>
      <c r="E69" s="66">
        <f>VLOOKUP(C69,'Active 1'!C$21:E$973,3,FALSE)</f>
        <v>4864.064193256615</v>
      </c>
      <c r="F69" s="5" t="s">
        <v>39</v>
      </c>
      <c r="G69" s="13" t="str">
        <f t="shared" si="10"/>
        <v>54452.3540</v>
      </c>
      <c r="H69" s="29">
        <f t="shared" si="11"/>
        <v>4864</v>
      </c>
      <c r="I69" s="67" t="s">
        <v>435</v>
      </c>
      <c r="J69" s="68" t="s">
        <v>436</v>
      </c>
      <c r="K69" s="67">
        <v>4864</v>
      </c>
      <c r="L69" s="67" t="s">
        <v>437</v>
      </c>
      <c r="M69" s="68" t="s">
        <v>411</v>
      </c>
      <c r="N69" s="68" t="s">
        <v>39</v>
      </c>
      <c r="O69" s="69" t="s">
        <v>368</v>
      </c>
      <c r="P69" s="70" t="s">
        <v>438</v>
      </c>
    </row>
    <row r="70" spans="1:16" ht="12.75" customHeight="1" thickBot="1">
      <c r="A70" s="29" t="str">
        <f t="shared" si="6"/>
        <v>IBVS 5835 </v>
      </c>
      <c r="B70" s="5" t="str">
        <f t="shared" si="7"/>
        <v>I</v>
      </c>
      <c r="C70" s="29">
        <f t="shared" si="8"/>
        <v>54452.354200000002</v>
      </c>
      <c r="D70" s="13" t="str">
        <f t="shared" si="9"/>
        <v>vis</v>
      </c>
      <c r="E70" s="66">
        <f>VLOOKUP(C70,'Active 1'!C$21:E$973,3,FALSE)</f>
        <v>4864.0642918414778</v>
      </c>
      <c r="F70" s="5" t="s">
        <v>39</v>
      </c>
      <c r="G70" s="13" t="str">
        <f t="shared" si="10"/>
        <v>54452.3542</v>
      </c>
      <c r="H70" s="29">
        <f t="shared" si="11"/>
        <v>4864</v>
      </c>
      <c r="I70" s="67" t="s">
        <v>439</v>
      </c>
      <c r="J70" s="68" t="s">
        <v>440</v>
      </c>
      <c r="K70" s="67">
        <v>4864</v>
      </c>
      <c r="L70" s="67" t="s">
        <v>441</v>
      </c>
      <c r="M70" s="68" t="s">
        <v>411</v>
      </c>
      <c r="N70" s="68" t="s">
        <v>39</v>
      </c>
      <c r="O70" s="69" t="s">
        <v>368</v>
      </c>
      <c r="P70" s="70" t="s">
        <v>438</v>
      </c>
    </row>
    <row r="71" spans="1:16" ht="12.75" customHeight="1" thickBot="1">
      <c r="A71" s="29" t="str">
        <f t="shared" si="6"/>
        <v>IBVS 5931 </v>
      </c>
      <c r="B71" s="5" t="str">
        <f t="shared" si="7"/>
        <v>II</v>
      </c>
      <c r="C71" s="29">
        <f t="shared" si="8"/>
        <v>54493.959799999997</v>
      </c>
      <c r="D71" s="13" t="str">
        <f t="shared" si="9"/>
        <v>vis</v>
      </c>
      <c r="E71" s="66">
        <f>VLOOKUP(C71,'Active 1'!C$21:E$973,3,FALSE)</f>
        <v>4884.5727034370584</v>
      </c>
      <c r="F71" s="5" t="s">
        <v>39</v>
      </c>
      <c r="G71" s="13" t="str">
        <f t="shared" si="10"/>
        <v>54493.9598</v>
      </c>
      <c r="H71" s="29">
        <f t="shared" si="11"/>
        <v>4884.5</v>
      </c>
      <c r="I71" s="67" t="s">
        <v>442</v>
      </c>
      <c r="J71" s="68" t="s">
        <v>443</v>
      </c>
      <c r="K71" s="67">
        <v>4884.5</v>
      </c>
      <c r="L71" s="67" t="s">
        <v>444</v>
      </c>
      <c r="M71" s="68" t="s">
        <v>411</v>
      </c>
      <c r="N71" s="68" t="s">
        <v>39</v>
      </c>
      <c r="O71" s="69" t="s">
        <v>445</v>
      </c>
      <c r="P71" s="70" t="s">
        <v>446</v>
      </c>
    </row>
    <row r="72" spans="1:16" ht="12.75" customHeight="1" thickBot="1">
      <c r="A72" s="29" t="str">
        <f t="shared" si="6"/>
        <v>IBVS 6007 </v>
      </c>
      <c r="B72" s="5" t="str">
        <f t="shared" si="7"/>
        <v>II</v>
      </c>
      <c r="C72" s="29">
        <f t="shared" si="8"/>
        <v>55514.388959999997</v>
      </c>
      <c r="D72" s="13" t="str">
        <f t="shared" si="9"/>
        <v>vis</v>
      </c>
      <c r="E72" s="66">
        <f>VLOOKUP(C72,'Active 1'!C$21:E$973,3,FALSE)</f>
        <v>5387.5670411563797</v>
      </c>
      <c r="F72" s="5" t="s">
        <v>39</v>
      </c>
      <c r="G72" s="13" t="str">
        <f t="shared" si="10"/>
        <v>55514.38896</v>
      </c>
      <c r="H72" s="29">
        <f t="shared" si="11"/>
        <v>5387.5</v>
      </c>
      <c r="I72" s="67" t="s">
        <v>453</v>
      </c>
      <c r="J72" s="68" t="s">
        <v>454</v>
      </c>
      <c r="K72" s="67" t="s">
        <v>455</v>
      </c>
      <c r="L72" s="67" t="s">
        <v>456</v>
      </c>
      <c r="M72" s="68" t="s">
        <v>411</v>
      </c>
      <c r="N72" s="68" t="s">
        <v>83</v>
      </c>
      <c r="O72" s="69" t="s">
        <v>457</v>
      </c>
      <c r="P72" s="70" t="s">
        <v>458</v>
      </c>
    </row>
    <row r="73" spans="1:16" ht="12.75" customHeight="1" thickBot="1">
      <c r="A73" s="29" t="str">
        <f t="shared" si="6"/>
        <v>BAVM 215 </v>
      </c>
      <c r="B73" s="5" t="str">
        <f t="shared" si="7"/>
        <v>II</v>
      </c>
      <c r="C73" s="29">
        <f t="shared" si="8"/>
        <v>55514.395799999998</v>
      </c>
      <c r="D73" s="13" t="str">
        <f t="shared" si="9"/>
        <v>vis</v>
      </c>
      <c r="E73" s="66">
        <f>VLOOKUP(C73,'Active 1'!C$21:E$973,3,FALSE)</f>
        <v>5387.5704127586478</v>
      </c>
      <c r="F73" s="5" t="s">
        <v>39</v>
      </c>
      <c r="G73" s="13" t="str">
        <f t="shared" si="10"/>
        <v>55514.3958</v>
      </c>
      <c r="H73" s="29">
        <f t="shared" si="11"/>
        <v>5387.5</v>
      </c>
      <c r="I73" s="67" t="s">
        <v>459</v>
      </c>
      <c r="J73" s="68" t="s">
        <v>460</v>
      </c>
      <c r="K73" s="67" t="s">
        <v>455</v>
      </c>
      <c r="L73" s="67" t="s">
        <v>461</v>
      </c>
      <c r="M73" s="68" t="s">
        <v>411</v>
      </c>
      <c r="N73" s="68" t="s">
        <v>373</v>
      </c>
      <c r="O73" s="69" t="s">
        <v>374</v>
      </c>
      <c r="P73" s="70" t="s">
        <v>462</v>
      </c>
    </row>
    <row r="74" spans="1:16" ht="12.75" customHeight="1" thickBot="1">
      <c r="A74" s="29" t="str">
        <f t="shared" si="6"/>
        <v>IBVS 6007 </v>
      </c>
      <c r="B74" s="5" t="str">
        <f t="shared" si="7"/>
        <v>I</v>
      </c>
      <c r="C74" s="29">
        <f t="shared" si="8"/>
        <v>55515.417159999997</v>
      </c>
      <c r="D74" s="13" t="str">
        <f t="shared" si="9"/>
        <v>vis</v>
      </c>
      <c r="E74" s="66">
        <f>VLOOKUP(C74,'Active 1'!C$21:E$973,3,FALSE)</f>
        <v>5388.0738659300296</v>
      </c>
      <c r="F74" s="5" t="s">
        <v>39</v>
      </c>
      <c r="G74" s="13" t="str">
        <f t="shared" si="10"/>
        <v>55515.41716</v>
      </c>
      <c r="H74" s="29">
        <f t="shared" si="11"/>
        <v>5388</v>
      </c>
      <c r="I74" s="67" t="s">
        <v>463</v>
      </c>
      <c r="J74" s="68" t="s">
        <v>464</v>
      </c>
      <c r="K74" s="67" t="s">
        <v>465</v>
      </c>
      <c r="L74" s="67" t="s">
        <v>466</v>
      </c>
      <c r="M74" s="68" t="s">
        <v>411</v>
      </c>
      <c r="N74" s="68" t="s">
        <v>83</v>
      </c>
      <c r="O74" s="69" t="s">
        <v>457</v>
      </c>
      <c r="P74" s="70" t="s">
        <v>458</v>
      </c>
    </row>
    <row r="75" spans="1:16" ht="12.75" customHeight="1" thickBot="1">
      <c r="A75" s="29" t="str">
        <f t="shared" ref="A75:A106" si="12">P75</f>
        <v>BAVM 215 </v>
      </c>
      <c r="B75" s="5" t="str">
        <f t="shared" ref="B75:B106" si="13">IF(H75=INT(H75),"I","II")</f>
        <v>I</v>
      </c>
      <c r="C75" s="29">
        <f t="shared" ref="C75:C106" si="14">1*G75</f>
        <v>55578.3122</v>
      </c>
      <c r="D75" s="13" t="str">
        <f t="shared" ref="D75:D106" si="15">VLOOKUP(F75,I$1:J$5,2,FALSE)</f>
        <v>vis</v>
      </c>
      <c r="E75" s="66">
        <f>VLOOKUP(C75,'Active 1'!C$21:E$973,3,FALSE)</f>
        <v>5419.0763600087284</v>
      </c>
      <c r="F75" s="5" t="s">
        <v>39</v>
      </c>
      <c r="G75" s="13" t="str">
        <f t="shared" ref="G75:G106" si="16">MID(I75,3,LEN(I75)-3)</f>
        <v>55578.3122</v>
      </c>
      <c r="H75" s="29">
        <f t="shared" ref="H75:H106" si="17">1*K75</f>
        <v>5419</v>
      </c>
      <c r="I75" s="67" t="s">
        <v>467</v>
      </c>
      <c r="J75" s="68" t="s">
        <v>468</v>
      </c>
      <c r="K75" s="67" t="s">
        <v>469</v>
      </c>
      <c r="L75" s="67" t="s">
        <v>470</v>
      </c>
      <c r="M75" s="68" t="s">
        <v>411</v>
      </c>
      <c r="N75" s="68" t="s">
        <v>373</v>
      </c>
      <c r="O75" s="69" t="s">
        <v>374</v>
      </c>
      <c r="P75" s="70" t="s">
        <v>462</v>
      </c>
    </row>
    <row r="76" spans="1:16" ht="12.75" customHeight="1" thickBot="1">
      <c r="A76" s="29" t="str">
        <f t="shared" si="12"/>
        <v>IBVS 6114 </v>
      </c>
      <c r="B76" s="5" t="str">
        <f t="shared" si="13"/>
        <v>II</v>
      </c>
      <c r="C76" s="29">
        <f t="shared" si="14"/>
        <v>55930.279499999997</v>
      </c>
      <c r="D76" s="13" t="str">
        <f t="shared" si="15"/>
        <v>vis</v>
      </c>
      <c r="E76" s="66">
        <f>VLOOKUP(C76,'Active 1'!C$21:E$973,3,FALSE)</f>
        <v>5592.5695978561807</v>
      </c>
      <c r="F76" s="5" t="s">
        <v>39</v>
      </c>
      <c r="G76" s="13" t="str">
        <f t="shared" si="16"/>
        <v>55930.2795</v>
      </c>
      <c r="H76" s="29">
        <f t="shared" si="17"/>
        <v>5592.5</v>
      </c>
      <c r="I76" s="67" t="s">
        <v>471</v>
      </c>
      <c r="J76" s="68" t="s">
        <v>472</v>
      </c>
      <c r="K76" s="67" t="s">
        <v>473</v>
      </c>
      <c r="L76" s="67" t="s">
        <v>474</v>
      </c>
      <c r="M76" s="68" t="s">
        <v>411</v>
      </c>
      <c r="N76" s="68" t="s">
        <v>83</v>
      </c>
      <c r="O76" s="69" t="s">
        <v>457</v>
      </c>
      <c r="P76" s="70" t="s">
        <v>475</v>
      </c>
    </row>
    <row r="77" spans="1:16" ht="12.75" customHeight="1" thickBot="1">
      <c r="A77" s="29" t="str">
        <f t="shared" si="12"/>
        <v>IBVS 6114 </v>
      </c>
      <c r="B77" s="5" t="str">
        <f t="shared" si="13"/>
        <v>I</v>
      </c>
      <c r="C77" s="29">
        <f t="shared" si="14"/>
        <v>55937.399039999997</v>
      </c>
      <c r="D77" s="13" t="str">
        <f t="shared" si="15"/>
        <v>vis</v>
      </c>
      <c r="E77" s="66">
        <f>VLOOKUP(C77,'Active 1'!C$21:E$973,3,FALSE)</f>
        <v>5596.0789921850983</v>
      </c>
      <c r="F77" s="5" t="s">
        <v>39</v>
      </c>
      <c r="G77" s="13" t="str">
        <f t="shared" si="16"/>
        <v>55937.39904</v>
      </c>
      <c r="H77" s="29">
        <f t="shared" si="17"/>
        <v>5596</v>
      </c>
      <c r="I77" s="67" t="s">
        <v>476</v>
      </c>
      <c r="J77" s="68" t="s">
        <v>477</v>
      </c>
      <c r="K77" s="67" t="s">
        <v>478</v>
      </c>
      <c r="L77" s="67" t="s">
        <v>479</v>
      </c>
      <c r="M77" s="68" t="s">
        <v>411</v>
      </c>
      <c r="N77" s="68" t="s">
        <v>83</v>
      </c>
      <c r="O77" s="69" t="s">
        <v>457</v>
      </c>
      <c r="P77" s="70" t="s">
        <v>475</v>
      </c>
    </row>
    <row r="78" spans="1:16" ht="12.75" customHeight="1" thickBot="1">
      <c r="A78" s="29" t="str">
        <f t="shared" si="12"/>
        <v>IBVS 6114 </v>
      </c>
      <c r="B78" s="5" t="str">
        <f t="shared" si="13"/>
        <v>I</v>
      </c>
      <c r="C78" s="29">
        <f t="shared" si="14"/>
        <v>56288.371189999998</v>
      </c>
      <c r="D78" s="13" t="str">
        <f t="shared" si="15"/>
        <v>vis</v>
      </c>
      <c r="E78" s="66">
        <f>VLOOKUP(C78,'Active 1'!C$21:E$973,3,FALSE)</f>
        <v>5769.0816964072874</v>
      </c>
      <c r="F78" s="5" t="s">
        <v>39</v>
      </c>
      <c r="G78" s="13" t="str">
        <f t="shared" si="16"/>
        <v>56288.37119</v>
      </c>
      <c r="H78" s="29">
        <f t="shared" si="17"/>
        <v>5769</v>
      </c>
      <c r="I78" s="67" t="s">
        <v>480</v>
      </c>
      <c r="J78" s="68" t="s">
        <v>481</v>
      </c>
      <c r="K78" s="67" t="s">
        <v>482</v>
      </c>
      <c r="L78" s="67" t="s">
        <v>483</v>
      </c>
      <c r="M78" s="68" t="s">
        <v>411</v>
      </c>
      <c r="N78" s="68" t="s">
        <v>83</v>
      </c>
      <c r="O78" s="69" t="s">
        <v>457</v>
      </c>
      <c r="P78" s="70" t="s">
        <v>475</v>
      </c>
    </row>
    <row r="79" spans="1:16" ht="12.75" customHeight="1" thickBot="1">
      <c r="A79" s="29" t="str">
        <f t="shared" si="12"/>
        <v>IBVS 6114 </v>
      </c>
      <c r="B79" s="5" t="str">
        <f t="shared" si="13"/>
        <v>II</v>
      </c>
      <c r="C79" s="29">
        <f t="shared" si="14"/>
        <v>56291.391230000001</v>
      </c>
      <c r="D79" s="13" t="str">
        <f t="shared" si="15"/>
        <v>vis</v>
      </c>
      <c r="E79" s="66">
        <f>VLOOKUP(C79,'Active 1'!C$21:E$973,3,FALSE)</f>
        <v>5770.5703475349046</v>
      </c>
      <c r="F79" s="5" t="s">
        <v>39</v>
      </c>
      <c r="G79" s="13" t="str">
        <f t="shared" si="16"/>
        <v>56291.39123</v>
      </c>
      <c r="H79" s="29">
        <f t="shared" si="17"/>
        <v>5770.5</v>
      </c>
      <c r="I79" s="67" t="s">
        <v>484</v>
      </c>
      <c r="J79" s="68" t="s">
        <v>485</v>
      </c>
      <c r="K79" s="67" t="s">
        <v>486</v>
      </c>
      <c r="L79" s="67" t="s">
        <v>487</v>
      </c>
      <c r="M79" s="68" t="s">
        <v>411</v>
      </c>
      <c r="N79" s="68" t="s">
        <v>83</v>
      </c>
      <c r="O79" s="69" t="s">
        <v>457</v>
      </c>
      <c r="P79" s="70" t="s">
        <v>475</v>
      </c>
    </row>
    <row r="80" spans="1:16" ht="12.75" customHeight="1" thickBot="1">
      <c r="A80" s="29" t="str">
        <f t="shared" si="12"/>
        <v>IBVS 6114 </v>
      </c>
      <c r="B80" s="5" t="str">
        <f t="shared" si="13"/>
        <v>I</v>
      </c>
      <c r="C80" s="29">
        <f t="shared" si="14"/>
        <v>56578.482389999997</v>
      </c>
      <c r="D80" s="13" t="str">
        <f t="shared" si="15"/>
        <v>vis</v>
      </c>
      <c r="E80" s="66">
        <f>VLOOKUP(C80,'Active 1'!C$21:E$973,3,FALSE)</f>
        <v>5912.0845589567634</v>
      </c>
      <c r="F80" s="5" t="s">
        <v>39</v>
      </c>
      <c r="G80" s="13" t="str">
        <f t="shared" si="16"/>
        <v>56578.48239</v>
      </c>
      <c r="H80" s="29">
        <f t="shared" si="17"/>
        <v>5912</v>
      </c>
      <c r="I80" s="67" t="s">
        <v>488</v>
      </c>
      <c r="J80" s="68" t="s">
        <v>489</v>
      </c>
      <c r="K80" s="67" t="s">
        <v>490</v>
      </c>
      <c r="L80" s="67" t="s">
        <v>491</v>
      </c>
      <c r="M80" s="68" t="s">
        <v>411</v>
      </c>
      <c r="N80" s="68" t="s">
        <v>83</v>
      </c>
      <c r="O80" s="69" t="s">
        <v>457</v>
      </c>
      <c r="P80" s="70" t="s">
        <v>475</v>
      </c>
    </row>
    <row r="81" spans="1:16" ht="12.75" customHeight="1" thickBot="1">
      <c r="A81" s="29" t="str">
        <f t="shared" si="12"/>
        <v>IBVS 6114 </v>
      </c>
      <c r="B81" s="5" t="str">
        <f t="shared" si="13"/>
        <v>II</v>
      </c>
      <c r="C81" s="29">
        <f t="shared" si="14"/>
        <v>56583.52706</v>
      </c>
      <c r="D81" s="13" t="str">
        <f t="shared" si="15"/>
        <v>vis</v>
      </c>
      <c r="E81" s="66">
        <f>VLOOKUP(C81,'Active 1'!C$21:E$973,3,FALSE)</f>
        <v>5914.5711994264111</v>
      </c>
      <c r="F81" s="5" t="s">
        <v>39</v>
      </c>
      <c r="G81" s="13" t="str">
        <f t="shared" si="16"/>
        <v>56583.52706</v>
      </c>
      <c r="H81" s="29">
        <f t="shared" si="17"/>
        <v>5914.5</v>
      </c>
      <c r="I81" s="67" t="s">
        <v>492</v>
      </c>
      <c r="J81" s="68" t="s">
        <v>493</v>
      </c>
      <c r="K81" s="67" t="s">
        <v>494</v>
      </c>
      <c r="L81" s="67" t="s">
        <v>495</v>
      </c>
      <c r="M81" s="68" t="s">
        <v>411</v>
      </c>
      <c r="N81" s="68" t="s">
        <v>83</v>
      </c>
      <c r="O81" s="69" t="s">
        <v>457</v>
      </c>
      <c r="P81" s="70" t="s">
        <v>475</v>
      </c>
    </row>
    <row r="82" spans="1:16" ht="12.75" customHeight="1" thickBot="1">
      <c r="A82" s="29" t="str">
        <f t="shared" si="12"/>
        <v>BAVM 234 </v>
      </c>
      <c r="B82" s="5" t="str">
        <f t="shared" si="13"/>
        <v>I</v>
      </c>
      <c r="C82" s="29">
        <f t="shared" si="14"/>
        <v>56643.404699999999</v>
      </c>
      <c r="D82" s="13" t="str">
        <f t="shared" si="15"/>
        <v>vis</v>
      </c>
      <c r="E82" s="66">
        <f>VLOOKUP(C82,'Active 1'!C$21:E$973,3,FALSE)</f>
        <v>5944.0863436976661</v>
      </c>
      <c r="F82" s="5" t="s">
        <v>39</v>
      </c>
      <c r="G82" s="13" t="str">
        <f t="shared" si="16"/>
        <v>56643.4047</v>
      </c>
      <c r="H82" s="29">
        <f t="shared" si="17"/>
        <v>5944</v>
      </c>
      <c r="I82" s="67" t="s">
        <v>496</v>
      </c>
      <c r="J82" s="68" t="s">
        <v>497</v>
      </c>
      <c r="K82" s="67" t="s">
        <v>498</v>
      </c>
      <c r="L82" s="67" t="s">
        <v>499</v>
      </c>
      <c r="M82" s="68" t="s">
        <v>411</v>
      </c>
      <c r="N82" s="68" t="s">
        <v>450</v>
      </c>
      <c r="O82" s="69" t="s">
        <v>500</v>
      </c>
      <c r="P82" s="70" t="s">
        <v>501</v>
      </c>
    </row>
    <row r="83" spans="1:16" ht="12.75" customHeight="1" thickBot="1">
      <c r="A83" s="29" t="str">
        <f t="shared" si="12"/>
        <v>BAVM 234 </v>
      </c>
      <c r="B83" s="5" t="str">
        <f t="shared" si="13"/>
        <v>II</v>
      </c>
      <c r="C83" s="29">
        <f t="shared" si="14"/>
        <v>56650.474199999997</v>
      </c>
      <c r="D83" s="13" t="str">
        <f t="shared" si="15"/>
        <v>vis</v>
      </c>
      <c r="E83" s="66">
        <f>VLOOKUP(C83,'Active 1'!C$21:E$973,3,FALSE)</f>
        <v>5947.5710720942016</v>
      </c>
      <c r="F83" s="5" t="s">
        <v>39</v>
      </c>
      <c r="G83" s="13" t="str">
        <f t="shared" si="16"/>
        <v>56650.4742</v>
      </c>
      <c r="H83" s="29">
        <f t="shared" si="17"/>
        <v>5947.5</v>
      </c>
      <c r="I83" s="67" t="s">
        <v>502</v>
      </c>
      <c r="J83" s="68" t="s">
        <v>503</v>
      </c>
      <c r="K83" s="67" t="s">
        <v>504</v>
      </c>
      <c r="L83" s="67" t="s">
        <v>505</v>
      </c>
      <c r="M83" s="68" t="s">
        <v>411</v>
      </c>
      <c r="N83" s="68" t="s">
        <v>450</v>
      </c>
      <c r="O83" s="69" t="s">
        <v>500</v>
      </c>
      <c r="P83" s="70" t="s">
        <v>501</v>
      </c>
    </row>
    <row r="84" spans="1:16" ht="12.75" customHeight="1" thickBot="1">
      <c r="A84" s="29" t="str">
        <f t="shared" si="12"/>
        <v>BAVM 234 </v>
      </c>
      <c r="B84" s="5" t="str">
        <f t="shared" si="13"/>
        <v>II</v>
      </c>
      <c r="C84" s="29">
        <f t="shared" si="14"/>
        <v>56654.534699999997</v>
      </c>
      <c r="D84" s="13" t="str">
        <f t="shared" si="15"/>
        <v>vis</v>
      </c>
      <c r="E84" s="66">
        <f>VLOOKUP(C84,'Active 1'!C$21:E$973,3,FALSE)</f>
        <v>5949.5725912474854</v>
      </c>
      <c r="F84" s="5" t="s">
        <v>39</v>
      </c>
      <c r="G84" s="13" t="str">
        <f t="shared" si="16"/>
        <v>56654.5347</v>
      </c>
      <c r="H84" s="29">
        <f t="shared" si="17"/>
        <v>5949.5</v>
      </c>
      <c r="I84" s="67" t="s">
        <v>506</v>
      </c>
      <c r="J84" s="68" t="s">
        <v>507</v>
      </c>
      <c r="K84" s="67" t="s">
        <v>508</v>
      </c>
      <c r="L84" s="67" t="s">
        <v>509</v>
      </c>
      <c r="M84" s="68" t="s">
        <v>411</v>
      </c>
      <c r="N84" s="68" t="s">
        <v>450</v>
      </c>
      <c r="O84" s="69" t="s">
        <v>500</v>
      </c>
      <c r="P84" s="70" t="s">
        <v>501</v>
      </c>
    </row>
    <row r="85" spans="1:16" ht="12.75" customHeight="1" thickBot="1">
      <c r="A85" s="29" t="str">
        <f t="shared" si="12"/>
        <v>BAVM 239 </v>
      </c>
      <c r="B85" s="5" t="str">
        <f t="shared" si="13"/>
        <v>II</v>
      </c>
      <c r="C85" s="29">
        <f t="shared" si="14"/>
        <v>56934.498599999999</v>
      </c>
      <c r="D85" s="13" t="str">
        <f t="shared" si="15"/>
        <v>vis</v>
      </c>
      <c r="E85" s="66">
        <f>VLOOKUP(C85,'Active 1'!C$21:E$973,3,FALSE)</f>
        <v>6087.5736029647705</v>
      </c>
      <c r="F85" s="5" t="s">
        <v>39</v>
      </c>
      <c r="G85" s="13" t="str">
        <f t="shared" si="16"/>
        <v>56934.4986</v>
      </c>
      <c r="H85" s="29">
        <f t="shared" si="17"/>
        <v>6087.5</v>
      </c>
      <c r="I85" s="67" t="s">
        <v>510</v>
      </c>
      <c r="J85" s="68" t="s">
        <v>511</v>
      </c>
      <c r="K85" s="67" t="s">
        <v>512</v>
      </c>
      <c r="L85" s="67" t="s">
        <v>513</v>
      </c>
      <c r="M85" s="68" t="s">
        <v>411</v>
      </c>
      <c r="N85" s="68" t="s">
        <v>373</v>
      </c>
      <c r="O85" s="69" t="s">
        <v>514</v>
      </c>
      <c r="P85" s="70" t="s">
        <v>515</v>
      </c>
    </row>
    <row r="86" spans="1:16" ht="12.75" customHeight="1" thickBot="1">
      <c r="A86" s="29" t="str">
        <f t="shared" si="12"/>
        <v>BAVM 239 </v>
      </c>
      <c r="B86" s="5" t="str">
        <f t="shared" si="13"/>
        <v>I</v>
      </c>
      <c r="C86" s="29">
        <f t="shared" si="14"/>
        <v>57057.267599999999</v>
      </c>
      <c r="D86" s="13" t="str">
        <f t="shared" si="15"/>
        <v>vis</v>
      </c>
      <c r="E86" s="66">
        <f>VLOOKUP(C86,'Active 1'!C$21:E$973,3,FALSE)</f>
        <v>6148.0894273532695</v>
      </c>
      <c r="F86" s="5" t="s">
        <v>39</v>
      </c>
      <c r="G86" s="13" t="str">
        <f t="shared" si="16"/>
        <v>57057.2676</v>
      </c>
      <c r="H86" s="29">
        <f t="shared" si="17"/>
        <v>6148</v>
      </c>
      <c r="I86" s="67" t="s">
        <v>516</v>
      </c>
      <c r="J86" s="68" t="s">
        <v>517</v>
      </c>
      <c r="K86" s="67" t="s">
        <v>518</v>
      </c>
      <c r="L86" s="67" t="s">
        <v>519</v>
      </c>
      <c r="M86" s="68" t="s">
        <v>411</v>
      </c>
      <c r="N86" s="68" t="s">
        <v>450</v>
      </c>
      <c r="O86" s="69" t="s">
        <v>500</v>
      </c>
      <c r="P86" s="70" t="s">
        <v>515</v>
      </c>
    </row>
    <row r="87" spans="1:16" ht="12.75" customHeight="1" thickBot="1">
      <c r="A87" s="29" t="str">
        <f t="shared" si="12"/>
        <v> PWAS 15.198 </v>
      </c>
      <c r="B87" s="5" t="str">
        <f t="shared" si="13"/>
        <v>II</v>
      </c>
      <c r="C87" s="29">
        <f t="shared" si="14"/>
        <v>24465.688600000001</v>
      </c>
      <c r="D87" s="13" t="str">
        <f t="shared" si="15"/>
        <v>vis</v>
      </c>
      <c r="E87" s="66">
        <f>VLOOKUP(C87,'Active 1'!C$21:E$973,3,FALSE)</f>
        <v>-9917.092103064715</v>
      </c>
      <c r="F87" s="5" t="s">
        <v>39</v>
      </c>
      <c r="G87" s="13" t="str">
        <f t="shared" si="16"/>
        <v>24465.6886</v>
      </c>
      <c r="H87" s="29">
        <f t="shared" si="17"/>
        <v>-9917.5</v>
      </c>
      <c r="I87" s="67" t="s">
        <v>92</v>
      </c>
      <c r="J87" s="68" t="s">
        <v>93</v>
      </c>
      <c r="K87" s="67">
        <v>-9917.5</v>
      </c>
      <c r="L87" s="67" t="s">
        <v>94</v>
      </c>
      <c r="M87" s="68" t="s">
        <v>95</v>
      </c>
      <c r="N87" s="68" t="s">
        <v>96</v>
      </c>
      <c r="O87" s="69" t="s">
        <v>97</v>
      </c>
      <c r="P87" s="69" t="s">
        <v>98</v>
      </c>
    </row>
    <row r="88" spans="1:16" ht="12.75" customHeight="1" thickBot="1">
      <c r="A88" s="29" t="str">
        <f t="shared" si="12"/>
        <v> PWAS 15.198 </v>
      </c>
      <c r="B88" s="5" t="str">
        <f t="shared" si="13"/>
        <v>I</v>
      </c>
      <c r="C88" s="29">
        <f t="shared" si="14"/>
        <v>24466.746599999999</v>
      </c>
      <c r="D88" s="13" t="str">
        <f t="shared" si="15"/>
        <v>vis</v>
      </c>
      <c r="E88" s="66">
        <f>VLOOKUP(C88,'Active 1'!C$21:E$973,3,FALSE)</f>
        <v>-9916.5705891466823</v>
      </c>
      <c r="F88" s="5" t="s">
        <v>39</v>
      </c>
      <c r="G88" s="13" t="str">
        <f t="shared" si="16"/>
        <v>24466.7466</v>
      </c>
      <c r="H88" s="29">
        <f t="shared" si="17"/>
        <v>-9917</v>
      </c>
      <c r="I88" s="67" t="s">
        <v>99</v>
      </c>
      <c r="J88" s="68" t="s">
        <v>100</v>
      </c>
      <c r="K88" s="67">
        <v>-9917</v>
      </c>
      <c r="L88" s="67" t="s">
        <v>101</v>
      </c>
      <c r="M88" s="68" t="s">
        <v>95</v>
      </c>
      <c r="N88" s="68" t="s">
        <v>96</v>
      </c>
      <c r="O88" s="69" t="s">
        <v>97</v>
      </c>
      <c r="P88" s="69" t="s">
        <v>98</v>
      </c>
    </row>
    <row r="89" spans="1:16" ht="12.75" customHeight="1" thickBot="1">
      <c r="A89" s="29" t="str">
        <f t="shared" si="12"/>
        <v> ZFA 11.15 </v>
      </c>
      <c r="B89" s="5" t="str">
        <f t="shared" si="13"/>
        <v>I</v>
      </c>
      <c r="C89" s="29">
        <f t="shared" si="14"/>
        <v>26945.429</v>
      </c>
      <c r="D89" s="13" t="str">
        <f t="shared" si="15"/>
        <v>vis</v>
      </c>
      <c r="E89" s="66">
        <f>VLOOKUP(C89,'Active 1'!C$21:E$973,3,FALSE)</f>
        <v>-8694.7677819782384</v>
      </c>
      <c r="F89" s="5" t="s">
        <v>39</v>
      </c>
      <c r="G89" s="13" t="str">
        <f t="shared" si="16"/>
        <v>26945.429</v>
      </c>
      <c r="H89" s="29">
        <f t="shared" si="17"/>
        <v>-8695</v>
      </c>
      <c r="I89" s="67" t="s">
        <v>102</v>
      </c>
      <c r="J89" s="68" t="s">
        <v>103</v>
      </c>
      <c r="K89" s="67">
        <v>-8695</v>
      </c>
      <c r="L89" s="67" t="s">
        <v>104</v>
      </c>
      <c r="M89" s="68" t="s">
        <v>105</v>
      </c>
      <c r="N89" s="68"/>
      <c r="O89" s="69" t="s">
        <v>106</v>
      </c>
      <c r="P89" s="69" t="s">
        <v>107</v>
      </c>
    </row>
    <row r="90" spans="1:16" ht="12.75" customHeight="1" thickBot="1">
      <c r="A90" s="29" t="str">
        <f t="shared" si="12"/>
        <v> ZFA 11.15 </v>
      </c>
      <c r="B90" s="5" t="str">
        <f t="shared" si="13"/>
        <v>I</v>
      </c>
      <c r="C90" s="29">
        <f t="shared" si="14"/>
        <v>26951.482</v>
      </c>
      <c r="D90" s="13" t="str">
        <f t="shared" si="15"/>
        <v>vis</v>
      </c>
      <c r="E90" s="66">
        <f>VLOOKUP(C90,'Active 1'!C$21:E$973,3,FALSE)</f>
        <v>-8691.7841111409452</v>
      </c>
      <c r="F90" s="5" t="s">
        <v>39</v>
      </c>
      <c r="G90" s="13" t="str">
        <f t="shared" si="16"/>
        <v>26951.482</v>
      </c>
      <c r="H90" s="29">
        <f t="shared" si="17"/>
        <v>-8692</v>
      </c>
      <c r="I90" s="67" t="s">
        <v>108</v>
      </c>
      <c r="J90" s="68" t="s">
        <v>109</v>
      </c>
      <c r="K90" s="67">
        <v>-8692</v>
      </c>
      <c r="L90" s="67" t="s">
        <v>110</v>
      </c>
      <c r="M90" s="68" t="s">
        <v>105</v>
      </c>
      <c r="N90" s="68"/>
      <c r="O90" s="69" t="s">
        <v>106</v>
      </c>
      <c r="P90" s="69" t="s">
        <v>107</v>
      </c>
    </row>
    <row r="91" spans="1:16" ht="12.75" customHeight="1" thickBot="1">
      <c r="A91" s="29" t="str">
        <f t="shared" si="12"/>
        <v> ZFA 11.15 </v>
      </c>
      <c r="B91" s="5" t="str">
        <f t="shared" si="13"/>
        <v>I</v>
      </c>
      <c r="C91" s="29">
        <f t="shared" si="14"/>
        <v>26955.542000000001</v>
      </c>
      <c r="D91" s="13" t="str">
        <f t="shared" si="15"/>
        <v>vis</v>
      </c>
      <c r="E91" s="66">
        <f>VLOOKUP(C91,'Active 1'!C$21:E$973,3,FALSE)</f>
        <v>-8689.7828384498152</v>
      </c>
      <c r="F91" s="5" t="s">
        <v>39</v>
      </c>
      <c r="G91" s="13" t="str">
        <f t="shared" si="16"/>
        <v>26955.542</v>
      </c>
      <c r="H91" s="29">
        <f t="shared" si="17"/>
        <v>-8690</v>
      </c>
      <c r="I91" s="67" t="s">
        <v>111</v>
      </c>
      <c r="J91" s="68" t="s">
        <v>112</v>
      </c>
      <c r="K91" s="67">
        <v>-8690</v>
      </c>
      <c r="L91" s="67" t="s">
        <v>113</v>
      </c>
      <c r="M91" s="68" t="s">
        <v>105</v>
      </c>
      <c r="N91" s="68"/>
      <c r="O91" s="69" t="s">
        <v>106</v>
      </c>
      <c r="P91" s="69" t="s">
        <v>107</v>
      </c>
    </row>
    <row r="92" spans="1:16" ht="12.75" customHeight="1" thickBot="1">
      <c r="A92" s="29" t="str">
        <f t="shared" si="12"/>
        <v> ZFA 11.15 </v>
      </c>
      <c r="B92" s="5" t="str">
        <f t="shared" si="13"/>
        <v>II</v>
      </c>
      <c r="C92" s="29">
        <f t="shared" si="14"/>
        <v>27157.308000000001</v>
      </c>
      <c r="D92" s="13" t="str">
        <f t="shared" si="15"/>
        <v>vis</v>
      </c>
      <c r="E92" s="66">
        <f>VLOOKUP(C92,'Active 1'!C$21:E$973,3,FALSE)</f>
        <v>-8590.3274724895982</v>
      </c>
      <c r="F92" s="5" t="s">
        <v>39</v>
      </c>
      <c r="G92" s="13" t="str">
        <f t="shared" si="16"/>
        <v>27157.308</v>
      </c>
      <c r="H92" s="29">
        <f t="shared" si="17"/>
        <v>-8590.5</v>
      </c>
      <c r="I92" s="67" t="s">
        <v>114</v>
      </c>
      <c r="J92" s="68" t="s">
        <v>115</v>
      </c>
      <c r="K92" s="67">
        <v>-8590.5</v>
      </c>
      <c r="L92" s="67" t="s">
        <v>116</v>
      </c>
      <c r="M92" s="68" t="s">
        <v>105</v>
      </c>
      <c r="N92" s="68"/>
      <c r="O92" s="69" t="s">
        <v>106</v>
      </c>
      <c r="P92" s="69" t="s">
        <v>107</v>
      </c>
    </row>
    <row r="93" spans="1:16" ht="12.75" customHeight="1" thickBot="1">
      <c r="A93" s="29" t="str">
        <f t="shared" si="12"/>
        <v> ZFA 11.15 </v>
      </c>
      <c r="B93" s="5" t="str">
        <f t="shared" si="13"/>
        <v>II</v>
      </c>
      <c r="C93" s="29">
        <f t="shared" si="14"/>
        <v>27159.291000000001</v>
      </c>
      <c r="D93" s="13" t="str">
        <f t="shared" si="15"/>
        <v>vis</v>
      </c>
      <c r="E93" s="66">
        <f>VLOOKUP(C93,'Active 1'!C$21:E$973,3,FALSE)</f>
        <v>-8589.3500035865163</v>
      </c>
      <c r="F93" s="5" t="s">
        <v>39</v>
      </c>
      <c r="G93" s="13" t="str">
        <f t="shared" si="16"/>
        <v>27159.291</v>
      </c>
      <c r="H93" s="29">
        <f t="shared" si="17"/>
        <v>-8589.5</v>
      </c>
      <c r="I93" s="67" t="s">
        <v>117</v>
      </c>
      <c r="J93" s="68" t="s">
        <v>118</v>
      </c>
      <c r="K93" s="67">
        <v>-8589.5</v>
      </c>
      <c r="L93" s="67" t="s">
        <v>119</v>
      </c>
      <c r="M93" s="68" t="s">
        <v>105</v>
      </c>
      <c r="N93" s="68"/>
      <c r="O93" s="69" t="s">
        <v>106</v>
      </c>
      <c r="P93" s="69" t="s">
        <v>107</v>
      </c>
    </row>
    <row r="94" spans="1:16" ht="12.75" customHeight="1" thickBot="1">
      <c r="A94" s="29" t="str">
        <f t="shared" si="12"/>
        <v> ZFA 11.15 </v>
      </c>
      <c r="B94" s="5" t="str">
        <f t="shared" si="13"/>
        <v>II</v>
      </c>
      <c r="C94" s="29">
        <f t="shared" si="14"/>
        <v>27161.317999999999</v>
      </c>
      <c r="D94" s="13" t="str">
        <f t="shared" si="15"/>
        <v>vis</v>
      </c>
      <c r="E94" s="66">
        <f>VLOOKUP(C94,'Active 1'!C$21:E$973,3,FALSE)</f>
        <v>-8588.3508460138764</v>
      </c>
      <c r="F94" s="5" t="s">
        <v>39</v>
      </c>
      <c r="G94" s="13" t="str">
        <f t="shared" si="16"/>
        <v>27161.318</v>
      </c>
      <c r="H94" s="29">
        <f t="shared" si="17"/>
        <v>-8588.5</v>
      </c>
      <c r="I94" s="67" t="s">
        <v>120</v>
      </c>
      <c r="J94" s="68" t="s">
        <v>121</v>
      </c>
      <c r="K94" s="67">
        <v>-8588.5</v>
      </c>
      <c r="L94" s="67" t="s">
        <v>122</v>
      </c>
      <c r="M94" s="68" t="s">
        <v>105</v>
      </c>
      <c r="N94" s="68"/>
      <c r="O94" s="69" t="s">
        <v>106</v>
      </c>
      <c r="P94" s="69" t="s">
        <v>107</v>
      </c>
    </row>
    <row r="95" spans="1:16" ht="12.75" customHeight="1" thickBot="1">
      <c r="A95" s="29" t="str">
        <f t="shared" si="12"/>
        <v> BAN 8.286 </v>
      </c>
      <c r="B95" s="5" t="str">
        <f t="shared" si="13"/>
        <v>I</v>
      </c>
      <c r="C95" s="29">
        <f t="shared" si="14"/>
        <v>28941.101200000001</v>
      </c>
      <c r="D95" s="13" t="str">
        <f t="shared" si="15"/>
        <v>vis</v>
      </c>
      <c r="E95" s="66">
        <f>VLOOKUP(C95,'Active 1'!C$21:E$973,3,FALSE)</f>
        <v>-7711.0524434790304</v>
      </c>
      <c r="F95" s="5" t="s">
        <v>39</v>
      </c>
      <c r="G95" s="13" t="str">
        <f t="shared" si="16"/>
        <v>28941.1012</v>
      </c>
      <c r="H95" s="29">
        <f t="shared" si="17"/>
        <v>-7711</v>
      </c>
      <c r="I95" s="67" t="s">
        <v>123</v>
      </c>
      <c r="J95" s="68" t="s">
        <v>124</v>
      </c>
      <c r="K95" s="67">
        <v>-7711</v>
      </c>
      <c r="L95" s="67" t="s">
        <v>125</v>
      </c>
      <c r="M95" s="68" t="s">
        <v>91</v>
      </c>
      <c r="N95" s="68"/>
      <c r="O95" s="69" t="s">
        <v>126</v>
      </c>
      <c r="P95" s="69" t="s">
        <v>127</v>
      </c>
    </row>
    <row r="96" spans="1:16" ht="12.75" customHeight="1" thickBot="1">
      <c r="A96" s="29" t="str">
        <f t="shared" si="12"/>
        <v> BAN 8.286 </v>
      </c>
      <c r="B96" s="5" t="str">
        <f t="shared" si="13"/>
        <v>II</v>
      </c>
      <c r="C96" s="29">
        <f t="shared" si="14"/>
        <v>28950.1937</v>
      </c>
      <c r="D96" s="13" t="str">
        <f t="shared" si="15"/>
        <v>vis</v>
      </c>
      <c r="E96" s="66">
        <f>VLOOKUP(C96,'Active 1'!C$21:E$973,3,FALSE)</f>
        <v>-7706.5705292070861</v>
      </c>
      <c r="F96" s="5" t="s">
        <v>39</v>
      </c>
      <c r="G96" s="13" t="str">
        <f t="shared" si="16"/>
        <v>28950.1937</v>
      </c>
      <c r="H96" s="29">
        <f t="shared" si="17"/>
        <v>-7706.5</v>
      </c>
      <c r="I96" s="67" t="s">
        <v>128</v>
      </c>
      <c r="J96" s="68" t="s">
        <v>129</v>
      </c>
      <c r="K96" s="67">
        <v>-7706.5</v>
      </c>
      <c r="L96" s="67" t="s">
        <v>130</v>
      </c>
      <c r="M96" s="68" t="s">
        <v>91</v>
      </c>
      <c r="N96" s="68"/>
      <c r="O96" s="69" t="s">
        <v>126</v>
      </c>
      <c r="P96" s="69" t="s">
        <v>127</v>
      </c>
    </row>
    <row r="97" spans="1:16" ht="12.75" customHeight="1" thickBot="1">
      <c r="A97" s="29" t="str">
        <f t="shared" si="12"/>
        <v> HA 113.76 </v>
      </c>
      <c r="B97" s="5" t="str">
        <f t="shared" si="13"/>
        <v>II</v>
      </c>
      <c r="C97" s="29">
        <f t="shared" si="14"/>
        <v>29652.204000000002</v>
      </c>
      <c r="D97" s="13" t="str">
        <f t="shared" si="15"/>
        <v>vis</v>
      </c>
      <c r="E97" s="66">
        <f>VLOOKUP(C97,'Active 1'!C$21:E$973,3,FALSE)</f>
        <v>-7360.53258775837</v>
      </c>
      <c r="F97" s="5" t="s">
        <v>39</v>
      </c>
      <c r="G97" s="13" t="str">
        <f t="shared" si="16"/>
        <v>29652.204</v>
      </c>
      <c r="H97" s="29">
        <f t="shared" si="17"/>
        <v>-7360.5</v>
      </c>
      <c r="I97" s="67" t="s">
        <v>131</v>
      </c>
      <c r="J97" s="68" t="s">
        <v>132</v>
      </c>
      <c r="K97" s="67">
        <v>-7360.5</v>
      </c>
      <c r="L97" s="67" t="s">
        <v>133</v>
      </c>
      <c r="M97" s="68" t="s">
        <v>91</v>
      </c>
      <c r="N97" s="68"/>
      <c r="O97" s="69" t="s">
        <v>134</v>
      </c>
      <c r="P97" s="69" t="s">
        <v>135</v>
      </c>
    </row>
    <row r="98" spans="1:16" ht="12.75" customHeight="1" thickBot="1">
      <c r="A98" s="29" t="str">
        <f t="shared" si="12"/>
        <v> AJ 55.2 </v>
      </c>
      <c r="B98" s="5" t="str">
        <f t="shared" si="13"/>
        <v>I</v>
      </c>
      <c r="C98" s="29">
        <f t="shared" si="14"/>
        <v>32931.637999999999</v>
      </c>
      <c r="D98" s="13" t="str">
        <f t="shared" si="15"/>
        <v>vis</v>
      </c>
      <c r="E98" s="66">
        <f>VLOOKUP(C98,'Active 1'!C$21:E$973,3,FALSE)</f>
        <v>-5744.0198521518887</v>
      </c>
      <c r="F98" s="5" t="s">
        <v>39</v>
      </c>
      <c r="G98" s="13" t="str">
        <f t="shared" si="16"/>
        <v>32931.6380</v>
      </c>
      <c r="H98" s="29">
        <f t="shared" si="17"/>
        <v>-5744</v>
      </c>
      <c r="I98" s="67" t="s">
        <v>136</v>
      </c>
      <c r="J98" s="68" t="s">
        <v>137</v>
      </c>
      <c r="K98" s="67">
        <v>-5744</v>
      </c>
      <c r="L98" s="67" t="s">
        <v>138</v>
      </c>
      <c r="M98" s="68" t="s">
        <v>95</v>
      </c>
      <c r="N98" s="68" t="s">
        <v>96</v>
      </c>
      <c r="O98" s="69" t="s">
        <v>139</v>
      </c>
      <c r="P98" s="69" t="s">
        <v>140</v>
      </c>
    </row>
    <row r="99" spans="1:16" ht="12.75" customHeight="1" thickBot="1">
      <c r="A99" s="29" t="str">
        <f t="shared" si="12"/>
        <v> AJ 55.2 </v>
      </c>
      <c r="B99" s="5" t="str">
        <f t="shared" si="13"/>
        <v>II</v>
      </c>
      <c r="C99" s="29">
        <f t="shared" si="14"/>
        <v>32936.623</v>
      </c>
      <c r="D99" s="13" t="str">
        <f t="shared" si="15"/>
        <v>vis</v>
      </c>
      <c r="E99" s="66">
        <f>VLOOKUP(C99,'Active 1'!C$21:E$973,3,FALSE)</f>
        <v>-5741.5626244757113</v>
      </c>
      <c r="F99" s="5" t="s">
        <v>39</v>
      </c>
      <c r="G99" s="13" t="str">
        <f t="shared" si="16"/>
        <v>32936.6230</v>
      </c>
      <c r="H99" s="29">
        <f t="shared" si="17"/>
        <v>-5741.5</v>
      </c>
      <c r="I99" s="67" t="s">
        <v>141</v>
      </c>
      <c r="J99" s="68" t="s">
        <v>142</v>
      </c>
      <c r="K99" s="67">
        <v>-5741.5</v>
      </c>
      <c r="L99" s="67" t="s">
        <v>143</v>
      </c>
      <c r="M99" s="68" t="s">
        <v>95</v>
      </c>
      <c r="N99" s="68" t="s">
        <v>96</v>
      </c>
      <c r="O99" s="69" t="s">
        <v>139</v>
      </c>
      <c r="P99" s="69" t="s">
        <v>140</v>
      </c>
    </row>
    <row r="100" spans="1:16" ht="12.75" customHeight="1" thickBot="1">
      <c r="A100" s="29" t="str">
        <f t="shared" si="12"/>
        <v> AA 19.56 </v>
      </c>
      <c r="B100" s="5" t="str">
        <f t="shared" si="13"/>
        <v>II</v>
      </c>
      <c r="C100" s="29">
        <f t="shared" si="14"/>
        <v>37963.830399999999</v>
      </c>
      <c r="D100" s="13" t="str">
        <f t="shared" si="15"/>
        <v>vis</v>
      </c>
      <c r="E100" s="66">
        <f>VLOOKUP(C100,'Active 1'!C$21:E$973,3,FALSE)</f>
        <v>-3263.5298948537243</v>
      </c>
      <c r="F100" s="5" t="s">
        <v>39</v>
      </c>
      <c r="G100" s="13" t="str">
        <f t="shared" si="16"/>
        <v>37963.8304</v>
      </c>
      <c r="H100" s="29">
        <f t="shared" si="17"/>
        <v>-3263.5</v>
      </c>
      <c r="I100" s="67" t="s">
        <v>144</v>
      </c>
      <c r="J100" s="68" t="s">
        <v>145</v>
      </c>
      <c r="K100" s="67">
        <v>-3263.5</v>
      </c>
      <c r="L100" s="67" t="s">
        <v>146</v>
      </c>
      <c r="M100" s="68" t="s">
        <v>95</v>
      </c>
      <c r="N100" s="68" t="s">
        <v>96</v>
      </c>
      <c r="O100" s="69" t="s">
        <v>147</v>
      </c>
      <c r="P100" s="69" t="s">
        <v>148</v>
      </c>
    </row>
    <row r="101" spans="1:16" ht="12.75" customHeight="1" thickBot="1">
      <c r="A101" s="29" t="str">
        <f t="shared" si="12"/>
        <v> AA 19.56 </v>
      </c>
      <c r="B101" s="5" t="str">
        <f t="shared" si="13"/>
        <v>I</v>
      </c>
      <c r="C101" s="29">
        <f t="shared" si="14"/>
        <v>37966.934200000003</v>
      </c>
      <c r="D101" s="13" t="str">
        <f t="shared" si="15"/>
        <v>vis</v>
      </c>
      <c r="E101" s="66">
        <f>VLOOKUP(C101,'Active 1'!C$21:E$973,3,FALSE)</f>
        <v>-3261.9999563860551</v>
      </c>
      <c r="F101" s="5" t="s">
        <v>39</v>
      </c>
      <c r="G101" s="13" t="str">
        <f t="shared" si="16"/>
        <v>37966.9342</v>
      </c>
      <c r="H101" s="29">
        <f t="shared" si="17"/>
        <v>-3262</v>
      </c>
      <c r="I101" s="67" t="s">
        <v>149</v>
      </c>
      <c r="J101" s="68" t="s">
        <v>150</v>
      </c>
      <c r="K101" s="67">
        <v>-3262</v>
      </c>
      <c r="L101" s="67" t="s">
        <v>151</v>
      </c>
      <c r="M101" s="68" t="s">
        <v>95</v>
      </c>
      <c r="N101" s="68" t="s">
        <v>96</v>
      </c>
      <c r="O101" s="69" t="s">
        <v>147</v>
      </c>
      <c r="P101" s="69" t="s">
        <v>148</v>
      </c>
    </row>
    <row r="102" spans="1:16" ht="12.75" customHeight="1" thickBot="1">
      <c r="A102" s="29" t="str">
        <f t="shared" si="12"/>
        <v> AA 18.10 </v>
      </c>
      <c r="B102" s="5" t="str">
        <f t="shared" si="13"/>
        <v>II</v>
      </c>
      <c r="C102" s="29">
        <f t="shared" si="14"/>
        <v>38351.319900000002</v>
      </c>
      <c r="D102" s="13" t="str">
        <f t="shared" si="15"/>
        <v>vis</v>
      </c>
      <c r="E102" s="66">
        <f>VLOOKUP(C102,'Active 1'!C$21:E$973,3,FALSE)</f>
        <v>-3072.5269011469468</v>
      </c>
      <c r="F102" s="5" t="s">
        <v>39</v>
      </c>
      <c r="G102" s="13" t="str">
        <f t="shared" si="16"/>
        <v>38351.3199</v>
      </c>
      <c r="H102" s="29">
        <f t="shared" si="17"/>
        <v>-3072.5</v>
      </c>
      <c r="I102" s="67" t="s">
        <v>152</v>
      </c>
      <c r="J102" s="68" t="s">
        <v>153</v>
      </c>
      <c r="K102" s="67">
        <v>-3072.5</v>
      </c>
      <c r="L102" s="67" t="s">
        <v>154</v>
      </c>
      <c r="M102" s="68" t="s">
        <v>95</v>
      </c>
      <c r="N102" s="68" t="s">
        <v>96</v>
      </c>
      <c r="O102" s="69" t="s">
        <v>155</v>
      </c>
      <c r="P102" s="69" t="s">
        <v>156</v>
      </c>
    </row>
    <row r="103" spans="1:16" ht="12.75" customHeight="1" thickBot="1">
      <c r="A103" s="29" t="str">
        <f t="shared" si="12"/>
        <v> AA 18.10 </v>
      </c>
      <c r="B103" s="5" t="str">
        <f t="shared" si="13"/>
        <v>I</v>
      </c>
      <c r="C103" s="29">
        <f t="shared" si="14"/>
        <v>38356.445</v>
      </c>
      <c r="D103" s="13" t="str">
        <f t="shared" si="15"/>
        <v>vis</v>
      </c>
      <c r="E103" s="66">
        <f>VLOOKUP(C103,'Active 1'!C$21:E$973,3,FALSE)</f>
        <v>-3070.0006147751969</v>
      </c>
      <c r="F103" s="5" t="s">
        <v>39</v>
      </c>
      <c r="G103" s="13" t="str">
        <f t="shared" si="16"/>
        <v>38356.4450</v>
      </c>
      <c r="H103" s="29">
        <f t="shared" si="17"/>
        <v>-3070</v>
      </c>
      <c r="I103" s="67" t="s">
        <v>157</v>
      </c>
      <c r="J103" s="68" t="s">
        <v>158</v>
      </c>
      <c r="K103" s="67">
        <v>-3070</v>
      </c>
      <c r="L103" s="67" t="s">
        <v>159</v>
      </c>
      <c r="M103" s="68" t="s">
        <v>95</v>
      </c>
      <c r="N103" s="68" t="s">
        <v>96</v>
      </c>
      <c r="O103" s="69" t="s">
        <v>155</v>
      </c>
      <c r="P103" s="69" t="s">
        <v>156</v>
      </c>
    </row>
    <row r="104" spans="1:16" ht="12.75" customHeight="1" thickBot="1">
      <c r="A104" s="29" t="str">
        <f t="shared" si="12"/>
        <v> AA 18.10 </v>
      </c>
      <c r="B104" s="5" t="str">
        <f t="shared" si="13"/>
        <v>II</v>
      </c>
      <c r="C104" s="29">
        <f t="shared" si="14"/>
        <v>38363.491099999999</v>
      </c>
      <c r="D104" s="13" t="str">
        <f t="shared" si="15"/>
        <v>vis</v>
      </c>
      <c r="E104" s="66">
        <f>VLOOKUP(C104,'Active 1'!C$21:E$973,3,FALSE)</f>
        <v>-3066.5274208074707</v>
      </c>
      <c r="F104" s="5" t="s">
        <v>39</v>
      </c>
      <c r="G104" s="13" t="str">
        <f t="shared" si="16"/>
        <v>38363.4911</v>
      </c>
      <c r="H104" s="29">
        <f t="shared" si="17"/>
        <v>-3066.5</v>
      </c>
      <c r="I104" s="67" t="s">
        <v>160</v>
      </c>
      <c r="J104" s="68" t="s">
        <v>161</v>
      </c>
      <c r="K104" s="67">
        <v>-3066.5</v>
      </c>
      <c r="L104" s="67" t="s">
        <v>162</v>
      </c>
      <c r="M104" s="68" t="s">
        <v>95</v>
      </c>
      <c r="N104" s="68" t="s">
        <v>96</v>
      </c>
      <c r="O104" s="69" t="s">
        <v>155</v>
      </c>
      <c r="P104" s="69" t="s">
        <v>156</v>
      </c>
    </row>
    <row r="105" spans="1:16" ht="12.75" customHeight="1" thickBot="1">
      <c r="A105" s="29" t="str">
        <f t="shared" si="12"/>
        <v>IBVS 163 </v>
      </c>
      <c r="B105" s="5" t="str">
        <f t="shared" si="13"/>
        <v>I</v>
      </c>
      <c r="C105" s="29">
        <f t="shared" si="14"/>
        <v>39062.436199999996</v>
      </c>
      <c r="D105" s="13" t="str">
        <f t="shared" si="15"/>
        <v>vis</v>
      </c>
      <c r="E105" s="66">
        <f>VLOOKUP(C105,'Active 1'!C$21:E$973,3,FALSE)</f>
        <v>-2722.0003909481288</v>
      </c>
      <c r="F105" s="5" t="s">
        <v>39</v>
      </c>
      <c r="G105" s="13" t="str">
        <f t="shared" si="16"/>
        <v>39062.4362</v>
      </c>
      <c r="H105" s="29">
        <f t="shared" si="17"/>
        <v>-2722</v>
      </c>
      <c r="I105" s="67" t="s">
        <v>163</v>
      </c>
      <c r="J105" s="68" t="s">
        <v>164</v>
      </c>
      <c r="K105" s="67">
        <v>-2722</v>
      </c>
      <c r="L105" s="67" t="s">
        <v>165</v>
      </c>
      <c r="M105" s="68" t="s">
        <v>95</v>
      </c>
      <c r="N105" s="68" t="s">
        <v>96</v>
      </c>
      <c r="O105" s="69" t="s">
        <v>166</v>
      </c>
      <c r="P105" s="70" t="s">
        <v>167</v>
      </c>
    </row>
    <row r="106" spans="1:16" ht="12.75" customHeight="1" thickBot="1">
      <c r="A106" s="29" t="str">
        <f t="shared" si="12"/>
        <v>IBVS 163 </v>
      </c>
      <c r="B106" s="5" t="str">
        <f t="shared" si="13"/>
        <v>II</v>
      </c>
      <c r="C106" s="29">
        <f t="shared" si="14"/>
        <v>39063.415000000001</v>
      </c>
      <c r="D106" s="13" t="str">
        <f t="shared" si="15"/>
        <v>vis</v>
      </c>
      <c r="E106" s="66">
        <f>VLOOKUP(C106,'Active 1'!C$21:E$973,3,FALSE)</f>
        <v>-2721.5179166352996</v>
      </c>
      <c r="F106" s="5" t="s">
        <v>39</v>
      </c>
      <c r="G106" s="13" t="str">
        <f t="shared" si="16"/>
        <v>39063.4150</v>
      </c>
      <c r="H106" s="29">
        <f t="shared" si="17"/>
        <v>-2721.5</v>
      </c>
      <c r="I106" s="67" t="s">
        <v>168</v>
      </c>
      <c r="J106" s="68" t="s">
        <v>169</v>
      </c>
      <c r="K106" s="67">
        <v>-2721.5</v>
      </c>
      <c r="L106" s="67" t="s">
        <v>170</v>
      </c>
      <c r="M106" s="68" t="s">
        <v>95</v>
      </c>
      <c r="N106" s="68" t="s">
        <v>96</v>
      </c>
      <c r="O106" s="69" t="s">
        <v>166</v>
      </c>
      <c r="P106" s="70" t="s">
        <v>167</v>
      </c>
    </row>
    <row r="107" spans="1:16" ht="12.75" customHeight="1" thickBot="1">
      <c r="A107" s="29" t="str">
        <f t="shared" ref="A107:A118" si="18">P107</f>
        <v> ASS 129.187 </v>
      </c>
      <c r="B107" s="5" t="str">
        <f t="shared" ref="B107:B118" si="19">IF(H107=INT(H107),"I","II")</f>
        <v>I</v>
      </c>
      <c r="C107" s="29">
        <f t="shared" ref="C107:C118" si="20">1*G107</f>
        <v>42336.769899999999</v>
      </c>
      <c r="D107" s="13" t="str">
        <f t="shared" ref="D107:D118" si="21">VLOOKUP(F107,I$1:J$5,2,FALSE)</f>
        <v>vis</v>
      </c>
      <c r="E107" s="66">
        <f>VLOOKUP(C107,'Active 1'!C$21:E$973,3,FALSE)</f>
        <v>-1108.0017171905536</v>
      </c>
      <c r="F107" s="5" t="s">
        <v>39</v>
      </c>
      <c r="G107" s="13" t="str">
        <f t="shared" ref="G107:G118" si="22">MID(I107,3,LEN(I107)-3)</f>
        <v>42336.7699</v>
      </c>
      <c r="H107" s="29">
        <f t="shared" ref="H107:H118" si="23">1*K107</f>
        <v>-1108</v>
      </c>
      <c r="I107" s="67" t="s">
        <v>187</v>
      </c>
      <c r="J107" s="68" t="s">
        <v>188</v>
      </c>
      <c r="K107" s="67">
        <v>-1108</v>
      </c>
      <c r="L107" s="67" t="s">
        <v>189</v>
      </c>
      <c r="M107" s="68" t="s">
        <v>95</v>
      </c>
      <c r="N107" s="68" t="s">
        <v>96</v>
      </c>
      <c r="O107" s="69" t="s">
        <v>190</v>
      </c>
      <c r="P107" s="69" t="s">
        <v>191</v>
      </c>
    </row>
    <row r="108" spans="1:16" ht="12.75" customHeight="1" thickBot="1">
      <c r="A108" s="29" t="str">
        <f t="shared" si="18"/>
        <v> ASS 129.187 </v>
      </c>
      <c r="B108" s="5" t="str">
        <f t="shared" si="19"/>
        <v>II</v>
      </c>
      <c r="C108" s="29">
        <f t="shared" si="20"/>
        <v>42337.811199999996</v>
      </c>
      <c r="D108" s="13" t="str">
        <f t="shared" si="21"/>
        <v>vis</v>
      </c>
      <c r="E108" s="66">
        <f>VLOOKUP(C108,'Active 1'!C$21:E$973,3,FALSE)</f>
        <v>-1107.4884351084679</v>
      </c>
      <c r="F108" s="5" t="s">
        <v>39</v>
      </c>
      <c r="G108" s="13" t="str">
        <f t="shared" si="22"/>
        <v>42337.8112</v>
      </c>
      <c r="H108" s="29">
        <f t="shared" si="23"/>
        <v>-1107.5</v>
      </c>
      <c r="I108" s="67" t="s">
        <v>192</v>
      </c>
      <c r="J108" s="68" t="s">
        <v>193</v>
      </c>
      <c r="K108" s="67">
        <v>-1107.5</v>
      </c>
      <c r="L108" s="67" t="s">
        <v>194</v>
      </c>
      <c r="M108" s="68" t="s">
        <v>95</v>
      </c>
      <c r="N108" s="68" t="s">
        <v>96</v>
      </c>
      <c r="O108" s="69" t="s">
        <v>190</v>
      </c>
      <c r="P108" s="69" t="s">
        <v>191</v>
      </c>
    </row>
    <row r="109" spans="1:16" ht="12.75" customHeight="1" thickBot="1">
      <c r="A109" s="29" t="str">
        <f t="shared" si="18"/>
        <v> AVSJ 11.60 </v>
      </c>
      <c r="B109" s="5" t="str">
        <f t="shared" si="19"/>
        <v>I</v>
      </c>
      <c r="C109" s="29">
        <f t="shared" si="20"/>
        <v>44519.663699999997</v>
      </c>
      <c r="D109" s="13" t="str">
        <f t="shared" si="21"/>
        <v>vis</v>
      </c>
      <c r="E109" s="66">
        <f>VLOOKUP(C109,'Active 1'!C$21:E$973,3,FALSE)</f>
        <v>-32.000301038734165</v>
      </c>
      <c r="F109" s="5" t="s">
        <v>39</v>
      </c>
      <c r="G109" s="13" t="str">
        <f t="shared" si="22"/>
        <v>44519.6637</v>
      </c>
      <c r="H109" s="29">
        <f t="shared" si="23"/>
        <v>-32</v>
      </c>
      <c r="I109" s="67" t="s">
        <v>216</v>
      </c>
      <c r="J109" s="68" t="s">
        <v>217</v>
      </c>
      <c r="K109" s="67">
        <v>-32</v>
      </c>
      <c r="L109" s="67" t="s">
        <v>218</v>
      </c>
      <c r="M109" s="68" t="s">
        <v>95</v>
      </c>
      <c r="N109" s="68" t="s">
        <v>96</v>
      </c>
      <c r="O109" s="69" t="s">
        <v>219</v>
      </c>
      <c r="P109" s="69" t="s">
        <v>220</v>
      </c>
    </row>
    <row r="110" spans="1:16" ht="12.75" customHeight="1" thickBot="1">
      <c r="A110" s="29" t="str">
        <f t="shared" si="18"/>
        <v> AVSJ 11.60 </v>
      </c>
      <c r="B110" s="5" t="str">
        <f t="shared" si="19"/>
        <v>I</v>
      </c>
      <c r="C110" s="29">
        <f t="shared" si="20"/>
        <v>44584.586000000003</v>
      </c>
      <c r="D110" s="13" t="str">
        <f t="shared" si="21"/>
        <v>vis</v>
      </c>
      <c r="E110" s="66">
        <f>VLOOKUP(C110,'Active 1'!C$21:E$973,3,FALSE)</f>
        <v>1.478772926574606E-3</v>
      </c>
      <c r="F110" s="5" t="s">
        <v>39</v>
      </c>
      <c r="G110" s="13" t="str">
        <f t="shared" si="22"/>
        <v>44584.5860</v>
      </c>
      <c r="H110" s="29">
        <f t="shared" si="23"/>
        <v>0</v>
      </c>
      <c r="I110" s="67" t="s">
        <v>221</v>
      </c>
      <c r="J110" s="68" t="s">
        <v>222</v>
      </c>
      <c r="K110" s="67">
        <v>0</v>
      </c>
      <c r="L110" s="67" t="s">
        <v>223</v>
      </c>
      <c r="M110" s="68" t="s">
        <v>95</v>
      </c>
      <c r="N110" s="68" t="s">
        <v>96</v>
      </c>
      <c r="O110" s="69" t="s">
        <v>219</v>
      </c>
      <c r="P110" s="69" t="s">
        <v>220</v>
      </c>
    </row>
    <row r="111" spans="1:16" ht="12.75" customHeight="1" thickBot="1">
      <c r="A111" s="29" t="str">
        <f t="shared" si="18"/>
        <v>IBVS 3408 </v>
      </c>
      <c r="B111" s="5" t="str">
        <f t="shared" si="19"/>
        <v>I</v>
      </c>
      <c r="C111" s="29">
        <f t="shared" si="20"/>
        <v>47495.799800000001</v>
      </c>
      <c r="D111" s="13" t="str">
        <f t="shared" si="21"/>
        <v>vis</v>
      </c>
      <c r="E111" s="66">
        <f>VLOOKUP(C111,'Active 1'!C$21:E$973,3,FALSE)</f>
        <v>1435.0095270438594</v>
      </c>
      <c r="F111" s="5" t="s">
        <v>39</v>
      </c>
      <c r="G111" s="13" t="str">
        <f t="shared" si="22"/>
        <v>47495.7998</v>
      </c>
      <c r="H111" s="29">
        <f t="shared" si="23"/>
        <v>1435</v>
      </c>
      <c r="I111" s="67" t="s">
        <v>294</v>
      </c>
      <c r="J111" s="68" t="s">
        <v>295</v>
      </c>
      <c r="K111" s="67">
        <v>1435</v>
      </c>
      <c r="L111" s="67" t="s">
        <v>296</v>
      </c>
      <c r="M111" s="68" t="s">
        <v>95</v>
      </c>
      <c r="N111" s="68" t="s">
        <v>96</v>
      </c>
      <c r="O111" s="69" t="s">
        <v>292</v>
      </c>
      <c r="P111" s="70" t="s">
        <v>293</v>
      </c>
    </row>
    <row r="112" spans="1:16" ht="12.75" customHeight="1" thickBot="1">
      <c r="A112" s="29" t="str">
        <f t="shared" si="18"/>
        <v> AAP 456.1077-1083 </v>
      </c>
      <c r="B112" s="5" t="str">
        <f t="shared" si="19"/>
        <v>I</v>
      </c>
      <c r="C112" s="29">
        <f t="shared" si="20"/>
        <v>52977.458400000003</v>
      </c>
      <c r="D112" s="13" t="str">
        <f t="shared" si="21"/>
        <v>vis</v>
      </c>
      <c r="E112" s="66">
        <f>VLOOKUP(C112,'Active 1'!C$21:E$973,3,FALSE)</f>
        <v>4137.052300018343</v>
      </c>
      <c r="F112" s="5" t="s">
        <v>39</v>
      </c>
      <c r="G112" s="13" t="str">
        <f t="shared" si="22"/>
        <v>52977.4584</v>
      </c>
      <c r="H112" s="29">
        <f t="shared" si="23"/>
        <v>4137</v>
      </c>
      <c r="I112" s="67" t="s">
        <v>382</v>
      </c>
      <c r="J112" s="68" t="s">
        <v>383</v>
      </c>
      <c r="K112" s="67">
        <v>4137</v>
      </c>
      <c r="L112" s="67" t="s">
        <v>384</v>
      </c>
      <c r="M112" s="68" t="s">
        <v>95</v>
      </c>
      <c r="N112" s="68" t="s">
        <v>96</v>
      </c>
      <c r="O112" s="69" t="s">
        <v>385</v>
      </c>
      <c r="P112" s="69" t="s">
        <v>386</v>
      </c>
    </row>
    <row r="113" spans="1:16" ht="12.75" customHeight="1" thickBot="1">
      <c r="A113" s="29" t="str">
        <f t="shared" si="18"/>
        <v>IBVS 5741 </v>
      </c>
      <c r="B113" s="5" t="str">
        <f t="shared" si="19"/>
        <v>I</v>
      </c>
      <c r="C113" s="29">
        <f t="shared" si="20"/>
        <v>53259.445899999999</v>
      </c>
      <c r="D113" s="13" t="str">
        <f t="shared" si="21"/>
        <v>vis</v>
      </c>
      <c r="E113" s="66">
        <f>VLOOKUP(C113,'Active 1'!C$21:E$973,3,FALSE)</f>
        <v>4276.0507933656181</v>
      </c>
      <c r="F113" s="5" t="s">
        <v>39</v>
      </c>
      <c r="G113" s="13" t="str">
        <f t="shared" si="22"/>
        <v>53259.4459</v>
      </c>
      <c r="H113" s="29">
        <f t="shared" si="23"/>
        <v>4276</v>
      </c>
      <c r="I113" s="67" t="s">
        <v>387</v>
      </c>
      <c r="J113" s="68" t="s">
        <v>388</v>
      </c>
      <c r="K113" s="67">
        <v>4276</v>
      </c>
      <c r="L113" s="67" t="s">
        <v>389</v>
      </c>
      <c r="M113" s="68" t="s">
        <v>95</v>
      </c>
      <c r="N113" s="68" t="s">
        <v>96</v>
      </c>
      <c r="O113" s="69" t="s">
        <v>390</v>
      </c>
      <c r="P113" s="70" t="s">
        <v>391</v>
      </c>
    </row>
    <row r="114" spans="1:16" ht="12.75" customHeight="1" thickBot="1">
      <c r="A114" s="29" t="str">
        <f t="shared" si="18"/>
        <v> AAP 456.1077-1083 </v>
      </c>
      <c r="B114" s="5" t="str">
        <f t="shared" si="19"/>
        <v>II</v>
      </c>
      <c r="C114" s="29">
        <f t="shared" si="20"/>
        <v>53386.275999999998</v>
      </c>
      <c r="D114" s="13" t="str">
        <f t="shared" si="21"/>
        <v>vis</v>
      </c>
      <c r="E114" s="66">
        <f>VLOOKUP(C114,'Active 1'!C$21:E$973,3,FALSE)</f>
        <v>4338.5684326619848</v>
      </c>
      <c r="F114" s="5" t="s">
        <v>39</v>
      </c>
      <c r="G114" s="13" t="str">
        <f t="shared" si="22"/>
        <v>53386.276</v>
      </c>
      <c r="H114" s="29">
        <f t="shared" si="23"/>
        <v>4338.5</v>
      </c>
      <c r="I114" s="67" t="s">
        <v>400</v>
      </c>
      <c r="J114" s="68" t="s">
        <v>401</v>
      </c>
      <c r="K114" s="67">
        <v>4338.5</v>
      </c>
      <c r="L114" s="67" t="s">
        <v>402</v>
      </c>
      <c r="M114" s="68" t="s">
        <v>95</v>
      </c>
      <c r="N114" s="68" t="s">
        <v>96</v>
      </c>
      <c r="O114" s="69" t="s">
        <v>385</v>
      </c>
      <c r="P114" s="69" t="s">
        <v>386</v>
      </c>
    </row>
    <row r="115" spans="1:16" ht="12.75" customHeight="1" thickBot="1">
      <c r="A115" s="29" t="str">
        <f t="shared" si="18"/>
        <v>VSB 44 </v>
      </c>
      <c r="B115" s="5" t="str">
        <f t="shared" si="19"/>
        <v>I</v>
      </c>
      <c r="C115" s="29">
        <f t="shared" si="20"/>
        <v>53435.951000000001</v>
      </c>
      <c r="D115" s="13" t="str">
        <f t="shared" si="21"/>
        <v>vis</v>
      </c>
      <c r="E115" s="66">
        <f>VLOOKUP(C115,'Active 1'!C$21:E$973,3,FALSE)</f>
        <v>4363.054447669836</v>
      </c>
      <c r="F115" s="5" t="s">
        <v>39</v>
      </c>
      <c r="G115" s="13" t="str">
        <f t="shared" si="22"/>
        <v>53435.9510</v>
      </c>
      <c r="H115" s="29">
        <f t="shared" si="23"/>
        <v>4363</v>
      </c>
      <c r="I115" s="67" t="s">
        <v>403</v>
      </c>
      <c r="J115" s="68" t="s">
        <v>404</v>
      </c>
      <c r="K115" s="67">
        <v>4363</v>
      </c>
      <c r="L115" s="67" t="s">
        <v>405</v>
      </c>
      <c r="M115" s="68" t="s">
        <v>95</v>
      </c>
      <c r="N115" s="68" t="s">
        <v>96</v>
      </c>
      <c r="O115" s="69" t="s">
        <v>406</v>
      </c>
      <c r="P115" s="70" t="s">
        <v>407</v>
      </c>
    </row>
    <row r="116" spans="1:16" ht="12.75" customHeight="1" thickBot="1">
      <c r="A116" s="29" t="str">
        <f t="shared" si="18"/>
        <v> AAP 456.1077-1083 </v>
      </c>
      <c r="B116" s="5" t="str">
        <f t="shared" si="19"/>
        <v>I</v>
      </c>
      <c r="C116" s="29">
        <f t="shared" si="20"/>
        <v>53815.3269</v>
      </c>
      <c r="D116" s="13" t="str">
        <f t="shared" si="21"/>
        <v>vis</v>
      </c>
      <c r="E116" s="66">
        <f>VLOOKUP(C116,'Active 1'!C$21:E$973,3,FALSE)</f>
        <v>4550.0580507099239</v>
      </c>
      <c r="F116" s="5" t="s">
        <v>39</v>
      </c>
      <c r="G116" s="13" t="str">
        <f t="shared" si="22"/>
        <v>53815.3269</v>
      </c>
      <c r="H116" s="29">
        <f t="shared" si="23"/>
        <v>4550</v>
      </c>
      <c r="I116" s="67" t="s">
        <v>416</v>
      </c>
      <c r="J116" s="68" t="s">
        <v>417</v>
      </c>
      <c r="K116" s="67">
        <v>4550</v>
      </c>
      <c r="L116" s="67" t="s">
        <v>418</v>
      </c>
      <c r="M116" s="68" t="s">
        <v>95</v>
      </c>
      <c r="N116" s="68" t="s">
        <v>96</v>
      </c>
      <c r="O116" s="69" t="s">
        <v>385</v>
      </c>
      <c r="P116" s="69" t="s">
        <v>386</v>
      </c>
    </row>
    <row r="117" spans="1:16" ht="12.75" customHeight="1" thickBot="1">
      <c r="A117" s="29" t="str">
        <f t="shared" si="18"/>
        <v>BAVM 193 </v>
      </c>
      <c r="B117" s="5" t="str">
        <f t="shared" si="19"/>
        <v>I</v>
      </c>
      <c r="C117" s="29">
        <f t="shared" si="20"/>
        <v>54450.322699999997</v>
      </c>
      <c r="D117" s="13" t="str">
        <f t="shared" si="21"/>
        <v>vis</v>
      </c>
      <c r="E117" s="66">
        <f>VLOOKUP(C117,'Active 1'!C$21:E$973,3,FALSE)</f>
        <v>4863.0629161094485</v>
      </c>
      <c r="F117" s="5" t="s">
        <v>39</v>
      </c>
      <c r="G117" s="13" t="str">
        <f t="shared" si="22"/>
        <v>54450.3227</v>
      </c>
      <c r="H117" s="29">
        <f t="shared" si="23"/>
        <v>4863</v>
      </c>
      <c r="I117" s="67" t="s">
        <v>431</v>
      </c>
      <c r="J117" s="68" t="s">
        <v>432</v>
      </c>
      <c r="K117" s="67">
        <v>4863</v>
      </c>
      <c r="L117" s="67" t="s">
        <v>433</v>
      </c>
      <c r="M117" s="68" t="s">
        <v>411</v>
      </c>
      <c r="N117" s="68" t="s">
        <v>373</v>
      </c>
      <c r="O117" s="69" t="s">
        <v>374</v>
      </c>
      <c r="P117" s="70" t="s">
        <v>434</v>
      </c>
    </row>
    <row r="118" spans="1:16" ht="12.75" customHeight="1" thickBot="1">
      <c r="A118" s="29" t="str">
        <f t="shared" si="18"/>
        <v>BAVM 212 </v>
      </c>
      <c r="B118" s="5" t="str">
        <f t="shared" si="19"/>
        <v>II</v>
      </c>
      <c r="C118" s="29">
        <f t="shared" si="20"/>
        <v>55155.3272</v>
      </c>
      <c r="D118" s="13" t="str">
        <f t="shared" si="21"/>
        <v>vis</v>
      </c>
      <c r="E118" s="66">
        <f>VLOOKUP(C118,'Active 1'!C$21:E$973,3,FALSE)</f>
        <v>5210.576771521658</v>
      </c>
      <c r="F118" s="5" t="s">
        <v>39</v>
      </c>
      <c r="G118" s="13" t="str">
        <f t="shared" si="22"/>
        <v>55155.3272</v>
      </c>
      <c r="H118" s="29">
        <f t="shared" si="23"/>
        <v>5210.5</v>
      </c>
      <c r="I118" s="67" t="s">
        <v>447</v>
      </c>
      <c r="J118" s="68" t="s">
        <v>448</v>
      </c>
      <c r="K118" s="67">
        <v>5210.5</v>
      </c>
      <c r="L118" s="67" t="s">
        <v>449</v>
      </c>
      <c r="M118" s="68" t="s">
        <v>411</v>
      </c>
      <c r="N118" s="68" t="s">
        <v>450</v>
      </c>
      <c r="O118" s="69" t="s">
        <v>451</v>
      </c>
      <c r="P118" s="70" t="s">
        <v>452</v>
      </c>
    </row>
    <row r="119" spans="1:16">
      <c r="B119" s="5"/>
      <c r="F119" s="5"/>
    </row>
    <row r="120" spans="1:16">
      <c r="B120" s="5"/>
      <c r="F120" s="5"/>
    </row>
    <row r="121" spans="1:16">
      <c r="B121" s="5"/>
      <c r="F121" s="5"/>
    </row>
    <row r="122" spans="1:16">
      <c r="B122" s="5"/>
      <c r="F122" s="5"/>
    </row>
    <row r="123" spans="1:16">
      <c r="B123" s="5"/>
      <c r="F123" s="5"/>
    </row>
    <row r="124" spans="1:16">
      <c r="B124" s="5"/>
      <c r="F124" s="5"/>
    </row>
    <row r="125" spans="1:16">
      <c r="B125" s="5"/>
      <c r="F125" s="5"/>
    </row>
    <row r="126" spans="1:16">
      <c r="B126" s="5"/>
      <c r="F126" s="5"/>
    </row>
    <row r="127" spans="1:16">
      <c r="B127" s="5"/>
      <c r="F127" s="5"/>
    </row>
    <row r="128" spans="1:1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</sheetData>
  <phoneticPr fontId="8" type="noConversion"/>
  <hyperlinks>
    <hyperlink ref="P105" r:id="rId1" display="http://www.konkoly.hu/cgi-bin/IBVS?163"/>
    <hyperlink ref="P106" r:id="rId2" display="http://www.konkoly.hu/cgi-bin/IBVS?163"/>
    <hyperlink ref="P11" r:id="rId3" display="http://www.konkoly.hu/cgi-bin/IBVS?163"/>
    <hyperlink ref="P12" r:id="rId4" display="http://www.konkoly.hu/cgi-bin/IBVS?937"/>
    <hyperlink ref="P13" r:id="rId5" display="http://www.konkoly.hu/cgi-bin/IBVS?163"/>
    <hyperlink ref="P14" r:id="rId6" display="http://www.konkoly.hu/cgi-bin/IBVS?1053"/>
    <hyperlink ref="P15" r:id="rId7" display="http://www.konkoly.hu/cgi-bin/IBVS?1163"/>
    <hyperlink ref="P16" r:id="rId8" display="http://www.konkoly.hu/cgi-bin/IBVS?1163"/>
    <hyperlink ref="P17" r:id="rId9" display="http://www.konkoly.hu/cgi-bin/IBVS?1163"/>
    <hyperlink ref="P18" r:id="rId10" display="http://www.konkoly.hu/cgi-bin/IBVS?1163"/>
    <hyperlink ref="P19" r:id="rId11" display="http://www.konkoly.hu/cgi-bin/IBVS?1163"/>
    <hyperlink ref="P20" r:id="rId12" display="http://www.konkoly.hu/cgi-bin/IBVS?1163"/>
    <hyperlink ref="P30" r:id="rId13" display="http://www.konkoly.hu/cgi-bin/IBVS?2644"/>
    <hyperlink ref="P31" r:id="rId14" display="http://www.konkoly.hu/cgi-bin/IBVS?2644"/>
    <hyperlink ref="P36" r:id="rId15" display="http://www.konkoly.hu/cgi-bin/IBVS?3125"/>
    <hyperlink ref="P37" r:id="rId16" display="http://www.konkoly.hu/cgi-bin/IBVS?4340"/>
    <hyperlink ref="P38" r:id="rId17" display="http://www.konkoly.hu/cgi-bin/IBVS?3408"/>
    <hyperlink ref="P111" r:id="rId18" display="http://www.konkoly.hu/cgi-bin/IBVS?3408"/>
    <hyperlink ref="P39" r:id="rId19" display="http://www.konkoly.hu/cgi-bin/IBVS?4340"/>
    <hyperlink ref="P40" r:id="rId20" display="http://www.konkoly.hu/cgi-bin/IBVS?4340"/>
    <hyperlink ref="P41" r:id="rId21" display="http://www.konkoly.hu/cgi-bin/IBVS?4340"/>
    <hyperlink ref="P42" r:id="rId22" display="http://www.konkoly.hu/cgi-bin/IBVS?4340"/>
    <hyperlink ref="P44" r:id="rId23" display="http://www.konkoly.hu/cgi-bin/IBVS?3900"/>
    <hyperlink ref="P45" r:id="rId24" display="http://www.konkoly.hu/cgi-bin/IBVS?4340"/>
    <hyperlink ref="P46" r:id="rId25" display="http://www.konkoly.hu/cgi-bin/IBVS?4340"/>
    <hyperlink ref="P47" r:id="rId26" display="http://www.konkoly.hu/cgi-bin/IBVS?3900"/>
    <hyperlink ref="P48" r:id="rId27" display="http://www.konkoly.hu/cgi-bin/IBVS?3900"/>
    <hyperlink ref="P52" r:id="rId28" display="http://www.konkoly.hu/cgi-bin/IBVS?4340"/>
    <hyperlink ref="P53" r:id="rId29" display="http://www.konkoly.hu/cgi-bin/IBVS?4340"/>
    <hyperlink ref="P54" r:id="rId30" display="http://www.konkoly.hu/cgi-bin/IBVS?4340"/>
    <hyperlink ref="P55" r:id="rId31" display="http://www.konkoly.hu/cgi-bin/IBVS?4340"/>
    <hyperlink ref="P58" r:id="rId32" display="http://www.konkoly.hu/cgi-bin/IBVS?5434"/>
    <hyperlink ref="P59" r:id="rId33" display="http://www.bav-astro.de/sfs/BAVM_link.php?BAVMnr=158"/>
    <hyperlink ref="P60" r:id="rId34" display="http://www.bav-astro.de/sfs/BAVM_link.php?BAVMnr=158"/>
    <hyperlink ref="P61" r:id="rId35" display="http://www.bav-astro.de/sfs/BAVM_link.php?BAVMnr=158"/>
    <hyperlink ref="P113" r:id="rId36" display="http://www.konkoly.hu/cgi-bin/IBVS?5741"/>
    <hyperlink ref="P62" r:id="rId37" display="http://www.konkoly.hu/cgi-bin/IBVS?5684"/>
    <hyperlink ref="P63" r:id="rId38" display="http://www.konkoly.hu/cgi-bin/IBVS?5684"/>
    <hyperlink ref="P115" r:id="rId39" display="http://vsolj.cetus-net.org/no44.pdf"/>
    <hyperlink ref="P64" r:id="rId40" display="http://var.astro.cz/oejv/issues/oejv0074.pdf"/>
    <hyperlink ref="P66" r:id="rId41" display="http://www.konkoly.hu/cgi-bin/IBVS?5753"/>
    <hyperlink ref="P67" r:id="rId42" display="http://www.konkoly.hu/cgi-bin/IBVS?5753"/>
    <hyperlink ref="P68" r:id="rId43" display="http://www.bav-astro.de/sfs/BAVM_link.php?BAVMnr=183"/>
    <hyperlink ref="P117" r:id="rId44" display="http://www.bav-astro.de/sfs/BAVM_link.php?BAVMnr=193"/>
    <hyperlink ref="P69" r:id="rId45" display="http://www.konkoly.hu/cgi-bin/IBVS?5835"/>
    <hyperlink ref="P70" r:id="rId46" display="http://www.konkoly.hu/cgi-bin/IBVS?5835"/>
    <hyperlink ref="P71" r:id="rId47" display="http://www.konkoly.hu/cgi-bin/IBVS?5931"/>
    <hyperlink ref="P118" r:id="rId48" display="http://www.bav-astro.de/sfs/BAVM_link.php?BAVMnr=212"/>
    <hyperlink ref="P72" r:id="rId49" display="http://www.konkoly.hu/cgi-bin/IBVS?6007"/>
    <hyperlink ref="P73" r:id="rId50" display="http://www.bav-astro.de/sfs/BAVM_link.php?BAVMnr=215"/>
    <hyperlink ref="P74" r:id="rId51" display="http://www.konkoly.hu/cgi-bin/IBVS?6007"/>
    <hyperlink ref="P75" r:id="rId52" display="http://www.bav-astro.de/sfs/BAVM_link.php?BAVMnr=215"/>
    <hyperlink ref="P76" r:id="rId53" display="http://www.konkoly.hu/cgi-bin/IBVS?6114"/>
    <hyperlink ref="P77" r:id="rId54" display="http://www.konkoly.hu/cgi-bin/IBVS?6114"/>
    <hyperlink ref="P78" r:id="rId55" display="http://www.konkoly.hu/cgi-bin/IBVS?6114"/>
    <hyperlink ref="P79" r:id="rId56" display="http://www.konkoly.hu/cgi-bin/IBVS?6114"/>
    <hyperlink ref="P80" r:id="rId57" display="http://www.konkoly.hu/cgi-bin/IBVS?6114"/>
    <hyperlink ref="P81" r:id="rId58" display="http://www.konkoly.hu/cgi-bin/IBVS?6114"/>
    <hyperlink ref="P82" r:id="rId59" display="http://www.bav-astro.de/sfs/BAVM_link.php?BAVMnr=234"/>
    <hyperlink ref="P83" r:id="rId60" display="http://www.bav-astro.de/sfs/BAVM_link.php?BAVMnr=234"/>
    <hyperlink ref="P84" r:id="rId61" display="http://www.bav-astro.de/sfs/BAVM_link.php?BAVMnr=234"/>
    <hyperlink ref="P85" r:id="rId62" display="http://www.bav-astro.de/sfs/BAVM_link.php?BAVMnr=239"/>
    <hyperlink ref="P86" r:id="rId63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Active 2</vt:lpstr>
      <vt:lpstr>A (4)</vt:lpstr>
      <vt:lpstr>A (5)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2023-01-21T06:22:48Z</dcterms:modified>
</cp:coreProperties>
</file>