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631936C-D2B7-4CA5-8638-8613E13F1FB9}" xr6:coauthVersionLast="47" xr6:coauthVersionMax="47" xr10:uidLastSave="{00000000-0000-0000-0000-000000000000}"/>
  <bookViews>
    <workbookView xWindow="13260" yWindow="945" windowWidth="12735" windowHeight="1458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3" i="1" l="1"/>
  <c r="F63" i="1" s="1"/>
  <c r="Q63" i="1"/>
  <c r="Q62" i="1"/>
  <c r="F16" i="1"/>
  <c r="F17" i="1" s="1"/>
  <c r="D9" i="1"/>
  <c r="C9" i="1"/>
  <c r="Q21" i="1"/>
  <c r="Q22" i="1"/>
  <c r="Q23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53" i="1"/>
  <c r="Q55" i="1"/>
  <c r="Q57" i="1"/>
  <c r="Q58" i="1"/>
  <c r="Q59" i="1"/>
  <c r="Q60" i="1"/>
  <c r="Q61" i="1"/>
  <c r="G51" i="2"/>
  <c r="C51" i="2"/>
  <c r="G50" i="2"/>
  <c r="C50" i="2"/>
  <c r="G49" i="2"/>
  <c r="C49" i="2"/>
  <c r="G48" i="2"/>
  <c r="C48" i="2"/>
  <c r="G47" i="2"/>
  <c r="C47" i="2"/>
  <c r="G19" i="2"/>
  <c r="C19" i="2"/>
  <c r="G46" i="2"/>
  <c r="C46" i="2"/>
  <c r="G18" i="2"/>
  <c r="C18" i="2"/>
  <c r="G45" i="2"/>
  <c r="C45" i="2"/>
  <c r="G17" i="2"/>
  <c r="C17" i="2"/>
  <c r="G16" i="2"/>
  <c r="C16" i="2"/>
  <c r="G15" i="2"/>
  <c r="C15" i="2"/>
  <c r="G14" i="2"/>
  <c r="C14" i="2"/>
  <c r="G13" i="2"/>
  <c r="C13" i="2"/>
  <c r="G12" i="2"/>
  <c r="C12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11" i="2"/>
  <c r="C11" i="2"/>
  <c r="G22" i="2"/>
  <c r="C22" i="2"/>
  <c r="G21" i="2"/>
  <c r="C21" i="2"/>
  <c r="G20" i="2"/>
  <c r="C20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19" i="2"/>
  <c r="B19" i="2"/>
  <c r="D19" i="2"/>
  <c r="A19" i="2"/>
  <c r="H46" i="2"/>
  <c r="B46" i="2"/>
  <c r="D46" i="2"/>
  <c r="A46" i="2"/>
  <c r="H18" i="2"/>
  <c r="B18" i="2"/>
  <c r="D18" i="2"/>
  <c r="A18" i="2"/>
  <c r="H45" i="2"/>
  <c r="B45" i="2"/>
  <c r="D45" i="2"/>
  <c r="A45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C17" i="1"/>
  <c r="Q47" i="1"/>
  <c r="Q48" i="1"/>
  <c r="Q49" i="1"/>
  <c r="Q50" i="1"/>
  <c r="Q51" i="1"/>
  <c r="Q52" i="1"/>
  <c r="Q54" i="1"/>
  <c r="Q56" i="1"/>
  <c r="C8" i="1"/>
  <c r="C7" i="1"/>
  <c r="E47" i="1"/>
  <c r="F47" i="1"/>
  <c r="Q24" i="1"/>
  <c r="E12" i="2"/>
  <c r="E11" i="2"/>
  <c r="E35" i="2"/>
  <c r="E37" i="1"/>
  <c r="F37" i="1"/>
  <c r="G37" i="1"/>
  <c r="E29" i="1"/>
  <c r="F29" i="1"/>
  <c r="G29" i="1"/>
  <c r="E21" i="1"/>
  <c r="F21" i="1"/>
  <c r="G21" i="1"/>
  <c r="G52" i="1"/>
  <c r="E46" i="1"/>
  <c r="F46" i="1"/>
  <c r="E60" i="1"/>
  <c r="F60" i="1"/>
  <c r="G60" i="1"/>
  <c r="E52" i="1"/>
  <c r="F52" i="1"/>
  <c r="E36" i="1"/>
  <c r="F36" i="1"/>
  <c r="H36" i="1"/>
  <c r="E28" i="1"/>
  <c r="F28" i="1"/>
  <c r="H28" i="1"/>
  <c r="E43" i="1"/>
  <c r="F43" i="1"/>
  <c r="H43" i="1"/>
  <c r="E57" i="1"/>
  <c r="F57" i="1"/>
  <c r="E49" i="1"/>
  <c r="F49" i="1"/>
  <c r="G49" i="1"/>
  <c r="E35" i="1"/>
  <c r="F35" i="1"/>
  <c r="H35" i="1"/>
  <c r="E27" i="1"/>
  <c r="F27" i="1"/>
  <c r="G27" i="1"/>
  <c r="E40" i="1"/>
  <c r="F40" i="1"/>
  <c r="G40" i="1"/>
  <c r="G24" i="1"/>
  <c r="E54" i="1"/>
  <c r="F54" i="1"/>
  <c r="I54" i="1"/>
  <c r="E34" i="1"/>
  <c r="F34" i="1"/>
  <c r="H34" i="1"/>
  <c r="E26" i="1"/>
  <c r="F26" i="1"/>
  <c r="H26" i="1"/>
  <c r="G57" i="1"/>
  <c r="E45" i="1"/>
  <c r="F45" i="1"/>
  <c r="G45" i="1"/>
  <c r="E59" i="1"/>
  <c r="F59" i="1"/>
  <c r="G59" i="1"/>
  <c r="E51" i="1"/>
  <c r="F51" i="1"/>
  <c r="I51" i="1"/>
  <c r="H40" i="1"/>
  <c r="E33" i="1"/>
  <c r="F33" i="1"/>
  <c r="H33" i="1"/>
  <c r="E25" i="1"/>
  <c r="F25" i="1"/>
  <c r="G25" i="1"/>
  <c r="G56" i="1"/>
  <c r="G44" i="1"/>
  <c r="E42" i="1"/>
  <c r="F42" i="1"/>
  <c r="G42" i="1"/>
  <c r="G35" i="1"/>
  <c r="E56" i="1"/>
  <c r="F56" i="1"/>
  <c r="I56" i="1"/>
  <c r="I50" i="1"/>
  <c r="E48" i="1"/>
  <c r="F48" i="1"/>
  <c r="G48" i="1"/>
  <c r="H39" i="1"/>
  <c r="E32" i="1"/>
  <c r="F32" i="1"/>
  <c r="H32" i="1"/>
  <c r="E24" i="1"/>
  <c r="F24" i="1"/>
  <c r="G61" i="1"/>
  <c r="G47" i="1"/>
  <c r="E39" i="1"/>
  <c r="F39" i="1"/>
  <c r="G39" i="1"/>
  <c r="E62" i="1"/>
  <c r="F62" i="1"/>
  <c r="K62" i="1"/>
  <c r="E53" i="1"/>
  <c r="F53" i="1"/>
  <c r="I53" i="1"/>
  <c r="H47" i="1"/>
  <c r="H46" i="1"/>
  <c r="H21" i="1"/>
  <c r="E31" i="1"/>
  <c r="F31" i="1"/>
  <c r="G31" i="1"/>
  <c r="E23" i="1"/>
  <c r="F23" i="1"/>
  <c r="H23" i="1"/>
  <c r="G54" i="1"/>
  <c r="G46" i="1"/>
  <c r="E44" i="1"/>
  <c r="F44" i="1"/>
  <c r="H44" i="1"/>
  <c r="G26" i="1"/>
  <c r="I60" i="1"/>
  <c r="E58" i="1"/>
  <c r="F58" i="1"/>
  <c r="G58" i="1"/>
  <c r="I52" i="1"/>
  <c r="E50" i="1"/>
  <c r="F50" i="1"/>
  <c r="G50" i="1"/>
  <c r="H45" i="1"/>
  <c r="H37" i="1"/>
  <c r="H29" i="1"/>
  <c r="E38" i="1"/>
  <c r="F38" i="1"/>
  <c r="H38" i="1"/>
  <c r="E30" i="1"/>
  <c r="F30" i="1"/>
  <c r="H30" i="1"/>
  <c r="E22" i="1"/>
  <c r="F22" i="1"/>
  <c r="G22" i="1"/>
  <c r="E61" i="1"/>
  <c r="F61" i="1"/>
  <c r="K61" i="1"/>
  <c r="G43" i="1"/>
  <c r="E41" i="1"/>
  <c r="F41" i="1"/>
  <c r="H41" i="1"/>
  <c r="I57" i="1"/>
  <c r="E55" i="1"/>
  <c r="F55" i="1"/>
  <c r="G55" i="1"/>
  <c r="H49" i="1"/>
  <c r="I59" i="1"/>
  <c r="G23" i="1"/>
  <c r="G62" i="1"/>
  <c r="H25" i="1"/>
  <c r="G28" i="1"/>
  <c r="G33" i="1"/>
  <c r="E27" i="2"/>
  <c r="E14" i="2"/>
  <c r="E41" i="2"/>
  <c r="E29" i="2"/>
  <c r="E16" i="2"/>
  <c r="I55" i="1"/>
  <c r="I58" i="1"/>
  <c r="H27" i="1"/>
  <c r="E46" i="2"/>
  <c r="G30" i="1"/>
  <c r="H22" i="1"/>
  <c r="G34" i="1"/>
  <c r="H31" i="1"/>
  <c r="G32" i="1"/>
  <c r="E22" i="2"/>
  <c r="E42" i="2"/>
  <c r="E36" i="2"/>
  <c r="E48" i="2"/>
  <c r="E32" i="2"/>
  <c r="G53" i="1"/>
  <c r="G38" i="1"/>
  <c r="G41" i="1"/>
  <c r="G36" i="1"/>
  <c r="G51" i="1"/>
  <c r="E19" i="2"/>
  <c r="E30" i="2"/>
  <c r="E23" i="2"/>
  <c r="E44" i="2"/>
  <c r="E45" i="2"/>
  <c r="E21" i="2"/>
  <c r="H48" i="1"/>
  <c r="H42" i="1"/>
  <c r="E15" i="2"/>
  <c r="E24" i="2"/>
  <c r="E26" i="2"/>
  <c r="E49" i="2"/>
  <c r="E47" i="2"/>
  <c r="E43" i="2"/>
  <c r="E20" i="2"/>
  <c r="E50" i="2"/>
  <c r="E18" i="2"/>
  <c r="E33" i="2"/>
  <c r="E17" i="2"/>
  <c r="E37" i="2"/>
  <c r="E31" i="2"/>
  <c r="E13" i="2"/>
  <c r="E39" i="2"/>
  <c r="E28" i="2"/>
  <c r="E38" i="2"/>
  <c r="E25" i="2"/>
  <c r="E51" i="2"/>
  <c r="E40" i="2"/>
  <c r="E34" i="2"/>
  <c r="G63" i="1" l="1"/>
  <c r="K63" i="1"/>
  <c r="C11" i="1"/>
  <c r="C12" i="1"/>
  <c r="C16" i="1" l="1"/>
  <c r="D18" i="1" s="1"/>
  <c r="O63" i="1"/>
  <c r="O27" i="1"/>
  <c r="O34" i="1"/>
  <c r="O50" i="1"/>
  <c r="O26" i="1"/>
  <c r="O29" i="1"/>
  <c r="O24" i="1"/>
  <c r="O40" i="1"/>
  <c r="O49" i="1"/>
  <c r="O22" i="1"/>
  <c r="O57" i="1"/>
  <c r="O36" i="1"/>
  <c r="O21" i="1"/>
  <c r="O59" i="1"/>
  <c r="O53" i="1"/>
  <c r="O37" i="1"/>
  <c r="O55" i="1"/>
  <c r="O52" i="1"/>
  <c r="O42" i="1"/>
  <c r="O25" i="1"/>
  <c r="O48" i="1"/>
  <c r="O28" i="1"/>
  <c r="O30" i="1"/>
  <c r="O61" i="1"/>
  <c r="O44" i="1"/>
  <c r="O31" i="1"/>
  <c r="O56" i="1"/>
  <c r="O43" i="1"/>
  <c r="O60" i="1"/>
  <c r="O54" i="1"/>
  <c r="O62" i="1"/>
  <c r="O23" i="1"/>
  <c r="O38" i="1"/>
  <c r="O51" i="1"/>
  <c r="O58" i="1"/>
  <c r="O32" i="1"/>
  <c r="O39" i="1"/>
  <c r="O45" i="1"/>
  <c r="O41" i="1"/>
  <c r="O33" i="1"/>
  <c r="O35" i="1"/>
  <c r="C15" i="1"/>
  <c r="O46" i="1"/>
  <c r="O47" i="1"/>
  <c r="F18" i="1" l="1"/>
  <c r="F19" i="1" s="1"/>
  <c r="C18" i="1"/>
</calcChain>
</file>

<file path=xl/sharedStrings.xml><?xml version="1.0" encoding="utf-8"?>
<sst xmlns="http://schemas.openxmlformats.org/spreadsheetml/2006/main" count="438" uniqueCount="231">
  <si>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</si>
  <si>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</si>
  <si>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</si>
  <si>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</si>
  <si>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</si>
  <si>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</si>
  <si>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</si>
  <si>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</si>
  <si>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</si>
  <si>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</si>
  <si>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</si>
  <si>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</si>
  <si>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</si>
  <si>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</si>
  <si>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</si>
  <si>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</si>
  <si>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</si>
  <si>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</si>
  <si>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</si>
  <si>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</si>
  <si>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</si>
  <si>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</si>
  <si>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</si>
  <si>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</si>
  <si>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</si>
  <si>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</si>
  <si>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</si>
  <si>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</si>
  <si>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</si>
  <si>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</t>
  </si>
  <si>
    <t>HBZ 89</t>
  </si>
  <si>
    <t>K</t>
  </si>
  <si>
    <t>BAV-M 52</t>
  </si>
  <si>
    <t>BAAVSS 59,16</t>
  </si>
  <si>
    <t>BAAVSS 60,15</t>
  </si>
  <si>
    <t>pg</t>
  </si>
  <si>
    <t>BAV-M 38</t>
  </si>
  <si>
    <t>B</t>
  </si>
  <si>
    <t>BAV-M 93</t>
  </si>
  <si>
    <t>BBSAG Bull.83</t>
  </si>
  <si>
    <t>Locher</t>
  </si>
  <si>
    <t># of data points:</t>
  </si>
  <si>
    <t>EA/DS:</t>
  </si>
  <si>
    <t>AY Per / GSC 03322-00233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</si>
  <si>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</si>
  <si>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</si>
  <si>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</si>
  <si>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</si>
  <si>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</si>
  <si>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</si>
  <si>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</si>
  <si>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</si>
  <si>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</si>
  <si>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</si>
  <si>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</si>
  <si>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2425303.288 </t>
  </si>
  <si>
    <t> 26.02.1928 18:54 </t>
  </si>
  <si>
    <t> -0.030 </t>
  </si>
  <si>
    <t>P </t>
  </si>
  <si>
    <t> K.Löchel </t>
  </si>
  <si>
    <t> MVS 496 </t>
  </si>
  <si>
    <t>2425503.51 </t>
  </si>
  <si>
    <t> 14.09.1928 00:14 </t>
  </si>
  <si>
    <t> -0.01 </t>
  </si>
  <si>
    <t> P.Guthnick </t>
  </si>
  <si>
    <t> AN 235.83 </t>
  </si>
  <si>
    <t>2425880.42 </t>
  </si>
  <si>
    <t> 25.09.1929 22:04 </t>
  </si>
  <si>
    <t> 0.05 </t>
  </si>
  <si>
    <t>V </t>
  </si>
  <si>
    <t> M.Beyer </t>
  </si>
  <si>
    <t> AN 254.325 </t>
  </si>
  <si>
    <t>2427152.25 </t>
  </si>
  <si>
    <t> 20.03.1933 18:00 </t>
  </si>
  <si>
    <t> 0.00 </t>
  </si>
  <si>
    <t>2427717.55 </t>
  </si>
  <si>
    <t> 07.10.1934 01:12 </t>
  </si>
  <si>
    <t> 0.02 </t>
  </si>
  <si>
    <t>2427776.428 </t>
  </si>
  <si>
    <t> 04.12.1934 22:16 </t>
  </si>
  <si>
    <t> 0.016 </t>
  </si>
  <si>
    <t> F.Lause </t>
  </si>
  <si>
    <t> AN 260.293 </t>
  </si>
  <si>
    <t>2428023.722 </t>
  </si>
  <si>
    <t> 09.08.1935 05:19 </t>
  </si>
  <si>
    <t> 0.001 </t>
  </si>
  <si>
    <t>2428035.509 </t>
  </si>
  <si>
    <t> 21.08.1935 00:12 </t>
  </si>
  <si>
    <t> 0.011 </t>
  </si>
  <si>
    <t>2428106.163 </t>
  </si>
  <si>
    <t> 30.10.1935 15:54 </t>
  </si>
  <si>
    <t> 0.005 </t>
  </si>
  <si>
    <t>2428153.278 </t>
  </si>
  <si>
    <t> 16.12.1935 18:40 </t>
  </si>
  <si>
    <t> 0.014 </t>
  </si>
  <si>
    <t>2428212.136 </t>
  </si>
  <si>
    <t> 13.02.1936 15:15 </t>
  </si>
  <si>
    <t> -0.012 </t>
  </si>
  <si>
    <t>2428247.455 </t>
  </si>
  <si>
    <t> 19.03.1936 22:55 </t>
  </si>
  <si>
    <t> -0.023 </t>
  </si>
  <si>
    <t>2428565.313 </t>
  </si>
  <si>
    <t> 31.01.1937 19:30 </t>
  </si>
  <si>
    <t> -0.134 </t>
  </si>
  <si>
    <t>2429978.510 </t>
  </si>
  <si>
    <t> 15.12.1940 00:14 </t>
  </si>
  <si>
    <t> S.Gaposchkin </t>
  </si>
  <si>
    <t> HA 113.76 </t>
  </si>
  <si>
    <t>2430367.294 </t>
  </si>
  <si>
    <t> 07.01.1942 19:03 </t>
  </si>
  <si>
    <t> 0.021 </t>
  </si>
  <si>
    <t>2430614.553 </t>
  </si>
  <si>
    <t> 12.09.1942 01:16 </t>
  </si>
  <si>
    <t> -0.029 </t>
  </si>
  <si>
    <t>2430697.114 </t>
  </si>
  <si>
    <t> 03.12.1942 14:44 </t>
  </si>
  <si>
    <t> 0.095 </t>
  </si>
  <si>
    <t> A.Soloviev </t>
  </si>
  <si>
    <t> AC 39.4 </t>
  </si>
  <si>
    <t>2430991.464 </t>
  </si>
  <si>
    <t> 23.09.1943 23:08 </t>
  </si>
  <si>
    <t> 0.029 </t>
  </si>
  <si>
    <t>2431003.309 </t>
  </si>
  <si>
    <t> 05.10.1943 19:24 </t>
  </si>
  <si>
    <t> 0.098 </t>
  </si>
  <si>
    <t>2433570.420 </t>
  </si>
  <si>
    <t> 15.10.1950 22:04 </t>
  </si>
  <si>
    <t> -0.099 </t>
  </si>
  <si>
    <t>2435019.16 </t>
  </si>
  <si>
    <t> 03.10.1954 15:50 </t>
  </si>
  <si>
    <t> 0.11 </t>
  </si>
  <si>
    <t> R.Szafraniec </t>
  </si>
  <si>
    <t> AAC 5.195 </t>
  </si>
  <si>
    <t>2436526.543 </t>
  </si>
  <si>
    <t> 19.11.1958 01:01 </t>
  </si>
  <si>
    <t> 0.088 </t>
  </si>
  <si>
    <t>2436608.571 </t>
  </si>
  <si>
    <t> 09.02.1959 01:42 </t>
  </si>
  <si>
    <t> -0.321 </t>
  </si>
  <si>
    <t>2436903.551 </t>
  </si>
  <si>
    <t> 01.12.1959 01:13 </t>
  </si>
  <si>
    <t> 0.243 </t>
  </si>
  <si>
    <t>2437409.58 </t>
  </si>
  <si>
    <t> 20.04.1961 01:55 </t>
  </si>
  <si>
    <t> -0.12 </t>
  </si>
  <si>
    <t> O.N.Deinitchenko </t>
  </si>
  <si>
    <t> PZ 17.451 </t>
  </si>
  <si>
    <t>2439058.350 </t>
  </si>
  <si>
    <t> 24.10.1965 20:24 </t>
  </si>
  <si>
    <t> -0.083 </t>
  </si>
  <si>
    <t> K.Häussler </t>
  </si>
  <si>
    <t> HABZ 89 </t>
  </si>
  <si>
    <t>2440483.433 </t>
  </si>
  <si>
    <t> 18.09.1969 22:23 </t>
  </si>
  <si>
    <t> 0.027 </t>
  </si>
  <si>
    <t>2441602.262 </t>
  </si>
  <si>
    <t> 11.10.1972 18:17 </t>
  </si>
  <si>
    <t> 0.075 </t>
  </si>
  <si>
    <t>2444169.464 </t>
  </si>
  <si>
    <t> 22.10.1979 23:08 </t>
  </si>
  <si>
    <t> -0.031 </t>
  </si>
  <si>
    <t> D.Lichtenknecker </t>
  </si>
  <si>
    <t>BAVM 32 </t>
  </si>
  <si>
    <t>2444970.342 </t>
  </si>
  <si>
    <t> 31.12.1981 20:12 </t>
  </si>
  <si>
    <t> 0.036 </t>
  </si>
  <si>
    <t> T.Brelstaff </t>
  </si>
  <si>
    <t> VSSC 59.19 </t>
  </si>
  <si>
    <t>2445170.460 </t>
  </si>
  <si>
    <t> 19.07.1982 23:02 </t>
  </si>
  <si>
    <t> -0.049 </t>
  </si>
  <si>
    <t> VSSC 60.22 </t>
  </si>
  <si>
    <t>2445641.511 </t>
  </si>
  <si>
    <t> 03.11.1983 00:15 </t>
  </si>
  <si>
    <t> -0.064 </t>
  </si>
  <si>
    <t> P.Frank </t>
  </si>
  <si>
    <t>BAVM 38 </t>
  </si>
  <si>
    <t>2446383.437 </t>
  </si>
  <si>
    <t> 13.11.1985 22:29 </t>
  </si>
  <si>
    <t> -0.066 </t>
  </si>
  <si>
    <t> VSSC 68.33 </t>
  </si>
  <si>
    <t>2446866.284 </t>
  </si>
  <si>
    <t> 11.03.1987 18:48 </t>
  </si>
  <si>
    <t> -0.061 </t>
  </si>
  <si>
    <t> K.Locher </t>
  </si>
  <si>
    <t> BBS 83 </t>
  </si>
  <si>
    <t>2447761.323 </t>
  </si>
  <si>
    <t> 22.08.1989 19:45 </t>
  </si>
  <si>
    <t> -0.047 </t>
  </si>
  <si>
    <t> VSSC 73 </t>
  </si>
  <si>
    <t>2449810.467 </t>
  </si>
  <si>
    <t> 02.04.1995 23:12 </t>
  </si>
  <si>
    <t> -0.038 </t>
  </si>
  <si>
    <t> J.Gensler </t>
  </si>
  <si>
    <t>BAVM 93 </t>
  </si>
  <si>
    <t>2451176.47 </t>
  </si>
  <si>
    <t> 28.12.1998 23:16 </t>
  </si>
  <si>
    <t> -0.13 </t>
  </si>
  <si>
    <t> R.Meyer </t>
  </si>
  <si>
    <t>BAVM 122 </t>
  </si>
  <si>
    <t>2451459.130 </t>
  </si>
  <si>
    <t> 07.10.1999 15:07 </t>
  </si>
  <si>
    <t> -0.105 </t>
  </si>
  <si>
    <t>BAVM 131 </t>
  </si>
  <si>
    <t>2452542.435 </t>
  </si>
  <si>
    <t> 24.09.2002 22:26 </t>
  </si>
  <si>
    <t> -0.251 </t>
  </si>
  <si>
    <t> W.Braune </t>
  </si>
  <si>
    <t>BAVM 157 </t>
  </si>
  <si>
    <t>2453661.354 </t>
  </si>
  <si>
    <t> 17.10.2005 20:29 </t>
  </si>
  <si>
    <t> -0.113 </t>
  </si>
  <si>
    <t>BAVM 192 </t>
  </si>
  <si>
    <t>2455498.5248 </t>
  </si>
  <si>
    <t> 29.10.2010 00:35 </t>
  </si>
  <si>
    <t> -0.0977 </t>
  </si>
  <si>
    <t>C </t>
  </si>
  <si>
    <t>o</t>
  </si>
  <si>
    <t> U.Schmidt </t>
  </si>
  <si>
    <t>BAVM 215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</si>
  <si>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</si>
  <si>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</si>
  <si>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</si>
  <si>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</si>
  <si>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</si>
  <si>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</si>
  <si>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</si>
  <si>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</si>
  <si>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</si>
  <si>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6196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</si>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</sst>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3" fillId="24" borderId="18" xfId="38" applyFill="1" applyBorder="1" applyAlignment="1" applyProtection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Per - O-C Diagr.</a:t>
            </a:r>
          </a:p>
        </c:rich>
      </c:tx>
      <c:layout>
        <c:manualLayout>
          <c:xMode val="edge"/>
          <c:yMode val="edge"/>
          <c:x val="0.365137614678899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95412844036698"/>
          <c:y val="0.15"/>
          <c:w val="0.8036697247706422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-2.952000000004773E-2</c:v>
                </c:pt>
                <c:pt idx="1">
                  <c:v>-1.0400000002846355E-2</c:v>
                </c:pt>
                <c:pt idx="2">
                  <c:v>4.7119999999267748E-2</c:v>
                </c:pt>
                <c:pt idx="3">
                  <c:v>0</c:v>
                </c:pt>
                <c:pt idx="4">
                  <c:v>2.1280000000842847E-2</c:v>
                </c:pt>
                <c:pt idx="5">
                  <c:v>1.6080000001238659E-2</c:v>
                </c:pt>
                <c:pt idx="6">
                  <c:v>6.4000000202213414E-4</c:v>
                </c:pt>
                <c:pt idx="7">
                  <c:v>1.0999999998603016E-2</c:v>
                </c:pt>
                <c:pt idx="8">
                  <c:v>5.1600000006146729E-3</c:v>
                </c:pt>
                <c:pt idx="9">
                  <c:v>1.359999999840511E-2</c:v>
                </c:pt>
                <c:pt idx="10">
                  <c:v>-1.1600000001635635E-2</c:v>
                </c:pt>
                <c:pt idx="11">
                  <c:v>-2.2519999998621643E-2</c:v>
                </c:pt>
                <c:pt idx="12">
                  <c:v>-0.13380000000324799</c:v>
                </c:pt>
                <c:pt idx="13">
                  <c:v>-0.13360000000102445</c:v>
                </c:pt>
                <c:pt idx="14">
                  <c:v>2.1280000000842847E-2</c:v>
                </c:pt>
                <c:pt idx="15">
                  <c:v>-2.9159999998228159E-2</c:v>
                </c:pt>
                <c:pt idx="16">
                  <c:v>9.5359999999345746E-2</c:v>
                </c:pt>
                <c:pt idx="17">
                  <c:v>2.9360000000451691E-2</c:v>
                </c:pt>
                <c:pt idx="18">
                  <c:v>9.7720000001572771E-2</c:v>
                </c:pt>
                <c:pt idx="19">
                  <c:v>-9.8799999999755528E-2</c:v>
                </c:pt>
                <c:pt idx="20">
                  <c:v>0.11448000000382308</c:v>
                </c:pt>
                <c:pt idx="21">
                  <c:v>8.7559999999939464E-2</c:v>
                </c:pt>
                <c:pt idx="22">
                  <c:v>-0.32091999999829568</c:v>
                </c:pt>
                <c:pt idx="23">
                  <c:v>0.24308000000019092</c:v>
                </c:pt>
                <c:pt idx="24">
                  <c:v>-0.12343999999575317</c:v>
                </c:pt>
                <c:pt idx="25">
                  <c:v>-8.3040000004984904E-2</c:v>
                </c:pt>
                <c:pt idx="26">
                  <c:v>2.651999999943655E-2</c:v>
                </c:pt>
                <c:pt idx="27">
                  <c:v>7.4720000004163012E-2</c:v>
                </c:pt>
                <c:pt idx="28">
                  <c:v>-3.080000000045402E-2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F-4E05-8806-0D578AF85F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9">
                  <c:v>3.5679999993590172E-2</c:v>
                </c:pt>
                <c:pt idx="30">
                  <c:v>-4.920000000129221E-2</c:v>
                </c:pt>
                <c:pt idx="31">
                  <c:v>-6.3800000003539026E-2</c:v>
                </c:pt>
                <c:pt idx="32">
                  <c:v>-6.6120000003138557E-2</c:v>
                </c:pt>
                <c:pt idx="33">
                  <c:v>-6.1359999999694992E-2</c:v>
                </c:pt>
                <c:pt idx="34">
                  <c:v>-4.6999999998661224E-2</c:v>
                </c:pt>
                <c:pt idx="35">
                  <c:v>-3.8359999998647254E-2</c:v>
                </c:pt>
                <c:pt idx="36">
                  <c:v>-0.12559999999939464</c:v>
                </c:pt>
                <c:pt idx="37">
                  <c:v>-0.10496000000421191</c:v>
                </c:pt>
                <c:pt idx="38">
                  <c:v>-0.25084000000788365</c:v>
                </c:pt>
                <c:pt idx="39">
                  <c:v>-0.11263999999937369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F-4E05-8806-0D578AF85F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F-4E05-8806-0D578AF85F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0">
                  <c:v>-9.7680000006221235E-2</c:v>
                </c:pt>
                <c:pt idx="41">
                  <c:v>-0.10636000000522472</c:v>
                </c:pt>
                <c:pt idx="42">
                  <c:v>-0.12937999999849126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2F-4E05-8806-0D578AF85F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2F-4E05-8806-0D578AF85F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2F-4E05-8806-0D578AF85F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1">
                    <c:v>7.0000000000000001E-3</c:v>
                  </c:pt>
                  <c:pt idx="4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2F-4E05-8806-0D578AF85F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-157</c:v>
                </c:pt>
                <c:pt idx="1">
                  <c:v>-140</c:v>
                </c:pt>
                <c:pt idx="2">
                  <c:v>-108</c:v>
                </c:pt>
                <c:pt idx="3">
                  <c:v>0</c:v>
                </c:pt>
                <c:pt idx="4">
                  <c:v>48</c:v>
                </c:pt>
                <c:pt idx="5">
                  <c:v>53</c:v>
                </c:pt>
                <c:pt idx="6">
                  <c:v>74</c:v>
                </c:pt>
                <c:pt idx="7">
                  <c:v>75</c:v>
                </c:pt>
                <c:pt idx="8">
                  <c:v>81</c:v>
                </c:pt>
                <c:pt idx="9">
                  <c:v>85</c:v>
                </c:pt>
                <c:pt idx="10">
                  <c:v>90</c:v>
                </c:pt>
                <c:pt idx="11">
                  <c:v>93</c:v>
                </c:pt>
                <c:pt idx="12">
                  <c:v>120</c:v>
                </c:pt>
                <c:pt idx="13">
                  <c:v>240</c:v>
                </c:pt>
                <c:pt idx="14">
                  <c:v>273</c:v>
                </c:pt>
                <c:pt idx="15">
                  <c:v>294</c:v>
                </c:pt>
                <c:pt idx="16">
                  <c:v>301</c:v>
                </c:pt>
                <c:pt idx="17">
                  <c:v>326</c:v>
                </c:pt>
                <c:pt idx="18">
                  <c:v>327</c:v>
                </c:pt>
                <c:pt idx="19">
                  <c:v>545</c:v>
                </c:pt>
                <c:pt idx="20">
                  <c:v>668</c:v>
                </c:pt>
                <c:pt idx="21">
                  <c:v>796</c:v>
                </c:pt>
                <c:pt idx="22">
                  <c:v>803</c:v>
                </c:pt>
                <c:pt idx="23">
                  <c:v>828</c:v>
                </c:pt>
                <c:pt idx="24">
                  <c:v>871</c:v>
                </c:pt>
                <c:pt idx="25">
                  <c:v>1011</c:v>
                </c:pt>
                <c:pt idx="26">
                  <c:v>1132</c:v>
                </c:pt>
                <c:pt idx="27">
                  <c:v>1227</c:v>
                </c:pt>
                <c:pt idx="28">
                  <c:v>1445</c:v>
                </c:pt>
                <c:pt idx="29">
                  <c:v>1513</c:v>
                </c:pt>
                <c:pt idx="30">
                  <c:v>1530</c:v>
                </c:pt>
                <c:pt idx="31">
                  <c:v>1570</c:v>
                </c:pt>
                <c:pt idx="32">
                  <c:v>1633</c:v>
                </c:pt>
                <c:pt idx="33">
                  <c:v>1674</c:v>
                </c:pt>
                <c:pt idx="34">
                  <c:v>1750</c:v>
                </c:pt>
                <c:pt idx="35">
                  <c:v>1924</c:v>
                </c:pt>
                <c:pt idx="36">
                  <c:v>2040</c:v>
                </c:pt>
                <c:pt idx="37">
                  <c:v>2064</c:v>
                </c:pt>
                <c:pt idx="38">
                  <c:v>2156</c:v>
                </c:pt>
                <c:pt idx="39">
                  <c:v>2251</c:v>
                </c:pt>
                <c:pt idx="40">
                  <c:v>2407</c:v>
                </c:pt>
                <c:pt idx="41">
                  <c:v>2569</c:v>
                </c:pt>
                <c:pt idx="42">
                  <c:v>2757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1.7967615789381081E-2</c:v>
                </c:pt>
                <c:pt idx="1">
                  <c:v>1.7186603674954358E-2</c:v>
                </c:pt>
                <c:pt idx="2">
                  <c:v>1.571646322426876E-2</c:v>
                </c:pt>
                <c:pt idx="3">
                  <c:v>1.0754739203204872E-2</c:v>
                </c:pt>
                <c:pt idx="4">
                  <c:v>8.5495285271764768E-3</c:v>
                </c:pt>
                <c:pt idx="5">
                  <c:v>8.3198190817568539E-3</c:v>
                </c:pt>
                <c:pt idx="6">
                  <c:v>7.3550394109944302E-3</c:v>
                </c:pt>
                <c:pt idx="7">
                  <c:v>7.3090975219105058E-3</c:v>
                </c:pt>
                <c:pt idx="8">
                  <c:v>7.0334461874069568E-3</c:v>
                </c:pt>
                <c:pt idx="9">
                  <c:v>6.8496786310712566E-3</c:v>
                </c:pt>
                <c:pt idx="10">
                  <c:v>6.6199691856516319E-3</c:v>
                </c:pt>
                <c:pt idx="11">
                  <c:v>6.4821435183998579E-3</c:v>
                </c:pt>
                <c:pt idx="12">
                  <c:v>5.2417125131338851E-3</c:v>
                </c:pt>
                <c:pt idx="13">
                  <c:v>-2.7131417693710205E-4</c:v>
                </c:pt>
                <c:pt idx="14">
                  <c:v>-1.7873965167066221E-3</c:v>
                </c:pt>
                <c:pt idx="15">
                  <c:v>-2.7521761874690458E-3</c:v>
                </c:pt>
                <c:pt idx="16">
                  <c:v>-3.0737694110565192E-3</c:v>
                </c:pt>
                <c:pt idx="17">
                  <c:v>-4.2223166381546422E-3</c:v>
                </c:pt>
                <c:pt idx="18">
                  <c:v>-4.2682585272385658E-3</c:v>
                </c:pt>
                <c:pt idx="19">
                  <c:v>-1.4283590347534191E-2</c:v>
                </c:pt>
                <c:pt idx="20">
                  <c:v>-1.9934442704856954E-2</c:v>
                </c:pt>
                <c:pt idx="21">
                  <c:v>-2.5815004507599337E-2</c:v>
                </c:pt>
                <c:pt idx="22">
                  <c:v>-2.6136597731186813E-2</c:v>
                </c:pt>
                <c:pt idx="23">
                  <c:v>-2.7285144958284938E-2</c:v>
                </c:pt>
                <c:pt idx="24">
                  <c:v>-2.9260646188893704E-2</c:v>
                </c:pt>
                <c:pt idx="25">
                  <c:v>-3.569251066064319E-2</c:v>
                </c:pt>
                <c:pt idx="26">
                  <c:v>-4.1251479239798106E-2</c:v>
                </c:pt>
                <c:pt idx="27">
                  <c:v>-4.5615958702770965E-2</c:v>
                </c:pt>
                <c:pt idx="28">
                  <c:v>-5.563129052306659E-2</c:v>
                </c:pt>
                <c:pt idx="29">
                  <c:v>-5.8755338980773494E-2</c:v>
                </c:pt>
                <c:pt idx="30">
                  <c:v>-5.953635109520021E-2</c:v>
                </c:pt>
                <c:pt idx="31">
                  <c:v>-6.1374026658557207E-2</c:v>
                </c:pt>
                <c:pt idx="32">
                  <c:v>-6.4268365670844471E-2</c:v>
                </c:pt>
                <c:pt idx="33">
                  <c:v>-6.6151983123285393E-2</c:v>
                </c:pt>
                <c:pt idx="34">
                  <c:v>-6.9643566693663686E-2</c:v>
                </c:pt>
                <c:pt idx="35">
                  <c:v>-7.7637455394266613E-2</c:v>
                </c:pt>
                <c:pt idx="36">
                  <c:v>-8.2966714528001903E-2</c:v>
                </c:pt>
                <c:pt idx="37">
                  <c:v>-8.406931986601611E-2</c:v>
                </c:pt>
                <c:pt idx="38">
                  <c:v>-8.8295973661737193E-2</c:v>
                </c:pt>
                <c:pt idx="39">
                  <c:v>-9.2660453124710052E-2</c:v>
                </c:pt>
                <c:pt idx="40">
                  <c:v>-9.9827387821802338E-2</c:v>
                </c:pt>
                <c:pt idx="41">
                  <c:v>-0.10726997385339818</c:v>
                </c:pt>
                <c:pt idx="42">
                  <c:v>-0.11590704900117606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2F-4E05-8806-0D578AF8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5488"/>
        <c:axId val="1"/>
      </c:scatterChart>
      <c:valAx>
        <c:axId val="364945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091743119269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1100917431193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5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64220183486239"/>
          <c:y val="0.91874999999999996"/>
          <c:w val="0.76697247706422034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15</xdr:col>
      <xdr:colOff>200025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F1C5E0F-35DB-979D-8256-9937F093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93" TargetMode="External"/><Relationship Id="rId7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38" TargetMode="External"/><Relationship Id="rId1" Type="http://schemas.openxmlformats.org/officeDocument/2006/relationships/hyperlink" Target="http://www.bav-astro.de/sfs/BAVM_link.php?BAVMnr=32" TargetMode="External"/><Relationship Id="rId6" Type="http://schemas.openxmlformats.org/officeDocument/2006/relationships/hyperlink" Target="http://www.bav-astro.de/sfs/BAVM_link.php?BAVMnr=157" TargetMode="External"/><Relationship Id="rId5" Type="http://schemas.openxmlformats.org/officeDocument/2006/relationships/hyperlink" Target="http://www.bav-astro.de/sfs/BAVM_link.php?BAVMnr=131" TargetMode="External"/><Relationship Id="rId4" Type="http://schemas.openxmlformats.org/officeDocument/2006/relationships/hyperlink" Target="http://www.bav-astro.de/sfs/BAVM_link.php?BAVMnr=1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64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7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25</v>
      </c>
      <c r="B2" s="17" t="s">
        <v>42</v>
      </c>
    </row>
    <row r="4" spans="1:6">
      <c r="A4" s="8" t="s">
        <v>0</v>
      </c>
      <c r="C4" s="3">
        <v>27152.25</v>
      </c>
      <c r="D4" s="4">
        <v>11.77664</v>
      </c>
    </row>
    <row r="5" spans="1:6">
      <c r="A5" s="35" t="s">
        <v>221</v>
      </c>
      <c r="B5" s="19"/>
      <c r="C5" s="36">
        <v>-9.5</v>
      </c>
      <c r="D5" s="19" t="s">
        <v>222</v>
      </c>
    </row>
    <row r="6" spans="1:6">
      <c r="A6" s="8" t="s">
        <v>1</v>
      </c>
    </row>
    <row r="7" spans="1:6">
      <c r="A7" t="s">
        <v>2</v>
      </c>
      <c r="C7">
        <f>+C4</f>
        <v>27152.25</v>
      </c>
    </row>
    <row r="8" spans="1:6">
      <c r="A8" t="s">
        <v>3</v>
      </c>
      <c r="C8">
        <f>+D4</f>
        <v>11.77664</v>
      </c>
    </row>
    <row r="9" spans="1:6">
      <c r="A9" s="37" t="s">
        <v>223</v>
      </c>
      <c r="B9" s="38">
        <v>21</v>
      </c>
      <c r="C9" s="39" t="str">
        <f>"F"&amp;B9</f>
        <v>F21</v>
      </c>
      <c r="D9" s="1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40">
        <f ca="1">INTERCEPT(INDIRECT($D$9):G992,INDIRECT($C$9):F992)</f>
        <v>1.0754739203204872E-2</v>
      </c>
      <c r="D11" s="6"/>
    </row>
    <row r="12" spans="1:6">
      <c r="A12" t="s">
        <v>17</v>
      </c>
      <c r="C12" s="40">
        <f ca="1">SLOPE(INDIRECT($D$9):G992,INDIRECT($C$9):F992)</f>
        <v>-4.594188908392489E-5</v>
      </c>
      <c r="D12" s="6"/>
    </row>
    <row r="13" spans="1:6">
      <c r="A13" t="s">
        <v>19</v>
      </c>
      <c r="C13" s="6" t="s">
        <v>14</v>
      </c>
      <c r="D13" s="6"/>
    </row>
    <row r="14" spans="1:6">
      <c r="A14" t="s">
        <v>24</v>
      </c>
    </row>
    <row r="15" spans="1:6">
      <c r="A15" s="5" t="s">
        <v>18</v>
      </c>
      <c r="C15" s="12">
        <f ca="1">(C7+C11)+(C8+C12)*INT(MAX(F21:F3533))</f>
        <v>59620.330572951003</v>
      </c>
      <c r="E15" s="41" t="s">
        <v>224</v>
      </c>
      <c r="F15" s="42">
        <v>1</v>
      </c>
    </row>
    <row r="16" spans="1:6">
      <c r="A16" s="8" t="s">
        <v>4</v>
      </c>
      <c r="C16" s="13">
        <f ca="1">+C8+C12</f>
        <v>11.776594058110916</v>
      </c>
      <c r="E16" s="41" t="s">
        <v>225</v>
      </c>
      <c r="F16" s="43">
        <f ca="1">NOW()+15018.5+$C$5/24</f>
        <v>59965.808736689811</v>
      </c>
    </row>
    <row r="17" spans="1:17" ht="13.5" thickBot="1">
      <c r="A17" s="14" t="s">
        <v>41</v>
      </c>
      <c r="C17">
        <f>COUNT(C21:C2191)</f>
        <v>43</v>
      </c>
      <c r="E17" s="41" t="s">
        <v>226</v>
      </c>
      <c r="F17" s="44">
        <f ca="1">ROUND(2*(F16-$C$7)/$C$8,0)/2+F15</f>
        <v>2787.5</v>
      </c>
    </row>
    <row r="18" spans="1:17">
      <c r="A18" s="8" t="s">
        <v>5</v>
      </c>
      <c r="C18" s="3">
        <f ca="1">+C15</f>
        <v>59620.330572951003</v>
      </c>
      <c r="D18" s="4">
        <f ca="1">+C16</f>
        <v>11.776594058110916</v>
      </c>
      <c r="E18" s="41" t="s">
        <v>227</v>
      </c>
      <c r="F18" s="11">
        <f ca="1">ROUND(2*(F16-$C$15)/$C$16,0)/2+F15</f>
        <v>30.5</v>
      </c>
    </row>
    <row r="19" spans="1:17" ht="13.5" thickTop="1">
      <c r="E19" s="41" t="s">
        <v>228</v>
      </c>
      <c r="F19" s="45">
        <f ca="1">+$C$15+$C$16*F18-15018.5-$C$5/24</f>
        <v>44961.412525056723</v>
      </c>
    </row>
    <row r="20" spans="1:17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35</v>
      </c>
      <c r="I20" s="10" t="s">
        <v>53</v>
      </c>
      <c r="J20" s="10" t="s">
        <v>48</v>
      </c>
      <c r="K20" s="10" t="s">
        <v>46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>
      <c r="A21" s="32" t="s">
        <v>60</v>
      </c>
      <c r="B21" s="34" t="s">
        <v>220</v>
      </c>
      <c r="C21" s="33">
        <v>25303.288</v>
      </c>
      <c r="D21" s="15"/>
      <c r="E21">
        <f t="shared" ref="E21:E62" si="0">+(C21-C$7)/C$8</f>
        <v>-157.00250665724684</v>
      </c>
      <c r="F21">
        <f t="shared" ref="F21:F62" si="1">ROUND(2*E21,0)/2</f>
        <v>-157</v>
      </c>
      <c r="G21">
        <f t="shared" ref="G21:G62" si="2">+C21-(C$7+F21*C$8)</f>
        <v>-2.952000000004773E-2</v>
      </c>
      <c r="H21">
        <f>+C21-(C$7+F21*C$8)</f>
        <v>-2.952000000004773E-2</v>
      </c>
      <c r="O21">
        <f t="shared" ref="O21:O62" ca="1" si="3">+C$11+C$12*$F21</f>
        <v>1.7967615789381081E-2</v>
      </c>
      <c r="Q21" s="2">
        <f t="shared" ref="Q21:Q62" si="4">+C21-15018.5</f>
        <v>10284.788</v>
      </c>
    </row>
    <row r="22" spans="1:17">
      <c r="A22" s="32" t="s">
        <v>65</v>
      </c>
      <c r="B22" s="34" t="s">
        <v>220</v>
      </c>
      <c r="C22" s="33">
        <v>25503.51</v>
      </c>
      <c r="D22" s="15"/>
      <c r="E22">
        <f t="shared" si="0"/>
        <v>-140.00088310417925</v>
      </c>
      <c r="F22">
        <f t="shared" si="1"/>
        <v>-140</v>
      </c>
      <c r="G22">
        <f t="shared" si="2"/>
        <v>-1.0400000002846355E-2</v>
      </c>
      <c r="H22">
        <f>+C22-(C$7+F22*C$8)</f>
        <v>-1.0400000002846355E-2</v>
      </c>
      <c r="O22">
        <f t="shared" ca="1" si="3"/>
        <v>1.7186603674954358E-2</v>
      </c>
      <c r="Q22" s="2">
        <f t="shared" si="4"/>
        <v>10485.009999999998</v>
      </c>
    </row>
    <row r="23" spans="1:17">
      <c r="A23" s="32" t="s">
        <v>71</v>
      </c>
      <c r="B23" s="34" t="s">
        <v>220</v>
      </c>
      <c r="C23" s="33">
        <v>25880.42</v>
      </c>
      <c r="D23" s="15"/>
      <c r="E23">
        <f t="shared" si="0"/>
        <v>-107.99599885875782</v>
      </c>
      <c r="F23">
        <f t="shared" si="1"/>
        <v>-108</v>
      </c>
      <c r="G23">
        <f t="shared" si="2"/>
        <v>4.7119999999267748E-2</v>
      </c>
      <c r="H23">
        <f>+C23-(C$7+F23*C$8)</f>
        <v>4.7119999999267748E-2</v>
      </c>
      <c r="O23">
        <f t="shared" ca="1" si="3"/>
        <v>1.571646322426876E-2</v>
      </c>
      <c r="Q23" s="2">
        <f t="shared" si="4"/>
        <v>10861.919999999998</v>
      </c>
    </row>
    <row r="24" spans="1:17">
      <c r="A24" t="s">
        <v>12</v>
      </c>
      <c r="C24" s="15">
        <v>27152.25</v>
      </c>
      <c r="D24" s="15" t="s">
        <v>14</v>
      </c>
      <c r="E24">
        <f t="shared" si="0"/>
        <v>0</v>
      </c>
      <c r="F24">
        <f t="shared" si="1"/>
        <v>0</v>
      </c>
      <c r="G24">
        <f t="shared" si="2"/>
        <v>0</v>
      </c>
      <c r="H24" s="11">
        <v>0</v>
      </c>
      <c r="O24">
        <f t="shared" ca="1" si="3"/>
        <v>1.0754739203204872E-2</v>
      </c>
      <c r="Q24" s="2">
        <f t="shared" si="4"/>
        <v>12133.75</v>
      </c>
    </row>
    <row r="25" spans="1:17">
      <c r="A25" s="32" t="s">
        <v>71</v>
      </c>
      <c r="B25" s="34" t="s">
        <v>220</v>
      </c>
      <c r="C25" s="33">
        <v>27717.55</v>
      </c>
      <c r="D25" s="15"/>
      <c r="E25">
        <f t="shared" si="0"/>
        <v>48.001806967012598</v>
      </c>
      <c r="F25">
        <f t="shared" si="1"/>
        <v>48</v>
      </c>
      <c r="G25">
        <f t="shared" si="2"/>
        <v>2.1280000000842847E-2</v>
      </c>
      <c r="H25">
        <f t="shared" ref="H25:H49" si="5">+C25-(C$7+F25*C$8)</f>
        <v>2.1280000000842847E-2</v>
      </c>
      <c r="O25">
        <f t="shared" ca="1" si="3"/>
        <v>8.5495285271764768E-3</v>
      </c>
      <c r="Q25" s="2">
        <f t="shared" si="4"/>
        <v>12699.05</v>
      </c>
    </row>
    <row r="26" spans="1:17">
      <c r="A26" s="32" t="s">
        <v>82</v>
      </c>
      <c r="B26" s="34" t="s">
        <v>220</v>
      </c>
      <c r="C26" s="33">
        <v>27776.428</v>
      </c>
      <c r="D26" s="15"/>
      <c r="E26">
        <f t="shared" si="0"/>
        <v>53.001365414923093</v>
      </c>
      <c r="F26">
        <f t="shared" si="1"/>
        <v>53</v>
      </c>
      <c r="G26">
        <f t="shared" si="2"/>
        <v>1.6080000001238659E-2</v>
      </c>
      <c r="H26">
        <f t="shared" si="5"/>
        <v>1.6080000001238659E-2</v>
      </c>
      <c r="O26">
        <f t="shared" ca="1" si="3"/>
        <v>8.3198190817568539E-3</v>
      </c>
      <c r="Q26" s="2">
        <f t="shared" si="4"/>
        <v>12757.928</v>
      </c>
    </row>
    <row r="27" spans="1:17">
      <c r="A27" s="32" t="s">
        <v>82</v>
      </c>
      <c r="B27" s="34" t="s">
        <v>220</v>
      </c>
      <c r="C27" s="33">
        <v>28023.722000000002</v>
      </c>
      <c r="D27" s="15"/>
      <c r="E27">
        <f t="shared" si="0"/>
        <v>74.000054344872694</v>
      </c>
      <c r="F27">
        <f t="shared" si="1"/>
        <v>74</v>
      </c>
      <c r="G27">
        <f t="shared" si="2"/>
        <v>6.4000000202213414E-4</v>
      </c>
      <c r="H27">
        <f t="shared" si="5"/>
        <v>6.4000000202213414E-4</v>
      </c>
      <c r="O27">
        <f t="shared" ca="1" si="3"/>
        <v>7.3550394109944302E-3</v>
      </c>
      <c r="Q27" s="2">
        <f t="shared" si="4"/>
        <v>13005.222000000002</v>
      </c>
    </row>
    <row r="28" spans="1:17">
      <c r="A28" s="32" t="s">
        <v>82</v>
      </c>
      <c r="B28" s="34" t="s">
        <v>220</v>
      </c>
      <c r="C28" s="33">
        <v>28035.508999999998</v>
      </c>
      <c r="D28" s="15"/>
      <c r="E28">
        <f t="shared" si="0"/>
        <v>75.000934052496987</v>
      </c>
      <c r="F28">
        <f t="shared" si="1"/>
        <v>75</v>
      </c>
      <c r="G28">
        <f t="shared" si="2"/>
        <v>1.0999999998603016E-2</v>
      </c>
      <c r="H28">
        <f t="shared" si="5"/>
        <v>1.0999999998603016E-2</v>
      </c>
      <c r="O28">
        <f t="shared" ca="1" si="3"/>
        <v>7.3090975219105058E-3</v>
      </c>
      <c r="Q28" s="2">
        <f t="shared" si="4"/>
        <v>13017.008999999998</v>
      </c>
    </row>
    <row r="29" spans="1:17">
      <c r="A29" s="32" t="s">
        <v>82</v>
      </c>
      <c r="B29" s="34" t="s">
        <v>220</v>
      </c>
      <c r="C29" s="33">
        <v>28106.163</v>
      </c>
      <c r="D29" s="15"/>
      <c r="E29">
        <f t="shared" si="0"/>
        <v>81.000438155535065</v>
      </c>
      <c r="F29">
        <f t="shared" si="1"/>
        <v>81</v>
      </c>
      <c r="G29">
        <f t="shared" si="2"/>
        <v>5.1600000006146729E-3</v>
      </c>
      <c r="H29">
        <f t="shared" si="5"/>
        <v>5.1600000006146729E-3</v>
      </c>
      <c r="O29">
        <f t="shared" ca="1" si="3"/>
        <v>7.0334461874069568E-3</v>
      </c>
      <c r="Q29" s="2">
        <f t="shared" si="4"/>
        <v>13087.663</v>
      </c>
    </row>
    <row r="30" spans="1:17">
      <c r="A30" s="32" t="s">
        <v>82</v>
      </c>
      <c r="B30" s="34" t="s">
        <v>220</v>
      </c>
      <c r="C30" s="33">
        <v>28153.277999999998</v>
      </c>
      <c r="D30" s="15"/>
      <c r="E30">
        <f t="shared" si="0"/>
        <v>85.001154828541786</v>
      </c>
      <c r="F30">
        <f t="shared" si="1"/>
        <v>85</v>
      </c>
      <c r="G30">
        <f t="shared" si="2"/>
        <v>1.359999999840511E-2</v>
      </c>
      <c r="H30">
        <f t="shared" si="5"/>
        <v>1.359999999840511E-2</v>
      </c>
      <c r="O30">
        <f t="shared" ca="1" si="3"/>
        <v>6.8496786310712566E-3</v>
      </c>
      <c r="Q30" s="2">
        <f t="shared" si="4"/>
        <v>13134.777999999998</v>
      </c>
    </row>
    <row r="31" spans="1:17">
      <c r="A31" s="32" t="s">
        <v>82</v>
      </c>
      <c r="B31" s="34" t="s">
        <v>220</v>
      </c>
      <c r="C31" s="33">
        <v>28212.135999999999</v>
      </c>
      <c r="D31" s="15"/>
      <c r="E31">
        <f t="shared" si="0"/>
        <v>89.999014999184709</v>
      </c>
      <c r="F31">
        <f t="shared" si="1"/>
        <v>90</v>
      </c>
      <c r="G31">
        <f t="shared" si="2"/>
        <v>-1.1600000001635635E-2</v>
      </c>
      <c r="H31">
        <f t="shared" si="5"/>
        <v>-1.1600000001635635E-2</v>
      </c>
      <c r="O31">
        <f t="shared" ca="1" si="3"/>
        <v>6.6199691856516319E-3</v>
      </c>
      <c r="Q31" s="2">
        <f t="shared" si="4"/>
        <v>13193.635999999999</v>
      </c>
    </row>
    <row r="32" spans="1:17">
      <c r="A32" s="32" t="s">
        <v>82</v>
      </c>
      <c r="B32" s="34" t="s">
        <v>220</v>
      </c>
      <c r="C32" s="33">
        <v>28247.455000000002</v>
      </c>
      <c r="D32" s="15"/>
      <c r="E32">
        <f t="shared" si="0"/>
        <v>92.998087739796901</v>
      </c>
      <c r="F32">
        <f t="shared" si="1"/>
        <v>93</v>
      </c>
      <c r="G32">
        <f t="shared" si="2"/>
        <v>-2.2519999998621643E-2</v>
      </c>
      <c r="H32">
        <f t="shared" si="5"/>
        <v>-2.2519999998621643E-2</v>
      </c>
      <c r="O32">
        <f t="shared" ca="1" si="3"/>
        <v>6.4821435183998579E-3</v>
      </c>
      <c r="Q32" s="2">
        <f t="shared" si="4"/>
        <v>13228.955000000002</v>
      </c>
    </row>
    <row r="33" spans="1:30">
      <c r="A33" s="32" t="s">
        <v>60</v>
      </c>
      <c r="B33" s="34" t="s">
        <v>220</v>
      </c>
      <c r="C33" s="33">
        <v>28565.312999999998</v>
      </c>
      <c r="D33" s="15"/>
      <c r="E33">
        <f t="shared" si="0"/>
        <v>119.98863852508001</v>
      </c>
      <c r="F33">
        <f t="shared" si="1"/>
        <v>120</v>
      </c>
      <c r="G33">
        <f t="shared" si="2"/>
        <v>-0.13380000000324799</v>
      </c>
      <c r="H33">
        <f t="shared" si="5"/>
        <v>-0.13380000000324799</v>
      </c>
      <c r="O33">
        <f t="shared" ca="1" si="3"/>
        <v>5.2417125131338851E-3</v>
      </c>
      <c r="Q33" s="2">
        <f t="shared" si="4"/>
        <v>13546.812999999998</v>
      </c>
    </row>
    <row r="34" spans="1:30">
      <c r="A34" s="32" t="s">
        <v>107</v>
      </c>
      <c r="B34" s="34" t="s">
        <v>220</v>
      </c>
      <c r="C34" s="33">
        <v>29978.51</v>
      </c>
      <c r="D34" s="15"/>
      <c r="E34">
        <f t="shared" si="0"/>
        <v>239.98865550785268</v>
      </c>
      <c r="F34">
        <f t="shared" si="1"/>
        <v>240</v>
      </c>
      <c r="G34">
        <f t="shared" si="2"/>
        <v>-0.13360000000102445</v>
      </c>
      <c r="H34">
        <f t="shared" si="5"/>
        <v>-0.13360000000102445</v>
      </c>
      <c r="O34">
        <f t="shared" ca="1" si="3"/>
        <v>-2.7131417693710205E-4</v>
      </c>
      <c r="Q34" s="2">
        <f t="shared" si="4"/>
        <v>14960.009999999998</v>
      </c>
    </row>
    <row r="35" spans="1:30">
      <c r="A35" s="32" t="s">
        <v>60</v>
      </c>
      <c r="B35" s="34" t="s">
        <v>220</v>
      </c>
      <c r="C35" s="33">
        <v>30367.294000000002</v>
      </c>
      <c r="D35" s="15"/>
      <c r="E35">
        <f t="shared" si="0"/>
        <v>273.00180696701278</v>
      </c>
      <c r="F35">
        <f t="shared" si="1"/>
        <v>273</v>
      </c>
      <c r="G35">
        <f t="shared" si="2"/>
        <v>2.1280000000842847E-2</v>
      </c>
      <c r="H35">
        <f t="shared" si="5"/>
        <v>2.1280000000842847E-2</v>
      </c>
      <c r="O35">
        <f t="shared" ca="1" si="3"/>
        <v>-1.7873965167066221E-3</v>
      </c>
      <c r="Q35" s="2">
        <f t="shared" si="4"/>
        <v>15348.794000000002</v>
      </c>
    </row>
    <row r="36" spans="1:30">
      <c r="A36" s="32" t="s">
        <v>60</v>
      </c>
      <c r="B36" s="34" t="s">
        <v>220</v>
      </c>
      <c r="C36" s="33">
        <v>30614.553</v>
      </c>
      <c r="D36" s="15"/>
      <c r="E36">
        <f t="shared" si="0"/>
        <v>293.99752391174388</v>
      </c>
      <c r="F36">
        <f t="shared" si="1"/>
        <v>294</v>
      </c>
      <c r="G36">
        <f t="shared" si="2"/>
        <v>-2.9159999998228159E-2</v>
      </c>
      <c r="H36">
        <f t="shared" si="5"/>
        <v>-2.9159999998228159E-2</v>
      </c>
      <c r="O36">
        <f t="shared" ca="1" si="3"/>
        <v>-2.7521761874690458E-3</v>
      </c>
      <c r="Q36" s="2">
        <f t="shared" si="4"/>
        <v>15596.053</v>
      </c>
    </row>
    <row r="37" spans="1:30">
      <c r="A37" s="32" t="s">
        <v>118</v>
      </c>
      <c r="B37" s="34" t="s">
        <v>220</v>
      </c>
      <c r="C37" s="33">
        <v>30697.114000000001</v>
      </c>
      <c r="D37" s="15"/>
      <c r="E37">
        <f t="shared" si="0"/>
        <v>301.00809738601174</v>
      </c>
      <c r="F37">
        <f t="shared" si="1"/>
        <v>301</v>
      </c>
      <c r="G37">
        <f t="shared" si="2"/>
        <v>9.5359999999345746E-2</v>
      </c>
      <c r="H37">
        <f t="shared" si="5"/>
        <v>9.5359999999345746E-2</v>
      </c>
      <c r="O37">
        <f t="shared" ca="1" si="3"/>
        <v>-3.0737694110565192E-3</v>
      </c>
      <c r="Q37" s="2">
        <f t="shared" si="4"/>
        <v>15678.614000000001</v>
      </c>
    </row>
    <row r="38" spans="1:30">
      <c r="A38" s="32" t="s">
        <v>60</v>
      </c>
      <c r="B38" s="34" t="s">
        <v>220</v>
      </c>
      <c r="C38" s="33">
        <v>30991.464</v>
      </c>
      <c r="D38" s="15"/>
      <c r="E38">
        <f t="shared" si="0"/>
        <v>326.00249307102871</v>
      </c>
      <c r="F38">
        <f t="shared" si="1"/>
        <v>326</v>
      </c>
      <c r="G38">
        <f t="shared" si="2"/>
        <v>2.9360000000451691E-2</v>
      </c>
      <c r="H38">
        <f t="shared" si="5"/>
        <v>2.9360000000451691E-2</v>
      </c>
      <c r="O38">
        <f t="shared" ca="1" si="3"/>
        <v>-4.2223166381546422E-3</v>
      </c>
      <c r="Q38" s="2">
        <f t="shared" si="4"/>
        <v>15972.964</v>
      </c>
    </row>
    <row r="39" spans="1:30">
      <c r="A39" s="32" t="s">
        <v>118</v>
      </c>
      <c r="B39" s="34" t="s">
        <v>220</v>
      </c>
      <c r="C39" s="33">
        <v>31003.309000000001</v>
      </c>
      <c r="D39" s="15"/>
      <c r="E39">
        <f t="shared" si="0"/>
        <v>327.0082977827293</v>
      </c>
      <c r="F39">
        <f t="shared" si="1"/>
        <v>327</v>
      </c>
      <c r="G39">
        <f t="shared" si="2"/>
        <v>9.7720000001572771E-2</v>
      </c>
      <c r="H39">
        <f t="shared" si="5"/>
        <v>9.7720000001572771E-2</v>
      </c>
      <c r="O39">
        <f t="shared" ca="1" si="3"/>
        <v>-4.2682585272385658E-3</v>
      </c>
      <c r="Q39" s="2">
        <f t="shared" si="4"/>
        <v>15984.809000000001</v>
      </c>
    </row>
    <row r="40" spans="1:30">
      <c r="A40" s="32" t="s">
        <v>60</v>
      </c>
      <c r="B40" s="34" t="s">
        <v>220</v>
      </c>
      <c r="C40" s="33">
        <v>33570.42</v>
      </c>
      <c r="D40" s="15"/>
      <c r="E40">
        <f t="shared" si="0"/>
        <v>544.99161051029819</v>
      </c>
      <c r="F40">
        <f t="shared" si="1"/>
        <v>545</v>
      </c>
      <c r="G40">
        <f t="shared" si="2"/>
        <v>-9.8799999999755528E-2</v>
      </c>
      <c r="H40">
        <f t="shared" si="5"/>
        <v>-9.8799999999755528E-2</v>
      </c>
      <c r="O40">
        <f t="shared" ca="1" si="3"/>
        <v>-1.4283590347534191E-2</v>
      </c>
      <c r="Q40" s="2">
        <f t="shared" si="4"/>
        <v>18551.919999999998</v>
      </c>
    </row>
    <row r="41" spans="1:30">
      <c r="A41" s="32" t="s">
        <v>132</v>
      </c>
      <c r="B41" s="34" t="s">
        <v>220</v>
      </c>
      <c r="C41" s="33">
        <v>35019.160000000003</v>
      </c>
      <c r="D41" s="15"/>
      <c r="E41">
        <f t="shared" si="0"/>
        <v>668.00972093907967</v>
      </c>
      <c r="F41">
        <f t="shared" si="1"/>
        <v>668</v>
      </c>
      <c r="G41">
        <f t="shared" si="2"/>
        <v>0.11448000000382308</v>
      </c>
      <c r="H41">
        <f t="shared" si="5"/>
        <v>0.11448000000382308</v>
      </c>
      <c r="O41">
        <f t="shared" ca="1" si="3"/>
        <v>-1.9934442704856954E-2</v>
      </c>
      <c r="Q41" s="2">
        <f t="shared" si="4"/>
        <v>20000.660000000003</v>
      </c>
    </row>
    <row r="42" spans="1:30">
      <c r="A42" s="32" t="s">
        <v>60</v>
      </c>
      <c r="B42" s="34" t="s">
        <v>220</v>
      </c>
      <c r="C42" s="33">
        <v>36526.542999999998</v>
      </c>
      <c r="D42" s="15"/>
      <c r="E42">
        <f t="shared" si="0"/>
        <v>796.00743505787705</v>
      </c>
      <c r="F42">
        <f t="shared" si="1"/>
        <v>796</v>
      </c>
      <c r="G42">
        <f t="shared" si="2"/>
        <v>8.7559999999939464E-2</v>
      </c>
      <c r="H42">
        <f t="shared" si="5"/>
        <v>8.7559999999939464E-2</v>
      </c>
      <c r="O42">
        <f t="shared" ca="1" si="3"/>
        <v>-2.5815004507599337E-2</v>
      </c>
      <c r="Q42" s="2">
        <f t="shared" si="4"/>
        <v>21508.042999999998</v>
      </c>
    </row>
    <row r="43" spans="1:30">
      <c r="A43" s="32" t="s">
        <v>60</v>
      </c>
      <c r="B43" s="34" t="s">
        <v>220</v>
      </c>
      <c r="C43" s="33">
        <v>36608.571000000004</v>
      </c>
      <c r="D43" s="15"/>
      <c r="E43">
        <f t="shared" si="0"/>
        <v>802.97274944296532</v>
      </c>
      <c r="F43">
        <f t="shared" si="1"/>
        <v>803</v>
      </c>
      <c r="G43">
        <f t="shared" si="2"/>
        <v>-0.32091999999829568</v>
      </c>
      <c r="H43">
        <f t="shared" si="5"/>
        <v>-0.32091999999829568</v>
      </c>
      <c r="O43">
        <f t="shared" ca="1" si="3"/>
        <v>-2.6136597731186813E-2</v>
      </c>
      <c r="Q43" s="2">
        <f t="shared" si="4"/>
        <v>21590.071000000004</v>
      </c>
    </row>
    <row r="44" spans="1:30">
      <c r="A44" s="32" t="s">
        <v>60</v>
      </c>
      <c r="B44" s="34" t="s">
        <v>220</v>
      </c>
      <c r="C44" s="33">
        <v>36903.550999999999</v>
      </c>
      <c r="D44" s="15"/>
      <c r="E44">
        <f t="shared" si="0"/>
        <v>828.02064086190956</v>
      </c>
      <c r="F44">
        <f t="shared" si="1"/>
        <v>828</v>
      </c>
      <c r="G44">
        <f t="shared" si="2"/>
        <v>0.24308000000019092</v>
      </c>
      <c r="H44">
        <f t="shared" si="5"/>
        <v>0.24308000000019092</v>
      </c>
      <c r="O44">
        <f t="shared" ca="1" si="3"/>
        <v>-2.7285144958284938E-2</v>
      </c>
      <c r="Q44" s="2">
        <f t="shared" si="4"/>
        <v>21885.050999999999</v>
      </c>
    </row>
    <row r="45" spans="1:30">
      <c r="A45" s="32" t="s">
        <v>146</v>
      </c>
      <c r="B45" s="34" t="s">
        <v>220</v>
      </c>
      <c r="C45" s="33">
        <v>37409.58</v>
      </c>
      <c r="D45" s="15"/>
      <c r="E45">
        <f t="shared" si="0"/>
        <v>870.98951823270488</v>
      </c>
      <c r="F45">
        <f t="shared" si="1"/>
        <v>871</v>
      </c>
      <c r="G45">
        <f t="shared" si="2"/>
        <v>-0.12343999999575317</v>
      </c>
      <c r="H45">
        <f t="shared" si="5"/>
        <v>-0.12343999999575317</v>
      </c>
      <c r="O45">
        <f t="shared" ca="1" si="3"/>
        <v>-2.9260646188893704E-2</v>
      </c>
      <c r="Q45" s="2">
        <f t="shared" si="4"/>
        <v>22391.08</v>
      </c>
    </row>
    <row r="46" spans="1:30">
      <c r="A46" s="32" t="s">
        <v>151</v>
      </c>
      <c r="B46" s="34" t="s">
        <v>220</v>
      </c>
      <c r="C46" s="33">
        <v>39058.35</v>
      </c>
      <c r="D46" s="15"/>
      <c r="E46">
        <f t="shared" si="0"/>
        <v>1010.992948752785</v>
      </c>
      <c r="F46">
        <f t="shared" si="1"/>
        <v>1011</v>
      </c>
      <c r="G46">
        <f t="shared" si="2"/>
        <v>-8.3040000004984904E-2</v>
      </c>
      <c r="H46">
        <f t="shared" si="5"/>
        <v>-8.3040000004984904E-2</v>
      </c>
      <c r="O46">
        <f t="shared" ca="1" si="3"/>
        <v>-3.569251066064319E-2</v>
      </c>
      <c r="Q46" s="2">
        <f t="shared" si="4"/>
        <v>24039.85</v>
      </c>
    </row>
    <row r="47" spans="1:30">
      <c r="A47" t="s">
        <v>30</v>
      </c>
      <c r="C47" s="16">
        <v>40483.432999999997</v>
      </c>
      <c r="D47" s="15"/>
      <c r="E47">
        <f t="shared" si="0"/>
        <v>1132.0022519156564</v>
      </c>
      <c r="F47">
        <f t="shared" si="1"/>
        <v>1132</v>
      </c>
      <c r="G47">
        <f t="shared" si="2"/>
        <v>2.651999999943655E-2</v>
      </c>
      <c r="H47">
        <f t="shared" si="5"/>
        <v>2.651999999943655E-2</v>
      </c>
      <c r="O47">
        <f t="shared" ca="1" si="3"/>
        <v>-4.1251479239798106E-2</v>
      </c>
      <c r="Q47" s="2">
        <f t="shared" si="4"/>
        <v>25464.932999999997</v>
      </c>
      <c r="AA47" t="s">
        <v>29</v>
      </c>
      <c r="AD47" t="s">
        <v>31</v>
      </c>
    </row>
    <row r="48" spans="1:30">
      <c r="A48" t="s">
        <v>30</v>
      </c>
      <c r="C48" s="16">
        <v>41602.262000000002</v>
      </c>
      <c r="D48" s="15"/>
      <c r="E48">
        <f t="shared" si="0"/>
        <v>1227.0063447638718</v>
      </c>
      <c r="F48">
        <f t="shared" si="1"/>
        <v>1227</v>
      </c>
      <c r="G48">
        <f t="shared" si="2"/>
        <v>7.4720000004163012E-2</v>
      </c>
      <c r="H48">
        <f t="shared" si="5"/>
        <v>7.4720000004163012E-2</v>
      </c>
      <c r="O48">
        <f t="shared" ca="1" si="3"/>
        <v>-4.5615958702770965E-2</v>
      </c>
      <c r="Q48" s="2">
        <f t="shared" si="4"/>
        <v>26583.762000000002</v>
      </c>
      <c r="AA48" t="s">
        <v>29</v>
      </c>
      <c r="AD48" t="s">
        <v>31</v>
      </c>
    </row>
    <row r="49" spans="1:32">
      <c r="A49" t="s">
        <v>32</v>
      </c>
      <c r="C49" s="16">
        <v>44169.464</v>
      </c>
      <c r="D49" s="15"/>
      <c r="E49">
        <f t="shared" si="0"/>
        <v>1444.9973846530079</v>
      </c>
      <c r="F49">
        <f t="shared" si="1"/>
        <v>1445</v>
      </c>
      <c r="G49">
        <f t="shared" si="2"/>
        <v>-3.080000000045402E-2</v>
      </c>
      <c r="H49">
        <f t="shared" si="5"/>
        <v>-3.080000000045402E-2</v>
      </c>
      <c r="O49">
        <f t="shared" ca="1" si="3"/>
        <v>-5.563129052306659E-2</v>
      </c>
      <c r="Q49" s="2">
        <f t="shared" si="4"/>
        <v>29150.964</v>
      </c>
      <c r="AA49" t="s">
        <v>29</v>
      </c>
      <c r="AD49" t="s">
        <v>31</v>
      </c>
    </row>
    <row r="50" spans="1:32">
      <c r="A50" t="s">
        <v>33</v>
      </c>
      <c r="C50" s="16">
        <v>44970.341999999997</v>
      </c>
      <c r="D50" s="15"/>
      <c r="E50">
        <f t="shared" si="0"/>
        <v>1513.0030297266451</v>
      </c>
      <c r="F50">
        <f t="shared" si="1"/>
        <v>1513</v>
      </c>
      <c r="G50">
        <f t="shared" si="2"/>
        <v>3.5679999993590172E-2</v>
      </c>
      <c r="I50">
        <f t="shared" ref="I50:I60" si="6">+C50-(C$7+F50*C$8)</f>
        <v>3.5679999993590172E-2</v>
      </c>
      <c r="O50">
        <f t="shared" ca="1" si="3"/>
        <v>-5.8755338980773494E-2</v>
      </c>
      <c r="Q50" s="2">
        <f t="shared" si="4"/>
        <v>29951.841999999997</v>
      </c>
      <c r="AA50" t="s">
        <v>29</v>
      </c>
      <c r="AD50" t="s">
        <v>31</v>
      </c>
    </row>
    <row r="51" spans="1:32">
      <c r="A51" t="s">
        <v>34</v>
      </c>
      <c r="C51" s="16">
        <v>45170.46</v>
      </c>
      <c r="D51" s="15"/>
      <c r="E51">
        <f t="shared" si="0"/>
        <v>1529.9958222379216</v>
      </c>
      <c r="F51">
        <f t="shared" si="1"/>
        <v>1530</v>
      </c>
      <c r="G51">
        <f t="shared" si="2"/>
        <v>-4.920000000129221E-2</v>
      </c>
      <c r="I51">
        <f t="shared" si="6"/>
        <v>-4.920000000129221E-2</v>
      </c>
      <c r="O51">
        <f t="shared" ca="1" si="3"/>
        <v>-5.953635109520021E-2</v>
      </c>
      <c r="Q51" s="2">
        <f t="shared" si="4"/>
        <v>30151.96</v>
      </c>
      <c r="AA51" t="s">
        <v>29</v>
      </c>
      <c r="AD51" t="s">
        <v>31</v>
      </c>
    </row>
    <row r="52" spans="1:32">
      <c r="A52" t="s">
        <v>36</v>
      </c>
      <c r="C52" s="16">
        <v>45641.510999999999</v>
      </c>
      <c r="D52" s="15"/>
      <c r="E52">
        <f t="shared" si="0"/>
        <v>1569.9945824955164</v>
      </c>
      <c r="F52">
        <f t="shared" si="1"/>
        <v>1570</v>
      </c>
      <c r="G52">
        <f t="shared" si="2"/>
        <v>-6.3800000003539026E-2</v>
      </c>
      <c r="I52">
        <f t="shared" si="6"/>
        <v>-6.3800000003539026E-2</v>
      </c>
      <c r="O52">
        <f t="shared" ca="1" si="3"/>
        <v>-6.1374026658557207E-2</v>
      </c>
      <c r="Q52" s="2">
        <f t="shared" si="4"/>
        <v>30623.010999999999</v>
      </c>
      <c r="AA52" t="s">
        <v>35</v>
      </c>
      <c r="AD52" t="s">
        <v>31</v>
      </c>
    </row>
    <row r="53" spans="1:32">
      <c r="A53" s="32" t="s">
        <v>180</v>
      </c>
      <c r="B53" s="34" t="s">
        <v>220</v>
      </c>
      <c r="C53" s="33">
        <v>46383.436999999998</v>
      </c>
      <c r="D53" s="15"/>
      <c r="E53">
        <f t="shared" si="0"/>
        <v>1632.9943854953533</v>
      </c>
      <c r="F53">
        <f t="shared" si="1"/>
        <v>1633</v>
      </c>
      <c r="G53">
        <f t="shared" si="2"/>
        <v>-6.6120000003138557E-2</v>
      </c>
      <c r="I53">
        <f t="shared" si="6"/>
        <v>-6.6120000003138557E-2</v>
      </c>
      <c r="O53">
        <f t="shared" ca="1" si="3"/>
        <v>-6.4268365670844471E-2</v>
      </c>
      <c r="Q53" s="2">
        <f t="shared" si="4"/>
        <v>31364.936999999998</v>
      </c>
    </row>
    <row r="54" spans="1:32">
      <c r="A54" t="s">
        <v>39</v>
      </c>
      <c r="C54" s="16">
        <v>46866.284</v>
      </c>
      <c r="D54" s="15"/>
      <c r="E54">
        <f t="shared" si="0"/>
        <v>1673.994789685343</v>
      </c>
      <c r="F54">
        <f t="shared" si="1"/>
        <v>1674</v>
      </c>
      <c r="G54">
        <f t="shared" si="2"/>
        <v>-6.1359999999694992E-2</v>
      </c>
      <c r="I54">
        <f t="shared" si="6"/>
        <v>-6.1359999999694992E-2</v>
      </c>
      <c r="O54">
        <f t="shared" ca="1" si="3"/>
        <v>-6.6151983123285393E-2</v>
      </c>
      <c r="Q54" s="2">
        <f t="shared" si="4"/>
        <v>31847.784</v>
      </c>
      <c r="AA54" t="s">
        <v>29</v>
      </c>
      <c r="AB54">
        <v>6</v>
      </c>
      <c r="AD54" t="s">
        <v>37</v>
      </c>
      <c r="AE54" t="s">
        <v>40</v>
      </c>
      <c r="AF54" t="s">
        <v>31</v>
      </c>
    </row>
    <row r="55" spans="1:32">
      <c r="A55" s="32" t="s">
        <v>189</v>
      </c>
      <c r="B55" s="34" t="s">
        <v>220</v>
      </c>
      <c r="C55" s="33">
        <v>47761.322999999997</v>
      </c>
      <c r="D55" s="15"/>
      <c r="E55">
        <f t="shared" si="0"/>
        <v>1749.996009048421</v>
      </c>
      <c r="F55">
        <f t="shared" si="1"/>
        <v>1750</v>
      </c>
      <c r="G55">
        <f t="shared" si="2"/>
        <v>-4.6999999998661224E-2</v>
      </c>
      <c r="I55">
        <f t="shared" si="6"/>
        <v>-4.6999999998661224E-2</v>
      </c>
      <c r="O55">
        <f t="shared" ca="1" si="3"/>
        <v>-6.9643566693663686E-2</v>
      </c>
      <c r="Q55" s="2">
        <f t="shared" si="4"/>
        <v>32742.822999999997</v>
      </c>
    </row>
    <row r="56" spans="1:32">
      <c r="A56" t="s">
        <v>38</v>
      </c>
      <c r="C56" s="16">
        <v>49810.466999999997</v>
      </c>
      <c r="D56" s="15"/>
      <c r="E56">
        <f t="shared" si="0"/>
        <v>1923.9967427042004</v>
      </c>
      <c r="F56">
        <f t="shared" si="1"/>
        <v>1924</v>
      </c>
      <c r="G56">
        <f t="shared" si="2"/>
        <v>-3.8359999998647254E-2</v>
      </c>
      <c r="I56">
        <f t="shared" si="6"/>
        <v>-3.8359999998647254E-2</v>
      </c>
      <c r="O56">
        <f t="shared" ca="1" si="3"/>
        <v>-7.7637455394266613E-2</v>
      </c>
      <c r="Q56" s="2">
        <f t="shared" si="4"/>
        <v>34791.966999999997</v>
      </c>
      <c r="AA56" t="s">
        <v>29</v>
      </c>
    </row>
    <row r="57" spans="1:32">
      <c r="A57" s="32" t="s">
        <v>199</v>
      </c>
      <c r="B57" s="34" t="s">
        <v>220</v>
      </c>
      <c r="C57" s="33">
        <v>51176.47</v>
      </c>
      <c r="D57" s="15"/>
      <c r="E57">
        <f t="shared" si="0"/>
        <v>2039.98933481876</v>
      </c>
      <c r="F57">
        <f t="shared" si="1"/>
        <v>2040</v>
      </c>
      <c r="G57">
        <f t="shared" si="2"/>
        <v>-0.12559999999939464</v>
      </c>
      <c r="I57">
        <f t="shared" si="6"/>
        <v>-0.12559999999939464</v>
      </c>
      <c r="O57">
        <f t="shared" ca="1" si="3"/>
        <v>-8.2966714528001903E-2</v>
      </c>
      <c r="Q57" s="2">
        <f t="shared" si="4"/>
        <v>36157.97</v>
      </c>
    </row>
    <row r="58" spans="1:32">
      <c r="A58" s="32" t="s">
        <v>203</v>
      </c>
      <c r="B58" s="34" t="s">
        <v>220</v>
      </c>
      <c r="C58" s="33">
        <v>51459.13</v>
      </c>
      <c r="D58" s="15"/>
      <c r="E58">
        <f t="shared" si="0"/>
        <v>2063.9910874408997</v>
      </c>
      <c r="F58">
        <f t="shared" si="1"/>
        <v>2064</v>
      </c>
      <c r="G58">
        <f t="shared" si="2"/>
        <v>-0.10496000000421191</v>
      </c>
      <c r="I58">
        <f t="shared" si="6"/>
        <v>-0.10496000000421191</v>
      </c>
      <c r="O58">
        <f t="shared" ca="1" si="3"/>
        <v>-8.406931986601611E-2</v>
      </c>
      <c r="Q58" s="2">
        <f t="shared" si="4"/>
        <v>36440.629999999997</v>
      </c>
    </row>
    <row r="59" spans="1:32">
      <c r="A59" s="32" t="s">
        <v>208</v>
      </c>
      <c r="B59" s="34" t="s">
        <v>220</v>
      </c>
      <c r="C59" s="33">
        <v>52542.434999999998</v>
      </c>
      <c r="D59" s="15"/>
      <c r="E59">
        <f t="shared" si="0"/>
        <v>2155.9787002065104</v>
      </c>
      <c r="F59">
        <f t="shared" si="1"/>
        <v>2156</v>
      </c>
      <c r="G59">
        <f t="shared" si="2"/>
        <v>-0.25084000000788365</v>
      </c>
      <c r="I59">
        <f t="shared" si="6"/>
        <v>-0.25084000000788365</v>
      </c>
      <c r="O59">
        <f t="shared" ca="1" si="3"/>
        <v>-8.8295973661737193E-2</v>
      </c>
      <c r="Q59" s="2">
        <f t="shared" si="4"/>
        <v>37523.934999999998</v>
      </c>
    </row>
    <row r="60" spans="1:32" ht="12" customHeight="1">
      <c r="A60" s="32" t="s">
        <v>212</v>
      </c>
      <c r="B60" s="34" t="s">
        <v>220</v>
      </c>
      <c r="C60" s="33">
        <v>53661.353999999999</v>
      </c>
      <c r="D60" s="15"/>
      <c r="E60">
        <f t="shared" si="0"/>
        <v>2250.990435302429</v>
      </c>
      <c r="F60">
        <f t="shared" si="1"/>
        <v>2251</v>
      </c>
      <c r="G60">
        <f t="shared" si="2"/>
        <v>-0.11263999999937369</v>
      </c>
      <c r="I60">
        <f t="shared" si="6"/>
        <v>-0.11263999999937369</v>
      </c>
      <c r="O60">
        <f t="shared" ca="1" si="3"/>
        <v>-9.2660453124710052E-2</v>
      </c>
      <c r="Q60" s="2">
        <f t="shared" si="4"/>
        <v>38642.853999999999</v>
      </c>
    </row>
    <row r="61" spans="1:32" ht="12" customHeight="1">
      <c r="A61" s="32" t="s">
        <v>219</v>
      </c>
      <c r="B61" s="34" t="s">
        <v>220</v>
      </c>
      <c r="C61" s="33">
        <v>55498.524799999999</v>
      </c>
      <c r="D61" s="15"/>
      <c r="E61">
        <f t="shared" si="0"/>
        <v>2406.9917056138252</v>
      </c>
      <c r="F61">
        <f t="shared" si="1"/>
        <v>2407</v>
      </c>
      <c r="G61">
        <f t="shared" si="2"/>
        <v>-9.7680000006221235E-2</v>
      </c>
      <c r="K61">
        <f>+C61-(C$7+F61*C$8)</f>
        <v>-9.7680000006221235E-2</v>
      </c>
      <c r="O61">
        <f t="shared" ca="1" si="3"/>
        <v>-9.9827387821802338E-2</v>
      </c>
      <c r="Q61" s="2">
        <f t="shared" si="4"/>
        <v>40480.024799999999</v>
      </c>
    </row>
    <row r="62" spans="1:32" ht="12" customHeight="1">
      <c r="A62" s="46" t="s">
        <v>229</v>
      </c>
      <c r="B62" s="47" t="s">
        <v>220</v>
      </c>
      <c r="C62" s="48">
        <v>57406.3318</v>
      </c>
      <c r="D62" s="48">
        <v>7.0000000000000001E-3</v>
      </c>
      <c r="E62">
        <f t="shared" si="0"/>
        <v>2568.9909685614912</v>
      </c>
      <c r="F62">
        <f t="shared" si="1"/>
        <v>2569</v>
      </c>
      <c r="G62">
        <f t="shared" si="2"/>
        <v>-0.10636000000522472</v>
      </c>
      <c r="K62">
        <f>+C62-(C$7+F62*C$8)</f>
        <v>-0.10636000000522472</v>
      </c>
      <c r="O62">
        <f t="shared" ca="1" si="3"/>
        <v>-0.10726997385339818</v>
      </c>
      <c r="Q62" s="2">
        <f t="shared" si="4"/>
        <v>42387.8318</v>
      </c>
    </row>
    <row r="63" spans="1:32" ht="12" customHeight="1">
      <c r="A63" s="49" t="s">
        <v>230</v>
      </c>
      <c r="B63" s="50" t="s">
        <v>220</v>
      </c>
      <c r="C63" s="51">
        <v>59620.3171</v>
      </c>
      <c r="D63" s="49">
        <v>4.0000000000000002E-4</v>
      </c>
      <c r="E63">
        <f t="shared" ref="E63" si="7">+(C63-C$7)/C$8</f>
        <v>2756.9890138443561</v>
      </c>
      <c r="F63">
        <f t="shared" ref="F63" si="8">ROUND(2*E63,0)/2</f>
        <v>2757</v>
      </c>
      <c r="G63">
        <f t="shared" ref="G63" si="9">+C63-(C$7+F63*C$8)</f>
        <v>-0.12937999999849126</v>
      </c>
      <c r="K63">
        <f>+C63-(C$7+F63*C$8)</f>
        <v>-0.12937999999849126</v>
      </c>
      <c r="O63">
        <f t="shared" ref="O63" ca="1" si="10">+C$11+C$12*$F63</f>
        <v>-0.11590704900117606</v>
      </c>
      <c r="Q63" s="2">
        <f t="shared" ref="Q63" si="11">+C63-15018.5</f>
        <v>44601.8171</v>
      </c>
    </row>
    <row r="64" spans="1:32" ht="12" customHeight="1">
      <c r="B64" s="6"/>
      <c r="C64" s="15"/>
      <c r="D64" s="15"/>
    </row>
    <row r="65" spans="2:4" ht="12" customHeight="1">
      <c r="B65" s="6"/>
      <c r="C65" s="15"/>
      <c r="D65" s="15"/>
    </row>
    <row r="66" spans="2:4" ht="12" customHeight="1">
      <c r="B66" s="6"/>
      <c r="C66" s="15"/>
      <c r="D66" s="15"/>
    </row>
    <row r="67" spans="2:4">
      <c r="B67" s="6"/>
      <c r="C67" s="15"/>
      <c r="D67" s="15"/>
    </row>
    <row r="68" spans="2:4">
      <c r="B68" s="6"/>
      <c r="C68" s="15"/>
      <c r="D68" s="15"/>
    </row>
    <row r="69" spans="2:4">
      <c r="B69" s="6"/>
      <c r="C69" s="15"/>
      <c r="D69" s="15"/>
    </row>
    <row r="70" spans="2:4">
      <c r="B70" s="6"/>
      <c r="C70" s="15"/>
      <c r="D70" s="15"/>
    </row>
    <row r="71" spans="2:4">
      <c r="B71" s="6"/>
      <c r="C71" s="15"/>
      <c r="D71" s="15"/>
    </row>
    <row r="72" spans="2:4">
      <c r="B72" s="6"/>
      <c r="C72" s="15"/>
      <c r="D72" s="15"/>
    </row>
    <row r="73" spans="2:4">
      <c r="B73" s="6"/>
      <c r="C73" s="15"/>
      <c r="D73" s="15"/>
    </row>
    <row r="74" spans="2:4">
      <c r="C74" s="15"/>
      <c r="D74" s="15"/>
    </row>
    <row r="75" spans="2:4">
      <c r="C75" s="15"/>
      <c r="D75" s="15"/>
    </row>
    <row r="76" spans="2:4">
      <c r="C76" s="15"/>
      <c r="D76" s="15"/>
    </row>
    <row r="77" spans="2:4">
      <c r="C77" s="15"/>
      <c r="D77" s="15"/>
    </row>
    <row r="78" spans="2:4">
      <c r="C78" s="15"/>
      <c r="D78" s="15"/>
    </row>
    <row r="79" spans="2:4">
      <c r="C79" s="15"/>
      <c r="D79" s="15"/>
    </row>
    <row r="80" spans="2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  <row r="1350" spans="3:4">
      <c r="C1350" s="15"/>
      <c r="D1350" s="15"/>
    </row>
    <row r="1351" spans="3:4">
      <c r="C1351" s="15"/>
      <c r="D1351" s="15"/>
    </row>
    <row r="1352" spans="3:4">
      <c r="C1352" s="15"/>
      <c r="D1352" s="15"/>
    </row>
    <row r="1353" spans="3:4">
      <c r="C1353" s="15"/>
      <c r="D1353" s="15"/>
    </row>
    <row r="1354" spans="3:4">
      <c r="C1354" s="15"/>
      <c r="D1354" s="15"/>
    </row>
    <row r="1355" spans="3:4">
      <c r="C1355" s="15"/>
      <c r="D1355" s="15"/>
    </row>
    <row r="1356" spans="3:4">
      <c r="C1356" s="15"/>
      <c r="D1356" s="15"/>
    </row>
    <row r="1357" spans="3:4">
      <c r="C1357" s="15"/>
      <c r="D1357" s="15"/>
    </row>
    <row r="1358" spans="3:4">
      <c r="C1358" s="15"/>
      <c r="D1358" s="15"/>
    </row>
    <row r="1359" spans="3:4">
      <c r="C1359" s="15"/>
      <c r="D1359" s="15"/>
    </row>
    <row r="1360" spans="3:4">
      <c r="C1360" s="15"/>
      <c r="D1360" s="15"/>
    </row>
    <row r="1361" spans="3:4">
      <c r="C1361" s="15"/>
      <c r="D1361" s="15"/>
    </row>
    <row r="1362" spans="3:4">
      <c r="C1362" s="15"/>
      <c r="D1362" s="15"/>
    </row>
    <row r="1363" spans="3:4">
      <c r="C1363" s="15"/>
      <c r="D1363" s="15"/>
    </row>
    <row r="1364" spans="3:4">
      <c r="C1364" s="15"/>
      <c r="D1364" s="15"/>
    </row>
    <row r="1365" spans="3:4">
      <c r="C1365" s="15"/>
      <c r="D1365" s="15"/>
    </row>
    <row r="1366" spans="3:4">
      <c r="C1366" s="15"/>
      <c r="D1366" s="15"/>
    </row>
    <row r="1367" spans="3:4">
      <c r="C1367" s="15"/>
      <c r="D1367" s="15"/>
    </row>
    <row r="1368" spans="3:4">
      <c r="C1368" s="15"/>
      <c r="D1368" s="15"/>
    </row>
    <row r="1369" spans="3:4">
      <c r="C1369" s="15"/>
      <c r="D1369" s="15"/>
    </row>
    <row r="1370" spans="3:4">
      <c r="C1370" s="15"/>
      <c r="D1370" s="15"/>
    </row>
    <row r="1371" spans="3:4">
      <c r="C1371" s="15"/>
      <c r="D1371" s="15"/>
    </row>
    <row r="1372" spans="3:4">
      <c r="C1372" s="15"/>
      <c r="D1372" s="15"/>
    </row>
    <row r="1373" spans="3:4">
      <c r="C1373" s="15"/>
      <c r="D1373" s="15"/>
    </row>
    <row r="1374" spans="3:4">
      <c r="C1374" s="15"/>
      <c r="D1374" s="15"/>
    </row>
    <row r="1375" spans="3:4">
      <c r="C1375" s="15"/>
      <c r="D1375" s="15"/>
    </row>
    <row r="1376" spans="3:4">
      <c r="C1376" s="15"/>
      <c r="D1376" s="15"/>
    </row>
    <row r="1377" spans="3:4">
      <c r="C1377" s="15"/>
      <c r="D1377" s="15"/>
    </row>
    <row r="1378" spans="3:4">
      <c r="C1378" s="15"/>
      <c r="D1378" s="15"/>
    </row>
    <row r="1379" spans="3:4">
      <c r="C1379" s="15"/>
      <c r="D1379" s="15"/>
    </row>
    <row r="1380" spans="3:4">
      <c r="C1380" s="15"/>
      <c r="D1380" s="15"/>
    </row>
    <row r="1381" spans="3:4">
      <c r="C1381" s="15"/>
      <c r="D1381" s="15"/>
    </row>
    <row r="1382" spans="3:4">
      <c r="C1382" s="15"/>
      <c r="D1382" s="15"/>
    </row>
    <row r="1383" spans="3:4">
      <c r="C1383" s="15"/>
      <c r="D1383" s="15"/>
    </row>
    <row r="1384" spans="3:4">
      <c r="C1384" s="15"/>
      <c r="D1384" s="15"/>
    </row>
    <row r="1385" spans="3:4">
      <c r="C1385" s="15"/>
      <c r="D1385" s="15"/>
    </row>
    <row r="1386" spans="3:4">
      <c r="C1386" s="15"/>
      <c r="D1386" s="15"/>
    </row>
    <row r="1387" spans="3:4">
      <c r="C1387" s="15"/>
      <c r="D1387" s="15"/>
    </row>
    <row r="1388" spans="3:4">
      <c r="C1388" s="15"/>
      <c r="D1388" s="15"/>
    </row>
    <row r="1389" spans="3:4">
      <c r="C1389" s="15"/>
      <c r="D1389" s="15"/>
    </row>
    <row r="1390" spans="3:4">
      <c r="C1390" s="15"/>
      <c r="D1390" s="15"/>
    </row>
    <row r="1391" spans="3:4">
      <c r="C1391" s="15"/>
      <c r="D1391" s="15"/>
    </row>
    <row r="1392" spans="3:4">
      <c r="C1392" s="15"/>
      <c r="D1392" s="15"/>
    </row>
    <row r="1393" spans="3:4">
      <c r="C1393" s="15"/>
      <c r="D1393" s="15"/>
    </row>
    <row r="1394" spans="3:4">
      <c r="C1394" s="15"/>
      <c r="D1394" s="15"/>
    </row>
    <row r="1395" spans="3:4">
      <c r="C1395" s="15"/>
      <c r="D1395" s="15"/>
    </row>
    <row r="1396" spans="3:4">
      <c r="C1396" s="15"/>
      <c r="D1396" s="15"/>
    </row>
    <row r="1397" spans="3:4">
      <c r="C1397" s="15"/>
      <c r="D1397" s="15"/>
    </row>
    <row r="1398" spans="3:4">
      <c r="C1398" s="15"/>
      <c r="D1398" s="15"/>
    </row>
    <row r="1399" spans="3:4">
      <c r="C1399" s="15"/>
      <c r="D1399" s="15"/>
    </row>
    <row r="1400" spans="3:4">
      <c r="C1400" s="15"/>
      <c r="D1400" s="15"/>
    </row>
    <row r="1401" spans="3:4">
      <c r="C1401" s="15"/>
      <c r="D1401" s="15"/>
    </row>
    <row r="1402" spans="3:4">
      <c r="C1402" s="15"/>
      <c r="D1402" s="15"/>
    </row>
    <row r="1403" spans="3:4">
      <c r="C1403" s="15"/>
      <c r="D1403" s="15"/>
    </row>
    <row r="1404" spans="3:4">
      <c r="C1404" s="15"/>
      <c r="D1404" s="15"/>
    </row>
    <row r="1405" spans="3:4">
      <c r="C1405" s="15"/>
      <c r="D1405" s="15"/>
    </row>
    <row r="1406" spans="3:4">
      <c r="C1406" s="15"/>
      <c r="D1406" s="15"/>
    </row>
    <row r="1407" spans="3:4">
      <c r="C1407" s="15"/>
      <c r="D1407" s="15"/>
    </row>
    <row r="1408" spans="3:4">
      <c r="C1408" s="15"/>
      <c r="D1408" s="15"/>
    </row>
    <row r="1409" spans="3:4">
      <c r="C1409" s="15"/>
      <c r="D1409" s="15"/>
    </row>
    <row r="1410" spans="3:4">
      <c r="C1410" s="15"/>
      <c r="D1410" s="15"/>
    </row>
    <row r="1411" spans="3:4">
      <c r="C1411" s="15"/>
      <c r="D1411" s="15"/>
    </row>
    <row r="1412" spans="3:4">
      <c r="C1412" s="15"/>
      <c r="D1412" s="15"/>
    </row>
    <row r="1413" spans="3:4">
      <c r="C1413" s="15"/>
      <c r="D1413" s="15"/>
    </row>
    <row r="1414" spans="3:4">
      <c r="C1414" s="15"/>
      <c r="D1414" s="15"/>
    </row>
    <row r="1415" spans="3:4">
      <c r="C1415" s="15"/>
      <c r="D1415" s="15"/>
    </row>
    <row r="1416" spans="3:4">
      <c r="C1416" s="15"/>
      <c r="D1416" s="15"/>
    </row>
    <row r="1417" spans="3:4">
      <c r="C1417" s="15"/>
      <c r="D1417" s="15"/>
    </row>
    <row r="1418" spans="3:4">
      <c r="C1418" s="15"/>
      <c r="D1418" s="15"/>
    </row>
    <row r="1419" spans="3:4">
      <c r="C1419" s="15"/>
      <c r="D1419" s="15"/>
    </row>
    <row r="1420" spans="3:4">
      <c r="C1420" s="15"/>
      <c r="D1420" s="15"/>
    </row>
    <row r="1421" spans="3:4">
      <c r="C1421" s="15"/>
      <c r="D1421" s="15"/>
    </row>
    <row r="1422" spans="3:4">
      <c r="C1422" s="15"/>
      <c r="D1422" s="15"/>
    </row>
    <row r="1423" spans="3:4">
      <c r="C1423" s="15"/>
      <c r="D1423" s="15"/>
    </row>
    <row r="1424" spans="3:4">
      <c r="C1424" s="15"/>
      <c r="D1424" s="15"/>
    </row>
    <row r="1425" spans="3:4">
      <c r="C1425" s="15"/>
      <c r="D1425" s="15"/>
    </row>
    <row r="1426" spans="3:4">
      <c r="C1426" s="15"/>
      <c r="D1426" s="15"/>
    </row>
    <row r="1427" spans="3:4">
      <c r="C1427" s="15"/>
      <c r="D1427" s="15"/>
    </row>
    <row r="1428" spans="3:4">
      <c r="C1428" s="15"/>
      <c r="D1428" s="15"/>
    </row>
    <row r="1429" spans="3:4">
      <c r="C1429" s="15"/>
      <c r="D1429" s="15"/>
    </row>
    <row r="1430" spans="3:4">
      <c r="C1430" s="15"/>
      <c r="D1430" s="15"/>
    </row>
    <row r="1431" spans="3:4">
      <c r="C1431" s="15"/>
      <c r="D1431" s="15"/>
    </row>
    <row r="1432" spans="3:4">
      <c r="C1432" s="15"/>
      <c r="D1432" s="15"/>
    </row>
    <row r="1433" spans="3:4">
      <c r="C1433" s="15"/>
      <c r="D1433" s="15"/>
    </row>
    <row r="1434" spans="3:4">
      <c r="C1434" s="15"/>
      <c r="D1434" s="15"/>
    </row>
    <row r="1435" spans="3:4">
      <c r="C1435" s="15"/>
      <c r="D1435" s="15"/>
    </row>
    <row r="1436" spans="3:4">
      <c r="C1436" s="15"/>
      <c r="D1436" s="15"/>
    </row>
    <row r="1437" spans="3:4">
      <c r="C1437" s="15"/>
      <c r="D1437" s="15"/>
    </row>
    <row r="1438" spans="3:4">
      <c r="C1438" s="15"/>
      <c r="D1438" s="15"/>
    </row>
    <row r="1439" spans="3:4">
      <c r="C1439" s="15"/>
      <c r="D1439" s="15"/>
    </row>
    <row r="1440" spans="3:4">
      <c r="C1440" s="15"/>
      <c r="D1440" s="15"/>
    </row>
    <row r="1441" spans="3:4">
      <c r="C1441" s="15"/>
      <c r="D1441" s="15"/>
    </row>
    <row r="1442" spans="3:4">
      <c r="C1442" s="15"/>
      <c r="D1442" s="15"/>
    </row>
    <row r="1443" spans="3:4">
      <c r="C1443" s="15"/>
      <c r="D1443" s="15"/>
    </row>
    <row r="1444" spans="3:4">
      <c r="C1444" s="15"/>
      <c r="D1444" s="15"/>
    </row>
    <row r="1445" spans="3:4">
      <c r="C1445" s="15"/>
      <c r="D1445" s="15"/>
    </row>
    <row r="1446" spans="3:4">
      <c r="C1446" s="15"/>
      <c r="D1446" s="15"/>
    </row>
    <row r="1447" spans="3:4">
      <c r="C1447" s="15"/>
      <c r="D1447" s="15"/>
    </row>
    <row r="1448" spans="3:4">
      <c r="C1448" s="15"/>
      <c r="D1448" s="15"/>
    </row>
    <row r="1449" spans="3:4">
      <c r="C1449" s="15"/>
      <c r="D1449" s="15"/>
    </row>
    <row r="1450" spans="3:4">
      <c r="C1450" s="15"/>
      <c r="D1450" s="15"/>
    </row>
    <row r="1451" spans="3:4">
      <c r="C1451" s="15"/>
      <c r="D1451" s="15"/>
    </row>
    <row r="1452" spans="3:4">
      <c r="C1452" s="15"/>
      <c r="D1452" s="15"/>
    </row>
    <row r="1453" spans="3:4">
      <c r="C1453" s="15"/>
      <c r="D1453" s="15"/>
    </row>
    <row r="1454" spans="3:4">
      <c r="C1454" s="15"/>
      <c r="D1454" s="15"/>
    </row>
    <row r="1455" spans="3:4">
      <c r="C1455" s="15"/>
      <c r="D1455" s="15"/>
    </row>
    <row r="1456" spans="3:4">
      <c r="C1456" s="15"/>
      <c r="D1456" s="15"/>
    </row>
    <row r="1457" spans="3:4">
      <c r="C1457" s="15"/>
      <c r="D1457" s="15"/>
    </row>
    <row r="1458" spans="3:4">
      <c r="C1458" s="15"/>
      <c r="D1458" s="15"/>
    </row>
    <row r="1459" spans="3:4">
      <c r="C1459" s="15"/>
      <c r="D1459" s="15"/>
    </row>
    <row r="1460" spans="3:4">
      <c r="C1460" s="15"/>
      <c r="D1460" s="15"/>
    </row>
    <row r="1461" spans="3:4">
      <c r="C1461" s="15"/>
      <c r="D1461" s="15"/>
    </row>
    <row r="1462" spans="3:4">
      <c r="C1462" s="15"/>
      <c r="D1462" s="15"/>
    </row>
    <row r="1463" spans="3:4">
      <c r="C1463" s="15"/>
      <c r="D1463" s="15"/>
    </row>
    <row r="1464" spans="3:4">
      <c r="C1464" s="15"/>
      <c r="D1464" s="15"/>
    </row>
    <row r="1465" spans="3:4">
      <c r="C1465" s="15"/>
      <c r="D1465" s="15"/>
    </row>
    <row r="1466" spans="3:4">
      <c r="C1466" s="15"/>
      <c r="D1466" s="15"/>
    </row>
    <row r="1467" spans="3:4">
      <c r="C1467" s="15"/>
      <c r="D1467" s="15"/>
    </row>
    <row r="1468" spans="3:4">
      <c r="C1468" s="15"/>
      <c r="D1468" s="15"/>
    </row>
    <row r="1469" spans="3:4">
      <c r="C1469" s="15"/>
      <c r="D1469" s="15"/>
    </row>
    <row r="1470" spans="3:4">
      <c r="C1470" s="15"/>
      <c r="D1470" s="15"/>
    </row>
    <row r="1471" spans="3:4">
      <c r="C1471" s="15"/>
      <c r="D1471" s="15"/>
    </row>
    <row r="1472" spans="3:4">
      <c r="C1472" s="15"/>
      <c r="D1472" s="15"/>
    </row>
    <row r="1473" spans="3:4">
      <c r="C1473" s="15"/>
      <c r="D1473" s="15"/>
    </row>
    <row r="1474" spans="3:4">
      <c r="C1474" s="15"/>
      <c r="D1474" s="15"/>
    </row>
    <row r="1475" spans="3:4">
      <c r="C1475" s="15"/>
      <c r="D1475" s="15"/>
    </row>
    <row r="1476" spans="3:4">
      <c r="C1476" s="15"/>
      <c r="D1476" s="15"/>
    </row>
    <row r="1477" spans="3:4">
      <c r="C1477" s="15"/>
      <c r="D1477" s="15"/>
    </row>
    <row r="1478" spans="3:4">
      <c r="C1478" s="15"/>
      <c r="D1478" s="15"/>
    </row>
    <row r="1479" spans="3:4">
      <c r="C1479" s="15"/>
      <c r="D1479" s="15"/>
    </row>
    <row r="1480" spans="3:4">
      <c r="C1480" s="15"/>
      <c r="D1480" s="15"/>
    </row>
    <row r="1481" spans="3:4">
      <c r="C1481" s="15"/>
      <c r="D1481" s="15"/>
    </row>
    <row r="1482" spans="3:4">
      <c r="C1482" s="15"/>
      <c r="D1482" s="15"/>
    </row>
    <row r="1483" spans="3:4">
      <c r="C1483" s="15"/>
      <c r="D1483" s="15"/>
    </row>
    <row r="1484" spans="3:4">
      <c r="C1484" s="15"/>
      <c r="D1484" s="15"/>
    </row>
    <row r="1485" spans="3:4">
      <c r="C1485" s="15"/>
      <c r="D1485" s="15"/>
    </row>
    <row r="1486" spans="3:4">
      <c r="C1486" s="15"/>
      <c r="D1486" s="15"/>
    </row>
    <row r="1487" spans="3:4">
      <c r="C1487" s="15"/>
      <c r="D1487" s="15"/>
    </row>
    <row r="1488" spans="3:4">
      <c r="C1488" s="15"/>
      <c r="D1488" s="15"/>
    </row>
    <row r="1489" spans="3:4">
      <c r="C1489" s="15"/>
      <c r="D1489" s="15"/>
    </row>
    <row r="1490" spans="3:4">
      <c r="C1490" s="15"/>
      <c r="D1490" s="15"/>
    </row>
    <row r="1491" spans="3:4">
      <c r="C1491" s="15"/>
      <c r="D1491" s="15"/>
    </row>
    <row r="1492" spans="3:4">
      <c r="C1492" s="15"/>
      <c r="D1492" s="15"/>
    </row>
    <row r="1493" spans="3:4">
      <c r="C1493" s="15"/>
      <c r="D1493" s="15"/>
    </row>
    <row r="1494" spans="3:4">
      <c r="C1494" s="15"/>
      <c r="D1494" s="15"/>
    </row>
    <row r="1495" spans="3:4">
      <c r="C1495" s="15"/>
      <c r="D1495" s="15"/>
    </row>
    <row r="1496" spans="3:4">
      <c r="C1496" s="15"/>
      <c r="D1496" s="15"/>
    </row>
    <row r="1497" spans="3:4">
      <c r="C1497" s="15"/>
      <c r="D1497" s="15"/>
    </row>
    <row r="1498" spans="3:4">
      <c r="C1498" s="15"/>
      <c r="D1498" s="15"/>
    </row>
    <row r="1499" spans="3:4">
      <c r="C1499" s="15"/>
      <c r="D1499" s="15"/>
    </row>
    <row r="1500" spans="3:4">
      <c r="C1500" s="15"/>
      <c r="D1500" s="15"/>
    </row>
    <row r="1501" spans="3:4">
      <c r="C1501" s="15"/>
      <c r="D1501" s="15"/>
    </row>
    <row r="1502" spans="3:4">
      <c r="C1502" s="15"/>
      <c r="D1502" s="15"/>
    </row>
    <row r="1503" spans="3:4">
      <c r="C1503" s="15"/>
      <c r="D1503" s="15"/>
    </row>
    <row r="1504" spans="3:4">
      <c r="C1504" s="15"/>
      <c r="D1504" s="15"/>
    </row>
    <row r="1505" spans="3:4">
      <c r="C1505" s="15"/>
      <c r="D1505" s="15"/>
    </row>
    <row r="1506" spans="3:4">
      <c r="C1506" s="15"/>
      <c r="D1506" s="15"/>
    </row>
    <row r="1507" spans="3:4">
      <c r="C1507" s="15"/>
      <c r="D1507" s="15"/>
    </row>
    <row r="1508" spans="3:4">
      <c r="C1508" s="15"/>
      <c r="D1508" s="15"/>
    </row>
    <row r="1509" spans="3:4">
      <c r="C1509" s="15"/>
      <c r="D1509" s="15"/>
    </row>
    <row r="1510" spans="3:4">
      <c r="C1510" s="15"/>
      <c r="D1510" s="15"/>
    </row>
    <row r="1511" spans="3:4">
      <c r="C1511" s="15"/>
      <c r="D1511" s="15"/>
    </row>
    <row r="1512" spans="3:4">
      <c r="C1512" s="15"/>
      <c r="D1512" s="15"/>
    </row>
    <row r="1513" spans="3:4">
      <c r="C1513" s="15"/>
      <c r="D1513" s="15"/>
    </row>
    <row r="1514" spans="3:4">
      <c r="C1514" s="15"/>
      <c r="D1514" s="15"/>
    </row>
    <row r="1515" spans="3:4">
      <c r="C1515" s="15"/>
      <c r="D1515" s="15"/>
    </row>
    <row r="1516" spans="3:4">
      <c r="C1516" s="15"/>
      <c r="D1516" s="15"/>
    </row>
    <row r="1517" spans="3:4">
      <c r="C1517" s="15"/>
      <c r="D1517" s="15"/>
    </row>
    <row r="1518" spans="3:4">
      <c r="C1518" s="15"/>
      <c r="D1518" s="15"/>
    </row>
    <row r="1519" spans="3:4">
      <c r="C1519" s="15"/>
      <c r="D1519" s="15"/>
    </row>
    <row r="1520" spans="3:4">
      <c r="C1520" s="15"/>
      <c r="D1520" s="15"/>
    </row>
    <row r="1521" spans="3:4">
      <c r="C1521" s="15"/>
      <c r="D1521" s="15"/>
    </row>
    <row r="1522" spans="3:4">
      <c r="C1522" s="15"/>
      <c r="D1522" s="15"/>
    </row>
    <row r="1523" spans="3:4">
      <c r="C1523" s="15"/>
      <c r="D1523" s="15"/>
    </row>
    <row r="1524" spans="3:4">
      <c r="C1524" s="15"/>
      <c r="D1524" s="15"/>
    </row>
    <row r="1525" spans="3:4">
      <c r="C1525" s="15"/>
      <c r="D1525" s="15"/>
    </row>
    <row r="1526" spans="3:4">
      <c r="C1526" s="15"/>
      <c r="D1526" s="15"/>
    </row>
    <row r="1527" spans="3:4">
      <c r="C1527" s="15"/>
      <c r="D1527" s="15"/>
    </row>
    <row r="1528" spans="3:4">
      <c r="C1528" s="15"/>
      <c r="D1528" s="15"/>
    </row>
    <row r="1529" spans="3:4">
      <c r="C1529" s="15"/>
      <c r="D1529" s="15"/>
    </row>
    <row r="1530" spans="3:4">
      <c r="C1530" s="15"/>
      <c r="D1530" s="15"/>
    </row>
    <row r="1531" spans="3:4">
      <c r="C1531" s="15"/>
      <c r="D1531" s="15"/>
    </row>
    <row r="1532" spans="3:4">
      <c r="C1532" s="15"/>
      <c r="D1532" s="15"/>
    </row>
    <row r="1533" spans="3:4">
      <c r="C1533" s="15"/>
      <c r="D1533" s="15"/>
    </row>
    <row r="1534" spans="3:4">
      <c r="C1534" s="15"/>
      <c r="D1534" s="15"/>
    </row>
    <row r="1535" spans="3:4">
      <c r="C1535" s="15"/>
      <c r="D1535" s="15"/>
    </row>
    <row r="1536" spans="3:4">
      <c r="C1536" s="15"/>
      <c r="D1536" s="15"/>
    </row>
    <row r="1537" spans="3:4">
      <c r="C1537" s="15"/>
      <c r="D1537" s="15"/>
    </row>
    <row r="1538" spans="3:4">
      <c r="C1538" s="15"/>
      <c r="D1538" s="15"/>
    </row>
    <row r="1539" spans="3:4">
      <c r="C1539" s="15"/>
      <c r="D1539" s="15"/>
    </row>
    <row r="1540" spans="3:4">
      <c r="C1540" s="15"/>
      <c r="D1540" s="15"/>
    </row>
    <row r="1541" spans="3:4">
      <c r="C1541" s="15"/>
      <c r="D1541" s="15"/>
    </row>
    <row r="1542" spans="3:4">
      <c r="C1542" s="15"/>
      <c r="D1542" s="15"/>
    </row>
    <row r="1543" spans="3:4">
      <c r="C1543" s="15"/>
      <c r="D1543" s="15"/>
    </row>
    <row r="1544" spans="3:4">
      <c r="C1544" s="15"/>
      <c r="D1544" s="15"/>
    </row>
    <row r="1545" spans="3:4">
      <c r="C1545" s="15"/>
      <c r="D1545" s="15"/>
    </row>
    <row r="1546" spans="3:4">
      <c r="C1546" s="15"/>
      <c r="D1546" s="15"/>
    </row>
    <row r="1547" spans="3:4">
      <c r="C1547" s="15"/>
      <c r="D1547" s="15"/>
    </row>
    <row r="1548" spans="3:4">
      <c r="C1548" s="15"/>
      <c r="D1548" s="15"/>
    </row>
    <row r="1549" spans="3:4">
      <c r="C1549" s="15"/>
      <c r="D1549" s="15"/>
    </row>
    <row r="1550" spans="3:4">
      <c r="C1550" s="15"/>
      <c r="D1550" s="15"/>
    </row>
    <row r="1551" spans="3:4">
      <c r="C1551" s="15"/>
      <c r="D1551" s="15"/>
    </row>
    <row r="1552" spans="3:4">
      <c r="C1552" s="15"/>
      <c r="D1552" s="15"/>
    </row>
    <row r="1553" spans="3:4">
      <c r="C1553" s="15"/>
      <c r="D1553" s="15"/>
    </row>
    <row r="1554" spans="3:4">
      <c r="C1554" s="15"/>
      <c r="D1554" s="15"/>
    </row>
    <row r="1555" spans="3:4">
      <c r="C1555" s="15"/>
      <c r="D1555" s="15"/>
    </row>
    <row r="1556" spans="3:4">
      <c r="C1556" s="15"/>
      <c r="D1556" s="15"/>
    </row>
    <row r="1557" spans="3:4">
      <c r="C1557" s="15"/>
      <c r="D1557" s="15"/>
    </row>
    <row r="1558" spans="3:4">
      <c r="C1558" s="15"/>
      <c r="D1558" s="15"/>
    </row>
    <row r="1559" spans="3:4">
      <c r="C1559" s="15"/>
      <c r="D1559" s="15"/>
    </row>
    <row r="1560" spans="3:4">
      <c r="C1560" s="15"/>
      <c r="D1560" s="15"/>
    </row>
    <row r="1561" spans="3:4">
      <c r="C1561" s="15"/>
      <c r="D1561" s="15"/>
    </row>
    <row r="1562" spans="3:4">
      <c r="C1562" s="15"/>
      <c r="D1562" s="15"/>
    </row>
    <row r="1563" spans="3:4">
      <c r="C1563" s="15"/>
      <c r="D1563" s="15"/>
    </row>
    <row r="1564" spans="3:4">
      <c r="C1564" s="15"/>
      <c r="D1564" s="15"/>
    </row>
    <row r="1565" spans="3:4">
      <c r="C1565" s="15"/>
      <c r="D1565" s="15"/>
    </row>
    <row r="1566" spans="3:4">
      <c r="C1566" s="15"/>
      <c r="D1566" s="15"/>
    </row>
    <row r="1567" spans="3:4">
      <c r="C1567" s="15"/>
      <c r="D1567" s="15"/>
    </row>
    <row r="1568" spans="3:4">
      <c r="C1568" s="15"/>
      <c r="D1568" s="15"/>
    </row>
    <row r="1569" spans="3:4">
      <c r="C1569" s="15"/>
      <c r="D1569" s="15"/>
    </row>
    <row r="1570" spans="3:4">
      <c r="C1570" s="15"/>
      <c r="D1570" s="15"/>
    </row>
    <row r="1571" spans="3:4">
      <c r="C1571" s="15"/>
      <c r="D1571" s="15"/>
    </row>
    <row r="1572" spans="3:4">
      <c r="C1572" s="15"/>
      <c r="D1572" s="15"/>
    </row>
    <row r="1573" spans="3:4">
      <c r="C1573" s="15"/>
      <c r="D1573" s="15"/>
    </row>
    <row r="1574" spans="3:4">
      <c r="C1574" s="15"/>
      <c r="D1574" s="15"/>
    </row>
    <row r="1575" spans="3:4">
      <c r="C1575" s="15"/>
      <c r="D1575" s="15"/>
    </row>
    <row r="1576" spans="3:4">
      <c r="C1576" s="15"/>
      <c r="D1576" s="15"/>
    </row>
    <row r="1577" spans="3:4">
      <c r="C1577" s="15"/>
      <c r="D1577" s="15"/>
    </row>
    <row r="1578" spans="3:4">
      <c r="C1578" s="15"/>
      <c r="D1578" s="15"/>
    </row>
    <row r="1579" spans="3:4">
      <c r="C1579" s="15"/>
      <c r="D1579" s="15"/>
    </row>
    <row r="1580" spans="3:4">
      <c r="C1580" s="15"/>
      <c r="D1580" s="15"/>
    </row>
    <row r="1581" spans="3:4">
      <c r="C1581" s="15"/>
      <c r="D1581" s="15"/>
    </row>
    <row r="1582" spans="3:4">
      <c r="C1582" s="15"/>
      <c r="D1582" s="15"/>
    </row>
    <row r="1583" spans="3:4">
      <c r="C1583" s="15"/>
      <c r="D1583" s="15"/>
    </row>
    <row r="1584" spans="3:4">
      <c r="C1584" s="15"/>
      <c r="D1584" s="15"/>
    </row>
    <row r="1585" spans="3:4">
      <c r="C1585" s="15"/>
      <c r="D1585" s="15"/>
    </row>
    <row r="1586" spans="3:4">
      <c r="C1586" s="15"/>
      <c r="D1586" s="15"/>
    </row>
    <row r="1587" spans="3:4">
      <c r="C1587" s="15"/>
      <c r="D1587" s="15"/>
    </row>
    <row r="1588" spans="3:4">
      <c r="C1588" s="15"/>
      <c r="D1588" s="15"/>
    </row>
    <row r="1589" spans="3:4">
      <c r="C1589" s="15"/>
      <c r="D1589" s="15"/>
    </row>
    <row r="1590" spans="3:4">
      <c r="C1590" s="15"/>
      <c r="D1590" s="15"/>
    </row>
    <row r="1591" spans="3:4">
      <c r="C1591" s="15"/>
      <c r="D1591" s="15"/>
    </row>
    <row r="1592" spans="3:4">
      <c r="C1592" s="15"/>
      <c r="D1592" s="15"/>
    </row>
    <row r="1593" spans="3:4">
      <c r="C1593" s="15"/>
      <c r="D1593" s="15"/>
    </row>
    <row r="1594" spans="3:4">
      <c r="C1594" s="15"/>
      <c r="D1594" s="15"/>
    </row>
    <row r="1595" spans="3:4">
      <c r="C1595" s="15"/>
      <c r="D1595" s="15"/>
    </row>
    <row r="1596" spans="3:4">
      <c r="C1596" s="15"/>
      <c r="D1596" s="15"/>
    </row>
    <row r="1597" spans="3:4">
      <c r="C1597" s="15"/>
      <c r="D1597" s="15"/>
    </row>
    <row r="1598" spans="3:4">
      <c r="C1598" s="15"/>
      <c r="D1598" s="15"/>
    </row>
    <row r="1599" spans="3:4">
      <c r="C1599" s="15"/>
      <c r="D1599" s="15"/>
    </row>
    <row r="1600" spans="3:4">
      <c r="C1600" s="15"/>
      <c r="D1600" s="15"/>
    </row>
    <row r="1601" spans="3:4">
      <c r="C1601" s="15"/>
      <c r="D1601" s="15"/>
    </row>
    <row r="1602" spans="3:4">
      <c r="C1602" s="15"/>
      <c r="D1602" s="15"/>
    </row>
    <row r="1603" spans="3:4">
      <c r="C1603" s="15"/>
      <c r="D1603" s="15"/>
    </row>
    <row r="1604" spans="3:4">
      <c r="C1604" s="15"/>
      <c r="D1604" s="15"/>
    </row>
    <row r="1605" spans="3:4">
      <c r="C1605" s="15"/>
      <c r="D1605" s="15"/>
    </row>
    <row r="1606" spans="3:4">
      <c r="C1606" s="15"/>
      <c r="D1606" s="15"/>
    </row>
    <row r="1607" spans="3:4">
      <c r="C1607" s="15"/>
      <c r="D1607" s="15"/>
    </row>
    <row r="1608" spans="3:4">
      <c r="C1608" s="15"/>
      <c r="D1608" s="15"/>
    </row>
    <row r="1609" spans="3:4">
      <c r="C1609" s="15"/>
      <c r="D1609" s="15"/>
    </row>
    <row r="1610" spans="3:4">
      <c r="C1610" s="15"/>
      <c r="D1610" s="15"/>
    </row>
    <row r="1611" spans="3:4">
      <c r="C1611" s="15"/>
      <c r="D1611" s="15"/>
    </row>
    <row r="1612" spans="3:4">
      <c r="C1612" s="15"/>
      <c r="D1612" s="15"/>
    </row>
    <row r="1613" spans="3:4">
      <c r="C1613" s="15"/>
      <c r="D1613" s="15"/>
    </row>
    <row r="1614" spans="3:4">
      <c r="C1614" s="15"/>
      <c r="D1614" s="15"/>
    </row>
    <row r="1615" spans="3:4">
      <c r="C1615" s="15"/>
      <c r="D1615" s="15"/>
    </row>
    <row r="1616" spans="3:4">
      <c r="C1616" s="15"/>
      <c r="D1616" s="15"/>
    </row>
    <row r="1617" spans="3:4">
      <c r="C1617" s="15"/>
      <c r="D1617" s="15"/>
    </row>
    <row r="1618" spans="3:4">
      <c r="C1618" s="15"/>
      <c r="D1618" s="15"/>
    </row>
    <row r="1619" spans="3:4">
      <c r="C1619" s="15"/>
      <c r="D1619" s="15"/>
    </row>
    <row r="1620" spans="3:4">
      <c r="C1620" s="15"/>
      <c r="D1620" s="15"/>
    </row>
    <row r="1621" spans="3:4">
      <c r="C1621" s="15"/>
      <c r="D1621" s="15"/>
    </row>
    <row r="1622" spans="3:4">
      <c r="C1622" s="15"/>
      <c r="D1622" s="15"/>
    </row>
    <row r="1623" spans="3:4">
      <c r="C1623" s="15"/>
      <c r="D1623" s="15"/>
    </row>
    <row r="1624" spans="3:4">
      <c r="C1624" s="15"/>
      <c r="D1624" s="15"/>
    </row>
    <row r="1625" spans="3:4">
      <c r="C1625" s="15"/>
      <c r="D1625" s="15"/>
    </row>
    <row r="1626" spans="3:4">
      <c r="C1626" s="15"/>
      <c r="D1626" s="15"/>
    </row>
    <row r="1627" spans="3:4">
      <c r="C1627" s="15"/>
      <c r="D1627" s="15"/>
    </row>
    <row r="1628" spans="3:4">
      <c r="C1628" s="15"/>
      <c r="D1628" s="15"/>
    </row>
    <row r="1629" spans="3:4">
      <c r="C1629" s="15"/>
      <c r="D1629" s="15"/>
    </row>
    <row r="1630" spans="3:4">
      <c r="C1630" s="15"/>
      <c r="D1630" s="15"/>
    </row>
    <row r="1631" spans="3:4">
      <c r="C1631" s="15"/>
      <c r="D1631" s="15"/>
    </row>
    <row r="1632" spans="3:4">
      <c r="C1632" s="15"/>
      <c r="D1632" s="15"/>
    </row>
    <row r="1633" spans="3:4">
      <c r="C1633" s="15"/>
      <c r="D1633" s="15"/>
    </row>
    <row r="1634" spans="3:4">
      <c r="C1634" s="15"/>
      <c r="D1634" s="15"/>
    </row>
    <row r="1635" spans="3:4">
      <c r="C1635" s="15"/>
      <c r="D1635" s="15"/>
    </row>
    <row r="1636" spans="3:4">
      <c r="C1636" s="15"/>
      <c r="D1636" s="15"/>
    </row>
    <row r="1637" spans="3:4">
      <c r="C1637" s="15"/>
      <c r="D1637" s="15"/>
    </row>
    <row r="1638" spans="3:4">
      <c r="C1638" s="15"/>
      <c r="D1638" s="15"/>
    </row>
    <row r="1639" spans="3:4">
      <c r="C1639" s="15"/>
      <c r="D1639" s="15"/>
    </row>
    <row r="1640" spans="3:4">
      <c r="C1640" s="15"/>
      <c r="D1640" s="15"/>
    </row>
    <row r="1641" spans="3:4">
      <c r="C1641" s="15"/>
      <c r="D1641" s="15"/>
    </row>
    <row r="1642" spans="3:4">
      <c r="C1642" s="15"/>
      <c r="D1642" s="15"/>
    </row>
    <row r="1643" spans="3:4">
      <c r="C1643" s="15"/>
      <c r="D1643" s="15"/>
    </row>
    <row r="1644" spans="3:4">
      <c r="C1644" s="15"/>
      <c r="D1644" s="15"/>
    </row>
    <row r="1645" spans="3:4">
      <c r="C1645" s="15"/>
      <c r="D1645" s="15"/>
    </row>
    <row r="1646" spans="3:4">
      <c r="C1646" s="15"/>
      <c r="D1646" s="15"/>
    </row>
    <row r="1647" spans="3:4">
      <c r="C1647" s="15"/>
      <c r="D1647" s="15"/>
    </row>
    <row r="1648" spans="3:4">
      <c r="C1648" s="15"/>
      <c r="D1648" s="15"/>
    </row>
    <row r="1649" spans="3:4">
      <c r="C1649" s="15"/>
      <c r="D1649" s="15"/>
    </row>
    <row r="1650" spans="3:4">
      <c r="C1650" s="15"/>
      <c r="D1650" s="15"/>
    </row>
    <row r="1651" spans="3:4">
      <c r="C1651" s="15"/>
      <c r="D1651" s="15"/>
    </row>
    <row r="1652" spans="3:4">
      <c r="C1652" s="15"/>
      <c r="D1652" s="15"/>
    </row>
    <row r="1653" spans="3:4">
      <c r="C1653" s="15"/>
      <c r="D1653" s="15"/>
    </row>
    <row r="1654" spans="3:4">
      <c r="C1654" s="15"/>
      <c r="D1654" s="15"/>
    </row>
    <row r="1655" spans="3:4">
      <c r="C1655" s="15"/>
      <c r="D1655" s="15"/>
    </row>
    <row r="1656" spans="3:4">
      <c r="C1656" s="15"/>
      <c r="D1656" s="15"/>
    </row>
    <row r="1657" spans="3:4">
      <c r="C1657" s="15"/>
      <c r="D1657" s="15"/>
    </row>
    <row r="1658" spans="3:4">
      <c r="C1658" s="15"/>
      <c r="D1658" s="15"/>
    </row>
    <row r="1659" spans="3:4">
      <c r="C1659" s="15"/>
      <c r="D1659" s="15"/>
    </row>
    <row r="1660" spans="3:4">
      <c r="C1660" s="15"/>
      <c r="D1660" s="15"/>
    </row>
    <row r="1661" spans="3:4">
      <c r="C1661" s="15"/>
      <c r="D1661" s="15"/>
    </row>
    <row r="1662" spans="3:4">
      <c r="C1662" s="15"/>
      <c r="D1662" s="15"/>
    </row>
    <row r="1663" spans="3:4">
      <c r="C1663" s="15"/>
      <c r="D1663" s="15"/>
    </row>
    <row r="1664" spans="3:4">
      <c r="C1664" s="15"/>
      <c r="D1664" s="15"/>
    </row>
    <row r="1665" spans="3:4">
      <c r="C1665" s="15"/>
      <c r="D1665" s="15"/>
    </row>
    <row r="1666" spans="3:4">
      <c r="C1666" s="15"/>
      <c r="D1666" s="15"/>
    </row>
    <row r="1667" spans="3:4">
      <c r="C1667" s="15"/>
      <c r="D1667" s="15"/>
    </row>
    <row r="1668" spans="3:4">
      <c r="C1668" s="15"/>
      <c r="D1668" s="15"/>
    </row>
    <row r="1669" spans="3:4">
      <c r="C1669" s="15"/>
      <c r="D1669" s="15"/>
    </row>
    <row r="1670" spans="3:4">
      <c r="C1670" s="15"/>
      <c r="D1670" s="15"/>
    </row>
    <row r="1671" spans="3:4">
      <c r="C1671" s="15"/>
      <c r="D1671" s="15"/>
    </row>
    <row r="1672" spans="3:4">
      <c r="C1672" s="15"/>
      <c r="D1672" s="15"/>
    </row>
    <row r="1673" spans="3:4">
      <c r="C1673" s="15"/>
      <c r="D1673" s="15"/>
    </row>
    <row r="1674" spans="3:4">
      <c r="C1674" s="15"/>
      <c r="D1674" s="15"/>
    </row>
    <row r="1675" spans="3:4">
      <c r="C1675" s="15"/>
      <c r="D1675" s="15"/>
    </row>
    <row r="1676" spans="3:4">
      <c r="C1676" s="15"/>
      <c r="D1676" s="15"/>
    </row>
    <row r="1677" spans="3:4">
      <c r="C1677" s="15"/>
      <c r="D1677" s="15"/>
    </row>
    <row r="1678" spans="3:4">
      <c r="C1678" s="15"/>
      <c r="D1678" s="15"/>
    </row>
    <row r="1679" spans="3:4">
      <c r="C1679" s="15"/>
      <c r="D1679" s="15"/>
    </row>
    <row r="1680" spans="3:4">
      <c r="C1680" s="15"/>
      <c r="D1680" s="15"/>
    </row>
    <row r="1681" spans="3:4">
      <c r="C1681" s="15"/>
      <c r="D1681" s="15"/>
    </row>
    <row r="1682" spans="3:4">
      <c r="C1682" s="15"/>
      <c r="D1682" s="15"/>
    </row>
    <row r="1683" spans="3:4">
      <c r="C1683" s="15"/>
      <c r="D1683" s="15"/>
    </row>
    <row r="1684" spans="3:4">
      <c r="C1684" s="15"/>
      <c r="D1684" s="15"/>
    </row>
    <row r="1685" spans="3:4">
      <c r="C1685" s="15"/>
      <c r="D1685" s="15"/>
    </row>
    <row r="1686" spans="3:4">
      <c r="C1686" s="15"/>
      <c r="D1686" s="15"/>
    </row>
    <row r="1687" spans="3:4">
      <c r="C1687" s="15"/>
      <c r="D1687" s="15"/>
    </row>
    <row r="1688" spans="3:4">
      <c r="C1688" s="15"/>
      <c r="D1688" s="15"/>
    </row>
    <row r="1689" spans="3:4">
      <c r="C1689" s="15"/>
      <c r="D1689" s="15"/>
    </row>
    <row r="1690" spans="3:4">
      <c r="C1690" s="15"/>
      <c r="D1690" s="15"/>
    </row>
    <row r="1691" spans="3:4">
      <c r="C1691" s="15"/>
      <c r="D1691" s="15"/>
    </row>
    <row r="1692" spans="3:4">
      <c r="C1692" s="15"/>
      <c r="D1692" s="15"/>
    </row>
    <row r="1693" spans="3:4">
      <c r="C1693" s="15"/>
      <c r="D1693" s="15"/>
    </row>
    <row r="1694" spans="3:4">
      <c r="C1694" s="15"/>
      <c r="D1694" s="15"/>
    </row>
    <row r="1695" spans="3:4">
      <c r="C1695" s="15"/>
      <c r="D1695" s="15"/>
    </row>
    <row r="1696" spans="3:4">
      <c r="C1696" s="15"/>
      <c r="D1696" s="15"/>
    </row>
    <row r="1697" spans="3:4">
      <c r="C1697" s="15"/>
      <c r="D1697" s="15"/>
    </row>
    <row r="1698" spans="3:4">
      <c r="C1698" s="15"/>
      <c r="D1698" s="15"/>
    </row>
    <row r="1699" spans="3:4">
      <c r="C1699" s="15"/>
      <c r="D1699" s="15"/>
    </row>
    <row r="1700" spans="3:4">
      <c r="C1700" s="15"/>
      <c r="D1700" s="15"/>
    </row>
    <row r="1701" spans="3:4">
      <c r="C1701" s="15"/>
      <c r="D1701" s="15"/>
    </row>
    <row r="1702" spans="3:4">
      <c r="C1702" s="15"/>
      <c r="D1702" s="15"/>
    </row>
    <row r="1703" spans="3:4">
      <c r="C1703" s="15"/>
      <c r="D1703" s="15"/>
    </row>
    <row r="1704" spans="3:4">
      <c r="C1704" s="15"/>
      <c r="D1704" s="15"/>
    </row>
    <row r="1705" spans="3:4">
      <c r="C1705" s="15"/>
      <c r="D1705" s="15"/>
    </row>
    <row r="1706" spans="3:4">
      <c r="C1706" s="15"/>
      <c r="D1706" s="15"/>
    </row>
    <row r="1707" spans="3:4">
      <c r="C1707" s="15"/>
      <c r="D1707" s="15"/>
    </row>
    <row r="1708" spans="3:4">
      <c r="C1708" s="15"/>
      <c r="D1708" s="15"/>
    </row>
    <row r="1709" spans="3:4">
      <c r="C1709" s="15"/>
      <c r="D1709" s="15"/>
    </row>
    <row r="1710" spans="3:4">
      <c r="C1710" s="15"/>
      <c r="D1710" s="15"/>
    </row>
    <row r="1711" spans="3:4">
      <c r="C1711" s="15"/>
      <c r="D1711" s="15"/>
    </row>
    <row r="1712" spans="3:4">
      <c r="C1712" s="15"/>
      <c r="D1712" s="15"/>
    </row>
    <row r="1713" spans="3:4">
      <c r="C1713" s="15"/>
      <c r="D1713" s="15"/>
    </row>
    <row r="1714" spans="3:4">
      <c r="C1714" s="15"/>
      <c r="D1714" s="15"/>
    </row>
    <row r="1715" spans="3:4">
      <c r="C1715" s="15"/>
      <c r="D1715" s="15"/>
    </row>
    <row r="1716" spans="3:4">
      <c r="C1716" s="15"/>
      <c r="D1716" s="15"/>
    </row>
    <row r="1717" spans="3:4">
      <c r="C1717" s="15"/>
      <c r="D1717" s="15"/>
    </row>
    <row r="1718" spans="3:4">
      <c r="C1718" s="15"/>
      <c r="D1718" s="15"/>
    </row>
    <row r="1719" spans="3:4">
      <c r="C1719" s="15"/>
      <c r="D1719" s="15"/>
    </row>
    <row r="1720" spans="3:4">
      <c r="C1720" s="15"/>
      <c r="D1720" s="15"/>
    </row>
    <row r="1721" spans="3:4">
      <c r="C1721" s="15"/>
      <c r="D1721" s="15"/>
    </row>
    <row r="1722" spans="3:4">
      <c r="C1722" s="15"/>
      <c r="D1722" s="15"/>
    </row>
    <row r="1723" spans="3:4">
      <c r="C1723" s="15"/>
      <c r="D1723" s="15"/>
    </row>
    <row r="1724" spans="3:4">
      <c r="C1724" s="15"/>
      <c r="D1724" s="15"/>
    </row>
    <row r="1725" spans="3:4">
      <c r="C1725" s="15"/>
      <c r="D1725" s="15"/>
    </row>
    <row r="1726" spans="3:4">
      <c r="C1726" s="15"/>
      <c r="D1726" s="15"/>
    </row>
    <row r="1727" spans="3:4">
      <c r="C1727" s="15"/>
      <c r="D1727" s="15"/>
    </row>
    <row r="1728" spans="3:4">
      <c r="C1728" s="15"/>
      <c r="D1728" s="15"/>
    </row>
    <row r="1729" spans="3:4">
      <c r="C1729" s="15"/>
      <c r="D1729" s="15"/>
    </row>
    <row r="1730" spans="3:4">
      <c r="C1730" s="15"/>
      <c r="D1730" s="15"/>
    </row>
    <row r="1731" spans="3:4">
      <c r="C1731" s="15"/>
      <c r="D1731" s="15"/>
    </row>
    <row r="1732" spans="3:4">
      <c r="C1732" s="15"/>
      <c r="D1732" s="15"/>
    </row>
    <row r="1733" spans="3:4">
      <c r="C1733" s="15"/>
      <c r="D1733" s="15"/>
    </row>
    <row r="1734" spans="3:4">
      <c r="C1734" s="15"/>
      <c r="D1734" s="15"/>
    </row>
    <row r="1735" spans="3:4">
      <c r="C1735" s="15"/>
      <c r="D1735" s="15"/>
    </row>
    <row r="1736" spans="3:4">
      <c r="C1736" s="15"/>
      <c r="D1736" s="15"/>
    </row>
    <row r="1737" spans="3:4">
      <c r="C1737" s="15"/>
      <c r="D1737" s="15"/>
    </row>
    <row r="1738" spans="3:4">
      <c r="C1738" s="15"/>
      <c r="D1738" s="15"/>
    </row>
    <row r="1739" spans="3:4">
      <c r="C1739" s="15"/>
      <c r="D1739" s="15"/>
    </row>
    <row r="1740" spans="3:4">
      <c r="C1740" s="15"/>
      <c r="D1740" s="15"/>
    </row>
    <row r="1741" spans="3:4">
      <c r="C1741" s="15"/>
      <c r="D1741" s="15"/>
    </row>
    <row r="1742" spans="3:4">
      <c r="C1742" s="15"/>
      <c r="D1742" s="15"/>
    </row>
    <row r="1743" spans="3:4">
      <c r="C1743" s="15"/>
      <c r="D1743" s="15"/>
    </row>
    <row r="1744" spans="3:4">
      <c r="C1744" s="15"/>
      <c r="D1744" s="15"/>
    </row>
    <row r="1745" spans="3:4">
      <c r="C1745" s="15"/>
      <c r="D1745" s="15"/>
    </row>
    <row r="1746" spans="3:4">
      <c r="C1746" s="15"/>
      <c r="D1746" s="15"/>
    </row>
    <row r="1747" spans="3:4">
      <c r="C1747" s="15"/>
      <c r="D1747" s="15"/>
    </row>
    <row r="1748" spans="3:4">
      <c r="C1748" s="15"/>
      <c r="D1748" s="15"/>
    </row>
    <row r="1749" spans="3:4">
      <c r="C1749" s="15"/>
      <c r="D1749" s="15"/>
    </row>
    <row r="1750" spans="3:4">
      <c r="C1750" s="15"/>
      <c r="D1750" s="15"/>
    </row>
    <row r="1751" spans="3:4">
      <c r="C1751" s="15"/>
      <c r="D1751" s="15"/>
    </row>
    <row r="1752" spans="3:4">
      <c r="C1752" s="15"/>
      <c r="D1752" s="15"/>
    </row>
    <row r="1753" spans="3:4">
      <c r="C1753" s="15"/>
      <c r="D1753" s="15"/>
    </row>
    <row r="1754" spans="3:4">
      <c r="C1754" s="15"/>
      <c r="D1754" s="15"/>
    </row>
    <row r="1755" spans="3:4">
      <c r="C1755" s="15"/>
      <c r="D1755" s="15"/>
    </row>
    <row r="1756" spans="3:4">
      <c r="C1756" s="15"/>
      <c r="D1756" s="15"/>
    </row>
    <row r="1757" spans="3:4">
      <c r="C1757" s="15"/>
      <c r="D1757" s="15"/>
    </row>
    <row r="1758" spans="3:4">
      <c r="C1758" s="15"/>
      <c r="D1758" s="15"/>
    </row>
    <row r="1759" spans="3:4">
      <c r="C1759" s="15"/>
      <c r="D1759" s="15"/>
    </row>
    <row r="1760" spans="3:4">
      <c r="C1760" s="15"/>
      <c r="D1760" s="15"/>
    </row>
    <row r="1761" spans="3:4">
      <c r="C1761" s="15"/>
      <c r="D1761" s="15"/>
    </row>
    <row r="1762" spans="3:4">
      <c r="C1762" s="15"/>
      <c r="D1762" s="15"/>
    </row>
    <row r="1763" spans="3:4">
      <c r="C1763" s="15"/>
      <c r="D1763" s="15"/>
    </row>
    <row r="1764" spans="3:4">
      <c r="C1764" s="15"/>
      <c r="D1764" s="15"/>
    </row>
    <row r="1765" spans="3:4">
      <c r="C1765" s="15"/>
      <c r="D1765" s="15"/>
    </row>
    <row r="1766" spans="3:4">
      <c r="C1766" s="15"/>
      <c r="D1766" s="15"/>
    </row>
    <row r="1767" spans="3:4">
      <c r="C1767" s="15"/>
      <c r="D1767" s="15"/>
    </row>
    <row r="1768" spans="3:4">
      <c r="C1768" s="15"/>
      <c r="D1768" s="15"/>
    </row>
    <row r="1769" spans="3:4">
      <c r="C1769" s="15"/>
      <c r="D1769" s="15"/>
    </row>
    <row r="1770" spans="3:4">
      <c r="C1770" s="15"/>
      <c r="D1770" s="15"/>
    </row>
    <row r="1771" spans="3:4">
      <c r="C1771" s="15"/>
      <c r="D1771" s="15"/>
    </row>
    <row r="1772" spans="3:4">
      <c r="C1772" s="15"/>
      <c r="D1772" s="15"/>
    </row>
    <row r="1773" spans="3:4">
      <c r="C1773" s="15"/>
      <c r="D1773" s="15"/>
    </row>
    <row r="1774" spans="3:4">
      <c r="C1774" s="15"/>
      <c r="D1774" s="15"/>
    </row>
    <row r="1775" spans="3:4">
      <c r="C1775" s="15"/>
      <c r="D1775" s="15"/>
    </row>
    <row r="1776" spans="3:4">
      <c r="C1776" s="15"/>
      <c r="D1776" s="15"/>
    </row>
    <row r="1777" spans="3:4">
      <c r="C1777" s="15"/>
      <c r="D1777" s="15"/>
    </row>
    <row r="1778" spans="3:4">
      <c r="C1778" s="15"/>
      <c r="D1778" s="15"/>
    </row>
    <row r="1779" spans="3:4">
      <c r="C1779" s="15"/>
      <c r="D1779" s="15"/>
    </row>
    <row r="1780" spans="3:4">
      <c r="C1780" s="15"/>
      <c r="D1780" s="15"/>
    </row>
    <row r="1781" spans="3:4">
      <c r="C1781" s="15"/>
      <c r="D1781" s="15"/>
    </row>
    <row r="1782" spans="3:4">
      <c r="C1782" s="15"/>
      <c r="D1782" s="15"/>
    </row>
    <row r="1783" spans="3:4">
      <c r="C1783" s="15"/>
      <c r="D1783" s="15"/>
    </row>
    <row r="1784" spans="3:4">
      <c r="C1784" s="15"/>
      <c r="D1784" s="15"/>
    </row>
    <row r="1785" spans="3:4">
      <c r="C1785" s="15"/>
      <c r="D1785" s="15"/>
    </row>
    <row r="1786" spans="3:4">
      <c r="C1786" s="15"/>
      <c r="D1786" s="15"/>
    </row>
    <row r="1787" spans="3:4">
      <c r="C1787" s="15"/>
      <c r="D1787" s="15"/>
    </row>
    <row r="1788" spans="3:4">
      <c r="C1788" s="15"/>
      <c r="D1788" s="15"/>
    </row>
    <row r="1789" spans="3:4">
      <c r="C1789" s="15"/>
      <c r="D1789" s="15"/>
    </row>
    <row r="1790" spans="3:4">
      <c r="C1790" s="15"/>
      <c r="D1790" s="15"/>
    </row>
    <row r="1791" spans="3:4">
      <c r="C1791" s="15"/>
      <c r="D1791" s="15"/>
    </row>
    <row r="1792" spans="3:4">
      <c r="C1792" s="15"/>
      <c r="D1792" s="15"/>
    </row>
    <row r="1793" spans="3:4">
      <c r="C1793" s="15"/>
      <c r="D1793" s="15"/>
    </row>
    <row r="1794" spans="3:4">
      <c r="C1794" s="15"/>
      <c r="D1794" s="15"/>
    </row>
    <row r="1795" spans="3:4">
      <c r="C1795" s="15"/>
      <c r="D1795" s="15"/>
    </row>
    <row r="1796" spans="3:4">
      <c r="C1796" s="15"/>
      <c r="D1796" s="15"/>
    </row>
    <row r="1797" spans="3:4">
      <c r="C1797" s="15"/>
      <c r="D1797" s="15"/>
    </row>
    <row r="1798" spans="3:4">
      <c r="C1798" s="15"/>
      <c r="D1798" s="15"/>
    </row>
    <row r="1799" spans="3:4">
      <c r="C1799" s="15"/>
      <c r="D1799" s="15"/>
    </row>
    <row r="1800" spans="3:4">
      <c r="C1800" s="15"/>
      <c r="D1800" s="15"/>
    </row>
    <row r="1801" spans="3:4">
      <c r="C1801" s="15"/>
      <c r="D1801" s="15"/>
    </row>
    <row r="1802" spans="3:4">
      <c r="C1802" s="15"/>
      <c r="D1802" s="15"/>
    </row>
    <row r="1803" spans="3:4">
      <c r="C1803" s="15"/>
      <c r="D1803" s="15"/>
    </row>
    <row r="1804" spans="3:4">
      <c r="C1804" s="15"/>
      <c r="D1804" s="15"/>
    </row>
    <row r="1805" spans="3:4">
      <c r="C1805" s="15"/>
      <c r="D1805" s="15"/>
    </row>
    <row r="1806" spans="3:4">
      <c r="C1806" s="15"/>
      <c r="D1806" s="15"/>
    </row>
    <row r="1807" spans="3:4">
      <c r="C1807" s="15"/>
      <c r="D1807" s="15"/>
    </row>
    <row r="1808" spans="3:4">
      <c r="C1808" s="15"/>
      <c r="D1808" s="15"/>
    </row>
    <row r="1809" spans="3:4">
      <c r="C1809" s="15"/>
      <c r="D1809" s="15"/>
    </row>
    <row r="1810" spans="3:4">
      <c r="C1810" s="15"/>
      <c r="D1810" s="15"/>
    </row>
    <row r="1811" spans="3:4">
      <c r="C1811" s="15"/>
      <c r="D1811" s="15"/>
    </row>
    <row r="1812" spans="3:4">
      <c r="C1812" s="15"/>
      <c r="D1812" s="15"/>
    </row>
    <row r="1813" spans="3:4">
      <c r="C1813" s="15"/>
      <c r="D1813" s="15"/>
    </row>
    <row r="1814" spans="3:4">
      <c r="C1814" s="15"/>
      <c r="D1814" s="15"/>
    </row>
    <row r="1815" spans="3:4">
      <c r="C1815" s="15"/>
      <c r="D1815" s="15"/>
    </row>
    <row r="1816" spans="3:4">
      <c r="C1816" s="15"/>
      <c r="D1816" s="15"/>
    </row>
    <row r="1817" spans="3:4">
      <c r="C1817" s="15"/>
      <c r="D1817" s="15"/>
    </row>
    <row r="1818" spans="3:4">
      <c r="C1818" s="15"/>
      <c r="D1818" s="15"/>
    </row>
    <row r="1819" spans="3:4">
      <c r="C1819" s="15"/>
      <c r="D1819" s="15"/>
    </row>
    <row r="1820" spans="3:4">
      <c r="C1820" s="15"/>
      <c r="D1820" s="15"/>
    </row>
    <row r="1821" spans="3:4">
      <c r="C1821" s="15"/>
      <c r="D1821" s="15"/>
    </row>
    <row r="1822" spans="3:4">
      <c r="C1822" s="15"/>
      <c r="D1822" s="15"/>
    </row>
    <row r="1823" spans="3:4">
      <c r="C1823" s="15"/>
      <c r="D1823" s="15"/>
    </row>
    <row r="1824" spans="3:4">
      <c r="C1824" s="15"/>
      <c r="D1824" s="15"/>
    </row>
    <row r="1825" spans="3:4">
      <c r="C1825" s="15"/>
      <c r="D1825" s="15"/>
    </row>
    <row r="1826" spans="3:4">
      <c r="C1826" s="15"/>
      <c r="D1826" s="15"/>
    </row>
    <row r="1827" spans="3:4">
      <c r="C1827" s="15"/>
      <c r="D1827" s="15"/>
    </row>
    <row r="1828" spans="3:4">
      <c r="C1828" s="15"/>
      <c r="D1828" s="15"/>
    </row>
    <row r="1829" spans="3:4">
      <c r="C1829" s="15"/>
      <c r="D1829" s="15"/>
    </row>
    <row r="1830" spans="3:4">
      <c r="C1830" s="15"/>
      <c r="D1830" s="15"/>
    </row>
    <row r="1831" spans="3:4">
      <c r="C1831" s="15"/>
      <c r="D1831" s="15"/>
    </row>
    <row r="1832" spans="3:4">
      <c r="C1832" s="15"/>
      <c r="D1832" s="15"/>
    </row>
    <row r="1833" spans="3:4">
      <c r="C1833" s="15"/>
      <c r="D1833" s="15"/>
    </row>
    <row r="1834" spans="3:4">
      <c r="C1834" s="15"/>
      <c r="D1834" s="15"/>
    </row>
    <row r="1835" spans="3:4">
      <c r="C1835" s="15"/>
      <c r="D1835" s="15"/>
    </row>
    <row r="1836" spans="3:4">
      <c r="C1836" s="15"/>
      <c r="D1836" s="15"/>
    </row>
    <row r="1837" spans="3:4">
      <c r="C1837" s="15"/>
      <c r="D1837" s="15"/>
    </row>
    <row r="1838" spans="3:4">
      <c r="C1838" s="15"/>
      <c r="D1838" s="15"/>
    </row>
    <row r="1839" spans="3:4">
      <c r="C1839" s="15"/>
      <c r="D1839" s="15"/>
    </row>
    <row r="1840" spans="3:4">
      <c r="C1840" s="15"/>
      <c r="D1840" s="15"/>
    </row>
    <row r="1841" spans="3:4">
      <c r="C1841" s="15"/>
      <c r="D1841" s="15"/>
    </row>
    <row r="1842" spans="3:4">
      <c r="C1842" s="15"/>
      <c r="D1842" s="15"/>
    </row>
    <row r="1843" spans="3:4">
      <c r="C1843" s="15"/>
      <c r="D1843" s="15"/>
    </row>
    <row r="1844" spans="3:4">
      <c r="C1844" s="15"/>
      <c r="D1844" s="15"/>
    </row>
    <row r="1845" spans="3:4">
      <c r="C1845" s="15"/>
      <c r="D1845" s="15"/>
    </row>
    <row r="1846" spans="3:4">
      <c r="C1846" s="15"/>
      <c r="D1846" s="15"/>
    </row>
    <row r="1847" spans="3:4">
      <c r="C1847" s="15"/>
      <c r="D1847" s="15"/>
    </row>
    <row r="1848" spans="3:4">
      <c r="C1848" s="15"/>
      <c r="D1848" s="15"/>
    </row>
    <row r="1849" spans="3:4">
      <c r="C1849" s="15"/>
      <c r="D1849" s="15"/>
    </row>
    <row r="1850" spans="3:4">
      <c r="C1850" s="15"/>
      <c r="D1850" s="15"/>
    </row>
    <row r="1851" spans="3:4">
      <c r="C1851" s="15"/>
      <c r="D1851" s="15"/>
    </row>
    <row r="1852" spans="3:4">
      <c r="C1852" s="15"/>
      <c r="D1852" s="15"/>
    </row>
    <row r="1853" spans="3:4">
      <c r="C1853" s="15"/>
      <c r="D1853" s="15"/>
    </row>
    <row r="1854" spans="3:4">
      <c r="C1854" s="15"/>
      <c r="D1854" s="15"/>
    </row>
    <row r="1855" spans="3:4">
      <c r="C1855" s="15"/>
      <c r="D1855" s="15"/>
    </row>
    <row r="1856" spans="3:4">
      <c r="C1856" s="15"/>
      <c r="D1856" s="15"/>
    </row>
    <row r="1857" spans="3:4">
      <c r="C1857" s="15"/>
      <c r="D1857" s="15"/>
    </row>
    <row r="1858" spans="3:4">
      <c r="C1858" s="15"/>
      <c r="D1858" s="15"/>
    </row>
    <row r="1859" spans="3:4">
      <c r="C1859" s="15"/>
      <c r="D1859" s="15"/>
    </row>
    <row r="1860" spans="3:4">
      <c r="C1860" s="15"/>
      <c r="D1860" s="15"/>
    </row>
    <row r="1861" spans="3:4">
      <c r="C1861" s="15"/>
      <c r="D1861" s="15"/>
    </row>
    <row r="1862" spans="3:4">
      <c r="C1862" s="15"/>
      <c r="D1862" s="15"/>
    </row>
    <row r="1863" spans="3:4">
      <c r="C1863" s="15"/>
      <c r="D1863" s="15"/>
    </row>
    <row r="1864" spans="3:4">
      <c r="C1864" s="15"/>
      <c r="D1864" s="15"/>
    </row>
    <row r="1865" spans="3:4">
      <c r="C1865" s="15"/>
      <c r="D1865" s="15"/>
    </row>
    <row r="1866" spans="3:4">
      <c r="C1866" s="15"/>
      <c r="D1866" s="15"/>
    </row>
    <row r="1867" spans="3:4">
      <c r="C1867" s="15"/>
      <c r="D1867" s="15"/>
    </row>
    <row r="1868" spans="3:4">
      <c r="C1868" s="15"/>
      <c r="D1868" s="15"/>
    </row>
    <row r="1869" spans="3:4">
      <c r="C1869" s="15"/>
      <c r="D1869" s="15"/>
    </row>
    <row r="1870" spans="3:4">
      <c r="C1870" s="15"/>
      <c r="D1870" s="15"/>
    </row>
    <row r="1871" spans="3:4">
      <c r="C1871" s="15"/>
      <c r="D1871" s="15"/>
    </row>
    <row r="1872" spans="3:4">
      <c r="C1872" s="15"/>
      <c r="D1872" s="15"/>
    </row>
    <row r="1873" spans="3:4">
      <c r="C1873" s="15"/>
      <c r="D1873" s="15"/>
    </row>
    <row r="1874" spans="3:4">
      <c r="C1874" s="15"/>
      <c r="D1874" s="15"/>
    </row>
    <row r="1875" spans="3:4">
      <c r="C1875" s="15"/>
      <c r="D1875" s="15"/>
    </row>
    <row r="1876" spans="3:4">
      <c r="C1876" s="15"/>
      <c r="D1876" s="15"/>
    </row>
    <row r="1877" spans="3:4">
      <c r="C1877" s="15"/>
      <c r="D1877" s="15"/>
    </row>
    <row r="1878" spans="3:4">
      <c r="C1878" s="15"/>
      <c r="D1878" s="15"/>
    </row>
    <row r="1879" spans="3:4">
      <c r="C1879" s="15"/>
      <c r="D1879" s="15"/>
    </row>
    <row r="1880" spans="3:4">
      <c r="C1880" s="15"/>
      <c r="D1880" s="15"/>
    </row>
    <row r="1881" spans="3:4">
      <c r="C1881" s="15"/>
      <c r="D1881" s="15"/>
    </row>
    <row r="1882" spans="3:4">
      <c r="C1882" s="15"/>
      <c r="D1882" s="15"/>
    </row>
    <row r="1883" spans="3:4">
      <c r="C1883" s="15"/>
      <c r="D1883" s="15"/>
    </row>
    <row r="1884" spans="3:4">
      <c r="C1884" s="15"/>
      <c r="D1884" s="15"/>
    </row>
    <row r="1885" spans="3:4">
      <c r="C1885" s="15"/>
      <c r="D1885" s="15"/>
    </row>
    <row r="1886" spans="3:4">
      <c r="C1886" s="15"/>
      <c r="D1886" s="15"/>
    </row>
    <row r="1887" spans="3:4">
      <c r="C1887" s="15"/>
      <c r="D1887" s="15"/>
    </row>
    <row r="1888" spans="3:4">
      <c r="C1888" s="15"/>
      <c r="D1888" s="15"/>
    </row>
    <row r="1889" spans="3:4">
      <c r="C1889" s="15"/>
      <c r="D1889" s="15"/>
    </row>
    <row r="1890" spans="3:4">
      <c r="C1890" s="15"/>
      <c r="D1890" s="15"/>
    </row>
    <row r="1891" spans="3:4">
      <c r="C1891" s="15"/>
      <c r="D1891" s="15"/>
    </row>
    <row r="1892" spans="3:4">
      <c r="C1892" s="15"/>
      <c r="D1892" s="15"/>
    </row>
    <row r="1893" spans="3:4">
      <c r="C1893" s="15"/>
      <c r="D1893" s="15"/>
    </row>
    <row r="1894" spans="3:4">
      <c r="C1894" s="15"/>
      <c r="D1894" s="15"/>
    </row>
    <row r="1895" spans="3:4">
      <c r="C1895" s="15"/>
      <c r="D1895" s="15"/>
    </row>
    <row r="1896" spans="3:4">
      <c r="C1896" s="15"/>
      <c r="D1896" s="15"/>
    </row>
    <row r="1897" spans="3:4">
      <c r="C1897" s="15"/>
      <c r="D1897" s="15"/>
    </row>
    <row r="1898" spans="3:4">
      <c r="C1898" s="15"/>
      <c r="D1898" s="15"/>
    </row>
    <row r="1899" spans="3:4">
      <c r="C1899" s="15"/>
      <c r="D1899" s="15"/>
    </row>
    <row r="1900" spans="3:4">
      <c r="C1900" s="15"/>
      <c r="D1900" s="15"/>
    </row>
    <row r="1901" spans="3:4">
      <c r="C1901" s="15"/>
      <c r="D1901" s="15"/>
    </row>
    <row r="1902" spans="3:4">
      <c r="C1902" s="15"/>
      <c r="D1902" s="15"/>
    </row>
    <row r="1903" spans="3:4">
      <c r="C1903" s="15"/>
      <c r="D1903" s="15"/>
    </row>
    <row r="1904" spans="3:4">
      <c r="C1904" s="15"/>
      <c r="D1904" s="15"/>
    </row>
    <row r="1905" spans="3:4">
      <c r="C1905" s="15"/>
      <c r="D1905" s="15"/>
    </row>
    <row r="1906" spans="3:4">
      <c r="C1906" s="15"/>
      <c r="D1906" s="15"/>
    </row>
    <row r="1907" spans="3:4">
      <c r="C1907" s="15"/>
      <c r="D1907" s="15"/>
    </row>
    <row r="1908" spans="3:4">
      <c r="C1908" s="15"/>
      <c r="D1908" s="15"/>
    </row>
    <row r="1909" spans="3:4">
      <c r="C1909" s="15"/>
      <c r="D1909" s="15"/>
    </row>
    <row r="1910" spans="3:4">
      <c r="C1910" s="15"/>
      <c r="D1910" s="15"/>
    </row>
    <row r="1911" spans="3:4">
      <c r="C1911" s="15"/>
      <c r="D1911" s="15"/>
    </row>
    <row r="1912" spans="3:4">
      <c r="C1912" s="15"/>
      <c r="D1912" s="15"/>
    </row>
    <row r="1913" spans="3:4">
      <c r="C1913" s="15"/>
      <c r="D1913" s="15"/>
    </row>
    <row r="1914" spans="3:4">
      <c r="C1914" s="15"/>
      <c r="D1914" s="15"/>
    </row>
    <row r="1915" spans="3:4">
      <c r="C1915" s="15"/>
      <c r="D1915" s="15"/>
    </row>
    <row r="1916" spans="3:4">
      <c r="C1916" s="15"/>
      <c r="D1916" s="15"/>
    </row>
    <row r="1917" spans="3:4">
      <c r="C1917" s="15"/>
      <c r="D1917" s="15"/>
    </row>
    <row r="1918" spans="3:4">
      <c r="C1918" s="15"/>
      <c r="D1918" s="15"/>
    </row>
    <row r="1919" spans="3:4">
      <c r="C1919" s="15"/>
      <c r="D1919" s="15"/>
    </row>
    <row r="1920" spans="3:4">
      <c r="C1920" s="15"/>
      <c r="D1920" s="15"/>
    </row>
    <row r="1921" spans="3:4">
      <c r="C1921" s="15"/>
      <c r="D1921" s="15"/>
    </row>
    <row r="1922" spans="3:4">
      <c r="C1922" s="15"/>
      <c r="D1922" s="15"/>
    </row>
    <row r="1923" spans="3:4">
      <c r="C1923" s="15"/>
      <c r="D1923" s="15"/>
    </row>
    <row r="1924" spans="3:4">
      <c r="C1924" s="15"/>
      <c r="D1924" s="15"/>
    </row>
    <row r="1925" spans="3:4">
      <c r="C1925" s="15"/>
      <c r="D1925" s="15"/>
    </row>
    <row r="1926" spans="3:4">
      <c r="C1926" s="15"/>
      <c r="D1926" s="15"/>
    </row>
    <row r="1927" spans="3:4">
      <c r="C1927" s="15"/>
      <c r="D1927" s="15"/>
    </row>
    <row r="1928" spans="3:4">
      <c r="C1928" s="15"/>
      <c r="D1928" s="15"/>
    </row>
    <row r="1929" spans="3:4">
      <c r="C1929" s="15"/>
      <c r="D1929" s="15"/>
    </row>
    <row r="1930" spans="3:4">
      <c r="C1930" s="15"/>
      <c r="D1930" s="15"/>
    </row>
    <row r="1931" spans="3:4">
      <c r="C1931" s="15"/>
      <c r="D1931" s="15"/>
    </row>
    <row r="1932" spans="3:4">
      <c r="C1932" s="15"/>
      <c r="D1932" s="15"/>
    </row>
    <row r="1933" spans="3:4">
      <c r="C1933" s="15"/>
      <c r="D1933" s="15"/>
    </row>
    <row r="1934" spans="3:4">
      <c r="C1934" s="15"/>
      <c r="D1934" s="15"/>
    </row>
    <row r="1935" spans="3:4">
      <c r="C1935" s="15"/>
      <c r="D1935" s="15"/>
    </row>
    <row r="1936" spans="3:4">
      <c r="C1936" s="15"/>
      <c r="D1936" s="15"/>
    </row>
    <row r="1937" spans="3:4">
      <c r="C1937" s="15"/>
      <c r="D1937" s="15"/>
    </row>
    <row r="1938" spans="3:4">
      <c r="C1938" s="15"/>
      <c r="D1938" s="15"/>
    </row>
    <row r="1939" spans="3:4">
      <c r="C1939" s="15"/>
      <c r="D1939" s="15"/>
    </row>
    <row r="1940" spans="3:4">
      <c r="C1940" s="15"/>
      <c r="D1940" s="15"/>
    </row>
    <row r="1941" spans="3:4">
      <c r="C1941" s="15"/>
      <c r="D1941" s="15"/>
    </row>
    <row r="1942" spans="3:4">
      <c r="C1942" s="15"/>
      <c r="D1942" s="15"/>
    </row>
    <row r="1943" spans="3:4">
      <c r="C1943" s="15"/>
      <c r="D1943" s="15"/>
    </row>
    <row r="1944" spans="3:4">
      <c r="C1944" s="15"/>
      <c r="D1944" s="15"/>
    </row>
    <row r="1945" spans="3:4">
      <c r="C1945" s="15"/>
      <c r="D1945" s="15"/>
    </row>
    <row r="1946" spans="3:4">
      <c r="C1946" s="15"/>
      <c r="D1946" s="15"/>
    </row>
    <row r="1947" spans="3:4">
      <c r="C1947" s="15"/>
      <c r="D1947" s="15"/>
    </row>
    <row r="1948" spans="3:4">
      <c r="C1948" s="15"/>
      <c r="D1948" s="15"/>
    </row>
    <row r="1949" spans="3:4">
      <c r="C1949" s="15"/>
      <c r="D1949" s="15"/>
    </row>
    <row r="1950" spans="3:4">
      <c r="C1950" s="15"/>
      <c r="D1950" s="15"/>
    </row>
    <row r="1951" spans="3:4">
      <c r="C1951" s="15"/>
      <c r="D1951" s="15"/>
    </row>
    <row r="1952" spans="3:4">
      <c r="C1952" s="15"/>
      <c r="D1952" s="15"/>
    </row>
    <row r="1953" spans="3:4">
      <c r="C1953" s="15"/>
      <c r="D1953" s="15"/>
    </row>
    <row r="1954" spans="3:4">
      <c r="C1954" s="15"/>
      <c r="D1954" s="15"/>
    </row>
    <row r="1955" spans="3:4">
      <c r="C1955" s="15"/>
      <c r="D1955" s="15"/>
    </row>
    <row r="1956" spans="3:4">
      <c r="C1956" s="15"/>
      <c r="D1956" s="15"/>
    </row>
    <row r="1957" spans="3:4">
      <c r="C1957" s="15"/>
      <c r="D1957" s="15"/>
    </row>
    <row r="1958" spans="3:4">
      <c r="C1958" s="15"/>
      <c r="D1958" s="15"/>
    </row>
    <row r="1959" spans="3:4">
      <c r="C1959" s="15"/>
      <c r="D1959" s="15"/>
    </row>
    <row r="1960" spans="3:4">
      <c r="C1960" s="15"/>
      <c r="D1960" s="15"/>
    </row>
    <row r="1961" spans="3:4">
      <c r="C1961" s="15"/>
      <c r="D1961" s="15"/>
    </row>
    <row r="1962" spans="3:4">
      <c r="C1962" s="15"/>
      <c r="D1962" s="15"/>
    </row>
    <row r="1963" spans="3:4">
      <c r="C1963" s="15"/>
      <c r="D1963" s="15"/>
    </row>
    <row r="1964" spans="3:4">
      <c r="C1964" s="15"/>
      <c r="D1964" s="15"/>
    </row>
    <row r="1965" spans="3:4">
      <c r="C1965" s="15"/>
      <c r="D1965" s="15"/>
    </row>
    <row r="1966" spans="3:4">
      <c r="C1966" s="15"/>
      <c r="D1966" s="15"/>
    </row>
    <row r="1967" spans="3:4">
      <c r="C1967" s="15"/>
      <c r="D1967" s="15"/>
    </row>
    <row r="1968" spans="3:4">
      <c r="C1968" s="15"/>
      <c r="D1968" s="15"/>
    </row>
    <row r="1969" spans="3:4">
      <c r="C1969" s="15"/>
      <c r="D1969" s="15"/>
    </row>
    <row r="1970" spans="3:4">
      <c r="C1970" s="15"/>
      <c r="D1970" s="15"/>
    </row>
    <row r="1971" spans="3:4">
      <c r="C1971" s="15"/>
      <c r="D1971" s="15"/>
    </row>
    <row r="1972" spans="3:4">
      <c r="C1972" s="15"/>
      <c r="D1972" s="15"/>
    </row>
    <row r="1973" spans="3:4">
      <c r="C1973" s="15"/>
      <c r="D1973" s="15"/>
    </row>
    <row r="1974" spans="3:4">
      <c r="C1974" s="15"/>
      <c r="D1974" s="15"/>
    </row>
    <row r="1975" spans="3:4">
      <c r="C1975" s="15"/>
      <c r="D1975" s="15"/>
    </row>
    <row r="1976" spans="3:4">
      <c r="C1976" s="15"/>
      <c r="D1976" s="15"/>
    </row>
    <row r="1977" spans="3:4">
      <c r="C1977" s="15"/>
      <c r="D1977" s="15"/>
    </row>
    <row r="1978" spans="3:4">
      <c r="C1978" s="15"/>
      <c r="D1978" s="15"/>
    </row>
    <row r="1979" spans="3:4">
      <c r="C1979" s="15"/>
      <c r="D1979" s="15"/>
    </row>
    <row r="1980" spans="3:4">
      <c r="C1980" s="15"/>
      <c r="D1980" s="15"/>
    </row>
    <row r="1981" spans="3:4">
      <c r="C1981" s="15"/>
      <c r="D1981" s="15"/>
    </row>
    <row r="1982" spans="3:4">
      <c r="C1982" s="15"/>
      <c r="D1982" s="15"/>
    </row>
    <row r="1983" spans="3:4">
      <c r="C1983" s="15"/>
      <c r="D1983" s="15"/>
    </row>
    <row r="1984" spans="3:4">
      <c r="C1984" s="15"/>
      <c r="D1984" s="15"/>
    </row>
    <row r="1985" spans="3:4">
      <c r="C1985" s="15"/>
      <c r="D1985" s="15"/>
    </row>
    <row r="1986" spans="3:4">
      <c r="C1986" s="15"/>
      <c r="D1986" s="15"/>
    </row>
    <row r="1987" spans="3:4">
      <c r="C1987" s="15"/>
      <c r="D1987" s="15"/>
    </row>
    <row r="1988" spans="3:4">
      <c r="C1988" s="15"/>
      <c r="D1988" s="15"/>
    </row>
    <row r="1989" spans="3:4">
      <c r="C1989" s="15"/>
      <c r="D1989" s="15"/>
    </row>
    <row r="1990" spans="3:4">
      <c r="C1990" s="15"/>
      <c r="D1990" s="15"/>
    </row>
    <row r="1991" spans="3:4">
      <c r="C1991" s="15"/>
      <c r="D1991" s="15"/>
    </row>
    <row r="1992" spans="3:4">
      <c r="C1992" s="15"/>
      <c r="D1992" s="15"/>
    </row>
    <row r="1993" spans="3:4">
      <c r="C1993" s="15"/>
      <c r="D1993" s="15"/>
    </row>
    <row r="1994" spans="3:4">
      <c r="C1994" s="15"/>
      <c r="D1994" s="15"/>
    </row>
    <row r="1995" spans="3:4">
      <c r="C1995" s="15"/>
      <c r="D1995" s="15"/>
    </row>
    <row r="1996" spans="3:4">
      <c r="C1996" s="15"/>
      <c r="D1996" s="15"/>
    </row>
    <row r="1997" spans="3:4">
      <c r="C1997" s="15"/>
      <c r="D1997" s="15"/>
    </row>
    <row r="1998" spans="3:4">
      <c r="C1998" s="15"/>
      <c r="D1998" s="15"/>
    </row>
    <row r="1999" spans="3:4">
      <c r="C1999" s="15"/>
      <c r="D1999" s="15"/>
    </row>
    <row r="2000" spans="3:4">
      <c r="C2000" s="15"/>
      <c r="D2000" s="15"/>
    </row>
    <row r="2001" spans="3:4">
      <c r="C2001" s="15"/>
      <c r="D2001" s="15"/>
    </row>
    <row r="2002" spans="3:4">
      <c r="C2002" s="15"/>
      <c r="D2002" s="15"/>
    </row>
    <row r="2003" spans="3:4">
      <c r="C2003" s="15"/>
      <c r="D2003" s="15"/>
    </row>
    <row r="2004" spans="3:4">
      <c r="C2004" s="15"/>
      <c r="D2004" s="15"/>
    </row>
    <row r="2005" spans="3:4">
      <c r="C2005" s="15"/>
      <c r="D2005" s="15"/>
    </row>
    <row r="2006" spans="3:4">
      <c r="C2006" s="15"/>
      <c r="D2006" s="15"/>
    </row>
    <row r="2007" spans="3:4">
      <c r="C2007" s="15"/>
      <c r="D2007" s="15"/>
    </row>
    <row r="2008" spans="3:4">
      <c r="C2008" s="15"/>
      <c r="D2008" s="15"/>
    </row>
    <row r="2009" spans="3:4">
      <c r="C2009" s="15"/>
      <c r="D2009" s="15"/>
    </row>
    <row r="2010" spans="3:4">
      <c r="C2010" s="15"/>
      <c r="D2010" s="15"/>
    </row>
    <row r="2011" spans="3:4">
      <c r="C2011" s="15"/>
      <c r="D2011" s="15"/>
    </row>
    <row r="2012" spans="3:4">
      <c r="C2012" s="15"/>
      <c r="D2012" s="15"/>
    </row>
    <row r="2013" spans="3:4">
      <c r="C2013" s="15"/>
      <c r="D2013" s="15"/>
    </row>
    <row r="2014" spans="3:4">
      <c r="C2014" s="15"/>
      <c r="D2014" s="15"/>
    </row>
    <row r="2015" spans="3:4">
      <c r="C2015" s="15"/>
      <c r="D2015" s="15"/>
    </row>
    <row r="2016" spans="3:4">
      <c r="C2016" s="15"/>
      <c r="D2016" s="15"/>
    </row>
    <row r="2017" spans="3:4">
      <c r="C2017" s="15"/>
      <c r="D2017" s="15"/>
    </row>
    <row r="2018" spans="3:4">
      <c r="C2018" s="15"/>
      <c r="D2018" s="15"/>
    </row>
    <row r="2019" spans="3:4">
      <c r="C2019" s="15"/>
      <c r="D2019" s="15"/>
    </row>
    <row r="2020" spans="3:4">
      <c r="C2020" s="15"/>
      <c r="D2020" s="15"/>
    </row>
    <row r="2021" spans="3:4">
      <c r="C2021" s="15"/>
      <c r="D2021" s="15"/>
    </row>
    <row r="2022" spans="3:4">
      <c r="C2022" s="15"/>
      <c r="D2022" s="15"/>
    </row>
    <row r="2023" spans="3:4">
      <c r="C2023" s="15"/>
      <c r="D2023" s="15"/>
    </row>
    <row r="2024" spans="3:4">
      <c r="C2024" s="15"/>
      <c r="D2024" s="15"/>
    </row>
    <row r="2025" spans="3:4">
      <c r="C2025" s="15"/>
      <c r="D2025" s="15"/>
    </row>
    <row r="2026" spans="3:4">
      <c r="C2026" s="15"/>
      <c r="D2026" s="15"/>
    </row>
    <row r="2027" spans="3:4">
      <c r="C2027" s="15"/>
      <c r="D2027" s="15"/>
    </row>
    <row r="2028" spans="3:4">
      <c r="C2028" s="15"/>
      <c r="D2028" s="15"/>
    </row>
    <row r="2029" spans="3:4">
      <c r="C2029" s="15"/>
      <c r="D2029" s="15"/>
    </row>
    <row r="2030" spans="3:4">
      <c r="C2030" s="15"/>
      <c r="D2030" s="15"/>
    </row>
    <row r="2031" spans="3:4">
      <c r="C2031" s="15"/>
      <c r="D2031" s="15"/>
    </row>
    <row r="2032" spans="3:4">
      <c r="C2032" s="15"/>
      <c r="D2032" s="15"/>
    </row>
    <row r="2033" spans="3:4">
      <c r="C2033" s="15"/>
      <c r="D2033" s="15"/>
    </row>
    <row r="2034" spans="3:4">
      <c r="C2034" s="15"/>
      <c r="D2034" s="15"/>
    </row>
    <row r="2035" spans="3:4">
      <c r="C2035" s="15"/>
      <c r="D2035" s="15"/>
    </row>
    <row r="2036" spans="3:4">
      <c r="C2036" s="15"/>
      <c r="D2036" s="15"/>
    </row>
    <row r="2037" spans="3:4">
      <c r="C2037" s="15"/>
      <c r="D2037" s="15"/>
    </row>
    <row r="2038" spans="3:4">
      <c r="C2038" s="15"/>
      <c r="D2038" s="15"/>
    </row>
    <row r="2039" spans="3:4">
      <c r="C2039" s="15"/>
      <c r="D2039" s="15"/>
    </row>
    <row r="2040" spans="3:4">
      <c r="C2040" s="15"/>
      <c r="D2040" s="15"/>
    </row>
    <row r="2041" spans="3:4">
      <c r="C2041" s="15"/>
      <c r="D2041" s="15"/>
    </row>
    <row r="2042" spans="3:4">
      <c r="C2042" s="15"/>
      <c r="D2042" s="15"/>
    </row>
    <row r="2043" spans="3:4">
      <c r="C2043" s="15"/>
      <c r="D2043" s="15"/>
    </row>
    <row r="2044" spans="3:4">
      <c r="C2044" s="15"/>
      <c r="D2044" s="15"/>
    </row>
    <row r="2045" spans="3:4">
      <c r="C2045" s="15"/>
      <c r="D2045" s="15"/>
    </row>
    <row r="2046" spans="3:4">
      <c r="C2046" s="15"/>
      <c r="D2046" s="15"/>
    </row>
    <row r="2047" spans="3:4">
      <c r="C2047" s="15"/>
      <c r="D2047" s="15"/>
    </row>
    <row r="2048" spans="3:4">
      <c r="C2048" s="15"/>
      <c r="D2048" s="15"/>
    </row>
    <row r="2049" spans="3:4">
      <c r="C2049" s="15"/>
      <c r="D2049" s="15"/>
    </row>
    <row r="2050" spans="3:4">
      <c r="C2050" s="15"/>
      <c r="D2050" s="15"/>
    </row>
    <row r="2051" spans="3:4">
      <c r="C2051" s="15"/>
      <c r="D2051" s="15"/>
    </row>
    <row r="2052" spans="3:4">
      <c r="C2052" s="15"/>
      <c r="D2052" s="15"/>
    </row>
    <row r="2053" spans="3:4">
      <c r="C2053" s="15"/>
      <c r="D2053" s="15"/>
    </row>
    <row r="2054" spans="3:4">
      <c r="C2054" s="15"/>
      <c r="D2054" s="15"/>
    </row>
    <row r="2055" spans="3:4">
      <c r="C2055" s="15"/>
      <c r="D2055" s="15"/>
    </row>
    <row r="2056" spans="3:4">
      <c r="C2056" s="15"/>
      <c r="D2056" s="15"/>
    </row>
    <row r="2057" spans="3:4">
      <c r="C2057" s="15"/>
      <c r="D2057" s="15"/>
    </row>
    <row r="2058" spans="3:4">
      <c r="C2058" s="15"/>
      <c r="D2058" s="15"/>
    </row>
    <row r="2059" spans="3:4">
      <c r="C2059" s="15"/>
      <c r="D2059" s="15"/>
    </row>
    <row r="2060" spans="3:4">
      <c r="C2060" s="15"/>
      <c r="D2060" s="15"/>
    </row>
    <row r="2061" spans="3:4">
      <c r="C2061" s="15"/>
      <c r="D2061" s="15"/>
    </row>
    <row r="2062" spans="3:4">
      <c r="C2062" s="15"/>
      <c r="D2062" s="15"/>
    </row>
    <row r="2063" spans="3:4">
      <c r="C2063" s="15"/>
      <c r="D2063" s="15"/>
    </row>
    <row r="2064" spans="3:4">
      <c r="C2064" s="15"/>
      <c r="D2064" s="15"/>
    </row>
    <row r="2065" spans="3:4">
      <c r="C2065" s="15"/>
      <c r="D2065" s="15"/>
    </row>
    <row r="2066" spans="3:4">
      <c r="C2066" s="15"/>
      <c r="D2066" s="15"/>
    </row>
    <row r="2067" spans="3:4">
      <c r="C2067" s="15"/>
      <c r="D2067" s="15"/>
    </row>
    <row r="2068" spans="3:4">
      <c r="C2068" s="15"/>
      <c r="D2068" s="15"/>
    </row>
    <row r="2069" spans="3:4">
      <c r="C2069" s="15"/>
      <c r="D2069" s="15"/>
    </row>
    <row r="2070" spans="3:4">
      <c r="C2070" s="15"/>
      <c r="D2070" s="15"/>
    </row>
    <row r="2071" spans="3:4">
      <c r="C2071" s="15"/>
      <c r="D2071" s="15"/>
    </row>
    <row r="2072" spans="3:4">
      <c r="C2072" s="15"/>
      <c r="D2072" s="15"/>
    </row>
    <row r="2073" spans="3:4">
      <c r="C2073" s="15"/>
      <c r="D2073" s="15"/>
    </row>
    <row r="2074" spans="3:4">
      <c r="C2074" s="15"/>
      <c r="D2074" s="15"/>
    </row>
    <row r="2075" spans="3:4">
      <c r="C2075" s="15"/>
      <c r="D2075" s="15"/>
    </row>
    <row r="2076" spans="3:4">
      <c r="C2076" s="15"/>
      <c r="D2076" s="15"/>
    </row>
    <row r="2077" spans="3:4">
      <c r="C2077" s="15"/>
      <c r="D2077" s="15"/>
    </row>
    <row r="2078" spans="3:4">
      <c r="C2078" s="15"/>
      <c r="D2078" s="15"/>
    </row>
    <row r="2079" spans="3:4">
      <c r="C2079" s="15"/>
      <c r="D2079" s="15"/>
    </row>
    <row r="2080" spans="3:4">
      <c r="C2080" s="15"/>
      <c r="D2080" s="15"/>
    </row>
    <row r="2081" spans="3:4">
      <c r="C2081" s="15"/>
      <c r="D2081" s="15"/>
    </row>
    <row r="2082" spans="3:4">
      <c r="C2082" s="15"/>
      <c r="D2082" s="15"/>
    </row>
    <row r="2083" spans="3:4">
      <c r="C2083" s="15"/>
      <c r="D2083" s="15"/>
    </row>
    <row r="2084" spans="3:4">
      <c r="C2084" s="15"/>
      <c r="D2084" s="15"/>
    </row>
    <row r="2085" spans="3:4">
      <c r="C2085" s="15"/>
      <c r="D2085" s="15"/>
    </row>
    <row r="2086" spans="3:4">
      <c r="C2086" s="15"/>
      <c r="D2086" s="15"/>
    </row>
    <row r="2087" spans="3:4">
      <c r="C2087" s="15"/>
      <c r="D2087" s="15"/>
    </row>
    <row r="2088" spans="3:4">
      <c r="C2088" s="15"/>
      <c r="D2088" s="15"/>
    </row>
    <row r="2089" spans="3:4">
      <c r="C2089" s="15"/>
      <c r="D2089" s="15"/>
    </row>
    <row r="2090" spans="3:4">
      <c r="C2090" s="15"/>
      <c r="D2090" s="15"/>
    </row>
    <row r="2091" spans="3:4">
      <c r="C2091" s="15"/>
      <c r="D2091" s="15"/>
    </row>
    <row r="2092" spans="3:4">
      <c r="C2092" s="15"/>
      <c r="D2092" s="15"/>
    </row>
    <row r="2093" spans="3:4">
      <c r="C2093" s="15"/>
      <c r="D2093" s="15"/>
    </row>
    <row r="2094" spans="3:4">
      <c r="C2094" s="15"/>
      <c r="D2094" s="15"/>
    </row>
    <row r="2095" spans="3:4">
      <c r="C2095" s="15"/>
      <c r="D2095" s="15"/>
    </row>
    <row r="2096" spans="3:4">
      <c r="C2096" s="15"/>
      <c r="D2096" s="15"/>
    </row>
    <row r="2097" spans="3:4">
      <c r="C2097" s="15"/>
      <c r="D2097" s="15"/>
    </row>
    <row r="2098" spans="3:4">
      <c r="C2098" s="15"/>
      <c r="D2098" s="15"/>
    </row>
    <row r="2099" spans="3:4">
      <c r="C2099" s="15"/>
      <c r="D2099" s="15"/>
    </row>
    <row r="2100" spans="3:4">
      <c r="C2100" s="15"/>
      <c r="D2100" s="15"/>
    </row>
    <row r="2101" spans="3:4">
      <c r="C2101" s="15"/>
      <c r="D2101" s="15"/>
    </row>
    <row r="2102" spans="3:4">
      <c r="C2102" s="15"/>
      <c r="D2102" s="15"/>
    </row>
    <row r="2103" spans="3:4">
      <c r="C2103" s="15"/>
      <c r="D2103" s="15"/>
    </row>
    <row r="2104" spans="3:4">
      <c r="C2104" s="15"/>
      <c r="D2104" s="15"/>
    </row>
    <row r="2105" spans="3:4">
      <c r="C2105" s="15"/>
      <c r="D2105" s="15"/>
    </row>
    <row r="2106" spans="3:4">
      <c r="C2106" s="15"/>
      <c r="D2106" s="15"/>
    </row>
    <row r="2107" spans="3:4">
      <c r="C2107" s="15"/>
      <c r="D2107" s="15"/>
    </row>
    <row r="2108" spans="3:4">
      <c r="C2108" s="15"/>
      <c r="D2108" s="15"/>
    </row>
    <row r="2109" spans="3:4">
      <c r="C2109" s="15"/>
      <c r="D2109" s="15"/>
    </row>
    <row r="2110" spans="3:4">
      <c r="C2110" s="15"/>
      <c r="D2110" s="15"/>
    </row>
    <row r="2111" spans="3:4">
      <c r="C2111" s="15"/>
      <c r="D2111" s="15"/>
    </row>
    <row r="2112" spans="3:4">
      <c r="C2112" s="15"/>
      <c r="D2112" s="15"/>
    </row>
    <row r="2113" spans="3:4">
      <c r="C2113" s="15"/>
      <c r="D2113" s="15"/>
    </row>
    <row r="2114" spans="3:4">
      <c r="C2114" s="15"/>
      <c r="D2114" s="15"/>
    </row>
    <row r="2115" spans="3:4">
      <c r="C2115" s="15"/>
      <c r="D2115" s="15"/>
    </row>
    <row r="2116" spans="3:4">
      <c r="C2116" s="15"/>
      <c r="D2116" s="15"/>
    </row>
    <row r="2117" spans="3:4">
      <c r="C2117" s="15"/>
      <c r="D2117" s="15"/>
    </row>
    <row r="2118" spans="3:4">
      <c r="C2118" s="15"/>
      <c r="D2118" s="15"/>
    </row>
    <row r="2119" spans="3:4">
      <c r="C2119" s="15"/>
      <c r="D2119" s="15"/>
    </row>
    <row r="2120" spans="3:4">
      <c r="C2120" s="15"/>
      <c r="D2120" s="15"/>
    </row>
    <row r="2121" spans="3:4">
      <c r="C2121" s="15"/>
      <c r="D2121" s="15"/>
    </row>
    <row r="2122" spans="3:4">
      <c r="C2122" s="15"/>
      <c r="D2122" s="15"/>
    </row>
    <row r="2123" spans="3:4">
      <c r="C2123" s="15"/>
      <c r="D2123" s="15"/>
    </row>
    <row r="2124" spans="3:4">
      <c r="C2124" s="15"/>
      <c r="D2124" s="15"/>
    </row>
    <row r="2125" spans="3:4">
      <c r="C2125" s="15"/>
      <c r="D2125" s="15"/>
    </row>
    <row r="2126" spans="3:4">
      <c r="C2126" s="15"/>
      <c r="D2126" s="15"/>
    </row>
    <row r="2127" spans="3:4">
      <c r="C2127" s="15"/>
      <c r="D2127" s="15"/>
    </row>
    <row r="2128" spans="3:4">
      <c r="C2128" s="15"/>
      <c r="D2128" s="15"/>
    </row>
    <row r="2129" spans="3:4">
      <c r="C2129" s="15"/>
      <c r="D2129" s="15"/>
    </row>
    <row r="2130" spans="3:4">
      <c r="C2130" s="15"/>
      <c r="D2130" s="15"/>
    </row>
    <row r="2131" spans="3:4">
      <c r="C2131" s="15"/>
      <c r="D2131" s="15"/>
    </row>
    <row r="2132" spans="3:4">
      <c r="C2132" s="15"/>
      <c r="D2132" s="15"/>
    </row>
    <row r="2133" spans="3:4">
      <c r="C2133" s="15"/>
      <c r="D2133" s="15"/>
    </row>
    <row r="2134" spans="3:4">
      <c r="C2134" s="15"/>
      <c r="D2134" s="15"/>
    </row>
    <row r="2135" spans="3:4">
      <c r="C2135" s="15"/>
      <c r="D2135" s="15"/>
    </row>
    <row r="2136" spans="3:4">
      <c r="C2136" s="15"/>
      <c r="D2136" s="15"/>
    </row>
    <row r="2137" spans="3:4">
      <c r="C2137" s="15"/>
      <c r="D2137" s="15"/>
    </row>
    <row r="2138" spans="3:4">
      <c r="C2138" s="15"/>
      <c r="D2138" s="15"/>
    </row>
    <row r="2139" spans="3:4">
      <c r="C2139" s="15"/>
      <c r="D2139" s="15"/>
    </row>
    <row r="2140" spans="3:4">
      <c r="C2140" s="15"/>
      <c r="D2140" s="15"/>
    </row>
    <row r="2141" spans="3:4">
      <c r="C2141" s="15"/>
      <c r="D2141" s="15"/>
    </row>
    <row r="2142" spans="3:4">
      <c r="C2142" s="15"/>
      <c r="D2142" s="15"/>
    </row>
    <row r="2143" spans="3:4">
      <c r="C2143" s="15"/>
      <c r="D2143" s="15"/>
    </row>
    <row r="2144" spans="3:4">
      <c r="C2144" s="15"/>
      <c r="D2144" s="15"/>
    </row>
    <row r="2145" spans="3:4">
      <c r="C2145" s="15"/>
      <c r="D2145" s="15"/>
    </row>
    <row r="2146" spans="3:4">
      <c r="C2146" s="15"/>
      <c r="D2146" s="15"/>
    </row>
    <row r="2147" spans="3:4">
      <c r="C2147" s="15"/>
      <c r="D2147" s="15"/>
    </row>
    <row r="2148" spans="3:4">
      <c r="C2148" s="15"/>
      <c r="D2148" s="15"/>
    </row>
    <row r="2149" spans="3:4">
      <c r="C2149" s="15"/>
      <c r="D2149" s="15"/>
    </row>
    <row r="2150" spans="3:4">
      <c r="C2150" s="15"/>
      <c r="D2150" s="15"/>
    </row>
    <row r="2151" spans="3:4">
      <c r="C2151" s="15"/>
      <c r="D2151" s="15"/>
    </row>
    <row r="2152" spans="3:4">
      <c r="C2152" s="15"/>
      <c r="D2152" s="15"/>
    </row>
    <row r="2153" spans="3:4">
      <c r="C2153" s="15"/>
      <c r="D2153" s="15"/>
    </row>
    <row r="2154" spans="3:4">
      <c r="C2154" s="15"/>
      <c r="D2154" s="15"/>
    </row>
    <row r="2155" spans="3:4">
      <c r="C2155" s="15"/>
      <c r="D2155" s="15"/>
    </row>
    <row r="2156" spans="3:4">
      <c r="C2156" s="15"/>
      <c r="D2156" s="15"/>
    </row>
    <row r="2157" spans="3:4">
      <c r="C2157" s="15"/>
      <c r="D2157" s="15"/>
    </row>
    <row r="2158" spans="3:4">
      <c r="C2158" s="15"/>
      <c r="D2158" s="15"/>
    </row>
    <row r="2159" spans="3:4">
      <c r="C2159" s="15"/>
      <c r="D2159" s="15"/>
    </row>
    <row r="2160" spans="3:4">
      <c r="C2160" s="15"/>
      <c r="D2160" s="15"/>
    </row>
    <row r="2161" spans="3:4">
      <c r="C2161" s="15"/>
      <c r="D2161" s="15"/>
    </row>
    <row r="2162" spans="3:4">
      <c r="C2162" s="15"/>
      <c r="D2162" s="15"/>
    </row>
    <row r="2163" spans="3:4">
      <c r="C2163" s="15"/>
      <c r="D2163" s="15"/>
    </row>
    <row r="2164" spans="3:4">
      <c r="C2164" s="15"/>
      <c r="D2164" s="15"/>
    </row>
    <row r="2165" spans="3:4">
      <c r="C2165" s="15"/>
      <c r="D2165" s="15"/>
    </row>
    <row r="2166" spans="3:4">
      <c r="C2166" s="15"/>
      <c r="D2166" s="15"/>
    </row>
    <row r="2167" spans="3:4">
      <c r="C2167" s="15"/>
      <c r="D2167" s="15"/>
    </row>
    <row r="2168" spans="3:4">
      <c r="C2168" s="15"/>
      <c r="D2168" s="15"/>
    </row>
    <row r="2169" spans="3:4">
      <c r="C2169" s="15"/>
      <c r="D2169" s="15"/>
    </row>
    <row r="2170" spans="3:4">
      <c r="C2170" s="15"/>
      <c r="D2170" s="15"/>
    </row>
    <row r="2171" spans="3:4">
      <c r="C2171" s="15"/>
      <c r="D2171" s="15"/>
    </row>
    <row r="2172" spans="3:4">
      <c r="C2172" s="15"/>
      <c r="D2172" s="15"/>
    </row>
    <row r="2173" spans="3:4">
      <c r="C2173" s="15"/>
      <c r="D2173" s="15"/>
    </row>
    <row r="2174" spans="3:4">
      <c r="C2174" s="15"/>
      <c r="D2174" s="15"/>
    </row>
    <row r="2175" spans="3:4">
      <c r="C2175" s="15"/>
      <c r="D2175" s="15"/>
    </row>
    <row r="2176" spans="3:4">
      <c r="C2176" s="15"/>
      <c r="D2176" s="15"/>
    </row>
    <row r="2177" spans="3:4">
      <c r="C2177" s="15"/>
      <c r="D2177" s="15"/>
    </row>
    <row r="2178" spans="3:4">
      <c r="C2178" s="15"/>
      <c r="D2178" s="15"/>
    </row>
    <row r="2179" spans="3:4">
      <c r="C2179" s="15"/>
      <c r="D2179" s="15"/>
    </row>
    <row r="2180" spans="3:4">
      <c r="C2180" s="15"/>
      <c r="D2180" s="15"/>
    </row>
    <row r="2181" spans="3:4">
      <c r="C2181" s="15"/>
      <c r="D2181" s="15"/>
    </row>
    <row r="2182" spans="3:4">
      <c r="C2182" s="15"/>
      <c r="D2182" s="15"/>
    </row>
    <row r="2183" spans="3:4">
      <c r="C2183" s="15"/>
      <c r="D2183" s="15"/>
    </row>
    <row r="2184" spans="3:4">
      <c r="C2184" s="15"/>
      <c r="D2184" s="15"/>
    </row>
    <row r="2185" spans="3:4">
      <c r="C2185" s="15"/>
      <c r="D2185" s="15"/>
    </row>
    <row r="2186" spans="3:4">
      <c r="C2186" s="15"/>
      <c r="D2186" s="15"/>
    </row>
    <row r="2187" spans="3:4">
      <c r="C2187" s="15"/>
      <c r="D2187" s="15"/>
    </row>
    <row r="2188" spans="3:4">
      <c r="C2188" s="15"/>
      <c r="D2188" s="15"/>
    </row>
    <row r="2189" spans="3:4">
      <c r="C2189" s="15"/>
      <c r="D2189" s="15"/>
    </row>
    <row r="2190" spans="3:4">
      <c r="C2190" s="15"/>
      <c r="D2190" s="15"/>
    </row>
    <row r="2191" spans="3:4">
      <c r="C2191" s="15"/>
      <c r="D2191" s="15"/>
    </row>
    <row r="2192" spans="3:4">
      <c r="C2192" s="15"/>
      <c r="D2192" s="15"/>
    </row>
    <row r="2193" spans="3:4">
      <c r="C2193" s="15"/>
      <c r="D2193" s="15"/>
    </row>
    <row r="2194" spans="3:4">
      <c r="C2194" s="15"/>
      <c r="D2194" s="15"/>
    </row>
    <row r="2195" spans="3:4">
      <c r="C2195" s="15"/>
      <c r="D2195" s="15"/>
    </row>
    <row r="2196" spans="3:4">
      <c r="C2196" s="15"/>
      <c r="D2196" s="15"/>
    </row>
    <row r="2197" spans="3:4">
      <c r="C2197" s="15"/>
      <c r="D2197" s="15"/>
    </row>
    <row r="2198" spans="3:4">
      <c r="C2198" s="15"/>
      <c r="D2198" s="15"/>
    </row>
    <row r="2199" spans="3:4">
      <c r="C2199" s="15"/>
      <c r="D2199" s="15"/>
    </row>
    <row r="2200" spans="3:4">
      <c r="C2200" s="15"/>
      <c r="D2200" s="15"/>
    </row>
    <row r="2201" spans="3:4">
      <c r="C2201" s="15"/>
      <c r="D2201" s="15"/>
    </row>
    <row r="2202" spans="3:4">
      <c r="C2202" s="15"/>
      <c r="D2202" s="15"/>
    </row>
    <row r="2203" spans="3:4">
      <c r="C2203" s="15"/>
      <c r="D2203" s="15"/>
    </row>
    <row r="2204" spans="3:4">
      <c r="C2204" s="15"/>
      <c r="D2204" s="15"/>
    </row>
    <row r="2205" spans="3:4">
      <c r="C2205" s="15"/>
      <c r="D2205" s="15"/>
    </row>
    <row r="2206" spans="3:4">
      <c r="C2206" s="15"/>
      <c r="D2206" s="15"/>
    </row>
    <row r="2207" spans="3:4">
      <c r="C2207" s="15"/>
      <c r="D2207" s="15"/>
    </row>
    <row r="2208" spans="3:4">
      <c r="C2208" s="15"/>
      <c r="D2208" s="15"/>
    </row>
    <row r="2209" spans="3:4">
      <c r="C2209" s="15"/>
      <c r="D2209" s="15"/>
    </row>
    <row r="2210" spans="3:4">
      <c r="C2210" s="15"/>
      <c r="D2210" s="15"/>
    </row>
    <row r="2211" spans="3:4">
      <c r="C2211" s="15"/>
      <c r="D2211" s="15"/>
    </row>
    <row r="2212" spans="3:4">
      <c r="C2212" s="15"/>
      <c r="D2212" s="15"/>
    </row>
    <row r="2213" spans="3:4">
      <c r="C2213" s="15"/>
      <c r="D2213" s="15"/>
    </row>
    <row r="2214" spans="3:4">
      <c r="C2214" s="15"/>
      <c r="D2214" s="15"/>
    </row>
    <row r="2215" spans="3:4">
      <c r="C2215" s="15"/>
      <c r="D2215" s="15"/>
    </row>
    <row r="2216" spans="3:4">
      <c r="C2216" s="15"/>
      <c r="D2216" s="15"/>
    </row>
    <row r="2217" spans="3:4">
      <c r="C2217" s="15"/>
      <c r="D2217" s="15"/>
    </row>
    <row r="2218" spans="3:4">
      <c r="C2218" s="15"/>
      <c r="D2218" s="15"/>
    </row>
    <row r="2219" spans="3:4">
      <c r="C2219" s="15"/>
      <c r="D2219" s="15"/>
    </row>
    <row r="2220" spans="3:4">
      <c r="C2220" s="15"/>
      <c r="D2220" s="15"/>
    </row>
    <row r="2221" spans="3:4">
      <c r="C2221" s="15"/>
      <c r="D2221" s="15"/>
    </row>
    <row r="2222" spans="3:4">
      <c r="C2222" s="15"/>
      <c r="D2222" s="15"/>
    </row>
    <row r="2223" spans="3:4">
      <c r="C2223" s="15"/>
      <c r="D2223" s="15"/>
    </row>
    <row r="2224" spans="3:4">
      <c r="C2224" s="15"/>
      <c r="D2224" s="15"/>
    </row>
    <row r="2225" spans="3:4">
      <c r="C2225" s="15"/>
      <c r="D2225" s="15"/>
    </row>
    <row r="2226" spans="3:4">
      <c r="C2226" s="15"/>
      <c r="D2226" s="15"/>
    </row>
    <row r="2227" spans="3:4">
      <c r="C2227" s="15"/>
      <c r="D2227" s="15"/>
    </row>
    <row r="2228" spans="3:4">
      <c r="C2228" s="15"/>
      <c r="D2228" s="15"/>
    </row>
    <row r="2229" spans="3:4">
      <c r="C2229" s="15"/>
      <c r="D2229" s="15"/>
    </row>
    <row r="2230" spans="3:4">
      <c r="C2230" s="15"/>
      <c r="D2230" s="15"/>
    </row>
    <row r="2231" spans="3:4">
      <c r="C2231" s="15"/>
      <c r="D2231" s="15"/>
    </row>
    <row r="2232" spans="3:4">
      <c r="C2232" s="15"/>
      <c r="D2232" s="15"/>
    </row>
    <row r="2233" spans="3:4">
      <c r="C2233" s="15"/>
      <c r="D2233" s="15"/>
    </row>
    <row r="2234" spans="3:4">
      <c r="C2234" s="15"/>
      <c r="D2234" s="15"/>
    </row>
    <row r="2235" spans="3:4">
      <c r="C2235" s="15"/>
      <c r="D2235" s="15"/>
    </row>
    <row r="2236" spans="3:4">
      <c r="C2236" s="15"/>
      <c r="D2236" s="15"/>
    </row>
    <row r="2237" spans="3:4">
      <c r="C2237" s="15"/>
      <c r="D2237" s="15"/>
    </row>
    <row r="2238" spans="3:4">
      <c r="C2238" s="15"/>
      <c r="D2238" s="15"/>
    </row>
    <row r="2239" spans="3:4">
      <c r="C2239" s="15"/>
      <c r="D2239" s="15"/>
    </row>
    <row r="2240" spans="3:4">
      <c r="C2240" s="15"/>
      <c r="D2240" s="15"/>
    </row>
    <row r="2241" spans="3:4">
      <c r="C2241" s="15"/>
      <c r="D2241" s="15"/>
    </row>
    <row r="2242" spans="3:4">
      <c r="C2242" s="15"/>
      <c r="D2242" s="15"/>
    </row>
    <row r="2243" spans="3:4">
      <c r="C2243" s="15"/>
      <c r="D2243" s="15"/>
    </row>
    <row r="2244" spans="3:4">
      <c r="C2244" s="15"/>
      <c r="D2244" s="15"/>
    </row>
    <row r="2245" spans="3:4">
      <c r="C2245" s="15"/>
      <c r="D2245" s="15"/>
    </row>
    <row r="2246" spans="3:4">
      <c r="C2246" s="15"/>
      <c r="D2246" s="15"/>
    </row>
    <row r="2247" spans="3:4">
      <c r="C2247" s="15"/>
      <c r="D2247" s="15"/>
    </row>
    <row r="2248" spans="3:4">
      <c r="C2248" s="15"/>
      <c r="D2248" s="15"/>
    </row>
    <row r="2249" spans="3:4">
      <c r="C2249" s="15"/>
      <c r="D2249" s="15"/>
    </row>
    <row r="2250" spans="3:4">
      <c r="C2250" s="15"/>
      <c r="D2250" s="15"/>
    </row>
    <row r="2251" spans="3:4">
      <c r="C2251" s="15"/>
      <c r="D2251" s="15"/>
    </row>
    <row r="2252" spans="3:4">
      <c r="C2252" s="15"/>
      <c r="D2252" s="15"/>
    </row>
    <row r="2253" spans="3:4">
      <c r="C2253" s="15"/>
      <c r="D2253" s="15"/>
    </row>
    <row r="2254" spans="3:4">
      <c r="C2254" s="15"/>
      <c r="D2254" s="15"/>
    </row>
    <row r="2255" spans="3:4">
      <c r="C2255" s="15"/>
      <c r="D2255" s="15"/>
    </row>
    <row r="2256" spans="3:4">
      <c r="C2256" s="15"/>
      <c r="D2256" s="15"/>
    </row>
    <row r="2257" spans="3:4">
      <c r="C2257" s="15"/>
      <c r="D2257" s="15"/>
    </row>
    <row r="2258" spans="3:4">
      <c r="C2258" s="15"/>
      <c r="D2258" s="15"/>
    </row>
    <row r="2259" spans="3:4">
      <c r="C2259" s="15"/>
      <c r="D2259" s="15"/>
    </row>
    <row r="2260" spans="3:4">
      <c r="C2260" s="15"/>
      <c r="D2260" s="15"/>
    </row>
    <row r="2261" spans="3:4">
      <c r="C2261" s="15"/>
      <c r="D2261" s="15"/>
    </row>
    <row r="2262" spans="3:4">
      <c r="C2262" s="15"/>
      <c r="D2262" s="15"/>
    </row>
    <row r="2263" spans="3:4">
      <c r="C2263" s="15"/>
      <c r="D2263" s="15"/>
    </row>
    <row r="2264" spans="3:4">
      <c r="C2264" s="15"/>
      <c r="D2264" s="15"/>
    </row>
    <row r="2265" spans="3:4">
      <c r="C2265" s="15"/>
      <c r="D2265" s="15"/>
    </row>
    <row r="2266" spans="3:4">
      <c r="C2266" s="15"/>
      <c r="D2266" s="15"/>
    </row>
    <row r="2267" spans="3:4">
      <c r="C2267" s="15"/>
      <c r="D2267" s="15"/>
    </row>
    <row r="2268" spans="3:4">
      <c r="C2268" s="15"/>
      <c r="D2268" s="15"/>
    </row>
    <row r="2269" spans="3:4">
      <c r="C2269" s="15"/>
      <c r="D2269" s="15"/>
    </row>
    <row r="2270" spans="3:4">
      <c r="C2270" s="15"/>
      <c r="D2270" s="15"/>
    </row>
    <row r="2271" spans="3:4">
      <c r="C2271" s="15"/>
      <c r="D2271" s="15"/>
    </row>
    <row r="2272" spans="3:4">
      <c r="C2272" s="15"/>
      <c r="D2272" s="15"/>
    </row>
    <row r="2273" spans="3:4">
      <c r="C2273" s="15"/>
      <c r="D2273" s="15"/>
    </row>
    <row r="2274" spans="3:4">
      <c r="C2274" s="15"/>
      <c r="D2274" s="15"/>
    </row>
    <row r="2275" spans="3:4">
      <c r="C2275" s="15"/>
      <c r="D2275" s="15"/>
    </row>
    <row r="2276" spans="3:4">
      <c r="C2276" s="15"/>
      <c r="D2276" s="15"/>
    </row>
    <row r="2277" spans="3:4">
      <c r="C2277" s="15"/>
      <c r="D2277" s="15"/>
    </row>
    <row r="2278" spans="3:4">
      <c r="C2278" s="15"/>
      <c r="D2278" s="15"/>
    </row>
    <row r="2279" spans="3:4">
      <c r="C2279" s="15"/>
      <c r="D2279" s="15"/>
    </row>
    <row r="2280" spans="3:4">
      <c r="C2280" s="15"/>
      <c r="D2280" s="15"/>
    </row>
    <row r="2281" spans="3:4">
      <c r="C2281" s="15"/>
      <c r="D2281" s="15"/>
    </row>
    <row r="2282" spans="3:4">
      <c r="C2282" s="15"/>
      <c r="D2282" s="15"/>
    </row>
    <row r="2283" spans="3:4">
      <c r="C2283" s="15"/>
      <c r="D2283" s="15"/>
    </row>
    <row r="2284" spans="3:4">
      <c r="C2284" s="15"/>
      <c r="D2284" s="15"/>
    </row>
    <row r="2285" spans="3:4">
      <c r="C2285" s="15"/>
      <c r="D2285" s="15"/>
    </row>
    <row r="2286" spans="3:4">
      <c r="C2286" s="15"/>
      <c r="D2286" s="15"/>
    </row>
    <row r="2287" spans="3:4">
      <c r="C2287" s="15"/>
      <c r="D2287" s="15"/>
    </row>
    <row r="2288" spans="3:4">
      <c r="C2288" s="15"/>
      <c r="D2288" s="15"/>
    </row>
    <row r="2289" spans="3:4">
      <c r="C2289" s="15"/>
      <c r="D2289" s="15"/>
    </row>
    <row r="2290" spans="3:4">
      <c r="C2290" s="15"/>
      <c r="D2290" s="15"/>
    </row>
    <row r="2291" spans="3:4">
      <c r="C2291" s="15"/>
      <c r="D2291" s="15"/>
    </row>
    <row r="2292" spans="3:4">
      <c r="C2292" s="15"/>
      <c r="D2292" s="15"/>
    </row>
    <row r="2293" spans="3:4">
      <c r="C2293" s="15"/>
      <c r="D2293" s="15"/>
    </row>
    <row r="2294" spans="3:4">
      <c r="C2294" s="15"/>
      <c r="D2294" s="15"/>
    </row>
    <row r="2295" spans="3:4">
      <c r="C2295" s="15"/>
      <c r="D2295" s="15"/>
    </row>
    <row r="2296" spans="3:4">
      <c r="C2296" s="15"/>
      <c r="D2296" s="15"/>
    </row>
    <row r="2297" spans="3:4">
      <c r="C2297" s="15"/>
      <c r="D2297" s="15"/>
    </row>
    <row r="2298" spans="3:4">
      <c r="C2298" s="15"/>
      <c r="D2298" s="15"/>
    </row>
    <row r="2299" spans="3:4">
      <c r="C2299" s="15"/>
      <c r="D2299" s="15"/>
    </row>
    <row r="2300" spans="3:4">
      <c r="C2300" s="15"/>
      <c r="D2300" s="15"/>
    </row>
    <row r="2301" spans="3:4">
      <c r="C2301" s="15"/>
      <c r="D2301" s="15"/>
    </row>
    <row r="2302" spans="3:4">
      <c r="C2302" s="15"/>
      <c r="D2302" s="15"/>
    </row>
    <row r="2303" spans="3:4">
      <c r="C2303" s="15"/>
      <c r="D2303" s="15"/>
    </row>
    <row r="2304" spans="3:4">
      <c r="C2304" s="15"/>
      <c r="D2304" s="15"/>
    </row>
    <row r="2305" spans="3:4">
      <c r="C2305" s="15"/>
      <c r="D2305" s="15"/>
    </row>
    <row r="2306" spans="3:4">
      <c r="C2306" s="15"/>
      <c r="D2306" s="15"/>
    </row>
    <row r="2307" spans="3:4">
      <c r="C2307" s="15"/>
      <c r="D2307" s="15"/>
    </row>
    <row r="2308" spans="3:4">
      <c r="C2308" s="15"/>
      <c r="D2308" s="15"/>
    </row>
    <row r="2309" spans="3:4">
      <c r="C2309" s="15"/>
      <c r="D2309" s="15"/>
    </row>
    <row r="2310" spans="3:4">
      <c r="C2310" s="15"/>
      <c r="D2310" s="15"/>
    </row>
    <row r="2311" spans="3:4">
      <c r="C2311" s="15"/>
      <c r="D2311" s="15"/>
    </row>
    <row r="2312" spans="3:4">
      <c r="C2312" s="15"/>
      <c r="D2312" s="15"/>
    </row>
    <row r="2313" spans="3:4">
      <c r="C2313" s="15"/>
      <c r="D2313" s="15"/>
    </row>
    <row r="2314" spans="3:4">
      <c r="C2314" s="15"/>
      <c r="D2314" s="15"/>
    </row>
    <row r="2315" spans="3:4">
      <c r="C2315" s="15"/>
      <c r="D2315" s="15"/>
    </row>
    <row r="2316" spans="3:4">
      <c r="C2316" s="15"/>
      <c r="D2316" s="15"/>
    </row>
    <row r="2317" spans="3:4">
      <c r="C2317" s="15"/>
      <c r="D2317" s="15"/>
    </row>
    <row r="2318" spans="3:4">
      <c r="C2318" s="15"/>
      <c r="D2318" s="15"/>
    </row>
    <row r="2319" spans="3:4">
      <c r="C2319" s="15"/>
      <c r="D2319" s="15"/>
    </row>
    <row r="2320" spans="3:4">
      <c r="C2320" s="15"/>
      <c r="D2320" s="15"/>
    </row>
    <row r="2321" spans="3:4">
      <c r="C2321" s="15"/>
      <c r="D2321" s="15"/>
    </row>
    <row r="2322" spans="3:4">
      <c r="C2322" s="15"/>
      <c r="D2322" s="15"/>
    </row>
    <row r="2323" spans="3:4">
      <c r="C2323" s="15"/>
      <c r="D2323" s="15"/>
    </row>
    <row r="2324" spans="3:4">
      <c r="C2324" s="15"/>
      <c r="D2324" s="15"/>
    </row>
    <row r="2325" spans="3:4">
      <c r="C2325" s="15"/>
      <c r="D2325" s="15"/>
    </row>
    <row r="2326" spans="3:4">
      <c r="C2326" s="15"/>
      <c r="D2326" s="15"/>
    </row>
    <row r="2327" spans="3:4">
      <c r="C2327" s="15"/>
      <c r="D2327" s="15"/>
    </row>
    <row r="2328" spans="3:4">
      <c r="C2328" s="15"/>
      <c r="D2328" s="15"/>
    </row>
    <row r="2329" spans="3:4">
      <c r="C2329" s="15"/>
      <c r="D2329" s="15"/>
    </row>
    <row r="2330" spans="3:4">
      <c r="C2330" s="15"/>
      <c r="D2330" s="15"/>
    </row>
    <row r="2331" spans="3:4">
      <c r="C2331" s="15"/>
      <c r="D2331" s="15"/>
    </row>
    <row r="2332" spans="3:4">
      <c r="C2332" s="15"/>
      <c r="D2332" s="15"/>
    </row>
    <row r="2333" spans="3:4">
      <c r="C2333" s="15"/>
      <c r="D2333" s="15"/>
    </row>
    <row r="2334" spans="3:4">
      <c r="C2334" s="15"/>
      <c r="D2334" s="15"/>
    </row>
    <row r="2335" spans="3:4">
      <c r="C2335" s="15"/>
      <c r="D2335" s="15"/>
    </row>
    <row r="2336" spans="3:4">
      <c r="C2336" s="15"/>
      <c r="D2336" s="15"/>
    </row>
    <row r="2337" spans="3:4">
      <c r="C2337" s="15"/>
      <c r="D2337" s="15"/>
    </row>
    <row r="2338" spans="3:4">
      <c r="C2338" s="15"/>
      <c r="D2338" s="15"/>
    </row>
    <row r="2339" spans="3:4">
      <c r="C2339" s="15"/>
      <c r="D2339" s="15"/>
    </row>
    <row r="2340" spans="3:4">
      <c r="C2340" s="15"/>
      <c r="D2340" s="15"/>
    </row>
    <row r="2341" spans="3:4">
      <c r="C2341" s="15"/>
      <c r="D2341" s="15"/>
    </row>
    <row r="2342" spans="3:4">
      <c r="C2342" s="15"/>
      <c r="D2342" s="15"/>
    </row>
    <row r="2343" spans="3:4">
      <c r="C2343" s="15"/>
      <c r="D2343" s="15"/>
    </row>
    <row r="2344" spans="3:4">
      <c r="C2344" s="15"/>
      <c r="D2344" s="15"/>
    </row>
    <row r="2345" spans="3:4">
      <c r="C2345" s="15"/>
      <c r="D2345" s="15"/>
    </row>
    <row r="2346" spans="3:4">
      <c r="C2346" s="15"/>
      <c r="D2346" s="15"/>
    </row>
    <row r="2347" spans="3:4">
      <c r="C2347" s="15"/>
      <c r="D2347" s="15"/>
    </row>
    <row r="2348" spans="3:4">
      <c r="C2348" s="15"/>
      <c r="D2348" s="15"/>
    </row>
    <row r="2349" spans="3:4">
      <c r="C2349" s="15"/>
      <c r="D2349" s="15"/>
    </row>
    <row r="2350" spans="3:4">
      <c r="C2350" s="15"/>
      <c r="D2350" s="15"/>
    </row>
    <row r="2351" spans="3:4">
      <c r="C2351" s="15"/>
      <c r="D2351" s="15"/>
    </row>
    <row r="2352" spans="3:4">
      <c r="C2352" s="15"/>
      <c r="D2352" s="15"/>
    </row>
    <row r="2353" spans="3:4">
      <c r="C2353" s="15"/>
      <c r="D2353" s="15"/>
    </row>
    <row r="2354" spans="3:4">
      <c r="C2354" s="15"/>
      <c r="D2354" s="15"/>
    </row>
    <row r="2355" spans="3:4">
      <c r="C2355" s="15"/>
      <c r="D2355" s="15"/>
    </row>
    <row r="2356" spans="3:4">
      <c r="C2356" s="15"/>
      <c r="D2356" s="15"/>
    </row>
    <row r="2357" spans="3:4">
      <c r="C2357" s="15"/>
      <c r="D2357" s="15"/>
    </row>
    <row r="2358" spans="3:4">
      <c r="C2358" s="15"/>
      <c r="D2358" s="15"/>
    </row>
    <row r="2359" spans="3:4">
      <c r="C2359" s="15"/>
      <c r="D2359" s="15"/>
    </row>
    <row r="2360" spans="3:4">
      <c r="C2360" s="15"/>
      <c r="D2360" s="15"/>
    </row>
    <row r="2361" spans="3:4">
      <c r="C2361" s="15"/>
      <c r="D2361" s="15"/>
    </row>
    <row r="2362" spans="3:4">
      <c r="C2362" s="15"/>
      <c r="D2362" s="15"/>
    </row>
    <row r="2363" spans="3:4">
      <c r="C2363" s="15"/>
      <c r="D2363" s="15"/>
    </row>
    <row r="2364" spans="3:4">
      <c r="C2364" s="15"/>
      <c r="D2364" s="15"/>
    </row>
    <row r="2365" spans="3:4">
      <c r="C2365" s="15"/>
      <c r="D2365" s="15"/>
    </row>
    <row r="2366" spans="3:4">
      <c r="C2366" s="15"/>
      <c r="D2366" s="15"/>
    </row>
    <row r="2367" spans="3:4">
      <c r="C2367" s="15"/>
      <c r="D2367" s="15"/>
    </row>
    <row r="2368" spans="3:4">
      <c r="C2368" s="15"/>
      <c r="D2368" s="15"/>
    </row>
    <row r="2369" spans="3:4">
      <c r="C2369" s="15"/>
      <c r="D2369" s="15"/>
    </row>
    <row r="2370" spans="3:4">
      <c r="C2370" s="15"/>
      <c r="D2370" s="15"/>
    </row>
    <row r="2371" spans="3:4">
      <c r="C2371" s="15"/>
      <c r="D2371" s="15"/>
    </row>
    <row r="2372" spans="3:4">
      <c r="C2372" s="15"/>
      <c r="D2372" s="15"/>
    </row>
    <row r="2373" spans="3:4">
      <c r="C2373" s="15"/>
      <c r="D2373" s="15"/>
    </row>
    <row r="2374" spans="3:4">
      <c r="C2374" s="15"/>
      <c r="D2374" s="15"/>
    </row>
    <row r="2375" spans="3:4">
      <c r="C2375" s="15"/>
      <c r="D2375" s="15"/>
    </row>
    <row r="2376" spans="3:4">
      <c r="C2376" s="15"/>
      <c r="D2376" s="15"/>
    </row>
    <row r="2377" spans="3:4">
      <c r="C2377" s="15"/>
      <c r="D2377" s="15"/>
    </row>
    <row r="2378" spans="3:4">
      <c r="C2378" s="15"/>
      <c r="D2378" s="15"/>
    </row>
    <row r="2379" spans="3:4">
      <c r="C2379" s="15"/>
      <c r="D2379" s="15"/>
    </row>
    <row r="2380" spans="3:4">
      <c r="C2380" s="15"/>
      <c r="D2380" s="15"/>
    </row>
    <row r="2381" spans="3:4">
      <c r="C2381" s="15"/>
      <c r="D2381" s="15"/>
    </row>
    <row r="2382" spans="3:4">
      <c r="C2382" s="15"/>
      <c r="D2382" s="15"/>
    </row>
    <row r="2383" spans="3:4">
      <c r="C2383" s="15"/>
      <c r="D2383" s="15"/>
    </row>
    <row r="2384" spans="3:4">
      <c r="C2384" s="15"/>
      <c r="D2384" s="15"/>
    </row>
    <row r="2385" spans="3:4">
      <c r="C2385" s="15"/>
      <c r="D2385" s="15"/>
    </row>
    <row r="2386" spans="3:4">
      <c r="C2386" s="15"/>
      <c r="D2386" s="15"/>
    </row>
    <row r="2387" spans="3:4">
      <c r="C2387" s="15"/>
      <c r="D2387" s="15"/>
    </row>
    <row r="2388" spans="3:4">
      <c r="C2388" s="15"/>
      <c r="D2388" s="15"/>
    </row>
    <row r="2389" spans="3:4">
      <c r="C2389" s="15"/>
      <c r="D2389" s="15"/>
    </row>
    <row r="2390" spans="3:4">
      <c r="C2390" s="15"/>
      <c r="D2390" s="15"/>
    </row>
    <row r="2391" spans="3:4">
      <c r="C2391" s="15"/>
      <c r="D2391" s="15"/>
    </row>
    <row r="2392" spans="3:4">
      <c r="C2392" s="15"/>
      <c r="D2392" s="15"/>
    </row>
    <row r="2393" spans="3:4">
      <c r="C2393" s="15"/>
      <c r="D2393" s="15"/>
    </row>
    <row r="2394" spans="3:4">
      <c r="C2394" s="15"/>
      <c r="D2394" s="15"/>
    </row>
    <row r="2395" spans="3:4">
      <c r="C2395" s="15"/>
      <c r="D2395" s="15"/>
    </row>
    <row r="2396" spans="3:4">
      <c r="C2396" s="15"/>
      <c r="D2396" s="15"/>
    </row>
    <row r="2397" spans="3:4">
      <c r="C2397" s="15"/>
      <c r="D2397" s="15"/>
    </row>
    <row r="2398" spans="3:4">
      <c r="C2398" s="15"/>
      <c r="D2398" s="15"/>
    </row>
    <row r="2399" spans="3:4">
      <c r="C2399" s="15"/>
      <c r="D2399" s="15"/>
    </row>
    <row r="2400" spans="3:4">
      <c r="C2400" s="15"/>
      <c r="D2400" s="15"/>
    </row>
    <row r="2401" spans="3:4">
      <c r="C2401" s="15"/>
      <c r="D2401" s="15"/>
    </row>
    <row r="2402" spans="3:4">
      <c r="C2402" s="15"/>
      <c r="D2402" s="15"/>
    </row>
    <row r="2403" spans="3:4">
      <c r="C2403" s="15"/>
      <c r="D2403" s="15"/>
    </row>
    <row r="2404" spans="3:4">
      <c r="C2404" s="15"/>
      <c r="D2404" s="15"/>
    </row>
    <row r="2405" spans="3:4">
      <c r="C2405" s="15"/>
      <c r="D2405" s="15"/>
    </row>
    <row r="2406" spans="3:4">
      <c r="C2406" s="15"/>
      <c r="D2406" s="15"/>
    </row>
    <row r="2407" spans="3:4">
      <c r="C2407" s="15"/>
      <c r="D2407" s="15"/>
    </row>
    <row r="2408" spans="3:4">
      <c r="C2408" s="15"/>
      <c r="D2408" s="15"/>
    </row>
    <row r="2409" spans="3:4">
      <c r="C2409" s="15"/>
      <c r="D2409" s="15"/>
    </row>
    <row r="2410" spans="3:4">
      <c r="C2410" s="15"/>
      <c r="D2410" s="15"/>
    </row>
    <row r="2411" spans="3:4">
      <c r="C2411" s="15"/>
      <c r="D2411" s="15"/>
    </row>
    <row r="2412" spans="3:4">
      <c r="C2412" s="15"/>
      <c r="D2412" s="15"/>
    </row>
    <row r="2413" spans="3:4">
      <c r="C2413" s="15"/>
      <c r="D2413" s="15"/>
    </row>
    <row r="2414" spans="3:4">
      <c r="C2414" s="15"/>
      <c r="D2414" s="15"/>
    </row>
    <row r="2415" spans="3:4">
      <c r="C2415" s="15"/>
      <c r="D2415" s="15"/>
    </row>
    <row r="2416" spans="3:4">
      <c r="C2416" s="15"/>
      <c r="D2416" s="15"/>
    </row>
    <row r="2417" spans="3:4">
      <c r="C2417" s="15"/>
      <c r="D2417" s="15"/>
    </row>
    <row r="2418" spans="3:4">
      <c r="C2418" s="15"/>
      <c r="D2418" s="15"/>
    </row>
    <row r="2419" spans="3:4">
      <c r="C2419" s="15"/>
      <c r="D2419" s="15"/>
    </row>
    <row r="2420" spans="3:4">
      <c r="C2420" s="15"/>
      <c r="D2420" s="15"/>
    </row>
    <row r="2421" spans="3:4">
      <c r="C2421" s="15"/>
      <c r="D2421" s="15"/>
    </row>
    <row r="2422" spans="3:4">
      <c r="C2422" s="15"/>
      <c r="D2422" s="15"/>
    </row>
    <row r="2423" spans="3:4">
      <c r="C2423" s="15"/>
      <c r="D2423" s="15"/>
    </row>
    <row r="2424" spans="3:4">
      <c r="C2424" s="15"/>
      <c r="D2424" s="15"/>
    </row>
    <row r="2425" spans="3:4">
      <c r="C2425" s="15"/>
      <c r="D2425" s="15"/>
    </row>
    <row r="2426" spans="3:4">
      <c r="C2426" s="15"/>
      <c r="D2426" s="15"/>
    </row>
    <row r="2427" spans="3:4">
      <c r="C2427" s="15"/>
      <c r="D2427" s="15"/>
    </row>
    <row r="2428" spans="3:4">
      <c r="C2428" s="15"/>
      <c r="D2428" s="15"/>
    </row>
    <row r="2429" spans="3:4">
      <c r="C2429" s="15"/>
      <c r="D2429" s="15"/>
    </row>
    <row r="2430" spans="3:4">
      <c r="C2430" s="15"/>
      <c r="D2430" s="15"/>
    </row>
    <row r="2431" spans="3:4">
      <c r="C2431" s="15"/>
      <c r="D2431" s="15"/>
    </row>
    <row r="2432" spans="3:4">
      <c r="C2432" s="15"/>
      <c r="D2432" s="15"/>
    </row>
    <row r="2433" spans="3:4">
      <c r="C2433" s="15"/>
      <c r="D2433" s="15"/>
    </row>
    <row r="2434" spans="3:4">
      <c r="C2434" s="15"/>
      <c r="D2434" s="15"/>
    </row>
    <row r="2435" spans="3:4">
      <c r="C2435" s="15"/>
      <c r="D2435" s="15"/>
    </row>
    <row r="2436" spans="3:4">
      <c r="C2436" s="15"/>
      <c r="D2436" s="15"/>
    </row>
    <row r="2437" spans="3:4">
      <c r="C2437" s="15"/>
      <c r="D2437" s="15"/>
    </row>
    <row r="2438" spans="3:4">
      <c r="C2438" s="15"/>
      <c r="D2438" s="15"/>
    </row>
    <row r="2439" spans="3:4">
      <c r="C2439" s="15"/>
      <c r="D2439" s="15"/>
    </row>
    <row r="2440" spans="3:4">
      <c r="C2440" s="15"/>
      <c r="D2440" s="15"/>
    </row>
    <row r="2441" spans="3:4">
      <c r="C2441" s="15"/>
      <c r="D2441" s="15"/>
    </row>
    <row r="2442" spans="3:4">
      <c r="C2442" s="15"/>
      <c r="D2442" s="15"/>
    </row>
    <row r="2443" spans="3:4">
      <c r="C2443" s="15"/>
      <c r="D2443" s="15"/>
    </row>
    <row r="2444" spans="3:4">
      <c r="C2444" s="15"/>
      <c r="D2444" s="15"/>
    </row>
    <row r="2445" spans="3:4">
      <c r="C2445" s="15"/>
      <c r="D2445" s="15"/>
    </row>
    <row r="2446" spans="3:4">
      <c r="C2446" s="15"/>
      <c r="D2446" s="15"/>
    </row>
    <row r="2447" spans="3:4">
      <c r="C2447" s="15"/>
      <c r="D2447" s="15"/>
    </row>
    <row r="2448" spans="3:4">
      <c r="C2448" s="15"/>
      <c r="D2448" s="15"/>
    </row>
    <row r="2449" spans="3:4">
      <c r="C2449" s="15"/>
      <c r="D2449" s="15"/>
    </row>
    <row r="2450" spans="3:4">
      <c r="C2450" s="15"/>
      <c r="D2450" s="15"/>
    </row>
    <row r="2451" spans="3:4">
      <c r="C2451" s="15"/>
      <c r="D2451" s="15"/>
    </row>
    <row r="2452" spans="3:4">
      <c r="C2452" s="15"/>
      <c r="D2452" s="15"/>
    </row>
    <row r="2453" spans="3:4">
      <c r="C2453" s="15"/>
      <c r="D2453" s="15"/>
    </row>
    <row r="2454" spans="3:4">
      <c r="C2454" s="15"/>
      <c r="D2454" s="15"/>
    </row>
    <row r="2455" spans="3:4">
      <c r="C2455" s="15"/>
      <c r="D2455" s="15"/>
    </row>
    <row r="2456" spans="3:4">
      <c r="C2456" s="15"/>
      <c r="D2456" s="15"/>
    </row>
    <row r="2457" spans="3:4">
      <c r="C2457" s="15"/>
      <c r="D2457" s="15"/>
    </row>
    <row r="2458" spans="3:4">
      <c r="C2458" s="15"/>
      <c r="D2458" s="15"/>
    </row>
    <row r="2459" spans="3:4">
      <c r="C2459" s="15"/>
      <c r="D2459" s="15"/>
    </row>
    <row r="2460" spans="3:4">
      <c r="C2460" s="15"/>
      <c r="D2460" s="15"/>
    </row>
    <row r="2461" spans="3:4">
      <c r="C2461" s="15"/>
      <c r="D2461" s="15"/>
    </row>
    <row r="2462" spans="3:4">
      <c r="C2462" s="15"/>
      <c r="D2462" s="15"/>
    </row>
    <row r="2463" spans="3:4">
      <c r="C2463" s="15"/>
      <c r="D2463" s="15"/>
    </row>
    <row r="2464" spans="3:4">
      <c r="C2464" s="15"/>
      <c r="D2464" s="15"/>
    </row>
    <row r="2465" spans="3:4">
      <c r="C2465" s="15"/>
      <c r="D2465" s="15"/>
    </row>
    <row r="2466" spans="3:4">
      <c r="C2466" s="15"/>
      <c r="D2466" s="15"/>
    </row>
    <row r="2467" spans="3:4">
      <c r="C2467" s="15"/>
      <c r="D2467" s="15"/>
    </row>
    <row r="2468" spans="3:4">
      <c r="C2468" s="15"/>
      <c r="D2468" s="15"/>
    </row>
    <row r="2469" spans="3:4">
      <c r="C2469" s="15"/>
      <c r="D2469" s="15"/>
    </row>
    <row r="2470" spans="3:4">
      <c r="C2470" s="15"/>
      <c r="D2470" s="15"/>
    </row>
    <row r="2471" spans="3:4">
      <c r="C2471" s="15"/>
      <c r="D2471" s="15"/>
    </row>
    <row r="2472" spans="3:4">
      <c r="C2472" s="15"/>
      <c r="D2472" s="15"/>
    </row>
    <row r="2473" spans="3:4">
      <c r="C2473" s="15"/>
      <c r="D2473" s="15"/>
    </row>
    <row r="2474" spans="3:4">
      <c r="C2474" s="15"/>
      <c r="D2474" s="15"/>
    </row>
    <row r="2475" spans="3:4">
      <c r="C2475" s="15"/>
      <c r="D2475" s="15"/>
    </row>
    <row r="2476" spans="3:4">
      <c r="C2476" s="15"/>
      <c r="D2476" s="15"/>
    </row>
    <row r="2477" spans="3:4">
      <c r="C2477" s="15"/>
      <c r="D2477" s="15"/>
    </row>
    <row r="2478" spans="3:4">
      <c r="C2478" s="15"/>
      <c r="D2478" s="15"/>
    </row>
    <row r="2479" spans="3:4">
      <c r="C2479" s="15"/>
      <c r="D2479" s="15"/>
    </row>
    <row r="2480" spans="3:4">
      <c r="C2480" s="15"/>
      <c r="D2480" s="15"/>
    </row>
    <row r="2481" spans="3:4">
      <c r="C2481" s="15"/>
      <c r="D2481" s="15"/>
    </row>
    <row r="2482" spans="3:4">
      <c r="C2482" s="15"/>
      <c r="D2482" s="15"/>
    </row>
    <row r="2483" spans="3:4">
      <c r="C2483" s="15"/>
      <c r="D2483" s="15"/>
    </row>
    <row r="2484" spans="3:4">
      <c r="C2484" s="15"/>
      <c r="D2484" s="15"/>
    </row>
    <row r="2485" spans="3:4">
      <c r="C2485" s="15"/>
      <c r="D2485" s="15"/>
    </row>
    <row r="2486" spans="3:4">
      <c r="C2486" s="15"/>
      <c r="D2486" s="15"/>
    </row>
    <row r="2487" spans="3:4">
      <c r="C2487" s="15"/>
      <c r="D2487" s="15"/>
    </row>
    <row r="2488" spans="3:4">
      <c r="C2488" s="15"/>
      <c r="D2488" s="15"/>
    </row>
    <row r="2489" spans="3:4">
      <c r="C2489" s="15"/>
      <c r="D2489" s="15"/>
    </row>
    <row r="2490" spans="3:4">
      <c r="C2490" s="15"/>
      <c r="D2490" s="15"/>
    </row>
    <row r="2491" spans="3:4">
      <c r="C2491" s="15"/>
      <c r="D2491" s="15"/>
    </row>
    <row r="2492" spans="3:4">
      <c r="C2492" s="15"/>
      <c r="D2492" s="15"/>
    </row>
    <row r="2493" spans="3:4">
      <c r="C2493" s="15"/>
      <c r="D2493" s="15"/>
    </row>
    <row r="2494" spans="3:4">
      <c r="C2494" s="15"/>
      <c r="D2494" s="15"/>
    </row>
    <row r="2495" spans="3:4">
      <c r="C2495" s="15"/>
      <c r="D2495" s="15"/>
    </row>
    <row r="2496" spans="3:4">
      <c r="C2496" s="15"/>
      <c r="D2496" s="15"/>
    </row>
    <row r="2497" spans="3:4">
      <c r="C2497" s="15"/>
      <c r="D2497" s="15"/>
    </row>
    <row r="2498" spans="3:4">
      <c r="C2498" s="15"/>
      <c r="D2498" s="15"/>
    </row>
    <row r="2499" spans="3:4">
      <c r="C2499" s="15"/>
      <c r="D2499" s="15"/>
    </row>
    <row r="2500" spans="3:4">
      <c r="C2500" s="15"/>
      <c r="D2500" s="15"/>
    </row>
    <row r="2501" spans="3:4">
      <c r="C2501" s="15"/>
      <c r="D2501" s="15"/>
    </row>
    <row r="2502" spans="3:4">
      <c r="C2502" s="15"/>
      <c r="D2502" s="15"/>
    </row>
    <row r="2503" spans="3:4">
      <c r="C2503" s="15"/>
      <c r="D2503" s="15"/>
    </row>
    <row r="2504" spans="3:4">
      <c r="C2504" s="15"/>
      <c r="D2504" s="15"/>
    </row>
    <row r="2505" spans="3:4">
      <c r="C2505" s="15"/>
      <c r="D2505" s="15"/>
    </row>
    <row r="2506" spans="3:4">
      <c r="C2506" s="15"/>
      <c r="D2506" s="15"/>
    </row>
    <row r="2507" spans="3:4">
      <c r="C2507" s="15"/>
      <c r="D2507" s="15"/>
    </row>
    <row r="2508" spans="3:4">
      <c r="C2508" s="15"/>
      <c r="D2508" s="15"/>
    </row>
    <row r="2509" spans="3:4">
      <c r="C2509" s="15"/>
      <c r="D2509" s="15"/>
    </row>
    <row r="2510" spans="3:4">
      <c r="C2510" s="15"/>
      <c r="D2510" s="15"/>
    </row>
    <row r="2511" spans="3:4">
      <c r="C2511" s="15"/>
      <c r="D2511" s="15"/>
    </row>
    <row r="2512" spans="3:4">
      <c r="C2512" s="15"/>
      <c r="D2512" s="15"/>
    </row>
    <row r="2513" spans="3:4">
      <c r="C2513" s="15"/>
      <c r="D2513" s="15"/>
    </row>
    <row r="2514" spans="3:4">
      <c r="C2514" s="15"/>
      <c r="D2514" s="15"/>
    </row>
    <row r="2515" spans="3:4">
      <c r="C2515" s="15"/>
      <c r="D2515" s="15"/>
    </row>
    <row r="2516" spans="3:4">
      <c r="C2516" s="15"/>
      <c r="D2516" s="15"/>
    </row>
    <row r="2517" spans="3:4">
      <c r="C2517" s="15"/>
      <c r="D2517" s="15"/>
    </row>
    <row r="2518" spans="3:4">
      <c r="C2518" s="15"/>
      <c r="D2518" s="15"/>
    </row>
    <row r="2519" spans="3:4">
      <c r="C2519" s="15"/>
      <c r="D2519" s="15"/>
    </row>
    <row r="2520" spans="3:4">
      <c r="C2520" s="15"/>
      <c r="D2520" s="15"/>
    </row>
    <row r="2521" spans="3:4">
      <c r="C2521" s="15"/>
      <c r="D2521" s="15"/>
    </row>
    <row r="2522" spans="3:4">
      <c r="C2522" s="15"/>
      <c r="D2522" s="15"/>
    </row>
    <row r="2523" spans="3:4">
      <c r="C2523" s="15"/>
      <c r="D2523" s="15"/>
    </row>
    <row r="2524" spans="3:4">
      <c r="C2524" s="15"/>
      <c r="D2524" s="15"/>
    </row>
    <row r="2525" spans="3:4">
      <c r="C2525" s="15"/>
      <c r="D2525" s="15"/>
    </row>
    <row r="2526" spans="3:4">
      <c r="C2526" s="15"/>
      <c r="D2526" s="15"/>
    </row>
    <row r="2527" spans="3:4">
      <c r="C2527" s="15"/>
      <c r="D2527" s="15"/>
    </row>
    <row r="2528" spans="3:4">
      <c r="C2528" s="15"/>
      <c r="D2528" s="15"/>
    </row>
    <row r="2529" spans="3:4">
      <c r="C2529" s="15"/>
      <c r="D2529" s="15"/>
    </row>
    <row r="2530" spans="3:4">
      <c r="C2530" s="15"/>
      <c r="D2530" s="15"/>
    </row>
    <row r="2531" spans="3:4">
      <c r="C2531" s="15"/>
      <c r="D2531" s="15"/>
    </row>
    <row r="2532" spans="3:4">
      <c r="C2532" s="15"/>
      <c r="D2532" s="15"/>
    </row>
    <row r="2533" spans="3:4">
      <c r="C2533" s="15"/>
      <c r="D2533" s="15"/>
    </row>
    <row r="2534" spans="3:4">
      <c r="C2534" s="15"/>
      <c r="D2534" s="15"/>
    </row>
    <row r="2535" spans="3:4">
      <c r="C2535" s="15"/>
      <c r="D2535" s="15"/>
    </row>
    <row r="2536" spans="3:4">
      <c r="C2536" s="15"/>
      <c r="D2536" s="15"/>
    </row>
    <row r="2537" spans="3:4">
      <c r="C2537" s="15"/>
      <c r="D2537" s="15"/>
    </row>
    <row r="2538" spans="3:4">
      <c r="C2538" s="15"/>
      <c r="D2538" s="15"/>
    </row>
    <row r="2539" spans="3:4">
      <c r="C2539" s="15"/>
      <c r="D2539" s="15"/>
    </row>
    <row r="2540" spans="3:4">
      <c r="C2540" s="15"/>
      <c r="D2540" s="15"/>
    </row>
    <row r="2541" spans="3:4">
      <c r="C2541" s="15"/>
      <c r="D2541" s="15"/>
    </row>
    <row r="2542" spans="3:4">
      <c r="C2542" s="15"/>
      <c r="D2542" s="15"/>
    </row>
    <row r="2543" spans="3:4">
      <c r="C2543" s="15"/>
      <c r="D2543" s="15"/>
    </row>
    <row r="2544" spans="3:4">
      <c r="C2544" s="15"/>
      <c r="D2544" s="15"/>
    </row>
    <row r="2545" spans="3:4">
      <c r="C2545" s="15"/>
      <c r="D2545" s="15"/>
    </row>
    <row r="2546" spans="3:4">
      <c r="C2546" s="15"/>
      <c r="D2546" s="15"/>
    </row>
    <row r="2547" spans="3:4">
      <c r="C2547" s="15"/>
      <c r="D2547" s="15"/>
    </row>
    <row r="2548" spans="3:4">
      <c r="C2548" s="15"/>
      <c r="D2548" s="15"/>
    </row>
    <row r="2549" spans="3:4">
      <c r="C2549" s="15"/>
      <c r="D2549" s="15"/>
    </row>
    <row r="2550" spans="3:4">
      <c r="C2550" s="15"/>
      <c r="D2550" s="15"/>
    </row>
    <row r="2551" spans="3:4">
      <c r="C2551" s="15"/>
      <c r="D2551" s="15"/>
    </row>
    <row r="2552" spans="3:4">
      <c r="C2552" s="15"/>
      <c r="D2552" s="15"/>
    </row>
    <row r="2553" spans="3:4">
      <c r="C2553" s="15"/>
      <c r="D2553" s="15"/>
    </row>
    <row r="2554" spans="3:4">
      <c r="C2554" s="15"/>
      <c r="D2554" s="15"/>
    </row>
    <row r="2555" spans="3:4">
      <c r="C2555" s="15"/>
      <c r="D2555" s="15"/>
    </row>
    <row r="2556" spans="3:4">
      <c r="C2556" s="15"/>
      <c r="D2556" s="15"/>
    </row>
    <row r="2557" spans="3:4">
      <c r="C2557" s="15"/>
      <c r="D2557" s="15"/>
    </row>
    <row r="2558" spans="3:4">
      <c r="C2558" s="15"/>
      <c r="D2558" s="15"/>
    </row>
    <row r="2559" spans="3:4">
      <c r="C2559" s="15"/>
      <c r="D2559" s="15"/>
    </row>
    <row r="2560" spans="3:4">
      <c r="C2560" s="15"/>
      <c r="D2560" s="15"/>
    </row>
    <row r="2561" spans="3:4">
      <c r="C2561" s="15"/>
      <c r="D2561" s="15"/>
    </row>
    <row r="2562" spans="3:4">
      <c r="C2562" s="15"/>
      <c r="D2562" s="15"/>
    </row>
    <row r="2563" spans="3:4">
      <c r="C2563" s="15"/>
      <c r="D2563" s="15"/>
    </row>
    <row r="2564" spans="3:4">
      <c r="C2564" s="15"/>
      <c r="D2564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8"/>
  <sheetViews>
    <sheetView topLeftCell="A10" workbookViewId="0">
      <selection activeCell="A20" sqref="A20:C51"/>
    </sheetView>
  </sheetViews>
  <sheetFormatPr defaultRowHeight="12.75"/>
  <cols>
    <col min="1" max="1" width="19.7109375" style="15" customWidth="1"/>
    <col min="2" max="2" width="4.42578125" style="19" customWidth="1"/>
    <col min="3" max="3" width="12.7109375" style="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44</v>
      </c>
      <c r="I1" s="20" t="s">
        <v>45</v>
      </c>
      <c r="J1" s="21" t="s">
        <v>46</v>
      </c>
    </row>
    <row r="2" spans="1:16">
      <c r="I2" s="22" t="s">
        <v>47</v>
      </c>
      <c r="J2" s="23" t="s">
        <v>48</v>
      </c>
    </row>
    <row r="3" spans="1:16">
      <c r="A3" s="24" t="s">
        <v>49</v>
      </c>
      <c r="I3" s="22" t="s">
        <v>50</v>
      </c>
      <c r="J3" s="23" t="s">
        <v>35</v>
      </c>
    </row>
    <row r="4" spans="1:16">
      <c r="I4" s="22" t="s">
        <v>51</v>
      </c>
      <c r="J4" s="23" t="s">
        <v>35</v>
      </c>
    </row>
    <row r="5" spans="1:16" ht="13.5" thickBot="1">
      <c r="I5" s="25" t="s">
        <v>52</v>
      </c>
      <c r="J5" s="26" t="s">
        <v>53</v>
      </c>
    </row>
    <row r="10" spans="1:16" ht="13.5" thickBot="1"/>
    <row r="11" spans="1:16" ht="12.75" customHeight="1" thickBot="1">
      <c r="A11" s="15" t="str">
        <f t="shared" ref="A11:A51" si="0">P11</f>
        <v> AN 254.325 </v>
      </c>
      <c r="B11" s="6" t="str">
        <f t="shared" ref="B11:B51" si="1">IF(H11=INT(H11),"I","II")</f>
        <v>I</v>
      </c>
      <c r="C11" s="15">
        <f t="shared" ref="C11:C51" si="2">1*G11</f>
        <v>27152.25</v>
      </c>
      <c r="D11" s="19" t="str">
        <f t="shared" ref="D11:D51" si="3">VLOOKUP(F11,I$1:J$5,2,FALSE)</f>
        <v>vis</v>
      </c>
      <c r="E11" s="27">
        <f>VLOOKUP(C11,Active!C$21:E$973,3,FALSE)</f>
        <v>0</v>
      </c>
      <c r="F11" s="6" t="s">
        <v>52</v>
      </c>
      <c r="G11" s="19" t="str">
        <f t="shared" ref="G11:G51" si="4">MID(I11,3,LEN(I11)-3)</f>
        <v>27152.25</v>
      </c>
      <c r="H11" s="15">
        <f t="shared" ref="H11:H51" si="5">1*K11</f>
        <v>0</v>
      </c>
      <c r="I11" s="28" t="s">
        <v>72</v>
      </c>
      <c r="J11" s="29" t="s">
        <v>73</v>
      </c>
      <c r="K11" s="28">
        <v>0</v>
      </c>
      <c r="L11" s="28" t="s">
        <v>74</v>
      </c>
      <c r="M11" s="29" t="s">
        <v>69</v>
      </c>
      <c r="N11" s="29"/>
      <c r="O11" s="30" t="s">
        <v>70</v>
      </c>
      <c r="P11" s="30" t="s">
        <v>71</v>
      </c>
    </row>
    <row r="12" spans="1:16" ht="12.75" customHeight="1" thickBot="1">
      <c r="A12" s="15" t="str">
        <f t="shared" si="0"/>
        <v> HABZ 89 </v>
      </c>
      <c r="B12" s="6" t="str">
        <f t="shared" si="1"/>
        <v>I</v>
      </c>
      <c r="C12" s="15">
        <f t="shared" si="2"/>
        <v>40483.432999999997</v>
      </c>
      <c r="D12" s="19" t="str">
        <f t="shared" si="3"/>
        <v>vis</v>
      </c>
      <c r="E12" s="27">
        <f>VLOOKUP(C12,Active!C$21:E$973,3,FALSE)</f>
        <v>1132.0022519156564</v>
      </c>
      <c r="F12" s="6" t="s">
        <v>52</v>
      </c>
      <c r="G12" s="19" t="str">
        <f t="shared" si="4"/>
        <v>40483.433</v>
      </c>
      <c r="H12" s="15">
        <f t="shared" si="5"/>
        <v>1132</v>
      </c>
      <c r="I12" s="28" t="s">
        <v>152</v>
      </c>
      <c r="J12" s="29" t="s">
        <v>153</v>
      </c>
      <c r="K12" s="28">
        <v>1132</v>
      </c>
      <c r="L12" s="28" t="s">
        <v>154</v>
      </c>
      <c r="M12" s="29" t="s">
        <v>58</v>
      </c>
      <c r="N12" s="29"/>
      <c r="O12" s="30" t="s">
        <v>150</v>
      </c>
      <c r="P12" s="30" t="s">
        <v>151</v>
      </c>
    </row>
    <row r="13" spans="1:16" ht="12.75" customHeight="1" thickBot="1">
      <c r="A13" s="15" t="str">
        <f t="shared" si="0"/>
        <v> HABZ 89 </v>
      </c>
      <c r="B13" s="6" t="str">
        <f t="shared" si="1"/>
        <v>I</v>
      </c>
      <c r="C13" s="15">
        <f t="shared" si="2"/>
        <v>41602.262000000002</v>
      </c>
      <c r="D13" s="19" t="str">
        <f t="shared" si="3"/>
        <v>vis</v>
      </c>
      <c r="E13" s="27">
        <f>VLOOKUP(C13,Active!C$21:E$973,3,FALSE)</f>
        <v>1227.0063447638718</v>
      </c>
      <c r="F13" s="6" t="s">
        <v>52</v>
      </c>
      <c r="G13" s="19" t="str">
        <f t="shared" si="4"/>
        <v>41602.262</v>
      </c>
      <c r="H13" s="15">
        <f t="shared" si="5"/>
        <v>1227</v>
      </c>
      <c r="I13" s="28" t="s">
        <v>155</v>
      </c>
      <c r="J13" s="29" t="s">
        <v>156</v>
      </c>
      <c r="K13" s="28">
        <v>1227</v>
      </c>
      <c r="L13" s="28" t="s">
        <v>157</v>
      </c>
      <c r="M13" s="29" t="s">
        <v>58</v>
      </c>
      <c r="N13" s="29"/>
      <c r="O13" s="30" t="s">
        <v>150</v>
      </c>
      <c r="P13" s="30" t="s">
        <v>151</v>
      </c>
    </row>
    <row r="14" spans="1:16" ht="12.75" customHeight="1" thickBot="1">
      <c r="A14" s="15" t="str">
        <f t="shared" si="0"/>
        <v>BAVM 32 </v>
      </c>
      <c r="B14" s="6" t="str">
        <f t="shared" si="1"/>
        <v>I</v>
      </c>
      <c r="C14" s="15">
        <f t="shared" si="2"/>
        <v>44169.464</v>
      </c>
      <c r="D14" s="19" t="str">
        <f t="shared" si="3"/>
        <v>vis</v>
      </c>
      <c r="E14" s="27">
        <f>VLOOKUP(C14,Active!C$21:E$973,3,FALSE)</f>
        <v>1444.9973846530079</v>
      </c>
      <c r="F14" s="6" t="s">
        <v>52</v>
      </c>
      <c r="G14" s="19" t="str">
        <f t="shared" si="4"/>
        <v>44169.464</v>
      </c>
      <c r="H14" s="15">
        <f t="shared" si="5"/>
        <v>1445</v>
      </c>
      <c r="I14" s="28" t="s">
        <v>158</v>
      </c>
      <c r="J14" s="29" t="s">
        <v>159</v>
      </c>
      <c r="K14" s="28">
        <v>1445</v>
      </c>
      <c r="L14" s="28" t="s">
        <v>160</v>
      </c>
      <c r="M14" s="29" t="s">
        <v>69</v>
      </c>
      <c r="N14" s="29"/>
      <c r="O14" s="30" t="s">
        <v>161</v>
      </c>
      <c r="P14" s="31" t="s">
        <v>162</v>
      </c>
    </row>
    <row r="15" spans="1:16" ht="12.75" customHeight="1" thickBot="1">
      <c r="A15" s="15" t="str">
        <f t="shared" si="0"/>
        <v> VSSC 59.19 </v>
      </c>
      <c r="B15" s="6" t="str">
        <f t="shared" si="1"/>
        <v>I</v>
      </c>
      <c r="C15" s="15">
        <f t="shared" si="2"/>
        <v>44970.341999999997</v>
      </c>
      <c r="D15" s="19" t="str">
        <f t="shared" si="3"/>
        <v>vis</v>
      </c>
      <c r="E15" s="27">
        <f>VLOOKUP(C15,Active!C$21:E$973,3,FALSE)</f>
        <v>1513.0030297266451</v>
      </c>
      <c r="F15" s="6" t="s">
        <v>52</v>
      </c>
      <c r="G15" s="19" t="str">
        <f t="shared" si="4"/>
        <v>44970.342</v>
      </c>
      <c r="H15" s="15">
        <f t="shared" si="5"/>
        <v>1513</v>
      </c>
      <c r="I15" s="28" t="s">
        <v>163</v>
      </c>
      <c r="J15" s="29" t="s">
        <v>164</v>
      </c>
      <c r="K15" s="28">
        <v>1513</v>
      </c>
      <c r="L15" s="28" t="s">
        <v>165</v>
      </c>
      <c r="M15" s="29" t="s">
        <v>69</v>
      </c>
      <c r="N15" s="29"/>
      <c r="O15" s="30" t="s">
        <v>166</v>
      </c>
      <c r="P15" s="30" t="s">
        <v>167</v>
      </c>
    </row>
    <row r="16" spans="1:16" ht="12.75" customHeight="1" thickBot="1">
      <c r="A16" s="15" t="str">
        <f t="shared" si="0"/>
        <v> VSSC 60.22 </v>
      </c>
      <c r="B16" s="6" t="str">
        <f t="shared" si="1"/>
        <v>I</v>
      </c>
      <c r="C16" s="15">
        <f t="shared" si="2"/>
        <v>45170.46</v>
      </c>
      <c r="D16" s="19" t="str">
        <f t="shared" si="3"/>
        <v>vis</v>
      </c>
      <c r="E16" s="27">
        <f>VLOOKUP(C16,Active!C$21:E$973,3,FALSE)</f>
        <v>1529.9958222379216</v>
      </c>
      <c r="F16" s="6" t="s">
        <v>52</v>
      </c>
      <c r="G16" s="19" t="str">
        <f t="shared" si="4"/>
        <v>45170.460</v>
      </c>
      <c r="H16" s="15">
        <f t="shared" si="5"/>
        <v>1530</v>
      </c>
      <c r="I16" s="28" t="s">
        <v>168</v>
      </c>
      <c r="J16" s="29" t="s">
        <v>169</v>
      </c>
      <c r="K16" s="28">
        <v>1530</v>
      </c>
      <c r="L16" s="28" t="s">
        <v>170</v>
      </c>
      <c r="M16" s="29" t="s">
        <v>69</v>
      </c>
      <c r="N16" s="29"/>
      <c r="O16" s="30" t="s">
        <v>166</v>
      </c>
      <c r="P16" s="30" t="s">
        <v>171</v>
      </c>
    </row>
    <row r="17" spans="1:16" ht="12.75" customHeight="1" thickBot="1">
      <c r="A17" s="15" t="str">
        <f t="shared" si="0"/>
        <v>BAVM 38 </v>
      </c>
      <c r="B17" s="6" t="str">
        <f t="shared" si="1"/>
        <v>I</v>
      </c>
      <c r="C17" s="15">
        <f t="shared" si="2"/>
        <v>45641.510999999999</v>
      </c>
      <c r="D17" s="19" t="str">
        <f t="shared" si="3"/>
        <v>vis</v>
      </c>
      <c r="E17" s="27">
        <f>VLOOKUP(C17,Active!C$21:E$973,3,FALSE)</f>
        <v>1569.9945824955164</v>
      </c>
      <c r="F17" s="6" t="s">
        <v>52</v>
      </c>
      <c r="G17" s="19" t="str">
        <f t="shared" si="4"/>
        <v>45641.511</v>
      </c>
      <c r="H17" s="15">
        <f t="shared" si="5"/>
        <v>1570</v>
      </c>
      <c r="I17" s="28" t="s">
        <v>172</v>
      </c>
      <c r="J17" s="29" t="s">
        <v>173</v>
      </c>
      <c r="K17" s="28">
        <v>1570</v>
      </c>
      <c r="L17" s="28" t="s">
        <v>174</v>
      </c>
      <c r="M17" s="29" t="s">
        <v>54</v>
      </c>
      <c r="N17" s="29"/>
      <c r="O17" s="30" t="s">
        <v>175</v>
      </c>
      <c r="P17" s="31" t="s">
        <v>176</v>
      </c>
    </row>
    <row r="18" spans="1:16" ht="12.75" customHeight="1" thickBot="1">
      <c r="A18" s="15" t="str">
        <f t="shared" si="0"/>
        <v> BBS 83 </v>
      </c>
      <c r="B18" s="6" t="str">
        <f t="shared" si="1"/>
        <v>I</v>
      </c>
      <c r="C18" s="15">
        <f t="shared" si="2"/>
        <v>46866.284</v>
      </c>
      <c r="D18" s="19" t="str">
        <f t="shared" si="3"/>
        <v>vis</v>
      </c>
      <c r="E18" s="27">
        <f>VLOOKUP(C18,Active!C$21:E$973,3,FALSE)</f>
        <v>1673.994789685343</v>
      </c>
      <c r="F18" s="6" t="s">
        <v>52</v>
      </c>
      <c r="G18" s="19" t="str">
        <f t="shared" si="4"/>
        <v>46866.284</v>
      </c>
      <c r="H18" s="15">
        <f t="shared" si="5"/>
        <v>1674</v>
      </c>
      <c r="I18" s="28" t="s">
        <v>181</v>
      </c>
      <c r="J18" s="29" t="s">
        <v>182</v>
      </c>
      <c r="K18" s="28">
        <v>1674</v>
      </c>
      <c r="L18" s="28" t="s">
        <v>183</v>
      </c>
      <c r="M18" s="29" t="s">
        <v>69</v>
      </c>
      <c r="N18" s="29"/>
      <c r="O18" s="30" t="s">
        <v>184</v>
      </c>
      <c r="P18" s="30" t="s">
        <v>185</v>
      </c>
    </row>
    <row r="19" spans="1:16" ht="12.75" customHeight="1" thickBot="1">
      <c r="A19" s="15" t="str">
        <f t="shared" si="0"/>
        <v>BAVM 93 </v>
      </c>
      <c r="B19" s="6" t="str">
        <f t="shared" si="1"/>
        <v>I</v>
      </c>
      <c r="C19" s="15">
        <f t="shared" si="2"/>
        <v>49810.466999999997</v>
      </c>
      <c r="D19" s="19" t="str">
        <f t="shared" si="3"/>
        <v>vis</v>
      </c>
      <c r="E19" s="27">
        <f>VLOOKUP(C19,Active!C$21:E$973,3,FALSE)</f>
        <v>1923.9967427042004</v>
      </c>
      <c r="F19" s="6" t="s">
        <v>52</v>
      </c>
      <c r="G19" s="19" t="str">
        <f t="shared" si="4"/>
        <v>49810.467</v>
      </c>
      <c r="H19" s="15">
        <f t="shared" si="5"/>
        <v>1924</v>
      </c>
      <c r="I19" s="28" t="s">
        <v>190</v>
      </c>
      <c r="J19" s="29" t="s">
        <v>191</v>
      </c>
      <c r="K19" s="28">
        <v>1924</v>
      </c>
      <c r="L19" s="28" t="s">
        <v>192</v>
      </c>
      <c r="M19" s="29" t="s">
        <v>69</v>
      </c>
      <c r="N19" s="29"/>
      <c r="O19" s="30" t="s">
        <v>193</v>
      </c>
      <c r="P19" s="31" t="s">
        <v>194</v>
      </c>
    </row>
    <row r="20" spans="1:16" ht="12.75" customHeight="1" thickBot="1">
      <c r="A20" s="15" t="str">
        <f t="shared" si="0"/>
        <v> MVS 496 </v>
      </c>
      <c r="B20" s="6" t="str">
        <f t="shared" si="1"/>
        <v>I</v>
      </c>
      <c r="C20" s="15">
        <f t="shared" si="2"/>
        <v>25303.288</v>
      </c>
      <c r="D20" s="19" t="str">
        <f t="shared" si="3"/>
        <v>vis</v>
      </c>
      <c r="E20" s="27">
        <f>VLOOKUP(C20,Active!C$21:E$973,3,FALSE)</f>
        <v>-157.00250665724684</v>
      </c>
      <c r="F20" s="6" t="s">
        <v>52</v>
      </c>
      <c r="G20" s="19" t="str">
        <f t="shared" si="4"/>
        <v>25303.288</v>
      </c>
      <c r="H20" s="15">
        <f t="shared" si="5"/>
        <v>-157</v>
      </c>
      <c r="I20" s="28" t="s">
        <v>55</v>
      </c>
      <c r="J20" s="29" t="s">
        <v>56</v>
      </c>
      <c r="K20" s="28">
        <v>-157</v>
      </c>
      <c r="L20" s="28" t="s">
        <v>57</v>
      </c>
      <c r="M20" s="29" t="s">
        <v>58</v>
      </c>
      <c r="N20" s="29"/>
      <c r="O20" s="30" t="s">
        <v>59</v>
      </c>
      <c r="P20" s="30" t="s">
        <v>60</v>
      </c>
    </row>
    <row r="21" spans="1:16" ht="12.75" customHeight="1" thickBot="1">
      <c r="A21" s="15" t="str">
        <f t="shared" si="0"/>
        <v> AN 235.83 </v>
      </c>
      <c r="B21" s="6" t="str">
        <f t="shared" si="1"/>
        <v>I</v>
      </c>
      <c r="C21" s="15">
        <f t="shared" si="2"/>
        <v>25503.51</v>
      </c>
      <c r="D21" s="19" t="str">
        <f t="shared" si="3"/>
        <v>vis</v>
      </c>
      <c r="E21" s="27">
        <f>VLOOKUP(C21,Active!C$21:E$973,3,FALSE)</f>
        <v>-140.00088310417925</v>
      </c>
      <c r="F21" s="6" t="s">
        <v>52</v>
      </c>
      <c r="G21" s="19" t="str">
        <f t="shared" si="4"/>
        <v>25503.51</v>
      </c>
      <c r="H21" s="15">
        <f t="shared" si="5"/>
        <v>-140</v>
      </c>
      <c r="I21" s="28" t="s">
        <v>61</v>
      </c>
      <c r="J21" s="29" t="s">
        <v>62</v>
      </c>
      <c r="K21" s="28">
        <v>-140</v>
      </c>
      <c r="L21" s="28" t="s">
        <v>63</v>
      </c>
      <c r="M21" s="29" t="s">
        <v>58</v>
      </c>
      <c r="N21" s="29"/>
      <c r="O21" s="30" t="s">
        <v>64</v>
      </c>
      <c r="P21" s="30" t="s">
        <v>65</v>
      </c>
    </row>
    <row r="22" spans="1:16" ht="12.75" customHeight="1" thickBot="1">
      <c r="A22" s="15" t="str">
        <f t="shared" si="0"/>
        <v> AN 254.325 </v>
      </c>
      <c r="B22" s="6" t="str">
        <f t="shared" si="1"/>
        <v>I</v>
      </c>
      <c r="C22" s="15">
        <f t="shared" si="2"/>
        <v>25880.42</v>
      </c>
      <c r="D22" s="19" t="str">
        <f t="shared" si="3"/>
        <v>vis</v>
      </c>
      <c r="E22" s="27">
        <f>VLOOKUP(C22,Active!C$21:E$973,3,FALSE)</f>
        <v>-107.99599885875782</v>
      </c>
      <c r="F22" s="6" t="s">
        <v>52</v>
      </c>
      <c r="G22" s="19" t="str">
        <f t="shared" si="4"/>
        <v>25880.42</v>
      </c>
      <c r="H22" s="15">
        <f t="shared" si="5"/>
        <v>-108</v>
      </c>
      <c r="I22" s="28" t="s">
        <v>66</v>
      </c>
      <c r="J22" s="29" t="s">
        <v>67</v>
      </c>
      <c r="K22" s="28">
        <v>-108</v>
      </c>
      <c r="L22" s="28" t="s">
        <v>68</v>
      </c>
      <c r="M22" s="29" t="s">
        <v>69</v>
      </c>
      <c r="N22" s="29"/>
      <c r="O22" s="30" t="s">
        <v>70</v>
      </c>
      <c r="P22" s="30" t="s">
        <v>71</v>
      </c>
    </row>
    <row r="23" spans="1:16" ht="12.75" customHeight="1" thickBot="1">
      <c r="A23" s="15" t="str">
        <f t="shared" si="0"/>
        <v> AN 254.325 </v>
      </c>
      <c r="B23" s="6" t="str">
        <f t="shared" si="1"/>
        <v>I</v>
      </c>
      <c r="C23" s="15">
        <f t="shared" si="2"/>
        <v>27717.55</v>
      </c>
      <c r="D23" s="19" t="str">
        <f t="shared" si="3"/>
        <v>vis</v>
      </c>
      <c r="E23" s="27">
        <f>VLOOKUP(C23,Active!C$21:E$973,3,FALSE)</f>
        <v>48.001806967012598</v>
      </c>
      <c r="F23" s="6" t="s">
        <v>52</v>
      </c>
      <c r="G23" s="19" t="str">
        <f t="shared" si="4"/>
        <v>27717.55</v>
      </c>
      <c r="H23" s="15">
        <f t="shared" si="5"/>
        <v>48</v>
      </c>
      <c r="I23" s="28" t="s">
        <v>75</v>
      </c>
      <c r="J23" s="29" t="s">
        <v>76</v>
      </c>
      <c r="K23" s="28">
        <v>48</v>
      </c>
      <c r="L23" s="28" t="s">
        <v>77</v>
      </c>
      <c r="M23" s="29" t="s">
        <v>69</v>
      </c>
      <c r="N23" s="29"/>
      <c r="O23" s="30" t="s">
        <v>70</v>
      </c>
      <c r="P23" s="30" t="s">
        <v>71</v>
      </c>
    </row>
    <row r="24" spans="1:16" ht="12.75" customHeight="1" thickBot="1">
      <c r="A24" s="15" t="str">
        <f t="shared" si="0"/>
        <v> AN 260.293 </v>
      </c>
      <c r="B24" s="6" t="str">
        <f t="shared" si="1"/>
        <v>I</v>
      </c>
      <c r="C24" s="15">
        <f t="shared" si="2"/>
        <v>27776.428</v>
      </c>
      <c r="D24" s="19" t="str">
        <f t="shared" si="3"/>
        <v>vis</v>
      </c>
      <c r="E24" s="27">
        <f>VLOOKUP(C24,Active!C$21:E$973,3,FALSE)</f>
        <v>53.001365414923093</v>
      </c>
      <c r="F24" s="6" t="s">
        <v>52</v>
      </c>
      <c r="G24" s="19" t="str">
        <f t="shared" si="4"/>
        <v>27776.428</v>
      </c>
      <c r="H24" s="15">
        <f t="shared" si="5"/>
        <v>53</v>
      </c>
      <c r="I24" s="28" t="s">
        <v>78</v>
      </c>
      <c r="J24" s="29" t="s">
        <v>79</v>
      </c>
      <c r="K24" s="28">
        <v>53</v>
      </c>
      <c r="L24" s="28" t="s">
        <v>80</v>
      </c>
      <c r="M24" s="29" t="s">
        <v>69</v>
      </c>
      <c r="N24" s="29"/>
      <c r="O24" s="30" t="s">
        <v>81</v>
      </c>
      <c r="P24" s="30" t="s">
        <v>82</v>
      </c>
    </row>
    <row r="25" spans="1:16" ht="12.75" customHeight="1" thickBot="1">
      <c r="A25" s="15" t="str">
        <f t="shared" si="0"/>
        <v> AN 260.293 </v>
      </c>
      <c r="B25" s="6" t="str">
        <f t="shared" si="1"/>
        <v>I</v>
      </c>
      <c r="C25" s="15">
        <f t="shared" si="2"/>
        <v>28023.722000000002</v>
      </c>
      <c r="D25" s="19" t="str">
        <f t="shared" si="3"/>
        <v>vis</v>
      </c>
      <c r="E25" s="27">
        <f>VLOOKUP(C25,Active!C$21:E$973,3,FALSE)</f>
        <v>74.000054344872694</v>
      </c>
      <c r="F25" s="6" t="s">
        <v>52</v>
      </c>
      <c r="G25" s="19" t="str">
        <f t="shared" si="4"/>
        <v>28023.722</v>
      </c>
      <c r="H25" s="15">
        <f t="shared" si="5"/>
        <v>74</v>
      </c>
      <c r="I25" s="28" t="s">
        <v>83</v>
      </c>
      <c r="J25" s="29" t="s">
        <v>84</v>
      </c>
      <c r="K25" s="28">
        <v>74</v>
      </c>
      <c r="L25" s="28" t="s">
        <v>85</v>
      </c>
      <c r="M25" s="29" t="s">
        <v>69</v>
      </c>
      <c r="N25" s="29"/>
      <c r="O25" s="30" t="s">
        <v>81</v>
      </c>
      <c r="P25" s="30" t="s">
        <v>82</v>
      </c>
    </row>
    <row r="26" spans="1:16" ht="12.75" customHeight="1" thickBot="1">
      <c r="A26" s="15" t="str">
        <f t="shared" si="0"/>
        <v> AN 260.293 </v>
      </c>
      <c r="B26" s="6" t="str">
        <f t="shared" si="1"/>
        <v>I</v>
      </c>
      <c r="C26" s="15">
        <f t="shared" si="2"/>
        <v>28035.508999999998</v>
      </c>
      <c r="D26" s="19" t="str">
        <f t="shared" si="3"/>
        <v>vis</v>
      </c>
      <c r="E26" s="27">
        <f>VLOOKUP(C26,Active!C$21:E$973,3,FALSE)</f>
        <v>75.000934052496987</v>
      </c>
      <c r="F26" s="6" t="s">
        <v>52</v>
      </c>
      <c r="G26" s="19" t="str">
        <f t="shared" si="4"/>
        <v>28035.509</v>
      </c>
      <c r="H26" s="15">
        <f t="shared" si="5"/>
        <v>75</v>
      </c>
      <c r="I26" s="28" t="s">
        <v>86</v>
      </c>
      <c r="J26" s="29" t="s">
        <v>87</v>
      </c>
      <c r="K26" s="28">
        <v>75</v>
      </c>
      <c r="L26" s="28" t="s">
        <v>88</v>
      </c>
      <c r="M26" s="29" t="s">
        <v>69</v>
      </c>
      <c r="N26" s="29"/>
      <c r="O26" s="30" t="s">
        <v>81</v>
      </c>
      <c r="P26" s="30" t="s">
        <v>82</v>
      </c>
    </row>
    <row r="27" spans="1:16" ht="12.75" customHeight="1" thickBot="1">
      <c r="A27" s="15" t="str">
        <f t="shared" si="0"/>
        <v> AN 260.293 </v>
      </c>
      <c r="B27" s="6" t="str">
        <f t="shared" si="1"/>
        <v>I</v>
      </c>
      <c r="C27" s="15">
        <f t="shared" si="2"/>
        <v>28106.163</v>
      </c>
      <c r="D27" s="19" t="str">
        <f t="shared" si="3"/>
        <v>vis</v>
      </c>
      <c r="E27" s="27">
        <f>VLOOKUP(C27,Active!C$21:E$973,3,FALSE)</f>
        <v>81.000438155535065</v>
      </c>
      <c r="F27" s="6" t="s">
        <v>52</v>
      </c>
      <c r="G27" s="19" t="str">
        <f t="shared" si="4"/>
        <v>28106.163</v>
      </c>
      <c r="H27" s="15">
        <f t="shared" si="5"/>
        <v>81</v>
      </c>
      <c r="I27" s="28" t="s">
        <v>89</v>
      </c>
      <c r="J27" s="29" t="s">
        <v>90</v>
      </c>
      <c r="K27" s="28">
        <v>81</v>
      </c>
      <c r="L27" s="28" t="s">
        <v>91</v>
      </c>
      <c r="M27" s="29" t="s">
        <v>69</v>
      </c>
      <c r="N27" s="29"/>
      <c r="O27" s="30" t="s">
        <v>81</v>
      </c>
      <c r="P27" s="30" t="s">
        <v>82</v>
      </c>
    </row>
    <row r="28" spans="1:16" ht="12.75" customHeight="1" thickBot="1">
      <c r="A28" s="15" t="str">
        <f t="shared" si="0"/>
        <v> AN 260.293 </v>
      </c>
      <c r="B28" s="6" t="str">
        <f t="shared" si="1"/>
        <v>I</v>
      </c>
      <c r="C28" s="15">
        <f t="shared" si="2"/>
        <v>28153.277999999998</v>
      </c>
      <c r="D28" s="19" t="str">
        <f t="shared" si="3"/>
        <v>vis</v>
      </c>
      <c r="E28" s="27">
        <f>VLOOKUP(C28,Active!C$21:E$973,3,FALSE)</f>
        <v>85.001154828541786</v>
      </c>
      <c r="F28" s="6" t="s">
        <v>52</v>
      </c>
      <c r="G28" s="19" t="str">
        <f t="shared" si="4"/>
        <v>28153.278</v>
      </c>
      <c r="H28" s="15">
        <f t="shared" si="5"/>
        <v>85</v>
      </c>
      <c r="I28" s="28" t="s">
        <v>92</v>
      </c>
      <c r="J28" s="29" t="s">
        <v>93</v>
      </c>
      <c r="K28" s="28">
        <v>85</v>
      </c>
      <c r="L28" s="28" t="s">
        <v>94</v>
      </c>
      <c r="M28" s="29" t="s">
        <v>69</v>
      </c>
      <c r="N28" s="29"/>
      <c r="O28" s="30" t="s">
        <v>81</v>
      </c>
      <c r="P28" s="30" t="s">
        <v>82</v>
      </c>
    </row>
    <row r="29" spans="1:16" ht="12.75" customHeight="1" thickBot="1">
      <c r="A29" s="15" t="str">
        <f t="shared" si="0"/>
        <v> AN 260.293 </v>
      </c>
      <c r="B29" s="6" t="str">
        <f t="shared" si="1"/>
        <v>I</v>
      </c>
      <c r="C29" s="15">
        <f t="shared" si="2"/>
        <v>28212.135999999999</v>
      </c>
      <c r="D29" s="19" t="str">
        <f t="shared" si="3"/>
        <v>vis</v>
      </c>
      <c r="E29" s="27">
        <f>VLOOKUP(C29,Active!C$21:E$973,3,FALSE)</f>
        <v>89.999014999184709</v>
      </c>
      <c r="F29" s="6" t="s">
        <v>52</v>
      </c>
      <c r="G29" s="19" t="str">
        <f t="shared" si="4"/>
        <v>28212.136</v>
      </c>
      <c r="H29" s="15">
        <f t="shared" si="5"/>
        <v>90</v>
      </c>
      <c r="I29" s="28" t="s">
        <v>95</v>
      </c>
      <c r="J29" s="29" t="s">
        <v>96</v>
      </c>
      <c r="K29" s="28">
        <v>90</v>
      </c>
      <c r="L29" s="28" t="s">
        <v>97</v>
      </c>
      <c r="M29" s="29" t="s">
        <v>69</v>
      </c>
      <c r="N29" s="29"/>
      <c r="O29" s="30" t="s">
        <v>81</v>
      </c>
      <c r="P29" s="30" t="s">
        <v>82</v>
      </c>
    </row>
    <row r="30" spans="1:16" ht="12.75" customHeight="1" thickBot="1">
      <c r="A30" s="15" t="str">
        <f t="shared" si="0"/>
        <v> AN 260.293 </v>
      </c>
      <c r="B30" s="6" t="str">
        <f t="shared" si="1"/>
        <v>I</v>
      </c>
      <c r="C30" s="15">
        <f t="shared" si="2"/>
        <v>28247.455000000002</v>
      </c>
      <c r="D30" s="19" t="str">
        <f t="shared" si="3"/>
        <v>vis</v>
      </c>
      <c r="E30" s="27">
        <f>VLOOKUP(C30,Active!C$21:E$973,3,FALSE)</f>
        <v>92.998087739796901</v>
      </c>
      <c r="F30" s="6" t="s">
        <v>52</v>
      </c>
      <c r="G30" s="19" t="str">
        <f t="shared" si="4"/>
        <v>28247.455</v>
      </c>
      <c r="H30" s="15">
        <f t="shared" si="5"/>
        <v>93</v>
      </c>
      <c r="I30" s="28" t="s">
        <v>98</v>
      </c>
      <c r="J30" s="29" t="s">
        <v>99</v>
      </c>
      <c r="K30" s="28">
        <v>93</v>
      </c>
      <c r="L30" s="28" t="s">
        <v>100</v>
      </c>
      <c r="M30" s="29" t="s">
        <v>69</v>
      </c>
      <c r="N30" s="29"/>
      <c r="O30" s="30" t="s">
        <v>81</v>
      </c>
      <c r="P30" s="30" t="s">
        <v>82</v>
      </c>
    </row>
    <row r="31" spans="1:16" ht="12.75" customHeight="1" thickBot="1">
      <c r="A31" s="15" t="str">
        <f t="shared" si="0"/>
        <v> MVS 496 </v>
      </c>
      <c r="B31" s="6" t="str">
        <f t="shared" si="1"/>
        <v>I</v>
      </c>
      <c r="C31" s="15">
        <f t="shared" si="2"/>
        <v>28565.312999999998</v>
      </c>
      <c r="D31" s="19" t="str">
        <f t="shared" si="3"/>
        <v>vis</v>
      </c>
      <c r="E31" s="27">
        <f>VLOOKUP(C31,Active!C$21:E$973,3,FALSE)</f>
        <v>119.98863852508001</v>
      </c>
      <c r="F31" s="6" t="s">
        <v>52</v>
      </c>
      <c r="G31" s="19" t="str">
        <f t="shared" si="4"/>
        <v>28565.313</v>
      </c>
      <c r="H31" s="15">
        <f t="shared" si="5"/>
        <v>120</v>
      </c>
      <c r="I31" s="28" t="s">
        <v>101</v>
      </c>
      <c r="J31" s="29" t="s">
        <v>102</v>
      </c>
      <c r="K31" s="28">
        <v>120</v>
      </c>
      <c r="L31" s="28" t="s">
        <v>103</v>
      </c>
      <c r="M31" s="29" t="s">
        <v>58</v>
      </c>
      <c r="N31" s="29"/>
      <c r="O31" s="30" t="s">
        <v>59</v>
      </c>
      <c r="P31" s="30" t="s">
        <v>60</v>
      </c>
    </row>
    <row r="32" spans="1:16" ht="12.75" customHeight="1" thickBot="1">
      <c r="A32" s="15" t="str">
        <f t="shared" si="0"/>
        <v> HA 113.76 </v>
      </c>
      <c r="B32" s="6" t="str">
        <f t="shared" si="1"/>
        <v>I</v>
      </c>
      <c r="C32" s="15">
        <f t="shared" si="2"/>
        <v>29978.51</v>
      </c>
      <c r="D32" s="19" t="str">
        <f t="shared" si="3"/>
        <v>vis</v>
      </c>
      <c r="E32" s="27">
        <f>VLOOKUP(C32,Active!C$21:E$973,3,FALSE)</f>
        <v>239.98865550785268</v>
      </c>
      <c r="F32" s="6" t="s">
        <v>52</v>
      </c>
      <c r="G32" s="19" t="str">
        <f t="shared" si="4"/>
        <v>29978.510</v>
      </c>
      <c r="H32" s="15">
        <f t="shared" si="5"/>
        <v>240</v>
      </c>
      <c r="I32" s="28" t="s">
        <v>104</v>
      </c>
      <c r="J32" s="29" t="s">
        <v>105</v>
      </c>
      <c r="K32" s="28">
        <v>240</v>
      </c>
      <c r="L32" s="28" t="s">
        <v>103</v>
      </c>
      <c r="M32" s="29" t="s">
        <v>54</v>
      </c>
      <c r="N32" s="29"/>
      <c r="O32" s="30" t="s">
        <v>106</v>
      </c>
      <c r="P32" s="30" t="s">
        <v>107</v>
      </c>
    </row>
    <row r="33" spans="1:16" ht="12.75" customHeight="1" thickBot="1">
      <c r="A33" s="15" t="str">
        <f t="shared" si="0"/>
        <v> MVS 496 </v>
      </c>
      <c r="B33" s="6" t="str">
        <f t="shared" si="1"/>
        <v>I</v>
      </c>
      <c r="C33" s="15">
        <f t="shared" si="2"/>
        <v>30367.294000000002</v>
      </c>
      <c r="D33" s="19" t="str">
        <f t="shared" si="3"/>
        <v>vis</v>
      </c>
      <c r="E33" s="27">
        <f>VLOOKUP(C33,Active!C$21:E$973,3,FALSE)</f>
        <v>273.00180696701278</v>
      </c>
      <c r="F33" s="6" t="s">
        <v>52</v>
      </c>
      <c r="G33" s="19" t="str">
        <f t="shared" si="4"/>
        <v>30367.294</v>
      </c>
      <c r="H33" s="15">
        <f t="shared" si="5"/>
        <v>273</v>
      </c>
      <c r="I33" s="28" t="s">
        <v>108</v>
      </c>
      <c r="J33" s="29" t="s">
        <v>109</v>
      </c>
      <c r="K33" s="28">
        <v>273</v>
      </c>
      <c r="L33" s="28" t="s">
        <v>110</v>
      </c>
      <c r="M33" s="29" t="s">
        <v>58</v>
      </c>
      <c r="N33" s="29"/>
      <c r="O33" s="30" t="s">
        <v>59</v>
      </c>
      <c r="P33" s="30" t="s">
        <v>60</v>
      </c>
    </row>
    <row r="34" spans="1:16" ht="12.75" customHeight="1" thickBot="1">
      <c r="A34" s="15" t="str">
        <f t="shared" si="0"/>
        <v> MVS 496 </v>
      </c>
      <c r="B34" s="6" t="str">
        <f t="shared" si="1"/>
        <v>I</v>
      </c>
      <c r="C34" s="15">
        <f t="shared" si="2"/>
        <v>30614.553</v>
      </c>
      <c r="D34" s="19" t="str">
        <f t="shared" si="3"/>
        <v>vis</v>
      </c>
      <c r="E34" s="27">
        <f>VLOOKUP(C34,Active!C$21:E$973,3,FALSE)</f>
        <v>293.99752391174388</v>
      </c>
      <c r="F34" s="6" t="s">
        <v>52</v>
      </c>
      <c r="G34" s="19" t="str">
        <f t="shared" si="4"/>
        <v>30614.553</v>
      </c>
      <c r="H34" s="15">
        <f t="shared" si="5"/>
        <v>294</v>
      </c>
      <c r="I34" s="28" t="s">
        <v>111</v>
      </c>
      <c r="J34" s="29" t="s">
        <v>112</v>
      </c>
      <c r="K34" s="28">
        <v>294</v>
      </c>
      <c r="L34" s="28" t="s">
        <v>113</v>
      </c>
      <c r="M34" s="29" t="s">
        <v>58</v>
      </c>
      <c r="N34" s="29"/>
      <c r="O34" s="30" t="s">
        <v>59</v>
      </c>
      <c r="P34" s="30" t="s">
        <v>60</v>
      </c>
    </row>
    <row r="35" spans="1:16" ht="12.75" customHeight="1" thickBot="1">
      <c r="A35" s="15" t="str">
        <f t="shared" si="0"/>
        <v> AC 39.4 </v>
      </c>
      <c r="B35" s="6" t="str">
        <f t="shared" si="1"/>
        <v>I</v>
      </c>
      <c r="C35" s="15">
        <f t="shared" si="2"/>
        <v>30697.114000000001</v>
      </c>
      <c r="D35" s="19" t="str">
        <f t="shared" si="3"/>
        <v>vis</v>
      </c>
      <c r="E35" s="27">
        <f>VLOOKUP(C35,Active!C$21:E$973,3,FALSE)</f>
        <v>301.00809738601174</v>
      </c>
      <c r="F35" s="6" t="s">
        <v>52</v>
      </c>
      <c r="G35" s="19" t="str">
        <f t="shared" si="4"/>
        <v>30697.114</v>
      </c>
      <c r="H35" s="15">
        <f t="shared" si="5"/>
        <v>301</v>
      </c>
      <c r="I35" s="28" t="s">
        <v>114</v>
      </c>
      <c r="J35" s="29" t="s">
        <v>115</v>
      </c>
      <c r="K35" s="28">
        <v>301</v>
      </c>
      <c r="L35" s="28" t="s">
        <v>116</v>
      </c>
      <c r="M35" s="29" t="s">
        <v>58</v>
      </c>
      <c r="N35" s="29"/>
      <c r="O35" s="30" t="s">
        <v>117</v>
      </c>
      <c r="P35" s="30" t="s">
        <v>118</v>
      </c>
    </row>
    <row r="36" spans="1:16" ht="12.75" customHeight="1" thickBot="1">
      <c r="A36" s="15" t="str">
        <f t="shared" si="0"/>
        <v> MVS 496 </v>
      </c>
      <c r="B36" s="6" t="str">
        <f t="shared" si="1"/>
        <v>I</v>
      </c>
      <c r="C36" s="15">
        <f t="shared" si="2"/>
        <v>30991.464</v>
      </c>
      <c r="D36" s="19" t="str">
        <f t="shared" si="3"/>
        <v>vis</v>
      </c>
      <c r="E36" s="27">
        <f>VLOOKUP(C36,Active!C$21:E$973,3,FALSE)</f>
        <v>326.00249307102871</v>
      </c>
      <c r="F36" s="6" t="s">
        <v>52</v>
      </c>
      <c r="G36" s="19" t="str">
        <f t="shared" si="4"/>
        <v>30991.464</v>
      </c>
      <c r="H36" s="15">
        <f t="shared" si="5"/>
        <v>326</v>
      </c>
      <c r="I36" s="28" t="s">
        <v>119</v>
      </c>
      <c r="J36" s="29" t="s">
        <v>120</v>
      </c>
      <c r="K36" s="28">
        <v>326</v>
      </c>
      <c r="L36" s="28" t="s">
        <v>121</v>
      </c>
      <c r="M36" s="29" t="s">
        <v>58</v>
      </c>
      <c r="N36" s="29"/>
      <c r="O36" s="30" t="s">
        <v>59</v>
      </c>
      <c r="P36" s="30" t="s">
        <v>60</v>
      </c>
    </row>
    <row r="37" spans="1:16" ht="12.75" customHeight="1" thickBot="1">
      <c r="A37" s="15" t="str">
        <f t="shared" si="0"/>
        <v> AC 39.4 </v>
      </c>
      <c r="B37" s="6" t="str">
        <f t="shared" si="1"/>
        <v>I</v>
      </c>
      <c r="C37" s="15">
        <f t="shared" si="2"/>
        <v>31003.309000000001</v>
      </c>
      <c r="D37" s="19" t="str">
        <f t="shared" si="3"/>
        <v>vis</v>
      </c>
      <c r="E37" s="27">
        <f>VLOOKUP(C37,Active!C$21:E$973,3,FALSE)</f>
        <v>327.0082977827293</v>
      </c>
      <c r="F37" s="6" t="s">
        <v>52</v>
      </c>
      <c r="G37" s="19" t="str">
        <f t="shared" si="4"/>
        <v>31003.309</v>
      </c>
      <c r="H37" s="15">
        <f t="shared" si="5"/>
        <v>327</v>
      </c>
      <c r="I37" s="28" t="s">
        <v>122</v>
      </c>
      <c r="J37" s="29" t="s">
        <v>123</v>
      </c>
      <c r="K37" s="28">
        <v>327</v>
      </c>
      <c r="L37" s="28" t="s">
        <v>124</v>
      </c>
      <c r="M37" s="29" t="s">
        <v>58</v>
      </c>
      <c r="N37" s="29"/>
      <c r="O37" s="30" t="s">
        <v>117</v>
      </c>
      <c r="P37" s="30" t="s">
        <v>118</v>
      </c>
    </row>
    <row r="38" spans="1:16" ht="12.75" customHeight="1" thickBot="1">
      <c r="A38" s="15" t="str">
        <f t="shared" si="0"/>
        <v> MVS 496 </v>
      </c>
      <c r="B38" s="6" t="str">
        <f t="shared" si="1"/>
        <v>I</v>
      </c>
      <c r="C38" s="15">
        <f t="shared" si="2"/>
        <v>33570.42</v>
      </c>
      <c r="D38" s="19" t="str">
        <f t="shared" si="3"/>
        <v>vis</v>
      </c>
      <c r="E38" s="27">
        <f>VLOOKUP(C38,Active!C$21:E$973,3,FALSE)</f>
        <v>544.99161051029819</v>
      </c>
      <c r="F38" s="6" t="s">
        <v>52</v>
      </c>
      <c r="G38" s="19" t="str">
        <f t="shared" si="4"/>
        <v>33570.420</v>
      </c>
      <c r="H38" s="15">
        <f t="shared" si="5"/>
        <v>545</v>
      </c>
      <c r="I38" s="28" t="s">
        <v>125</v>
      </c>
      <c r="J38" s="29" t="s">
        <v>126</v>
      </c>
      <c r="K38" s="28">
        <v>545</v>
      </c>
      <c r="L38" s="28" t="s">
        <v>127</v>
      </c>
      <c r="M38" s="29" t="s">
        <v>58</v>
      </c>
      <c r="N38" s="29"/>
      <c r="O38" s="30" t="s">
        <v>59</v>
      </c>
      <c r="P38" s="30" t="s">
        <v>60</v>
      </c>
    </row>
    <row r="39" spans="1:16" ht="12.75" customHeight="1" thickBot="1">
      <c r="A39" s="15" t="str">
        <f t="shared" si="0"/>
        <v> AAC 5.195 </v>
      </c>
      <c r="B39" s="6" t="str">
        <f t="shared" si="1"/>
        <v>I</v>
      </c>
      <c r="C39" s="15">
        <f t="shared" si="2"/>
        <v>35019.160000000003</v>
      </c>
      <c r="D39" s="19" t="str">
        <f t="shared" si="3"/>
        <v>vis</v>
      </c>
      <c r="E39" s="27">
        <f>VLOOKUP(C39,Active!C$21:E$973,3,FALSE)</f>
        <v>668.00972093907967</v>
      </c>
      <c r="F39" s="6" t="s">
        <v>52</v>
      </c>
      <c r="G39" s="19" t="str">
        <f t="shared" si="4"/>
        <v>35019.16</v>
      </c>
      <c r="H39" s="15">
        <f t="shared" si="5"/>
        <v>668</v>
      </c>
      <c r="I39" s="28" t="s">
        <v>128</v>
      </c>
      <c r="J39" s="29" t="s">
        <v>129</v>
      </c>
      <c r="K39" s="28">
        <v>668</v>
      </c>
      <c r="L39" s="28" t="s">
        <v>130</v>
      </c>
      <c r="M39" s="29" t="s">
        <v>69</v>
      </c>
      <c r="N39" s="29"/>
      <c r="O39" s="30" t="s">
        <v>131</v>
      </c>
      <c r="P39" s="30" t="s">
        <v>132</v>
      </c>
    </row>
    <row r="40" spans="1:16" ht="12.75" customHeight="1" thickBot="1">
      <c r="A40" s="15" t="str">
        <f t="shared" si="0"/>
        <v> MVS 496 </v>
      </c>
      <c r="B40" s="6" t="str">
        <f t="shared" si="1"/>
        <v>I</v>
      </c>
      <c r="C40" s="15">
        <f t="shared" si="2"/>
        <v>36526.542999999998</v>
      </c>
      <c r="D40" s="19" t="str">
        <f t="shared" si="3"/>
        <v>vis</v>
      </c>
      <c r="E40" s="27">
        <f>VLOOKUP(C40,Active!C$21:E$973,3,FALSE)</f>
        <v>796.00743505787705</v>
      </c>
      <c r="F40" s="6" t="s">
        <v>52</v>
      </c>
      <c r="G40" s="19" t="str">
        <f t="shared" si="4"/>
        <v>36526.543</v>
      </c>
      <c r="H40" s="15">
        <f t="shared" si="5"/>
        <v>796</v>
      </c>
      <c r="I40" s="28" t="s">
        <v>133</v>
      </c>
      <c r="J40" s="29" t="s">
        <v>134</v>
      </c>
      <c r="K40" s="28">
        <v>796</v>
      </c>
      <c r="L40" s="28" t="s">
        <v>135</v>
      </c>
      <c r="M40" s="29" t="s">
        <v>58</v>
      </c>
      <c r="N40" s="29"/>
      <c r="O40" s="30" t="s">
        <v>59</v>
      </c>
      <c r="P40" s="30" t="s">
        <v>60</v>
      </c>
    </row>
    <row r="41" spans="1:16" ht="12.75" customHeight="1" thickBot="1">
      <c r="A41" s="15" t="str">
        <f t="shared" si="0"/>
        <v> MVS 496 </v>
      </c>
      <c r="B41" s="6" t="str">
        <f t="shared" si="1"/>
        <v>I</v>
      </c>
      <c r="C41" s="15">
        <f t="shared" si="2"/>
        <v>36608.571000000004</v>
      </c>
      <c r="D41" s="19" t="str">
        <f t="shared" si="3"/>
        <v>vis</v>
      </c>
      <c r="E41" s="27">
        <f>VLOOKUP(C41,Active!C$21:E$973,3,FALSE)</f>
        <v>802.97274944296532</v>
      </c>
      <c r="F41" s="6" t="s">
        <v>52</v>
      </c>
      <c r="G41" s="19" t="str">
        <f t="shared" si="4"/>
        <v>36608.571</v>
      </c>
      <c r="H41" s="15">
        <f t="shared" si="5"/>
        <v>803</v>
      </c>
      <c r="I41" s="28" t="s">
        <v>136</v>
      </c>
      <c r="J41" s="29" t="s">
        <v>137</v>
      </c>
      <c r="K41" s="28">
        <v>803</v>
      </c>
      <c r="L41" s="28" t="s">
        <v>138</v>
      </c>
      <c r="M41" s="29" t="s">
        <v>58</v>
      </c>
      <c r="N41" s="29"/>
      <c r="O41" s="30" t="s">
        <v>59</v>
      </c>
      <c r="P41" s="30" t="s">
        <v>60</v>
      </c>
    </row>
    <row r="42" spans="1:16" ht="12.75" customHeight="1" thickBot="1">
      <c r="A42" s="15" t="str">
        <f t="shared" si="0"/>
        <v> MVS 496 </v>
      </c>
      <c r="B42" s="6" t="str">
        <f t="shared" si="1"/>
        <v>I</v>
      </c>
      <c r="C42" s="15">
        <f t="shared" si="2"/>
        <v>36903.550999999999</v>
      </c>
      <c r="D42" s="19" t="str">
        <f t="shared" si="3"/>
        <v>vis</v>
      </c>
      <c r="E42" s="27">
        <f>VLOOKUP(C42,Active!C$21:E$973,3,FALSE)</f>
        <v>828.02064086190956</v>
      </c>
      <c r="F42" s="6" t="s">
        <v>52</v>
      </c>
      <c r="G42" s="19" t="str">
        <f t="shared" si="4"/>
        <v>36903.551</v>
      </c>
      <c r="H42" s="15">
        <f t="shared" si="5"/>
        <v>828</v>
      </c>
      <c r="I42" s="28" t="s">
        <v>139</v>
      </c>
      <c r="J42" s="29" t="s">
        <v>140</v>
      </c>
      <c r="K42" s="28">
        <v>828</v>
      </c>
      <c r="L42" s="28" t="s">
        <v>141</v>
      </c>
      <c r="M42" s="29" t="s">
        <v>58</v>
      </c>
      <c r="N42" s="29"/>
      <c r="O42" s="30" t="s">
        <v>59</v>
      </c>
      <c r="P42" s="30" t="s">
        <v>60</v>
      </c>
    </row>
    <row r="43" spans="1:16" ht="12.75" customHeight="1" thickBot="1">
      <c r="A43" s="15" t="str">
        <f t="shared" si="0"/>
        <v> PZ 17.451 </v>
      </c>
      <c r="B43" s="6" t="str">
        <f t="shared" si="1"/>
        <v>I</v>
      </c>
      <c r="C43" s="15">
        <f t="shared" si="2"/>
        <v>37409.58</v>
      </c>
      <c r="D43" s="19" t="str">
        <f t="shared" si="3"/>
        <v>vis</v>
      </c>
      <c r="E43" s="27">
        <f>VLOOKUP(C43,Active!C$21:E$973,3,FALSE)</f>
        <v>870.98951823270488</v>
      </c>
      <c r="F43" s="6" t="s">
        <v>52</v>
      </c>
      <c r="G43" s="19" t="str">
        <f t="shared" si="4"/>
        <v>37409.58</v>
      </c>
      <c r="H43" s="15">
        <f t="shared" si="5"/>
        <v>871</v>
      </c>
      <c r="I43" s="28" t="s">
        <v>142</v>
      </c>
      <c r="J43" s="29" t="s">
        <v>143</v>
      </c>
      <c r="K43" s="28">
        <v>871</v>
      </c>
      <c r="L43" s="28" t="s">
        <v>144</v>
      </c>
      <c r="M43" s="29" t="s">
        <v>54</v>
      </c>
      <c r="N43" s="29"/>
      <c r="O43" s="30" t="s">
        <v>145</v>
      </c>
      <c r="P43" s="30" t="s">
        <v>146</v>
      </c>
    </row>
    <row r="44" spans="1:16" ht="12.75" customHeight="1" thickBot="1">
      <c r="A44" s="15" t="str">
        <f t="shared" si="0"/>
        <v> HABZ 89 </v>
      </c>
      <c r="B44" s="6" t="str">
        <f t="shared" si="1"/>
        <v>I</v>
      </c>
      <c r="C44" s="15">
        <f t="shared" si="2"/>
        <v>39058.35</v>
      </c>
      <c r="D44" s="19" t="str">
        <f t="shared" si="3"/>
        <v>vis</v>
      </c>
      <c r="E44" s="27">
        <f>VLOOKUP(C44,Active!C$21:E$973,3,FALSE)</f>
        <v>1010.992948752785</v>
      </c>
      <c r="F44" s="6" t="s">
        <v>52</v>
      </c>
      <c r="G44" s="19" t="str">
        <f t="shared" si="4"/>
        <v>39058.350</v>
      </c>
      <c r="H44" s="15">
        <f t="shared" si="5"/>
        <v>1011</v>
      </c>
      <c r="I44" s="28" t="s">
        <v>147</v>
      </c>
      <c r="J44" s="29" t="s">
        <v>148</v>
      </c>
      <c r="K44" s="28">
        <v>1011</v>
      </c>
      <c r="L44" s="28" t="s">
        <v>149</v>
      </c>
      <c r="M44" s="29" t="s">
        <v>58</v>
      </c>
      <c r="N44" s="29"/>
      <c r="O44" s="30" t="s">
        <v>150</v>
      </c>
      <c r="P44" s="30" t="s">
        <v>151</v>
      </c>
    </row>
    <row r="45" spans="1:16" ht="12.75" customHeight="1" thickBot="1">
      <c r="A45" s="15" t="str">
        <f t="shared" si="0"/>
        <v> VSSC 68.33 </v>
      </c>
      <c r="B45" s="6" t="str">
        <f t="shared" si="1"/>
        <v>I</v>
      </c>
      <c r="C45" s="15">
        <f t="shared" si="2"/>
        <v>46383.436999999998</v>
      </c>
      <c r="D45" s="19" t="str">
        <f t="shared" si="3"/>
        <v>vis</v>
      </c>
      <c r="E45" s="27">
        <f>VLOOKUP(C45,Active!C$21:E$973,3,FALSE)</f>
        <v>1632.9943854953533</v>
      </c>
      <c r="F45" s="6" t="s">
        <v>52</v>
      </c>
      <c r="G45" s="19" t="str">
        <f t="shared" si="4"/>
        <v>46383.437</v>
      </c>
      <c r="H45" s="15">
        <f t="shared" si="5"/>
        <v>1633</v>
      </c>
      <c r="I45" s="28" t="s">
        <v>177</v>
      </c>
      <c r="J45" s="29" t="s">
        <v>178</v>
      </c>
      <c r="K45" s="28">
        <v>1633</v>
      </c>
      <c r="L45" s="28" t="s">
        <v>179</v>
      </c>
      <c r="M45" s="29" t="s">
        <v>69</v>
      </c>
      <c r="N45" s="29"/>
      <c r="O45" s="30" t="s">
        <v>166</v>
      </c>
      <c r="P45" s="30" t="s">
        <v>180</v>
      </c>
    </row>
    <row r="46" spans="1:16" ht="12.75" customHeight="1" thickBot="1">
      <c r="A46" s="15" t="str">
        <f t="shared" si="0"/>
        <v> VSSC 73 </v>
      </c>
      <c r="B46" s="6" t="str">
        <f t="shared" si="1"/>
        <v>I</v>
      </c>
      <c r="C46" s="15">
        <f t="shared" si="2"/>
        <v>47761.322999999997</v>
      </c>
      <c r="D46" s="19" t="str">
        <f t="shared" si="3"/>
        <v>vis</v>
      </c>
      <c r="E46" s="27">
        <f>VLOOKUP(C46,Active!C$21:E$973,3,FALSE)</f>
        <v>1749.996009048421</v>
      </c>
      <c r="F46" s="6" t="s">
        <v>52</v>
      </c>
      <c r="G46" s="19" t="str">
        <f t="shared" si="4"/>
        <v>47761.323</v>
      </c>
      <c r="H46" s="15">
        <f t="shared" si="5"/>
        <v>1750</v>
      </c>
      <c r="I46" s="28" t="s">
        <v>186</v>
      </c>
      <c r="J46" s="29" t="s">
        <v>187</v>
      </c>
      <c r="K46" s="28">
        <v>1750</v>
      </c>
      <c r="L46" s="28" t="s">
        <v>188</v>
      </c>
      <c r="M46" s="29" t="s">
        <v>69</v>
      </c>
      <c r="N46" s="29"/>
      <c r="O46" s="30" t="s">
        <v>166</v>
      </c>
      <c r="P46" s="30" t="s">
        <v>189</v>
      </c>
    </row>
    <row r="47" spans="1:16" ht="12.75" customHeight="1" thickBot="1">
      <c r="A47" s="15" t="str">
        <f t="shared" si="0"/>
        <v>BAVM 122 </v>
      </c>
      <c r="B47" s="6" t="str">
        <f t="shared" si="1"/>
        <v>I</v>
      </c>
      <c r="C47" s="15">
        <f t="shared" si="2"/>
        <v>51176.47</v>
      </c>
      <c r="D47" s="19" t="str">
        <f t="shared" si="3"/>
        <v>vis</v>
      </c>
      <c r="E47" s="27">
        <f>VLOOKUP(C47,Active!C$21:E$973,3,FALSE)</f>
        <v>2039.98933481876</v>
      </c>
      <c r="F47" s="6" t="s">
        <v>52</v>
      </c>
      <c r="G47" s="19" t="str">
        <f t="shared" si="4"/>
        <v>51176.47</v>
      </c>
      <c r="H47" s="15">
        <f t="shared" si="5"/>
        <v>2040</v>
      </c>
      <c r="I47" s="28" t="s">
        <v>195</v>
      </c>
      <c r="J47" s="29" t="s">
        <v>196</v>
      </c>
      <c r="K47" s="28">
        <v>2040</v>
      </c>
      <c r="L47" s="28" t="s">
        <v>197</v>
      </c>
      <c r="M47" s="29" t="s">
        <v>69</v>
      </c>
      <c r="N47" s="29"/>
      <c r="O47" s="30" t="s">
        <v>198</v>
      </c>
      <c r="P47" s="31" t="s">
        <v>199</v>
      </c>
    </row>
    <row r="48" spans="1:16" ht="12.75" customHeight="1" thickBot="1">
      <c r="A48" s="15" t="str">
        <f t="shared" si="0"/>
        <v>BAVM 131 </v>
      </c>
      <c r="B48" s="6" t="str">
        <f t="shared" si="1"/>
        <v>I</v>
      </c>
      <c r="C48" s="15">
        <f t="shared" si="2"/>
        <v>51459.13</v>
      </c>
      <c r="D48" s="19" t="str">
        <f t="shared" si="3"/>
        <v>vis</v>
      </c>
      <c r="E48" s="27">
        <f>VLOOKUP(C48,Active!C$21:E$973,3,FALSE)</f>
        <v>2063.9910874408997</v>
      </c>
      <c r="F48" s="6" t="s">
        <v>52</v>
      </c>
      <c r="G48" s="19" t="str">
        <f t="shared" si="4"/>
        <v>51459.130</v>
      </c>
      <c r="H48" s="15">
        <f t="shared" si="5"/>
        <v>2064</v>
      </c>
      <c r="I48" s="28" t="s">
        <v>200</v>
      </c>
      <c r="J48" s="29" t="s">
        <v>201</v>
      </c>
      <c r="K48" s="28">
        <v>2064</v>
      </c>
      <c r="L48" s="28" t="s">
        <v>202</v>
      </c>
      <c r="M48" s="29" t="s">
        <v>69</v>
      </c>
      <c r="N48" s="29"/>
      <c r="O48" s="30" t="s">
        <v>198</v>
      </c>
      <c r="P48" s="31" t="s">
        <v>203</v>
      </c>
    </row>
    <row r="49" spans="1:16" ht="12.75" customHeight="1" thickBot="1">
      <c r="A49" s="15" t="str">
        <f t="shared" si="0"/>
        <v>BAVM 157 </v>
      </c>
      <c r="B49" s="6" t="str">
        <f t="shared" si="1"/>
        <v>I</v>
      </c>
      <c r="C49" s="15">
        <f t="shared" si="2"/>
        <v>52542.434999999998</v>
      </c>
      <c r="D49" s="19" t="str">
        <f t="shared" si="3"/>
        <v>vis</v>
      </c>
      <c r="E49" s="27">
        <f>VLOOKUP(C49,Active!C$21:E$973,3,FALSE)</f>
        <v>2155.9787002065104</v>
      </c>
      <c r="F49" s="6" t="s">
        <v>52</v>
      </c>
      <c r="G49" s="19" t="str">
        <f t="shared" si="4"/>
        <v>52542.435</v>
      </c>
      <c r="H49" s="15">
        <f t="shared" si="5"/>
        <v>2156</v>
      </c>
      <c r="I49" s="28" t="s">
        <v>204</v>
      </c>
      <c r="J49" s="29" t="s">
        <v>205</v>
      </c>
      <c r="K49" s="28">
        <v>2156</v>
      </c>
      <c r="L49" s="28" t="s">
        <v>206</v>
      </c>
      <c r="M49" s="29" t="s">
        <v>69</v>
      </c>
      <c r="N49" s="29"/>
      <c r="O49" s="30" t="s">
        <v>207</v>
      </c>
      <c r="P49" s="31" t="s">
        <v>208</v>
      </c>
    </row>
    <row r="50" spans="1:16" ht="12.75" customHeight="1" thickBot="1">
      <c r="A50" s="15" t="str">
        <f t="shared" si="0"/>
        <v>BAVM 192 </v>
      </c>
      <c r="B50" s="6" t="str">
        <f t="shared" si="1"/>
        <v>I</v>
      </c>
      <c r="C50" s="15">
        <f t="shared" si="2"/>
        <v>53661.353999999999</v>
      </c>
      <c r="D50" s="19" t="str">
        <f t="shared" si="3"/>
        <v>vis</v>
      </c>
      <c r="E50" s="27">
        <f>VLOOKUP(C50,Active!C$21:E$973,3,FALSE)</f>
        <v>2250.990435302429</v>
      </c>
      <c r="F50" s="6" t="s">
        <v>52</v>
      </c>
      <c r="G50" s="19" t="str">
        <f t="shared" si="4"/>
        <v>53661.354</v>
      </c>
      <c r="H50" s="15">
        <f t="shared" si="5"/>
        <v>2251</v>
      </c>
      <c r="I50" s="28" t="s">
        <v>209</v>
      </c>
      <c r="J50" s="29" t="s">
        <v>210</v>
      </c>
      <c r="K50" s="28">
        <v>2251</v>
      </c>
      <c r="L50" s="28" t="s">
        <v>211</v>
      </c>
      <c r="M50" s="29" t="s">
        <v>69</v>
      </c>
      <c r="N50" s="29"/>
      <c r="O50" s="30" t="s">
        <v>198</v>
      </c>
      <c r="P50" s="31" t="s">
        <v>212</v>
      </c>
    </row>
    <row r="51" spans="1:16" ht="12.75" customHeight="1" thickBot="1">
      <c r="A51" s="15" t="str">
        <f t="shared" si="0"/>
        <v>BAVM 215 </v>
      </c>
      <c r="B51" s="6" t="str">
        <f t="shared" si="1"/>
        <v>I</v>
      </c>
      <c r="C51" s="15">
        <f t="shared" si="2"/>
        <v>55498.524799999999</v>
      </c>
      <c r="D51" s="19" t="str">
        <f t="shared" si="3"/>
        <v>vis</v>
      </c>
      <c r="E51" s="27">
        <f>VLOOKUP(C51,Active!C$21:E$973,3,FALSE)</f>
        <v>2406.9917056138252</v>
      </c>
      <c r="F51" s="6" t="s">
        <v>52</v>
      </c>
      <c r="G51" s="19" t="str">
        <f t="shared" si="4"/>
        <v>55498.5248</v>
      </c>
      <c r="H51" s="15">
        <f t="shared" si="5"/>
        <v>2407</v>
      </c>
      <c r="I51" s="28" t="s">
        <v>213</v>
      </c>
      <c r="J51" s="29" t="s">
        <v>214</v>
      </c>
      <c r="K51" s="28">
        <v>2407</v>
      </c>
      <c r="L51" s="28" t="s">
        <v>215</v>
      </c>
      <c r="M51" s="29" t="s">
        <v>216</v>
      </c>
      <c r="N51" s="29" t="s">
        <v>217</v>
      </c>
      <c r="O51" s="30" t="s">
        <v>218</v>
      </c>
      <c r="P51" s="31" t="s">
        <v>219</v>
      </c>
    </row>
    <row r="52" spans="1:16">
      <c r="B52" s="6"/>
      <c r="F52" s="6"/>
    </row>
    <row r="53" spans="1:16">
      <c r="B53" s="6"/>
      <c r="F53" s="6"/>
    </row>
    <row r="54" spans="1:16">
      <c r="B54" s="6"/>
      <c r="F54" s="6"/>
    </row>
    <row r="55" spans="1:16">
      <c r="B55" s="6"/>
      <c r="F55" s="6"/>
    </row>
    <row r="56" spans="1:16">
      <c r="B56" s="6"/>
      <c r="F56" s="6"/>
    </row>
    <row r="57" spans="1:16">
      <c r="B57" s="6"/>
      <c r="F57" s="6"/>
    </row>
    <row r="58" spans="1:16">
      <c r="B58" s="6"/>
      <c r="F58" s="6"/>
    </row>
    <row r="59" spans="1:16">
      <c r="B59" s="6"/>
      <c r="F59" s="6"/>
    </row>
    <row r="60" spans="1:16">
      <c r="B60" s="6"/>
      <c r="F60" s="6"/>
    </row>
    <row r="61" spans="1:16">
      <c r="B61" s="6"/>
      <c r="F61" s="6"/>
    </row>
    <row r="62" spans="1:16">
      <c r="B62" s="6"/>
      <c r="F62" s="6"/>
    </row>
    <row r="63" spans="1:16">
      <c r="B63" s="6"/>
      <c r="F63" s="6"/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</sheetData>
  <phoneticPr fontId="7" type="noConversion"/>
  <hyperlinks>
    <hyperlink ref="P14" r:id="rId1" display="http://www.bav-astro.de/sfs/BAVM_link.php?BAVMnr=32"/>
    <hyperlink ref="P17" r:id="rId2" display="http://www.bav-astro.de/sfs/BAVM_link.php?BAVMnr=38"/>
    <hyperlink ref="P19" r:id="rId3" display="http://www.bav-astro.de/sfs/BAVM_link.php?BAVMnr=93"/>
    <hyperlink ref="P47" r:id="rId4" display="http://www.bav-astro.de/sfs/BAVM_link.php?BAVMnr=122"/>
    <hyperlink ref="P48" r:id="rId5" display="http://www.bav-astro.de/sfs/BAVM_link.php?BAVMnr=131"/>
    <hyperlink ref="P49" r:id="rId6" display="http://www.bav-astro.de/sfs/BAVM_link.php?BAVMnr=157"/>
    <hyperlink ref="P50" r:id="rId7" display="http://www.bav-astro.de/sfs/BAVM_link.php?BAVMnr=192"/>
    <hyperlink ref="P51" r:id="rId8" display="http://www.bav-astro.de/sfs/BAVM_link.php?BAVMnr=215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2023-01-21T06:24:34Z</dcterms:modified>
</cp:coreProperties>
</file>