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FBB7A16E-350C-46E6-85F9-CA3E9C9B5D7B}" xr6:coauthVersionLast="47" xr6:coauthVersionMax="47" xr10:uidLastSave="{00000000-0000-0000-0000-000000000000}"/>
  <bookViews>
    <workbookView xWindow="13710" yWindow="510" windowWidth="14550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3" i="1" l="1"/>
  <c r="O22" i="1"/>
  <c r="O26" i="1"/>
  <c r="O24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<sst xmlns="http://schemas.openxmlformats.org/spreadsheetml/2006/main" count="60" uniqueCount="50">
  <si>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</si>
  <si>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</si>
  <si>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</si>
  <si>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</si>
  <si>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</si>
  <si>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</si>
  <si>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</si>
  <si>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</si>
  <si>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</si>
  <si>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</si>
  <si>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</si>
  <si>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</si>
  <si>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</si>
  <si>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</si>
  <si>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</si>
  <si>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</si>
  <si>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</si>
  <si>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</si>
  <si>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</si>
  <si>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</si>
  <si>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</si>
  <si>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</si>
  <si>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</si>
  <si>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</si>
  <si>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</si>
  <si>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</si>
  <si>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</si>
  <si>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</si>
  <si>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</si>
  <si>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</si>
  <si>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</si>
  <si>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</si>
  <si>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</si>
  <si>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</si>
  <si>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</si>
  <si>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</si>
  <si>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</si>
  <si>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</si>
  <si>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</si>
  <si>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</si>
  <si>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</si>
  <si>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</si>
  <si>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</si>
  <si>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</si>
  <si>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V1071 Per</t>
  </si>
  <si>
    <t>EW</t>
  </si>
  <si>
    <t>VSX</t>
  </si>
  <si>
    <t>JAVSO, 48, 87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</si>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</sst>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V1071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-6.1809999999240972E-2</c:v>
                </c:pt>
                <c:pt idx="2">
                  <c:v>-6.5383799999835901E-2</c:v>
                </c:pt>
                <c:pt idx="3">
                  <c:v>-8.4622599999420345E-2</c:v>
                </c:pt>
                <c:pt idx="4">
                  <c:v>-3.5171599993191194E-2</c:v>
                </c:pt>
                <c:pt idx="5">
                  <c:v>-3.6945399995602202E-2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2.3E-3</c:v>
                  </c:pt>
                  <c:pt idx="4">
                    <c:v>2.7000000000000001E-3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-3.0823302651994563E-2</c:v>
                </c:pt>
                <c:pt idx="1">
                  <c:v>-4.1779479838813229E-2</c:v>
                </c:pt>
                <c:pt idx="2">
                  <c:v>-4.1781490146553933E-2</c:v>
                </c:pt>
                <c:pt idx="3">
                  <c:v>-5.3694573817946123E-2</c:v>
                </c:pt>
                <c:pt idx="4">
                  <c:v>-5.7926271612121036E-2</c:v>
                </c:pt>
                <c:pt idx="5">
                  <c:v>-5.792828191986174E-2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2725</c:v>
                </c:pt>
                <c:pt idx="2">
                  <c:v>2725.5</c:v>
                </c:pt>
                <c:pt idx="3">
                  <c:v>5688.5</c:v>
                </c:pt>
                <c:pt idx="4">
                  <c:v>6741</c:v>
                </c:pt>
                <c:pt idx="5">
                  <c:v>6741.5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57070.726999999999</v>
      </c>
      <c r="D7" s="29" t="s">
        <v>46</v>
      </c>
    </row>
    <row r="8" spans="1:15" x14ac:dyDescent="0.2">
      <c r="A8" t="s">
        <v>3</v>
      </c>
      <c r="C8" s="8">
        <v>0.35894759999999998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-3.0823302651994563E-2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-4.0206154814013461E-6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59490.334845328383</v>
      </c>
      <c r="E15" s="14" t="s">
        <v>30</v>
      </c>
      <c r="F15" s="33">
        <f ca="1">NOW()+15018.5+$C$5/24</f>
        <v>59965.854411458327</v>
      </c>
    </row>
    <row r="16" spans="1:15" x14ac:dyDescent="0.2">
      <c r="A16" s="16" t="s">
        <v>4</v>
      </c>
      <c r="B16" s="10"/>
      <c r="C16" s="17">
        <f ca="1">+C8+C12</f>
        <v>0.3589435793845186</v>
      </c>
      <c r="E16" s="14" t="s">
        <v>35</v>
      </c>
      <c r="F16" s="15">
        <f ca="1">ROUND(2*(F15-$C$7)/$C$8,0)/2+F14</f>
        <v>8066.5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1326</v>
      </c>
    </row>
    <row r="18" spans="1:21" ht="14.25" thickTop="1" thickBot="1" x14ac:dyDescent="0.25">
      <c r="A18" s="16" t="s">
        <v>5</v>
      </c>
      <c r="B18" s="10"/>
      <c r="C18" s="19">
        <f ca="1">+C15</f>
        <v>59490.334845328383</v>
      </c>
      <c r="D18" s="20">
        <f ca="1">+C16</f>
        <v>0.3589435793845186</v>
      </c>
      <c r="E18" s="14" t="s">
        <v>31</v>
      </c>
      <c r="F18" s="18">
        <f ca="1">+$C$15+$C$16*F17-15018.5-$C$5/24</f>
        <v>44948.189864925589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57070.726999999999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-3.0823302651994563E-2</v>
      </c>
      <c r="Q21" s="43">
        <f>+C21-15018.5</f>
        <v>42052.226999999999</v>
      </c>
    </row>
    <row r="22" spans="1:21" x14ac:dyDescent="0.2">
      <c r="A22" s="45" t="s">
        <v>47</v>
      </c>
      <c r="B22" s="46" t="s">
        <v>48</v>
      </c>
      <c r="C22" s="47">
        <v>58048.797400000003</v>
      </c>
      <c r="D22" s="48">
        <v>5.0000000000000001E-4</v>
      </c>
      <c r="E22">
        <f t="shared" ref="E22:E26" si="0">+(C22-C$7)/C$8</f>
        <v>2724.827802163893</v>
      </c>
      <c r="F22">
        <f t="shared" ref="F22:F26" si="1">ROUND(2*E22,0)/2</f>
        <v>2725</v>
      </c>
      <c r="G22">
        <f t="shared" ref="G22:G26" si="2">+C22-(C$7+F22*C$8)</f>
        <v>-6.1809999999240972E-2</v>
      </c>
      <c r="K22">
        <f t="shared" ref="K22:K26" si="3">+G22</f>
        <v>-6.1809999999240972E-2</v>
      </c>
      <c r="O22">
        <f t="shared" ref="O22:O26" ca="1" si="4">+C$11+C$12*$F22</f>
        <v>-4.1779479838813229E-2</v>
      </c>
      <c r="Q22" s="43">
        <f t="shared" ref="Q22:Q26" si="5">+C22-15018.5</f>
        <v>43030.297400000003</v>
      </c>
    </row>
    <row r="23" spans="1:21" x14ac:dyDescent="0.2">
      <c r="A23" s="45" t="s">
        <v>47</v>
      </c>
      <c r="B23" s="46" t="s">
        <v>48</v>
      </c>
      <c r="C23" s="47">
        <v>58048.973299999998</v>
      </c>
      <c r="D23" s="48">
        <v>2.9999999999999997E-4</v>
      </c>
      <c r="E23">
        <f t="shared" si="0"/>
        <v>2725.3178458359907</v>
      </c>
      <c r="F23">
        <f t="shared" si="1"/>
        <v>2725.5</v>
      </c>
      <c r="G23">
        <f t="shared" si="2"/>
        <v>-6.5383799999835901E-2</v>
      </c>
      <c r="K23">
        <f t="shared" si="3"/>
        <v>-6.5383799999835901E-2</v>
      </c>
      <c r="O23">
        <f t="shared" ca="1" si="4"/>
        <v>-4.1781490146553933E-2</v>
      </c>
      <c r="Q23" s="43">
        <f t="shared" si="5"/>
        <v>43030.473299999998</v>
      </c>
    </row>
    <row r="24" spans="1:21" x14ac:dyDescent="0.2">
      <c r="A24" s="48" t="s">
        <v>49</v>
      </c>
      <c r="B24" s="46" t="s">
        <v>48</v>
      </c>
      <c r="C24" s="47">
        <v>59112.515800000001</v>
      </c>
      <c r="D24" s="48">
        <v>2.3E-3</v>
      </c>
      <c r="E24">
        <f t="shared" si="0"/>
        <v>5688.2642480406676</v>
      </c>
      <c r="F24">
        <f t="shared" si="1"/>
        <v>5688.5</v>
      </c>
      <c r="G24">
        <f t="shared" si="2"/>
        <v>-8.4622599999420345E-2</v>
      </c>
      <c r="K24">
        <f t="shared" si="3"/>
        <v>-8.4622599999420345E-2</v>
      </c>
      <c r="O24">
        <f t="shared" ca="1" si="4"/>
        <v>-5.3694573817946123E-2</v>
      </c>
      <c r="Q24" s="43">
        <f t="shared" si="5"/>
        <v>44094.015800000001</v>
      </c>
    </row>
    <row r="25" spans="1:21" x14ac:dyDescent="0.2">
      <c r="A25" s="48" t="s">
        <v>49</v>
      </c>
      <c r="B25" s="46" t="s">
        <v>48</v>
      </c>
      <c r="C25" s="47">
        <v>59490.357600000003</v>
      </c>
      <c r="D25" s="48">
        <v>2.7000000000000001E-3</v>
      </c>
      <c r="E25">
        <f t="shared" si="0"/>
        <v>6740.9020146673338</v>
      </c>
      <c r="F25">
        <f t="shared" si="1"/>
        <v>6741</v>
      </c>
      <c r="G25">
        <f t="shared" si="2"/>
        <v>-3.5171599993191194E-2</v>
      </c>
      <c r="K25">
        <f t="shared" si="3"/>
        <v>-3.5171599993191194E-2</v>
      </c>
      <c r="O25">
        <f t="shared" ca="1" si="4"/>
        <v>-5.7926271612121036E-2</v>
      </c>
      <c r="Q25" s="43">
        <f t="shared" si="5"/>
        <v>44471.857600000003</v>
      </c>
    </row>
    <row r="26" spans="1:21" x14ac:dyDescent="0.2">
      <c r="A26" s="48" t="s">
        <v>49</v>
      </c>
      <c r="B26" s="46" t="s">
        <v>48</v>
      </c>
      <c r="C26" s="47">
        <v>59490.535300000003</v>
      </c>
      <c r="D26" s="48">
        <v>1.8E-3</v>
      </c>
      <c r="E26">
        <f t="shared" si="0"/>
        <v>6741.3970729989678</v>
      </c>
      <c r="F26">
        <f t="shared" si="1"/>
        <v>6741.5</v>
      </c>
      <c r="G26">
        <f t="shared" si="2"/>
        <v>-3.6945399995602202E-2</v>
      </c>
      <c r="K26">
        <f t="shared" si="3"/>
        <v>-3.6945399995602202E-2</v>
      </c>
      <c r="O26">
        <f t="shared" ca="1" si="4"/>
        <v>-5.792828191986174E-2</v>
      </c>
      <c r="Q26" s="43">
        <f t="shared" si="5"/>
        <v>44472.035300000003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2023-01-21T07:30:21Z</dcterms:modified>
</cp:coreProperties>
</file>