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F4B206F-0EAE-4138-A7C9-F321E5432089}" xr6:coauthVersionLast="47" xr6:coauthVersionMax="47" xr10:uidLastSave="{00000000-0000-0000-0000-000000000000}"/>
  <bookViews>
    <workbookView xWindow="14205" yWindow="615" windowWidth="13320" windowHeight="1450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 s="1"/>
  <c r="I26" i="1" s="1"/>
  <c r="Q26" i="1"/>
  <c r="E27" i="1"/>
  <c r="F27" i="1"/>
  <c r="G27" i="1" s="1"/>
  <c r="I27" i="1" s="1"/>
  <c r="Q27" i="1"/>
  <c r="D9" i="1"/>
  <c r="C9" i="1"/>
  <c r="Q25" i="1"/>
  <c r="E22" i="1"/>
  <c r="F22" i="1"/>
  <c r="Q22" i="1"/>
  <c r="Q23" i="1"/>
  <c r="Q24" i="1"/>
  <c r="C21" i="1"/>
  <c r="A21" i="1"/>
  <c r="C7" i="1"/>
  <c r="C8" i="1"/>
  <c r="E21" i="1"/>
  <c r="F21" i="1"/>
  <c r="F17" i="1"/>
  <c r="C17" i="1"/>
  <c r="G22" i="1"/>
  <c r="G21" i="1"/>
  <c r="I21" i="1"/>
  <c r="E25" i="1"/>
  <c r="F25" i="1"/>
  <c r="G25" i="1"/>
  <c r="I25" i="1"/>
  <c r="Q21" i="1"/>
  <c r="E24" i="1"/>
  <c r="F24" i="1"/>
  <c r="G24" i="1"/>
  <c r="I24" i="1"/>
  <c r="E23" i="1"/>
  <c r="F23" i="1"/>
  <c r="G23" i="1"/>
  <c r="I23" i="1"/>
  <c r="I22" i="1"/>
  <c r="C11" i="1"/>
  <c r="C12" i="1"/>
  <c r="O26" i="1" l="1"/>
  <c r="O27" i="1"/>
  <c r="C16" i="1"/>
  <c r="D18" i="1" s="1"/>
  <c r="O25" i="1"/>
  <c r="C15" i="1"/>
  <c r="O23" i="1"/>
  <c r="O24" i="1"/>
  <c r="O21" i="1"/>
  <c r="O22" i="1"/>
  <c r="F18" i="1" l="1"/>
  <c r="F19" i="1" s="1"/>
  <c r="C18" i="1"/>
</calcChain>
</file>

<file path=xl/sharedStrings.xml><?xml version="1.0" encoding="utf-8"?>
<sst xmlns="http://schemas.openxmlformats.org/spreadsheetml/2006/main" count="61" uniqueCount="49">
  <si>
    <t>OEJV 0191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</si>
  <si>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</si>
  <si>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</si>
  <si>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</si>
  <si>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</si>
  <si>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</si>
  <si>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</si>
  <si>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</si>
  <si>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</si>
  <si>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</si>
  <si>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</si>
  <si>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</si>
  <si>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</si>
  <si>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</si>
  <si>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</si>
  <si>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</si>
  <si>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</si>
  <si>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</si>
  <si>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</si>
  <si>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</si>
  <si>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</si>
  <si>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</si>
  <si>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</si>
  <si>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</si>
  <si>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</si>
  <si>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</si>
  <si>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</si>
  <si>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</si>
  <si>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</si>
  <si>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</si>
  <si>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</si>
  <si>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</si>
  <si>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</si>
  <si>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</si>
  <si>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G6959-0806_PsA.xls</t>
  </si>
  <si>
    <t>EW</t>
  </si>
  <si>
    <t>IBVS 5532 Eph.</t>
  </si>
  <si>
    <t>IBVS 5532</t>
  </si>
  <si>
    <t>PsA</t>
  </si>
  <si>
    <t>ZZ PsA / GSC 6959-0806  / NSV 13890</t>
  </si>
  <si>
    <t>I</t>
  </si>
  <si>
    <t>OEJV 0181</t>
  </si>
  <si>
    <t>II</t>
  </si>
  <si>
    <t>pg</t>
  </si>
  <si>
    <t>vis</t>
  </si>
  <si>
    <t>PE</t>
  </si>
  <si>
    <t>CCD</t>
  </si>
  <si>
    <t>VSB, 91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</si>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</sst>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10" fillId="0" borderId="0" xfId="42" applyFont="1" applyAlignment="1">
      <alignment horizontal="left"/>
    </xf>
    <xf numFmtId="0" fontId="10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0" fillId="25" borderId="0" xfId="0" applyFill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2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13008</c:v>
                </c:pt>
                <c:pt idx="2">
                  <c:v>12938.5</c:v>
                </c:pt>
                <c:pt idx="3">
                  <c:v>11911.5</c:v>
                </c:pt>
                <c:pt idx="4">
                  <c:v>13896</c:v>
                </c:pt>
                <c:pt idx="5">
                  <c:v>17607.5</c:v>
                </c:pt>
                <c:pt idx="6">
                  <c:v>17631.5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D5-478F-938A-BE0D627F36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13008</c:v>
                </c:pt>
                <c:pt idx="2">
                  <c:v>12938.5</c:v>
                </c:pt>
                <c:pt idx="3">
                  <c:v>11911.5</c:v>
                </c:pt>
                <c:pt idx="4">
                  <c:v>13896</c:v>
                </c:pt>
                <c:pt idx="5">
                  <c:v>17607.5</c:v>
                </c:pt>
                <c:pt idx="6">
                  <c:v>17631.5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0.142943999999261</c:v>
                </c:pt>
                <c:pt idx="2">
                  <c:v>0.14374300000054063</c:v>
                </c:pt>
                <c:pt idx="3">
                  <c:v>0.13355700000101933</c:v>
                </c:pt>
                <c:pt idx="4">
                  <c:v>0.15172800000436837</c:v>
                </c:pt>
                <c:pt idx="5">
                  <c:v>0.20368499981123023</c:v>
                </c:pt>
                <c:pt idx="6">
                  <c:v>0.20951700009027263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D5-478F-938A-BE0D627F36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13008</c:v>
                </c:pt>
                <c:pt idx="2">
                  <c:v>12938.5</c:v>
                </c:pt>
                <c:pt idx="3">
                  <c:v>11911.5</c:v>
                </c:pt>
                <c:pt idx="4">
                  <c:v>13896</c:v>
                </c:pt>
                <c:pt idx="5">
                  <c:v>17607.5</c:v>
                </c:pt>
                <c:pt idx="6">
                  <c:v>17631.5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D5-478F-938A-BE0D627F36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13008</c:v>
                </c:pt>
                <c:pt idx="2">
                  <c:v>12938.5</c:v>
                </c:pt>
                <c:pt idx="3">
                  <c:v>11911.5</c:v>
                </c:pt>
                <c:pt idx="4">
                  <c:v>13896</c:v>
                </c:pt>
                <c:pt idx="5">
                  <c:v>17607.5</c:v>
                </c:pt>
                <c:pt idx="6">
                  <c:v>17631.5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D5-478F-938A-BE0D627F36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13008</c:v>
                </c:pt>
                <c:pt idx="2">
                  <c:v>12938.5</c:v>
                </c:pt>
                <c:pt idx="3">
                  <c:v>11911.5</c:v>
                </c:pt>
                <c:pt idx="4">
                  <c:v>13896</c:v>
                </c:pt>
                <c:pt idx="5">
                  <c:v>17607.5</c:v>
                </c:pt>
                <c:pt idx="6">
                  <c:v>17631.5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D5-478F-938A-BE0D627F36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13008</c:v>
                </c:pt>
                <c:pt idx="2">
                  <c:v>12938.5</c:v>
                </c:pt>
                <c:pt idx="3">
                  <c:v>11911.5</c:v>
                </c:pt>
                <c:pt idx="4">
                  <c:v>13896</c:v>
                </c:pt>
                <c:pt idx="5">
                  <c:v>17607.5</c:v>
                </c:pt>
                <c:pt idx="6">
                  <c:v>17631.5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D5-478F-938A-BE0D627F36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8.0000000000000002E-3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13008</c:v>
                </c:pt>
                <c:pt idx="2">
                  <c:v>12938.5</c:v>
                </c:pt>
                <c:pt idx="3">
                  <c:v>11911.5</c:v>
                </c:pt>
                <c:pt idx="4">
                  <c:v>13896</c:v>
                </c:pt>
                <c:pt idx="5">
                  <c:v>17607.5</c:v>
                </c:pt>
                <c:pt idx="6">
                  <c:v>17631.5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D5-478F-938A-BE0D627F36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13008</c:v>
                </c:pt>
                <c:pt idx="2">
                  <c:v>12938.5</c:v>
                </c:pt>
                <c:pt idx="3">
                  <c:v>11911.5</c:v>
                </c:pt>
                <c:pt idx="4">
                  <c:v>13896</c:v>
                </c:pt>
                <c:pt idx="5">
                  <c:v>17607.5</c:v>
                </c:pt>
                <c:pt idx="6">
                  <c:v>17631.5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-2.8760502047413261E-2</c:v>
                </c:pt>
                <c:pt idx="1">
                  <c:v>0.14435507109735429</c:v>
                </c:pt>
                <c:pt idx="2">
                  <c:v>0.14343013779987879</c:v>
                </c:pt>
                <c:pt idx="3">
                  <c:v>0.12976241842567243</c:v>
                </c:pt>
                <c:pt idx="4">
                  <c:v>0.15617292387660964</c:v>
                </c:pt>
                <c:pt idx="5">
                  <c:v>0.2055670236403554</c:v>
                </c:pt>
                <c:pt idx="6">
                  <c:v>0.20588642506682175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D5-478F-938A-BE0D627F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475944"/>
        <c:axId val="1"/>
      </c:scatterChart>
      <c:valAx>
        <c:axId val="502475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475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2D176FB-DDDA-DABB-ACFC-19A2BFE7F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C18" sqref="C18:D1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39</v>
      </c>
      <c r="E1" s="29"/>
      <c r="F1" s="30"/>
      <c r="G1" s="31" t="s">
        <v>35</v>
      </c>
      <c r="H1" s="32" t="s">
        <v>36</v>
      </c>
      <c r="I1" s="33">
        <v>52844.79</v>
      </c>
      <c r="J1" s="33">
        <v>0.37388199999999999</v>
      </c>
      <c r="K1" s="32" t="s">
        <v>37</v>
      </c>
      <c r="L1" s="34" t="s">
        <v>38</v>
      </c>
    </row>
    <row r="2" spans="1:12">
      <c r="A2" t="s">
        <v>23</v>
      </c>
      <c r="B2" t="s">
        <v>35</v>
      </c>
      <c r="C2" s="9" t="s">
        <v>38</v>
      </c>
      <c r="D2" t="s">
        <v>34</v>
      </c>
    </row>
    <row r="3" spans="1:12" ht="13.5" thickBot="1"/>
    <row r="4" spans="1:12" ht="14.25" thickTop="1" thickBot="1">
      <c r="A4" s="28" t="s">
        <v>36</v>
      </c>
      <c r="C4" s="7">
        <v>52844.79</v>
      </c>
      <c r="D4" s="8">
        <v>0.37388199999999999</v>
      </c>
    </row>
    <row r="5" spans="1:12" ht="13.5" thickTop="1">
      <c r="A5" s="10" t="s">
        <v>28</v>
      </c>
      <c r="B5" s="11"/>
      <c r="C5" s="12">
        <v>-9.5</v>
      </c>
      <c r="D5" s="11" t="s">
        <v>29</v>
      </c>
    </row>
    <row r="6" spans="1:12">
      <c r="A6" s="4" t="s">
        <v>1</v>
      </c>
    </row>
    <row r="7" spans="1:12">
      <c r="A7" t="s">
        <v>2</v>
      </c>
      <c r="C7">
        <f>+C4</f>
        <v>52844.79</v>
      </c>
    </row>
    <row r="8" spans="1:12">
      <c r="A8" t="s">
        <v>3</v>
      </c>
      <c r="C8">
        <f>+D4</f>
        <v>0.37388199999999999</v>
      </c>
    </row>
    <row r="9" spans="1:12">
      <c r="A9" s="26" t="s">
        <v>33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15</v>
      </c>
      <c r="B11" s="11"/>
      <c r="C11" s="23">
        <f ca="1">INTERCEPT(INDIRECT($D$9):G992,INDIRECT($C$9):F992)</f>
        <v>-2.8760502047413261E-2</v>
      </c>
      <c r="D11" s="13"/>
      <c r="E11" s="11"/>
    </row>
    <row r="12" spans="1:12">
      <c r="A12" s="11" t="s">
        <v>16</v>
      </c>
      <c r="B12" s="11"/>
      <c r="C12" s="23">
        <f ca="1">SLOPE(INDIRECT($D$9):G992,INDIRECT($C$9):F992)</f>
        <v>1.33083927694317E-5</v>
      </c>
      <c r="D12" s="13"/>
      <c r="E12" s="11"/>
    </row>
    <row r="13" spans="1:12">
      <c r="A13" s="11" t="s">
        <v>18</v>
      </c>
      <c r="B13" s="11"/>
      <c r="C13" s="13" t="s">
        <v>13</v>
      </c>
    </row>
    <row r="14" spans="1:12">
      <c r="A14" s="11"/>
      <c r="B14" s="11"/>
      <c r="C14" s="11"/>
    </row>
    <row r="15" spans="1:12">
      <c r="A15" s="14" t="s">
        <v>17</v>
      </c>
      <c r="B15" s="11"/>
      <c r="C15" s="15">
        <f ca="1">(C7+C11)+(C8+C12)*INT(MAX(F21:F3533))</f>
        <v>59436.90942177087</v>
      </c>
      <c r="E15" s="13"/>
      <c r="F15" s="11"/>
    </row>
    <row r="16" spans="1:12">
      <c r="A16" s="18" t="s">
        <v>4</v>
      </c>
      <c r="B16" s="11"/>
      <c r="C16" s="19">
        <f ca="1">+C8+C12</f>
        <v>0.37389530839276941</v>
      </c>
      <c r="E16" s="11"/>
      <c r="F16" s="11"/>
    </row>
    <row r="17" spans="1:17" ht="13.5" thickBot="1">
      <c r="A17" s="16" t="s">
        <v>27</v>
      </c>
      <c r="B17" s="11"/>
      <c r="C17" s="11">
        <f>COUNT(C21:C2191)</f>
        <v>7</v>
      </c>
      <c r="E17" s="16" t="s">
        <v>30</v>
      </c>
      <c r="F17" s="17">
        <f ca="1">TODAY()+15018.5-B5/24</f>
        <v>59968.5</v>
      </c>
    </row>
    <row r="18" spans="1:17" ht="14.25" thickTop="1" thickBot="1">
      <c r="A18" s="18" t="s">
        <v>5</v>
      </c>
      <c r="B18" s="11"/>
      <c r="C18" s="21">
        <f ca="1">+C15</f>
        <v>59436.90942177087</v>
      </c>
      <c r="D18" s="22">
        <f ca="1">+C16</f>
        <v>0.37389530839276941</v>
      </c>
      <c r="E18" s="16" t="s">
        <v>31</v>
      </c>
      <c r="F18" s="17">
        <f ca="1">ROUND(2*(F17-C15)/C16,0)/2+1</f>
        <v>1423</v>
      </c>
    </row>
    <row r="19" spans="1:17" ht="13.5" thickTop="1">
      <c r="E19" s="16" t="s">
        <v>32</v>
      </c>
      <c r="F19" s="20">
        <f ca="1">+C15+C16*F18-15018.5-C5/24</f>
        <v>44950.858278947118</v>
      </c>
    </row>
    <row r="20" spans="1:17" ht="13.5" thickBot="1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43</v>
      </c>
      <c r="I20" s="6" t="s">
        <v>44</v>
      </c>
      <c r="J20" s="6" t="s">
        <v>45</v>
      </c>
      <c r="K20" s="6" t="s">
        <v>46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</row>
    <row r="21" spans="1:17">
      <c r="A21" t="str">
        <f>$K$1</f>
        <v>IBVS 5532</v>
      </c>
      <c r="C21" s="9">
        <f>+$C$4</f>
        <v>52844.79</v>
      </c>
      <c r="D21" s="9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-2.8760502047413261E-2</v>
      </c>
      <c r="Q21" s="2">
        <f>+C21-15018.5</f>
        <v>37826.29</v>
      </c>
    </row>
    <row r="22" spans="1:17">
      <c r="A22" s="35" t="s">
        <v>41</v>
      </c>
      <c r="B22" s="36" t="s">
        <v>40</v>
      </c>
      <c r="C22" s="37">
        <v>57708.39</v>
      </c>
      <c r="D22" s="37">
        <v>8.0000000000000002E-3</v>
      </c>
      <c r="E22">
        <f>+(C22-C$7)/C$8</f>
        <v>13008.382323834789</v>
      </c>
      <c r="F22" s="41">
        <f>ROUND(2*E22,0)/2-0.5</f>
        <v>13008</v>
      </c>
      <c r="G22">
        <f>+C22-(C$7+F22*C$8)</f>
        <v>0.142943999999261</v>
      </c>
      <c r="I22">
        <f>+G22</f>
        <v>0.142943999999261</v>
      </c>
      <c r="O22">
        <f ca="1">+C$11+C$12*$F22</f>
        <v>0.14435507109735429</v>
      </c>
      <c r="Q22" s="2">
        <f>+C22-15018.5</f>
        <v>42689.89</v>
      </c>
    </row>
    <row r="23" spans="1:17">
      <c r="A23" s="35" t="s">
        <v>41</v>
      </c>
      <c r="B23" s="36" t="s">
        <v>42</v>
      </c>
      <c r="C23" s="37">
        <v>57682.406000000003</v>
      </c>
      <c r="D23" s="37">
        <v>8.0000000000000002E-3</v>
      </c>
      <c r="E23">
        <f>+(C23-C$7)/C$8</f>
        <v>12938.884460872687</v>
      </c>
      <c r="F23" s="41">
        <f>ROUND(2*E23,0)/2-0.5</f>
        <v>12938.5</v>
      </c>
      <c r="G23">
        <f>+C23-(C$7+F23*C$8)</f>
        <v>0.14374300000054063</v>
      </c>
      <c r="I23">
        <f>+G23</f>
        <v>0.14374300000054063</v>
      </c>
      <c r="O23">
        <f ca="1">+C$11+C$12*$F23</f>
        <v>0.14343013779987879</v>
      </c>
      <c r="Q23" s="2">
        <f>+C23-15018.5</f>
        <v>42663.906000000003</v>
      </c>
    </row>
    <row r="24" spans="1:17">
      <c r="A24" s="35" t="s">
        <v>41</v>
      </c>
      <c r="B24" s="36" t="s">
        <v>42</v>
      </c>
      <c r="C24" s="37">
        <v>57298.419000000002</v>
      </c>
      <c r="D24" s="37">
        <v>5.0000000000000001E-3</v>
      </c>
      <c r="E24">
        <f>+(C24-C$7)/C$8</f>
        <v>11911.8572169829</v>
      </c>
      <c r="F24" s="41">
        <f>ROUND(2*E24,0)/2-0.5</f>
        <v>11911.5</v>
      </c>
      <c r="G24">
        <f>+C24-(C$7+F24*C$8)</f>
        <v>0.13355700000101933</v>
      </c>
      <c r="I24">
        <f>+G24</f>
        <v>0.13355700000101933</v>
      </c>
      <c r="O24">
        <f ca="1">+C$11+C$12*$F24</f>
        <v>0.12976241842567243</v>
      </c>
      <c r="Q24" s="2">
        <f>+C24-15018.5</f>
        <v>42279.919000000002</v>
      </c>
    </row>
    <row r="25" spans="1:17">
      <c r="A25" s="38" t="s">
        <v>0</v>
      </c>
      <c r="B25" s="39" t="s">
        <v>40</v>
      </c>
      <c r="C25" s="40">
        <v>58040.406000000003</v>
      </c>
      <c r="D25" s="40">
        <v>2E-3</v>
      </c>
      <c r="E25">
        <f>+(C25-C$7)/C$8</f>
        <v>13896.405817878373</v>
      </c>
      <c r="F25" s="41">
        <f>ROUND(2*E25,0)/2-0.5</f>
        <v>13896</v>
      </c>
      <c r="G25">
        <f>+C25-(C$7+F25*C$8)</f>
        <v>0.15172800000436837</v>
      </c>
      <c r="I25">
        <f>+G25</f>
        <v>0.15172800000436837</v>
      </c>
      <c r="O25">
        <f ca="1">+C$11+C$12*$F25</f>
        <v>0.15617292387660964</v>
      </c>
      <c r="Q25" s="2">
        <f>+C25-15018.5</f>
        <v>43021.906000000003</v>
      </c>
    </row>
    <row r="26" spans="1:17">
      <c r="A26" s="42" t="s">
        <v>47</v>
      </c>
      <c r="B26" s="43" t="s">
        <v>40</v>
      </c>
      <c r="C26" s="44">
        <v>59428.12099999981</v>
      </c>
      <c r="D26" s="42" t="s">
        <v>48</v>
      </c>
      <c r="E26">
        <f t="shared" ref="E26:E27" si="0">+(C26-C$7)/C$8</f>
        <v>17608.044784182734</v>
      </c>
      <c r="F26" s="41">
        <f t="shared" ref="F26:F27" si="1">ROUND(2*E26,0)/2-0.5</f>
        <v>17607.5</v>
      </c>
      <c r="G26">
        <f t="shared" ref="G26:G27" si="2">+C26-(C$7+F26*C$8)</f>
        <v>0.20368499981123023</v>
      </c>
      <c r="I26">
        <f t="shared" ref="I26:I27" si="3">+G26</f>
        <v>0.20368499981123023</v>
      </c>
      <c r="O26">
        <f t="shared" ref="O26:O27" ca="1" si="4">+C$11+C$12*$F26</f>
        <v>0.2055670236403554</v>
      </c>
      <c r="Q26" s="2">
        <f t="shared" ref="Q26:Q27" si="5">+C26-15018.5</f>
        <v>44409.62099999981</v>
      </c>
    </row>
    <row r="27" spans="1:17">
      <c r="A27" s="42" t="s">
        <v>47</v>
      </c>
      <c r="B27" s="43" t="s">
        <v>40</v>
      </c>
      <c r="C27" s="44">
        <v>59437.100000000093</v>
      </c>
      <c r="D27" s="42" t="s">
        <v>48</v>
      </c>
      <c r="E27">
        <f t="shared" si="0"/>
        <v>17632.060382687832</v>
      </c>
      <c r="F27" s="41">
        <f t="shared" si="1"/>
        <v>17631.5</v>
      </c>
      <c r="G27">
        <f t="shared" si="2"/>
        <v>0.20951700009027263</v>
      </c>
      <c r="I27">
        <f t="shared" si="3"/>
        <v>0.20951700009027263</v>
      </c>
      <c r="O27">
        <f t="shared" ca="1" si="4"/>
        <v>0.20588642506682175</v>
      </c>
      <c r="Q27" s="2">
        <f t="shared" si="5"/>
        <v>44418.600000000093</v>
      </c>
    </row>
    <row r="28" spans="1:17">
      <c r="C28" s="9"/>
      <c r="D28" s="9"/>
      <c r="Q28" s="2"/>
    </row>
    <row r="29" spans="1:17">
      <c r="C29" s="9"/>
      <c r="D29" s="9"/>
      <c r="Q29" s="2"/>
    </row>
    <row r="30" spans="1:17">
      <c r="C30" s="9"/>
      <c r="D30" s="9"/>
      <c r="Q30" s="2"/>
    </row>
    <row r="31" spans="1:17">
      <c r="C31" s="9"/>
      <c r="D31" s="9"/>
      <c r="Q31" s="2"/>
    </row>
    <row r="32" spans="1:17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hyperlinks>
    <hyperlink ref="H63227" r:id="rId1" display="http://vsolj.cetus-net.org/bulletin.html"/>
    <hyperlink ref="H63220" r:id="rId2" display="https://www.aavso.org/ejaavso"/>
    <hyperlink ref="I63227" r:id="rId3" display="http://vsolj.cetus-net.org/bulletin.html"/>
    <hyperlink ref="AQ56878" r:id="rId4" display="http://cdsbib.u-strasbg.fr/cgi-bin/cdsbib?1990RMxAA..21..381G"/>
    <hyperlink ref="H63224" r:id="rId5" display="https://www.aavso.org/ejaavso"/>
    <hyperlink ref="AP4242" r:id="rId6" display="http://cdsbib.u-strasbg.fr/cgi-bin/cdsbib?1990RMxAA..21..381G"/>
    <hyperlink ref="AP4245" r:id="rId7" display="http://cdsbib.u-strasbg.fr/cgi-bin/cdsbib?1990RMxAA..21..381G"/>
    <hyperlink ref="AP4243" r:id="rId8" display="http://cdsbib.u-strasbg.fr/cgi-bin/cdsbib?1990RMxAA..21..381G"/>
    <hyperlink ref="AP4227" r:id="rId9" display="http://cdsbib.u-strasbg.fr/cgi-bin/cdsbib?1990RMxAA..21..381G"/>
    <hyperlink ref="AQ4456" r:id="rId10" display="http://cdsbib.u-strasbg.fr/cgi-bin/cdsbib?1990RMxAA..21..381G"/>
    <hyperlink ref="AQ4460" r:id="rId11" display="http://cdsbib.u-strasbg.fr/cgi-bin/cdsbib?1990RMxAA..21..381G"/>
    <hyperlink ref="AQ64140" r:id="rId12" display="http://cdsbib.u-strasbg.fr/cgi-bin/cdsbib?1990RMxAA..21..381G"/>
    <hyperlink ref="I1348" r:id="rId13" display="http://vsolj.cetus-net.org/bulletin.html"/>
    <hyperlink ref="H1348" r:id="rId14" display="http://vsolj.cetus-net.org/bulletin.html"/>
    <hyperlink ref="AQ64801" r:id="rId15" display="http://cdsbib.u-strasbg.fr/cgi-bin/cdsbib?1990RMxAA..21..381G"/>
    <hyperlink ref="AQ64800" r:id="rId16" display="http://cdsbib.u-strasbg.fr/cgi-bin/cdsbib?1990RMxAA..21..381G"/>
    <hyperlink ref="AP2518" r:id="rId17" display="http://cdsbib.u-strasbg.fr/cgi-bin/cdsbib?1990RMxAA..21..381G"/>
    <hyperlink ref="AP2536" r:id="rId18" display="http://cdsbib.u-strasbg.fr/cgi-bin/cdsbib?1990RMxAA..21..381G"/>
    <hyperlink ref="AP2537" r:id="rId19" display="http://cdsbib.u-strasbg.fr/cgi-bin/cdsbib?1990RMxAA..21..381G"/>
    <hyperlink ref="AP253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2023-01-23T23:17:09Z</dcterms:modified>
</cp:coreProperties>
</file>