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d only\"/>
    </mc:Choice>
  </mc:AlternateContent>
  <xr:revisionPtr revIDLastSave="0" documentId="13_ncr:1_{9030CA8F-6619-415C-A762-B2244C365539}" xr6:coauthVersionLast="47" xr6:coauthVersionMax="47" xr10:uidLastSave="{00000000-0000-0000-0000-000000000000}"/>
  <bookViews>
    <workbookView xWindow="14025" yWindow="780" windowWidth="14760" windowHeight="14775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K22" i="1" s="1"/>
  <c r="Q22" i="1"/>
  <c r="E23" i="1"/>
  <c r="F23" i="1"/>
  <c r="G23" i="1" s="1"/>
  <c r="K23" i="1" s="1"/>
  <c r="Q23" i="1"/>
  <c r="E24" i="1"/>
  <c r="F24" i="1" s="1"/>
  <c r="G24" i="1" s="1"/>
  <c r="K24" i="1" s="1"/>
  <c r="Q24" i="1"/>
  <c r="E25" i="1"/>
  <c r="F25" i="1"/>
  <c r="G25" i="1" s="1"/>
  <c r="K25" i="1" s="1"/>
  <c r="Q25" i="1"/>
  <c r="E26" i="1"/>
  <c r="F26" i="1"/>
  <c r="G26" i="1" s="1"/>
  <c r="K26" i="1" s="1"/>
  <c r="Q26" i="1"/>
  <c r="C9" i="1"/>
  <c r="Q21" i="1"/>
  <c r="D9" i="1"/>
  <c r="F15" i="1"/>
  <c r="F16" i="1" s="1"/>
  <c r="E21" i="1"/>
  <c r="F21" i="1" s="1"/>
  <c r="G21" i="1" s="1"/>
  <c r="K21" i="1" s="1"/>
  <c r="C17" i="1"/>
  <c r="C12" i="1"/>
  <c r="C11" i="1"/>
  <c r="O24" i="1" l="1"/>
  <c r="O23" i="1"/>
  <c r="O22" i="1"/>
  <c r="O26" i="1"/>
  <c r="O25" i="1"/>
  <c r="C16" i="1"/>
  <c r="D18" i="1" s="1"/>
  <c r="C15" i="1"/>
  <c r="O21" i="1"/>
  <c r="F17" i="1" l="1"/>
  <c r="F18" i="1" s="1"/>
  <c r="C18" i="1"/>
</calcChain>
</file>

<file path=xl/sharedStrings.xml><?xml version="1.0" encoding="utf-8"?>
<sst xmlns="http://schemas.openxmlformats.org/spreadsheetml/2006/main" count="62" uniqueCount="51">
  <si>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</si>
  <si>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</si>
  <si>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</si>
  <si>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</si>
  <si>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</si>
  <si>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</si>
  <si>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</si>
  <si>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</si>
  <si>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</si>
  <si>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</si>
  <si>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</si>
  <si>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</si>
  <si>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</si>
  <si>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</si>
  <si>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</si>
  <si>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</si>
  <si>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</si>
  <si>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</si>
  <si>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</si>
  <si>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</si>
  <si>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</si>
  <si>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</si>
  <si>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</si>
  <si>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</si>
  <si>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</si>
  <si>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</si>
  <si>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</si>
  <si>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</si>
  <si>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</si>
  <si>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</si>
  <si>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</si>
  <si>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</si>
  <si>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</si>
  <si>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</si>
  <si>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</si>
  <si>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</si>
  <si>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</si>
  <si>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</si>
  <si>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</si>
  <si>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</si>
  <si>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</si>
  <si>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</si>
  <si>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add star</t>
  </si>
  <si>
    <t>Local time</t>
  </si>
  <si>
    <t>LM Psc</t>
  </si>
  <si>
    <t>EW</t>
  </si>
  <si>
    <t>VSX</t>
  </si>
  <si>
    <t>JBAV, 60</t>
  </si>
  <si>
    <t>I</t>
  </si>
  <si>
    <t>VSB, 91</t>
  </si>
  <si>
    <t xml:space="preserve">V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</si>
</sst>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_);\(&quot;$&quot;#,##0\)"/>
    <numFmt numFmtId="165" formatCode="0.0000"/>
    <numFmt numFmtId="166" formatCode="dd/mm/yyyy"/>
    <numFmt numFmtId="167" formatCode="0.00000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color rgb="FF00B05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</fills>
  <borders count="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47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7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165" fontId="5" fillId="0" borderId="1" xfId="0" applyNumberFormat="1" applyFont="1" applyBorder="1" applyAlignment="1">
      <alignment horizontal="left" vertical="center"/>
    </xf>
    <xf numFmtId="0" fontId="16" fillId="2" borderId="6" xfId="0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7" fillId="2" borderId="6" xfId="0" applyFont="1" applyFill="1" applyBorder="1" applyAlignment="1">
      <alignment horizontal="left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6" fillId="0" borderId="0" xfId="0" applyFont="1" applyAlignment="1">
      <alignment horizontal="right"/>
    </xf>
    <xf numFmtId="166" fontId="0" fillId="0" borderId="0" xfId="0" applyNumberFormat="1" applyAlignment="1"/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167" fontId="18" fillId="0" borderId="0" xfId="0" applyNumberFormat="1" applyFont="1" applyAlignment="1">
      <alignment vertical="center" wrapText="1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LM</a:t>
            </a:r>
            <a:r>
              <a:rPr lang="en-AU" baseline="0"/>
              <a:t> Psc - </a:t>
            </a:r>
            <a:r>
              <a:rPr lang="en-AU"/>
              <a:t>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1">
                    <c:v>3.3E-3</c:v>
                  </c:pt>
                  <c:pt idx="2">
                    <c:v>4.0000000000000001E-3</c:v>
                  </c:pt>
                  <c:pt idx="3">
                    <c:v>2.8999999999999998E-3</c:v>
                  </c:pt>
                  <c:pt idx="4">
                    <c:v>0</c:v>
                  </c:pt>
                  <c:pt idx="5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1">
                    <c:v>3.3E-3</c:v>
                  </c:pt>
                  <c:pt idx="2">
                    <c:v>4.0000000000000001E-3</c:v>
                  </c:pt>
                  <c:pt idx="3">
                    <c:v>2.8999999999999998E-3</c:v>
                  </c:pt>
                  <c:pt idx="4">
                    <c:v>0</c:v>
                  </c:pt>
                  <c:pt idx="5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20252</c:v>
                </c:pt>
                <c:pt idx="2">
                  <c:v>20252.5</c:v>
                </c:pt>
                <c:pt idx="3">
                  <c:v>20253</c:v>
                </c:pt>
                <c:pt idx="4">
                  <c:v>20404</c:v>
                </c:pt>
                <c:pt idx="5">
                  <c:v>20404.5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446-444B-8FA1-3CB7A7A269D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3.3E-3</c:v>
                  </c:pt>
                  <c:pt idx="2">
                    <c:v>4.0000000000000001E-3</c:v>
                  </c:pt>
                  <c:pt idx="3">
                    <c:v>2.8999999999999998E-3</c:v>
                  </c:pt>
                  <c:pt idx="4">
                    <c:v>0</c:v>
                  </c:pt>
                  <c:pt idx="5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3.3E-3</c:v>
                  </c:pt>
                  <c:pt idx="2">
                    <c:v>4.0000000000000001E-3</c:v>
                  </c:pt>
                  <c:pt idx="3">
                    <c:v>2.8999999999999998E-3</c:v>
                  </c:pt>
                  <c:pt idx="4">
                    <c:v>0</c:v>
                  </c:pt>
                  <c:pt idx="5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20252</c:v>
                </c:pt>
                <c:pt idx="2">
                  <c:v>20252.5</c:v>
                </c:pt>
                <c:pt idx="3">
                  <c:v>20253</c:v>
                </c:pt>
                <c:pt idx="4">
                  <c:v>20404</c:v>
                </c:pt>
                <c:pt idx="5">
                  <c:v>20404.5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446-444B-8FA1-3CB7A7A269D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3.3E-3</c:v>
                  </c:pt>
                  <c:pt idx="2">
                    <c:v>4.0000000000000001E-3</c:v>
                  </c:pt>
                  <c:pt idx="3">
                    <c:v>2.8999999999999998E-3</c:v>
                  </c:pt>
                  <c:pt idx="4">
                    <c:v>0</c:v>
                  </c:pt>
                  <c:pt idx="5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3.3E-3</c:v>
                  </c:pt>
                  <c:pt idx="2">
                    <c:v>4.0000000000000001E-3</c:v>
                  </c:pt>
                  <c:pt idx="3">
                    <c:v>2.8999999999999998E-3</c:v>
                  </c:pt>
                  <c:pt idx="4">
                    <c:v>0</c:v>
                  </c:pt>
                  <c:pt idx="5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20252</c:v>
                </c:pt>
                <c:pt idx="2">
                  <c:v>20252.5</c:v>
                </c:pt>
                <c:pt idx="3">
                  <c:v>20253</c:v>
                </c:pt>
                <c:pt idx="4">
                  <c:v>20404</c:v>
                </c:pt>
                <c:pt idx="5">
                  <c:v>20404.5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446-444B-8FA1-3CB7A7A269D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3.3E-3</c:v>
                  </c:pt>
                  <c:pt idx="2">
                    <c:v>4.0000000000000001E-3</c:v>
                  </c:pt>
                  <c:pt idx="3">
                    <c:v>2.8999999999999998E-3</c:v>
                  </c:pt>
                  <c:pt idx="4">
                    <c:v>0</c:v>
                  </c:pt>
                  <c:pt idx="5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3.3E-3</c:v>
                  </c:pt>
                  <c:pt idx="2">
                    <c:v>4.0000000000000001E-3</c:v>
                  </c:pt>
                  <c:pt idx="3">
                    <c:v>2.8999999999999998E-3</c:v>
                  </c:pt>
                  <c:pt idx="4">
                    <c:v>0</c:v>
                  </c:pt>
                  <c:pt idx="5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20252</c:v>
                </c:pt>
                <c:pt idx="2">
                  <c:v>20252.5</c:v>
                </c:pt>
                <c:pt idx="3">
                  <c:v>20253</c:v>
                </c:pt>
                <c:pt idx="4">
                  <c:v>20404</c:v>
                </c:pt>
                <c:pt idx="5">
                  <c:v>20404.5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0">
                  <c:v>0</c:v>
                </c:pt>
                <c:pt idx="1">
                  <c:v>4.14359999995213E-2</c:v>
                </c:pt>
                <c:pt idx="2">
                  <c:v>4.0170000000216532E-2</c:v>
                </c:pt>
                <c:pt idx="3">
                  <c:v>3.7803999992320314E-2</c:v>
                </c:pt>
                <c:pt idx="4">
                  <c:v>3.5671999801706988E-2</c:v>
                </c:pt>
                <c:pt idx="5">
                  <c:v>3.5606000194093212E-2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446-444B-8FA1-3CB7A7A269D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3.3E-3</c:v>
                  </c:pt>
                  <c:pt idx="2">
                    <c:v>4.0000000000000001E-3</c:v>
                  </c:pt>
                  <c:pt idx="3">
                    <c:v>2.8999999999999998E-3</c:v>
                  </c:pt>
                  <c:pt idx="4">
                    <c:v>0</c:v>
                  </c:pt>
                  <c:pt idx="5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3.3E-3</c:v>
                  </c:pt>
                  <c:pt idx="2">
                    <c:v>4.0000000000000001E-3</c:v>
                  </c:pt>
                  <c:pt idx="3">
                    <c:v>2.8999999999999998E-3</c:v>
                  </c:pt>
                  <c:pt idx="4">
                    <c:v>0</c:v>
                  </c:pt>
                  <c:pt idx="5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20252</c:v>
                </c:pt>
                <c:pt idx="2">
                  <c:v>20252.5</c:v>
                </c:pt>
                <c:pt idx="3">
                  <c:v>20253</c:v>
                </c:pt>
                <c:pt idx="4">
                  <c:v>20404</c:v>
                </c:pt>
                <c:pt idx="5">
                  <c:v>20404.5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446-444B-8FA1-3CB7A7A269D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3.3E-3</c:v>
                  </c:pt>
                  <c:pt idx="2">
                    <c:v>4.0000000000000001E-3</c:v>
                  </c:pt>
                  <c:pt idx="3">
                    <c:v>2.8999999999999998E-3</c:v>
                  </c:pt>
                  <c:pt idx="4">
                    <c:v>0</c:v>
                  </c:pt>
                  <c:pt idx="5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3.3E-3</c:v>
                  </c:pt>
                  <c:pt idx="2">
                    <c:v>4.0000000000000001E-3</c:v>
                  </c:pt>
                  <c:pt idx="3">
                    <c:v>2.8999999999999998E-3</c:v>
                  </c:pt>
                  <c:pt idx="4">
                    <c:v>0</c:v>
                  </c:pt>
                  <c:pt idx="5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20252</c:v>
                </c:pt>
                <c:pt idx="2">
                  <c:v>20252.5</c:v>
                </c:pt>
                <c:pt idx="3">
                  <c:v>20253</c:v>
                </c:pt>
                <c:pt idx="4">
                  <c:v>20404</c:v>
                </c:pt>
                <c:pt idx="5">
                  <c:v>20404.5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446-444B-8FA1-3CB7A7A269D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3.3E-3</c:v>
                  </c:pt>
                  <c:pt idx="2">
                    <c:v>4.0000000000000001E-3</c:v>
                  </c:pt>
                  <c:pt idx="3">
                    <c:v>2.8999999999999998E-3</c:v>
                  </c:pt>
                  <c:pt idx="4">
                    <c:v>0</c:v>
                  </c:pt>
                  <c:pt idx="5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3.3E-3</c:v>
                  </c:pt>
                  <c:pt idx="2">
                    <c:v>4.0000000000000001E-3</c:v>
                  </c:pt>
                  <c:pt idx="3">
                    <c:v>2.8999999999999998E-3</c:v>
                  </c:pt>
                  <c:pt idx="4">
                    <c:v>0</c:v>
                  </c:pt>
                  <c:pt idx="5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20252</c:v>
                </c:pt>
                <c:pt idx="2">
                  <c:v>20252.5</c:v>
                </c:pt>
                <c:pt idx="3">
                  <c:v>20253</c:v>
                </c:pt>
                <c:pt idx="4">
                  <c:v>20404</c:v>
                </c:pt>
                <c:pt idx="5">
                  <c:v>20404.5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446-444B-8FA1-3CB7A7A269D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20252</c:v>
                </c:pt>
                <c:pt idx="2">
                  <c:v>20252.5</c:v>
                </c:pt>
                <c:pt idx="3">
                  <c:v>20253</c:v>
                </c:pt>
                <c:pt idx="4">
                  <c:v>20404</c:v>
                </c:pt>
                <c:pt idx="5">
                  <c:v>20404.5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3.9972783889209718E-5</c:v>
                </c:pt>
                <c:pt idx="1">
                  <c:v>3.8014848262279237E-2</c:v>
                </c:pt>
                <c:pt idx="2">
                  <c:v>3.8015785820927232E-2</c:v>
                </c:pt>
                <c:pt idx="3">
                  <c:v>3.8016723379575228E-2</c:v>
                </c:pt>
                <c:pt idx="4">
                  <c:v>3.8299866091269723E-2</c:v>
                </c:pt>
                <c:pt idx="5">
                  <c:v>3.8300803649917711E-2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446-444B-8FA1-3CB7A7A269D7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20252</c:v>
                </c:pt>
                <c:pt idx="2">
                  <c:v>20252.5</c:v>
                </c:pt>
                <c:pt idx="3">
                  <c:v>20253</c:v>
                </c:pt>
                <c:pt idx="4">
                  <c:v>20404</c:v>
                </c:pt>
                <c:pt idx="5">
                  <c:v>20404.5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446-444B-8FA1-3CB7A7A269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161040"/>
        <c:axId val="1"/>
      </c:scatterChart>
      <c:valAx>
        <c:axId val="4511610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11610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209550</xdr:colOff>
      <xdr:row>0</xdr:row>
      <xdr:rowOff>76200</xdr:rowOff>
    </xdr:from>
    <xdr:to>
      <xdr:col>17</xdr:col>
      <xdr:colOff>295275</xdr:colOff>
      <xdr:row>19</xdr:row>
      <xdr:rowOff>0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7B5D4336-9A55-AD98-ACF9-C41BC958B1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selection activeCell="F9" sqref="F9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12.140625" customWidth="1"/>
    <col min="18" max="18" width="9.140625" customWidth="1"/>
  </cols>
  <sheetData>
    <row r="1" spans="1:15" ht="20.25" x14ac:dyDescent="0.3">
      <c r="A1" s="1" t="s">
        <v>44</v>
      </c>
      <c r="F1" s="35" t="s">
        <v>42</v>
      </c>
      <c r="G1" s="36"/>
      <c r="H1" s="31"/>
      <c r="I1" s="37"/>
      <c r="J1" s="38"/>
      <c r="K1" s="34"/>
      <c r="L1" s="39"/>
      <c r="M1" s="40"/>
      <c r="N1" s="40"/>
      <c r="O1" s="41"/>
    </row>
    <row r="2" spans="1:15" x14ac:dyDescent="0.2">
      <c r="A2" t="s">
        <v>23</v>
      </c>
      <c r="B2" t="s">
        <v>45</v>
      </c>
      <c r="C2" s="30"/>
      <c r="D2" s="3"/>
    </row>
    <row r="3" spans="1:15" ht="13.5" thickBot="1" x14ac:dyDescent="0.25"/>
    <row r="4" spans="1:15" ht="14.25" thickTop="1" thickBot="1" x14ac:dyDescent="0.25">
      <c r="A4" s="5" t="s">
        <v>0</v>
      </c>
      <c r="C4" s="27" t="s">
        <v>37</v>
      </c>
      <c r="D4" s="28" t="s">
        <v>37</v>
      </c>
    </row>
    <row r="5" spans="1:15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5" x14ac:dyDescent="0.2">
      <c r="A6" s="5" t="s">
        <v>1</v>
      </c>
    </row>
    <row r="7" spans="1:15" x14ac:dyDescent="0.2">
      <c r="A7" t="s">
        <v>2</v>
      </c>
      <c r="C7" s="8">
        <v>52623.853000000003</v>
      </c>
      <c r="D7" s="29" t="s">
        <v>46</v>
      </c>
    </row>
    <row r="8" spans="1:15" x14ac:dyDescent="0.2">
      <c r="A8" t="s">
        <v>3</v>
      </c>
      <c r="C8" s="8">
        <v>0.34013199999999999</v>
      </c>
      <c r="D8" s="29" t="s">
        <v>46</v>
      </c>
    </row>
    <row r="9" spans="1:15" x14ac:dyDescent="0.2">
      <c r="A9" s="24" t="s">
        <v>32</v>
      </c>
      <c r="B9" s="25">
        <v>21</v>
      </c>
      <c r="C9" s="22" t="str">
        <f>"F"&amp;B9</f>
        <v>F21</v>
      </c>
      <c r="D9" s="23" t="str">
        <f>"G"&amp;B9</f>
        <v>G21</v>
      </c>
    </row>
    <row r="10" spans="1:15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15" x14ac:dyDescent="0.2">
      <c r="A11" s="10" t="s">
        <v>15</v>
      </c>
      <c r="B11" s="10"/>
      <c r="C11" s="21">
        <f ca="1">INTERCEPT(INDIRECT($D$9):G992,INDIRECT($C$9):F992)</f>
        <v>3.9972783889209718E-5</v>
      </c>
      <c r="D11" s="3"/>
      <c r="E11" s="10"/>
    </row>
    <row r="12" spans="1:15" x14ac:dyDescent="0.2">
      <c r="A12" s="10" t="s">
        <v>16</v>
      </c>
      <c r="B12" s="10"/>
      <c r="C12" s="21">
        <f ca="1">SLOPE(INDIRECT($D$9):G992,INDIRECT($C$9):F992)</f>
        <v>1.8751172959900269E-6</v>
      </c>
      <c r="D12" s="3"/>
      <c r="E12" s="10"/>
    </row>
    <row r="13" spans="1:15" x14ac:dyDescent="0.2">
      <c r="A13" s="10" t="s">
        <v>18</v>
      </c>
      <c r="B13" s="10"/>
      <c r="C13" s="3" t="s">
        <v>13</v>
      </c>
    </row>
    <row r="14" spans="1:15" x14ac:dyDescent="0.2">
      <c r="A14" s="10"/>
      <c r="B14" s="10"/>
      <c r="C14" s="10"/>
      <c r="E14" s="14" t="s">
        <v>34</v>
      </c>
      <c r="F14" s="32">
        <v>1</v>
      </c>
    </row>
    <row r="15" spans="1:15" x14ac:dyDescent="0.2">
      <c r="A15" s="12" t="s">
        <v>17</v>
      </c>
      <c r="B15" s="10"/>
      <c r="C15" s="13">
        <f ca="1">(C7+C11)+(C8+C12)*INT(MAX(F21:F3533))</f>
        <v>59563.944627866098</v>
      </c>
      <c r="E15" s="14" t="s">
        <v>30</v>
      </c>
      <c r="F15" s="33">
        <f ca="1">NOW()+15018.5+$C$5/24</f>
        <v>59968.617998263886</v>
      </c>
    </row>
    <row r="16" spans="1:15" x14ac:dyDescent="0.2">
      <c r="A16" s="16" t="s">
        <v>4</v>
      </c>
      <c r="B16" s="10"/>
      <c r="C16" s="17">
        <f ca="1">+C8+C12</f>
        <v>0.34013387511729598</v>
      </c>
      <c r="E16" s="14" t="s">
        <v>35</v>
      </c>
      <c r="F16" s="15">
        <f ca="1">ROUND(2*(F15-$C$7)/$C$8,0)/2+F14</f>
        <v>21595</v>
      </c>
    </row>
    <row r="17" spans="1:21" ht="13.5" thickBot="1" x14ac:dyDescent="0.25">
      <c r="A17" s="14" t="s">
        <v>27</v>
      </c>
      <c r="B17" s="10"/>
      <c r="C17" s="10">
        <f>COUNT(C21:C2191)</f>
        <v>6</v>
      </c>
      <c r="E17" s="14" t="s">
        <v>36</v>
      </c>
      <c r="F17" s="23">
        <f ca="1">ROUND(2*(F15-$C$15)/$C$16,0)/2+F14</f>
        <v>1190.5</v>
      </c>
    </row>
    <row r="18" spans="1:21" ht="14.25" thickTop="1" thickBot="1" x14ac:dyDescent="0.25">
      <c r="A18" s="16" t="s">
        <v>5</v>
      </c>
      <c r="B18" s="10"/>
      <c r="C18" s="19">
        <f ca="1">+C15</f>
        <v>59563.944627866098</v>
      </c>
      <c r="D18" s="20">
        <f ca="1">+C16</f>
        <v>0.34013387511729598</v>
      </c>
      <c r="E18" s="14" t="s">
        <v>31</v>
      </c>
      <c r="F18" s="18">
        <f ca="1">+$C$15+$C$16*F17-15018.5-$C$5/24</f>
        <v>44950.769839526576</v>
      </c>
    </row>
    <row r="19" spans="1:21" ht="13.5" thickTop="1" x14ac:dyDescent="0.2">
      <c r="F19" s="42" t="s">
        <v>43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38</v>
      </c>
      <c r="I20" s="7" t="s">
        <v>39</v>
      </c>
      <c r="J20" s="7" t="s">
        <v>40</v>
      </c>
      <c r="K20" s="7" t="s">
        <v>41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6" t="s">
        <v>33</v>
      </c>
    </row>
    <row r="21" spans="1:21" x14ac:dyDescent="0.2">
      <c r="A21" t="s">
        <v>46</v>
      </c>
      <c r="C21" s="8">
        <v>52623.853000000003</v>
      </c>
      <c r="D21" s="8"/>
      <c r="E21">
        <f>+(C21-C$7)/C$8</f>
        <v>0</v>
      </c>
      <c r="F21">
        <f>ROUND(2*E21,0)/2</f>
        <v>0</v>
      </c>
      <c r="G21">
        <f>+C21-(C$7+F21*C$8)</f>
        <v>0</v>
      </c>
      <c r="K21">
        <f>+G21</f>
        <v>0</v>
      </c>
      <c r="O21">
        <f ca="1">+C$11+C$12*$F21</f>
        <v>3.9972783889209718E-5</v>
      </c>
      <c r="Q21" s="43">
        <f>+C21-15018.5</f>
        <v>37605.353000000003</v>
      </c>
    </row>
    <row r="22" spans="1:21" x14ac:dyDescent="0.2">
      <c r="A22" s="44" t="s">
        <v>47</v>
      </c>
      <c r="B22" s="45" t="s">
        <v>48</v>
      </c>
      <c r="C22" s="46">
        <v>59512.2477</v>
      </c>
      <c r="D22" s="44">
        <v>3.3E-3</v>
      </c>
      <c r="E22">
        <f t="shared" ref="E22:E26" si="0">+(C22-C$7)/C$8</f>
        <v>20252.121823292127</v>
      </c>
      <c r="F22">
        <f t="shared" ref="F22:F26" si="1">ROUND(2*E22,0)/2</f>
        <v>20252</v>
      </c>
      <c r="G22">
        <f t="shared" ref="G22:G26" si="2">+C22-(C$7+F22*C$8)</f>
        <v>4.14359999995213E-2</v>
      </c>
      <c r="K22">
        <f t="shared" ref="K22:K26" si="3">+G22</f>
        <v>4.14359999995213E-2</v>
      </c>
      <c r="O22">
        <f t="shared" ref="O22:O26" ca="1" si="4">+C$11+C$12*$F22</f>
        <v>3.8014848262279237E-2</v>
      </c>
      <c r="Q22" s="43">
        <f t="shared" ref="Q22:Q26" si="5">+C22-15018.5</f>
        <v>44493.7477</v>
      </c>
    </row>
    <row r="23" spans="1:21" x14ac:dyDescent="0.2">
      <c r="A23" s="44" t="s">
        <v>47</v>
      </c>
      <c r="B23" s="45" t="s">
        <v>48</v>
      </c>
      <c r="C23" s="46">
        <v>59512.416499999999</v>
      </c>
      <c r="D23" s="44">
        <v>4.0000000000000001E-3</v>
      </c>
      <c r="E23">
        <f t="shared" si="0"/>
        <v>20252.618101207758</v>
      </c>
      <c r="F23">
        <f t="shared" si="1"/>
        <v>20252.5</v>
      </c>
      <c r="G23">
        <f t="shared" si="2"/>
        <v>4.0170000000216532E-2</v>
      </c>
      <c r="K23">
        <f t="shared" si="3"/>
        <v>4.0170000000216532E-2</v>
      </c>
      <c r="O23">
        <f t="shared" ca="1" si="4"/>
        <v>3.8015785820927232E-2</v>
      </c>
      <c r="Q23" s="43">
        <f t="shared" si="5"/>
        <v>44493.916499999999</v>
      </c>
    </row>
    <row r="24" spans="1:21" x14ac:dyDescent="0.2">
      <c r="A24" s="44" t="s">
        <v>47</v>
      </c>
      <c r="B24" s="45" t="s">
        <v>48</v>
      </c>
      <c r="C24" s="46">
        <v>59512.584199999998</v>
      </c>
      <c r="D24" s="44">
        <v>2.8999999999999998E-3</v>
      </c>
      <c r="E24">
        <f t="shared" si="0"/>
        <v>20253.111145084833</v>
      </c>
      <c r="F24">
        <f t="shared" si="1"/>
        <v>20253</v>
      </c>
      <c r="G24">
        <f t="shared" si="2"/>
        <v>3.7803999992320314E-2</v>
      </c>
      <c r="K24">
        <f t="shared" si="3"/>
        <v>3.7803999992320314E-2</v>
      </c>
      <c r="O24">
        <f t="shared" ca="1" si="4"/>
        <v>3.8016723379575228E-2</v>
      </c>
      <c r="Q24" s="43">
        <f t="shared" si="5"/>
        <v>44494.084199999998</v>
      </c>
    </row>
    <row r="25" spans="1:21" x14ac:dyDescent="0.2">
      <c r="A25" s="44" t="s">
        <v>49</v>
      </c>
      <c r="B25" s="45" t="s">
        <v>48</v>
      </c>
      <c r="C25" s="46">
        <v>59563.941999999806</v>
      </c>
      <c r="D25" s="44" t="s">
        <v>50</v>
      </c>
      <c r="E25">
        <f t="shared" si="0"/>
        <v>20404.104876929556</v>
      </c>
      <c r="F25">
        <f t="shared" si="1"/>
        <v>20404</v>
      </c>
      <c r="G25">
        <f t="shared" si="2"/>
        <v>3.5671999801706988E-2</v>
      </c>
      <c r="K25">
        <f t="shared" si="3"/>
        <v>3.5671999801706988E-2</v>
      </c>
      <c r="O25">
        <f t="shared" ca="1" si="4"/>
        <v>3.8299866091269723E-2</v>
      </c>
      <c r="Q25" s="43">
        <f t="shared" si="5"/>
        <v>44545.441999999806</v>
      </c>
    </row>
    <row r="26" spans="1:21" x14ac:dyDescent="0.2">
      <c r="A26" s="44" t="s">
        <v>49</v>
      </c>
      <c r="B26" s="45" t="s">
        <v>48</v>
      </c>
      <c r="C26" s="46">
        <v>59564.112000000197</v>
      </c>
      <c r="D26" s="44" t="s">
        <v>50</v>
      </c>
      <c r="E26">
        <f t="shared" si="0"/>
        <v>20404.604682888392</v>
      </c>
      <c r="F26">
        <f t="shared" si="1"/>
        <v>20404.5</v>
      </c>
      <c r="G26">
        <f t="shared" si="2"/>
        <v>3.5606000194093212E-2</v>
      </c>
      <c r="K26">
        <f t="shared" si="3"/>
        <v>3.5606000194093212E-2</v>
      </c>
      <c r="O26">
        <f t="shared" ca="1" si="4"/>
        <v>3.8300803649917711E-2</v>
      </c>
      <c r="Q26" s="43">
        <f t="shared" si="5"/>
        <v>44545.612000000197</v>
      </c>
    </row>
    <row r="27" spans="1:21" x14ac:dyDescent="0.2">
      <c r="C27" s="8"/>
      <c r="D27" s="8"/>
      <c r="Q27" s="2"/>
    </row>
    <row r="28" spans="1:21" x14ac:dyDescent="0.2">
      <c r="C28" s="8"/>
      <c r="D28" s="8"/>
      <c r="Q28" s="2"/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8" type="noConversion"/>
  <pageMargins left="0.75" right="0.75" top="1" bottom="1" header="0.5" footer="0.5"/>
  <pageSetup paperSize="9" orientation="portrait" horizontalDpi="0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2023-01-24T01:49:55Z</dcterms:modified>
</cp:coreProperties>
</file>