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B9CAE199-27B4-4009-B5D5-F0F3EF564A05}" xr6:coauthVersionLast="47" xr6:coauthVersionMax="47" xr10:uidLastSave="{00000000-0000-0000-0000-000000000000}"/>
  <bookViews>
    <workbookView xWindow="14385" yWindow="555" windowWidth="13320" windowHeight="150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Q21" i="1"/>
  <c r="F15" i="1"/>
  <c r="F16" i="1" s="1"/>
  <c r="E21" i="1"/>
  <c r="F21" i="1" s="1"/>
  <c r="G21" i="1" s="1"/>
  <c r="K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<sst xmlns="http://schemas.openxmlformats.org/spreadsheetml/2006/main" count="54" uniqueCount="50">
  <si>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</si>
  <si>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</si>
  <si>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</si>
  <si>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</si>
  <si>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</si>
  <si>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</si>
  <si>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</si>
  <si>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</si>
  <si>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</si>
  <si>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</si>
  <si>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</si>
  <si>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</si>
  <si>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</si>
  <si>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</si>
  <si>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</si>
  <si>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</si>
  <si>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</si>
  <si>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</si>
  <si>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</si>
  <si>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</si>
  <si>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</si>
  <si>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</si>
  <si>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</si>
  <si>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</si>
  <si>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</si>
  <si>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</si>
  <si>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</si>
  <si>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</si>
  <si>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</si>
  <si>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</si>
  <si>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</si>
  <si>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</si>
  <si>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</si>
  <si>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</si>
  <si>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</si>
  <si>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</si>
  <si>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</si>
  <si>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</si>
  <si>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</si>
  <si>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</si>
  <si>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</si>
  <si>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</si>
  <si>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</si>
  <si>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V0361 Pup</t>
  </si>
  <si>
    <t>G7098-1722</t>
  </si>
  <si>
    <t>EW</t>
  </si>
  <si>
    <t>F21</t>
  </si>
  <si>
    <t>G21</t>
  </si>
  <si>
    <t>JBAV, 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</si>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</sst>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0" xfId="0" applyFont="1" applyAlignment="1"/>
    <xf numFmtId="0" fontId="4" fillId="2" borderId="1" xfId="0" applyFont="1" applyFill="1" applyBorder="1" applyAlignment="1">
      <alignment horizontal="left"/>
    </xf>
    <xf numFmtId="165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5" fillId="3" borderId="1" xfId="0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V0361</a:t>
            </a:r>
            <a:r>
              <a:rPr lang="en-AU" baseline="0"/>
              <a:t> Pup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-1.5780000154336449E-2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-1.5780000154336449E-2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29372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5" t="s">
        <v>43</v>
      </c>
      <c r="G1" s="36">
        <v>2013</v>
      </c>
      <c r="H1" s="37"/>
      <c r="I1" s="38" t="s">
        <v>44</v>
      </c>
      <c r="J1" s="39" t="s">
        <v>43</v>
      </c>
      <c r="K1" s="40">
        <v>7.0753000000000004</v>
      </c>
      <c r="L1" s="41">
        <v>-34.5</v>
      </c>
      <c r="M1" s="42">
        <v>48500.182000000001</v>
      </c>
      <c r="N1" s="42">
        <v>0.367365</v>
      </c>
      <c r="O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48500.182000000001</v>
      </c>
      <c r="D7" s="29"/>
    </row>
    <row r="8" spans="1:15" x14ac:dyDescent="0.2">
      <c r="A8" t="s">
        <v>3</v>
      </c>
      <c r="C8" s="8">
        <v>0.367365</v>
      </c>
      <c r="D8" s="29"/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-5.3724636232930847E-7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59290.410999999847</v>
      </c>
      <c r="E15" s="14" t="s">
        <v>30</v>
      </c>
      <c r="F15" s="32">
        <f ca="1">NOW()+15018.5+$C$5/24</f>
        <v>59968.682160995369</v>
      </c>
    </row>
    <row r="16" spans="1:15" x14ac:dyDescent="0.2">
      <c r="A16" s="16" t="s">
        <v>4</v>
      </c>
      <c r="B16" s="10"/>
      <c r="C16" s="17">
        <f ca="1">+C8+C12</f>
        <v>0.36736446275363766</v>
      </c>
      <c r="E16" s="14" t="s">
        <v>35</v>
      </c>
      <c r="F16" s="15">
        <f ca="1">ROUND(2*(F15-$C$7)/$C$8,0)/2+F14</f>
        <v>31219.5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1847.5</v>
      </c>
    </row>
    <row r="18" spans="1:21" ht="14.25" thickTop="1" thickBot="1" x14ac:dyDescent="0.25">
      <c r="A18" s="16" t="s">
        <v>5</v>
      </c>
      <c r="B18" s="10"/>
      <c r="C18" s="19">
        <f ca="1">+C15</f>
        <v>59290.410999999847</v>
      </c>
      <c r="D18" s="20">
        <f ca="1">+C16</f>
        <v>0.36736446275363766</v>
      </c>
      <c r="E18" s="14" t="s">
        <v>31</v>
      </c>
      <c r="F18" s="18">
        <f ca="1">+$C$15+$C$16*F17-15018.5-$C$5/24</f>
        <v>44951.012678270527</v>
      </c>
    </row>
    <row r="19" spans="1:21" ht="13.5" thickTop="1" x14ac:dyDescent="0.2">
      <c r="F19" s="33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48500.182000000001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34">
        <f>+C21-15018.5</f>
        <v>33481.682000000001</v>
      </c>
    </row>
    <row r="22" spans="1:21" x14ac:dyDescent="0.2">
      <c r="A22" s="43" t="s">
        <v>48</v>
      </c>
      <c r="B22" s="44" t="s">
        <v>49</v>
      </c>
      <c r="C22" s="45">
        <v>59290.410999999847</v>
      </c>
      <c r="D22" s="43">
        <v>7.0000000000000001E-3</v>
      </c>
      <c r="E22">
        <f>+(C22-C$7)/C$8</f>
        <v>29371.957045444848</v>
      </c>
      <c r="F22">
        <f>ROUND(2*E22,0)/2</f>
        <v>29372</v>
      </c>
      <c r="G22">
        <f>+C22-(C$7+F22*C$8)</f>
        <v>-1.5780000154336449E-2</v>
      </c>
      <c r="K22">
        <f>+G22</f>
        <v>-1.5780000154336449E-2</v>
      </c>
      <c r="O22">
        <f ca="1">+C$11+C$12*$F22</f>
        <v>-1.5780000154336449E-2</v>
      </c>
      <c r="Q22" s="34">
        <f>+C22-15018.5</f>
        <v>44271.910999999847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2023-01-24T03:22:18Z</dcterms:modified>
</cp:coreProperties>
</file>