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31E6948-2C2E-47BA-AC75-F41581DA6350}" xr6:coauthVersionLast="47" xr6:coauthVersionMax="47" xr10:uidLastSave="{00000000-0000-0000-0000-000000000000}"/>
  <bookViews>
    <workbookView xWindow="13995" yWindow="945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Q22" i="1"/>
  <c r="C21" i="1"/>
  <c r="Q21" i="1" s="1"/>
  <c r="R22" i="1"/>
  <c r="A21" i="1"/>
  <c r="G11" i="1"/>
  <c r="F11" i="1"/>
  <c r="E15" i="1"/>
  <c r="C17" i="1"/>
  <c r="E21" i="1" l="1"/>
  <c r="F21" i="1" s="1"/>
  <c r="G21" i="1" s="1"/>
  <c r="C11" i="1"/>
  <c r="C12" i="1"/>
  <c r="C16" i="1" l="1"/>
  <c r="D18" i="1" s="1"/>
  <c r="O22" i="1"/>
  <c r="C15" i="1"/>
  <c r="O21" i="1"/>
  <c r="H21" i="1"/>
  <c r="E16" i="1" l="1"/>
  <c r="E17" i="1" s="1"/>
  <c r="C18" i="1"/>
</calcChain>
</file>

<file path=xl/sharedStrings.xml><?xml version="1.0" encoding="utf-8"?>
<sst xmlns="http://schemas.openxmlformats.org/spreadsheetml/2006/main" count="50" uniqueCount="46">
  <si>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</si>
  <si>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</si>
  <si>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</si>
  <si>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</si>
  <si>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</si>
  <si>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</si>
  <si>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</si>
  <si>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</si>
  <si>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</si>
  <si>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</si>
  <si>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</si>
  <si>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</si>
  <si>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</si>
  <si>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</si>
  <si>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</si>
  <si>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</si>
  <si>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</si>
  <si>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</si>
  <si>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</si>
  <si>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</si>
  <si>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</si>
  <si>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</si>
  <si>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</si>
  <si>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</si>
  <si>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</si>
  <si>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</si>
  <si>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</si>
  <si>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</si>
  <si>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</si>
  <si>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</si>
  <si>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</si>
  <si>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</si>
  <si>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</si>
  <si>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</si>
  <si>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</si>
  <si>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</si>
  <si>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</si>
  <si>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</si>
  <si>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G7118-2057_Pup.xls</t>
  </si>
  <si>
    <t>EA</t>
  </si>
  <si>
    <t>IBVS 5495 Eph.</t>
  </si>
  <si>
    <t>IBVS 5495</t>
  </si>
  <si>
    <t>Pup</t>
  </si>
  <si>
    <t>V0608 Pup / GSC 7118-2057  / NSV 03682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</si>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</sst>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4" fillId="0" borderId="0" xfId="0" applyFont="1" applyAlignment="1">
      <alignment vertical="center"/>
    </xf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2" fontId="16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1.7805000003136229E-2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52-4AA2-9774-EBC6C5B9F5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52-4AA2-9774-EBC6C5B9F5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52-4AA2-9774-EBC6C5B9F5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52-4AA2-9774-EBC6C5B9F5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D52-4AA2-9774-EBC6C5B9F5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52-4AA2-9774-EBC6C5B9F5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52-4AA2-9774-EBC6C5B9F5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1.7805000003136229E-2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D52-4AA2-9774-EBC6C5B9F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440680"/>
        <c:axId val="1"/>
      </c:scatterChart>
      <c:valAx>
        <c:axId val="786440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440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F491DE-AFB9-8A2F-3DC4-91AF4AEAC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1"/>
      <c r="F1" s="31" t="s">
        <v>38</v>
      </c>
      <c r="G1" s="32" t="s">
        <v>39</v>
      </c>
      <c r="H1" s="10" t="s">
        <v>40</v>
      </c>
      <c r="I1" s="33">
        <v>52566.839</v>
      </c>
      <c r="J1" s="33">
        <v>0.95386499999999996</v>
      </c>
      <c r="K1" s="34" t="s">
        <v>41</v>
      </c>
      <c r="L1" s="30" t="s">
        <v>42</v>
      </c>
    </row>
    <row r="2" spans="1:12" x14ac:dyDescent="0.2">
      <c r="A2" t="s">
        <v>23</v>
      </c>
      <c r="B2" t="s">
        <v>39</v>
      </c>
      <c r="C2" s="9" t="s">
        <v>42</v>
      </c>
    </row>
    <row r="3" spans="1:12" ht="13.5" thickBot="1" x14ac:dyDescent="0.25"/>
    <row r="4" spans="1:12" ht="14.25" thickTop="1" thickBot="1" x14ac:dyDescent="0.25">
      <c r="A4" s="29" t="s">
        <v>40</v>
      </c>
      <c r="C4" s="7">
        <v>52566.839</v>
      </c>
      <c r="D4" s="8">
        <v>0.95386499999999996</v>
      </c>
    </row>
    <row r="6" spans="1:12" x14ac:dyDescent="0.2">
      <c r="A6" s="4" t="s">
        <v>0</v>
      </c>
    </row>
    <row r="7" spans="1:12" x14ac:dyDescent="0.2">
      <c r="A7" t="s">
        <v>1</v>
      </c>
      <c r="C7">
        <v>52566.839</v>
      </c>
    </row>
    <row r="8" spans="1:12" x14ac:dyDescent="0.2">
      <c r="A8" t="s">
        <v>2</v>
      </c>
      <c r="C8">
        <v>0.95386499999999996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2.3921805727712252E-6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(C7+C11)+(C8+C12)*INT(MAX(F21:F3533))</f>
        <v>59666.474000000002</v>
      </c>
      <c r="D15" s="16" t="s">
        <v>32</v>
      </c>
      <c r="E15" s="17">
        <f ca="1">TODAY()+15018.5-B9/24</f>
        <v>59968.5</v>
      </c>
    </row>
    <row r="16" spans="1:12" x14ac:dyDescent="0.2">
      <c r="A16" s="18" t="s">
        <v>3</v>
      </c>
      <c r="B16" s="11"/>
      <c r="C16" s="19">
        <f ca="1">+C8+C12</f>
        <v>0.9538673921805727</v>
      </c>
      <c r="D16" s="16" t="s">
        <v>33</v>
      </c>
      <c r="E16" s="17">
        <f ca="1">ROUND(2*(E15-C15)/C16,0)/2+1</f>
        <v>317.5</v>
      </c>
    </row>
    <row r="17" spans="1:18" ht="13.5" thickBot="1" x14ac:dyDescent="0.25">
      <c r="A17" s="16" t="s">
        <v>29</v>
      </c>
      <c r="B17" s="11"/>
      <c r="C17" s="11">
        <f>COUNT(C21:C2191)</f>
        <v>2</v>
      </c>
      <c r="D17" s="16" t="s">
        <v>34</v>
      </c>
      <c r="E17" s="20">
        <f ca="1">+C15+C16*E16-15018.5-C9/24</f>
        <v>44951.222730350666</v>
      </c>
    </row>
    <row r="18" spans="1:18" ht="14.25" thickTop="1" thickBot="1" x14ac:dyDescent="0.25">
      <c r="A18" s="18" t="s">
        <v>4</v>
      </c>
      <c r="B18" s="11"/>
      <c r="C18" s="21">
        <f ca="1">+C15</f>
        <v>59666.474000000002</v>
      </c>
      <c r="D18" s="22">
        <f ca="1">+C16</f>
        <v>0.9538673921805727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5495</v>
      </c>
      <c r="C21" s="9">
        <f>+$C$4</f>
        <v>52566.839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37548.339</v>
      </c>
    </row>
    <row r="22" spans="1:18" x14ac:dyDescent="0.2">
      <c r="A22" s="35" t="s">
        <v>44</v>
      </c>
      <c r="B22" s="36" t="s">
        <v>45</v>
      </c>
      <c r="C22" s="37">
        <v>59666.474000000002</v>
      </c>
      <c r="D22" s="35">
        <v>8.0000000000000002E-3</v>
      </c>
      <c r="E22">
        <f>+(C22-C$7)/C$8</f>
        <v>7443.0186661634534</v>
      </c>
      <c r="F22">
        <f>ROUND(2*E22,0)/2</f>
        <v>7443</v>
      </c>
      <c r="G22">
        <f>+C22-(C$7+F22*C$8)</f>
        <v>1.7805000003136229E-2</v>
      </c>
      <c r="H22">
        <f>+G22</f>
        <v>1.7805000003136229E-2</v>
      </c>
      <c r="O22">
        <f ca="1">+C$11+C$12*$F22</f>
        <v>1.7805000003136229E-2</v>
      </c>
      <c r="Q22" s="2">
        <f>+C22-15018.5</f>
        <v>44647.974000000002</v>
      </c>
      <c r="R22" t="e">
        <f>IF(ABS(#REF!-C21)&lt;0.00001,1,"")</f>
        <v>#REF!</v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2023-01-24T03:35:56Z</dcterms:modified>
</cp:coreProperties>
</file>