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F7ADDD4-B91F-448D-B583-2B9C273EAD77}" xr6:coauthVersionLast="47" xr6:coauthVersionMax="47" xr10:uidLastSave="{00000000-0000-0000-0000-000000000000}"/>
  <bookViews>
    <workbookView xWindow="13515" yWindow="73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H22" i="1" s="1"/>
  <c r="Q22" i="1"/>
  <c r="R22" i="1"/>
  <c r="G11" i="1"/>
  <c r="F11" i="1"/>
  <c r="C7" i="1"/>
  <c r="C8" i="1"/>
  <c r="E21" i="1"/>
  <c r="F21" i="1"/>
  <c r="G21" i="1"/>
  <c r="H21" i="1"/>
  <c r="E15" i="1"/>
  <c r="C17" i="1"/>
  <c r="Q21" i="1"/>
  <c r="C11" i="1"/>
  <c r="C12" i="1" l="1"/>
  <c r="O22" i="1" l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<sst xmlns="http://schemas.openxmlformats.org/spreadsheetml/2006/main" count="46" uniqueCount="45">
  <si>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</si>
  <si>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</si>
  <si>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</si>
  <si>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</si>
  <si>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</si>
  <si>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</si>
  <si>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</si>
  <si>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</si>
  <si>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</si>
  <si>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</si>
  <si>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</si>
  <si>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</si>
  <si>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</si>
  <si>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</si>
  <si>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</si>
  <si>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</si>
  <si>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</si>
  <si>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</si>
  <si>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</si>
  <si>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</si>
  <si>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</si>
  <si>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</si>
  <si>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</si>
  <si>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</si>
  <si>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</si>
  <si>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</si>
  <si>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</si>
  <si>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</si>
  <si>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</si>
  <si>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</si>
  <si>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</si>
  <si>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</si>
  <si>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</si>
  <si>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</si>
  <si>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</si>
  <si>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</si>
  <si>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</si>
  <si>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</si>
  <si>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</t>
  </si>
  <si>
    <t>IBVS 5600 Eph.</t>
  </si>
  <si>
    <t>IBVS 5600</t>
  </si>
  <si>
    <t>Scl</t>
  </si>
  <si>
    <t>JAVSO, 48, 250</t>
  </si>
  <si>
    <t>II</t>
  </si>
  <si>
    <t>CW Scl / GSC 7517-0234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</si>
</sst>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72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7517-0234 -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-4.1920001458493061E-3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F1-4BF3-8776-B06EC7D66A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F1-4BF3-8776-B06EC7D66A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F1-4BF3-8776-B06EC7D66A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F1-4BF3-8776-B06EC7D66A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F1-4BF3-8776-B06EC7D66A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F1-4BF3-8776-B06EC7D66A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F1-4BF3-8776-B06EC7D66A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-4.1920001458493061E-3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F1-4BF3-8776-B06EC7D6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12088"/>
        <c:axId val="1"/>
      </c:scatterChart>
      <c:valAx>
        <c:axId val="502612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12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E56E47-4EEB-F524-BED8-C409E1557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7.1406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3" t="s">
        <v>44</v>
      </c>
      <c r="D1" t="s">
        <v>41</v>
      </c>
    </row>
    <row r="2" spans="1:7" x14ac:dyDescent="0.2">
      <c r="A2" t="s">
        <v>23</v>
      </c>
      <c r="B2" t="s">
        <v>38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39</v>
      </c>
      <c r="C4" s="7">
        <v>52940.675999999978</v>
      </c>
      <c r="D4" s="8">
        <v>0.38558799999999999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52940.675999999978</v>
      </c>
    </row>
    <row r="8" spans="1:7" x14ac:dyDescent="0.2">
      <c r="A8" t="s">
        <v>2</v>
      </c>
      <c r="C8">
        <f>+D4</f>
        <v>0.38558799999999999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-2.7685501078818518E-7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(C7+C11)+(C8+C12)*INT(MAX(F21:F3533))</f>
        <v>58778.859716138257</v>
      </c>
      <c r="D15" s="15" t="s">
        <v>32</v>
      </c>
      <c r="E15" s="16">
        <f ca="1">TODAY()+15018.5-B9/24</f>
        <v>59968.5</v>
      </c>
    </row>
    <row r="16" spans="1:7" x14ac:dyDescent="0.2">
      <c r="A16" s="17" t="s">
        <v>3</v>
      </c>
      <c r="B16" s="11"/>
      <c r="C16" s="18">
        <f ca="1">+C8+C12</f>
        <v>0.38558772314498918</v>
      </c>
      <c r="D16" s="15" t="s">
        <v>33</v>
      </c>
      <c r="E16" s="16">
        <f ca="1">ROUND(2*(E15-C15)/C16,0)/2+1</f>
        <v>3086.5</v>
      </c>
    </row>
    <row r="17" spans="1:18" ht="13.5" thickBot="1" x14ac:dyDescent="0.25">
      <c r="A17" s="15" t="s">
        <v>29</v>
      </c>
      <c r="B17" s="11"/>
      <c r="C17" s="11">
        <f>COUNT(C21:C2191)</f>
        <v>2</v>
      </c>
      <c r="D17" s="15" t="s">
        <v>34</v>
      </c>
      <c r="E17" s="19">
        <f ca="1">+C15+C16*E16-15018.5-C9/24</f>
        <v>44950.8720569586</v>
      </c>
    </row>
    <row r="18" spans="1:18" ht="14.25" thickTop="1" thickBot="1" x14ac:dyDescent="0.25">
      <c r="A18" s="17" t="s">
        <v>4</v>
      </c>
      <c r="B18" s="11"/>
      <c r="C18" s="20">
        <f ca="1">+C15</f>
        <v>58778.859716138257</v>
      </c>
      <c r="D18" s="21">
        <f ca="1">+C16</f>
        <v>0.38558772314498918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40</v>
      </c>
      <c r="C21" s="9">
        <v>52940.675999999978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37922.175999999978</v>
      </c>
    </row>
    <row r="22" spans="1:18" ht="12" customHeight="1" x14ac:dyDescent="0.2">
      <c r="A22" s="30" t="s">
        <v>42</v>
      </c>
      <c r="B22" s="31" t="s">
        <v>43</v>
      </c>
      <c r="C22" s="32">
        <v>58779.052509999834</v>
      </c>
      <c r="D22" s="30">
        <v>8.7000000000000001E-4</v>
      </c>
      <c r="E22">
        <f>+(C22-C$7)/C$8</f>
        <v>15141.489128292002</v>
      </c>
      <c r="F22">
        <f>ROUND(2*E22,0)/2</f>
        <v>15141.5</v>
      </c>
      <c r="G22">
        <f>+C22-(C$7+F22*C$8)</f>
        <v>-4.1920001458493061E-3</v>
      </c>
      <c r="H22">
        <f>+G22</f>
        <v>-4.1920001458493061E-3</v>
      </c>
      <c r="O22">
        <f ca="1">+C$11+C$12*$F22</f>
        <v>-4.1920001458493061E-3</v>
      </c>
      <c r="Q22" s="1">
        <f>+C22-15018.5</f>
        <v>43760.552509999834</v>
      </c>
      <c r="R22" t="e">
        <f>IF(ABS(#REF!-C21)&lt;0.00001,1,"")</f>
        <v>#REF!</v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2023-01-24T04:08:42Z</dcterms:modified>
</cp:coreProperties>
</file>