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091C260-9A97-4FD9-BDF4-5E2CD913995B}" xr6:coauthVersionLast="47" xr6:coauthVersionMax="47" xr10:uidLastSave="{00000000-0000-0000-0000-000000000000}"/>
  <bookViews>
    <workbookView xWindow="13965" yWindow="55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/>
  <c r="G25" i="1"/>
  <c r="K25" i="1"/>
  <c r="E26" i="1"/>
  <c r="F26" i="1"/>
  <c r="G26" i="1"/>
  <c r="K26" i="1"/>
  <c r="Q25" i="1"/>
  <c r="Q26" i="1"/>
  <c r="E24" i="1"/>
  <c r="F24" i="1"/>
  <c r="G24" i="1"/>
  <c r="K24" i="1"/>
  <c r="E21" i="1"/>
  <c r="F21" i="1"/>
  <c r="G21" i="1"/>
  <c r="I21" i="1"/>
  <c r="Q24" i="1"/>
  <c r="E22" i="1"/>
  <c r="F22" i="1"/>
  <c r="G22" i="1"/>
  <c r="K22" i="1"/>
  <c r="E23" i="1"/>
  <c r="F23" i="1"/>
  <c r="G23" i="1"/>
  <c r="K23" i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G133" i="2"/>
  <c r="D133" i="2"/>
  <c r="C133" i="2"/>
  <c r="B133" i="2"/>
  <c r="A133" i="2"/>
  <c r="H132" i="2"/>
  <c r="G132" i="2"/>
  <c r="C132" i="2"/>
  <c r="D132" i="2"/>
  <c r="B132" i="2"/>
  <c r="A132" i="2"/>
  <c r="H131" i="2"/>
  <c r="B131" i="2"/>
  <c r="G131" i="2"/>
  <c r="D131" i="2"/>
  <c r="C131" i="2"/>
  <c r="A131" i="2"/>
  <c r="H130" i="2"/>
  <c r="B130" i="2"/>
  <c r="G130" i="2"/>
  <c r="C130" i="2"/>
  <c r="D130" i="2"/>
  <c r="A130" i="2"/>
  <c r="H129" i="2"/>
  <c r="G129" i="2"/>
  <c r="D129" i="2"/>
  <c r="C129" i="2"/>
  <c r="B129" i="2"/>
  <c r="A129" i="2"/>
  <c r="H128" i="2"/>
  <c r="G128" i="2"/>
  <c r="C128" i="2"/>
  <c r="D128" i="2"/>
  <c r="B128" i="2"/>
  <c r="A128" i="2"/>
  <c r="H127" i="2"/>
  <c r="B127" i="2"/>
  <c r="G127" i="2"/>
  <c r="D127" i="2"/>
  <c r="C127" i="2"/>
  <c r="A127" i="2"/>
  <c r="H126" i="2"/>
  <c r="B126" i="2"/>
  <c r="G126" i="2"/>
  <c r="C126" i="2"/>
  <c r="D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C122" i="2"/>
  <c r="D122" i="2"/>
  <c r="A122" i="2"/>
  <c r="H121" i="2"/>
  <c r="G121" i="2"/>
  <c r="D121" i="2"/>
  <c r="C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C118" i="2"/>
  <c r="D118" i="2"/>
  <c r="A118" i="2"/>
  <c r="H117" i="2"/>
  <c r="G117" i="2"/>
  <c r="D117" i="2"/>
  <c r="C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C114" i="2"/>
  <c r="D114" i="2"/>
  <c r="A114" i="2"/>
  <c r="H113" i="2"/>
  <c r="G113" i="2"/>
  <c r="D113" i="2"/>
  <c r="C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C110" i="2"/>
  <c r="D110" i="2"/>
  <c r="A110" i="2"/>
  <c r="H109" i="2"/>
  <c r="G109" i="2"/>
  <c r="D109" i="2"/>
  <c r="C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C106" i="2"/>
  <c r="D106" i="2"/>
  <c r="A106" i="2"/>
  <c r="H105" i="2"/>
  <c r="G105" i="2"/>
  <c r="D105" i="2"/>
  <c r="C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C102" i="2"/>
  <c r="D102" i="2"/>
  <c r="A102" i="2"/>
  <c r="H101" i="2"/>
  <c r="G101" i="2"/>
  <c r="D101" i="2"/>
  <c r="C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C98" i="2"/>
  <c r="D98" i="2"/>
  <c r="A98" i="2"/>
  <c r="H97" i="2"/>
  <c r="G97" i="2"/>
  <c r="D97" i="2"/>
  <c r="C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C94" i="2"/>
  <c r="D94" i="2"/>
  <c r="A94" i="2"/>
  <c r="H93" i="2"/>
  <c r="G93" i="2"/>
  <c r="D93" i="2"/>
  <c r="C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C90" i="2"/>
  <c r="D90" i="2"/>
  <c r="A90" i="2"/>
  <c r="H89" i="2"/>
  <c r="G89" i="2"/>
  <c r="D89" i="2"/>
  <c r="C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C86" i="2"/>
  <c r="D86" i="2"/>
  <c r="A86" i="2"/>
  <c r="H85" i="2"/>
  <c r="G85" i="2"/>
  <c r="D85" i="2"/>
  <c r="C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D75" i="2"/>
  <c r="C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D71" i="2"/>
  <c r="C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D67" i="2"/>
  <c r="C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D63" i="2"/>
  <c r="C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D59" i="2"/>
  <c r="C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D9" i="1"/>
  <c r="E9" i="1"/>
  <c r="F16" i="1"/>
  <c r="F17" i="1" s="1"/>
  <c r="C17" i="1"/>
  <c r="Q21" i="1"/>
  <c r="C12" i="1"/>
  <c r="C11" i="1"/>
  <c r="O27" i="1" l="1"/>
  <c r="C15" i="1"/>
  <c r="O23" i="1"/>
  <c r="O24" i="1"/>
  <c r="O26" i="1"/>
  <c r="O22" i="1"/>
  <c r="O2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<sst xmlns="http://schemas.openxmlformats.org/spreadsheetml/2006/main" count="431" uniqueCount="66">
  <si>
    <t>OEJV 0182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</si>
  <si>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</si>
  <si>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</si>
  <si>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</si>
  <si>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</si>
  <si>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</si>
  <si>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</si>
  <si>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</si>
  <si>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</si>
  <si>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</si>
  <si>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</si>
  <si>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</si>
  <si>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</si>
  <si>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</si>
  <si>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</si>
  <si>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</si>
  <si>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</si>
  <si>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</si>
  <si>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</si>
  <si>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</si>
  <si>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</si>
  <si>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</si>
  <si>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</si>
  <si>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</si>
  <si>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</si>
  <si>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</si>
  <si>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</si>
  <si>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</si>
  <si>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</si>
  <si>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</si>
  <si>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</si>
  <si>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</si>
  <si>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</si>
  <si>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</si>
  <si>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</si>
  <si>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</si>
  <si>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</si>
  <si>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</si>
  <si>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</si>
  <si>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</si>
  <si>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</si>
  <si>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</si>
  <si>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</si>
  <si>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</si>
  <si>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</si>
  <si>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</si>
  <si>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</si>
  <si>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</si>
  <si>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</si>
  <si>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</si>
  <si>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</si>
  <si>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</si>
  <si>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</si>
  <si>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</si>
  <si>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</si>
  <si>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</si>
  <si>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</si>
  <si>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</si>
  <si>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Sco</t>
  </si>
  <si>
    <t>EB</t>
  </si>
  <si>
    <t>VSX</t>
  </si>
  <si>
    <t>V0954 Sco / GSC 7866-1134</t>
  </si>
  <si>
    <t>OEJV 0177</t>
  </si>
  <si>
    <t>I</t>
  </si>
  <si>
    <t>OEJV 0181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</si>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</sst>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7" fillId="26" borderId="5" xfId="0" applyFont="1" applyFill="1" applyBorder="1" applyAlignment="1">
      <alignment horizontal="left"/>
    </xf>
    <xf numFmtId="0" fontId="1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6" fillId="24" borderId="5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7" fillId="0" borderId="0" xfId="44" applyFont="1" applyAlignment="1">
      <alignment horizontal="left"/>
    </xf>
    <xf numFmtId="0" fontId="37" fillId="0" borderId="0" xfId="44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2" fontId="39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E-46F8-92DB-7FF270CDA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E-46F8-92DB-7FF270CDA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E-46F8-92DB-7FF270CDA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-8.2100000159698538E-2</c:v>
                </c:pt>
                <c:pt idx="2">
                  <c:v>-8.7800000073912088E-2</c:v>
                </c:pt>
                <c:pt idx="3">
                  <c:v>-9.1999999996914994E-2</c:v>
                </c:pt>
                <c:pt idx="4">
                  <c:v>-8.4999999999126885E-2</c:v>
                </c:pt>
                <c:pt idx="5">
                  <c:v>-8.7299999999231659E-2</c:v>
                </c:pt>
                <c:pt idx="6">
                  <c:v>-7.935000005090842E-2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E-46F8-92DB-7FF270CDA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E-46F8-92DB-7FF270CDA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E-46F8-92DB-7FF270CDA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E-46F8-92DB-7FF270CDA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-2.3046828453517076E-3</c:v>
                </c:pt>
                <c:pt idx="1">
                  <c:v>-8.0345739660339352E-2</c:v>
                </c:pt>
                <c:pt idx="2">
                  <c:v>-8.0453758898299921E-2</c:v>
                </c:pt>
                <c:pt idx="3">
                  <c:v>-8.3603372468308165E-2</c:v>
                </c:pt>
                <c:pt idx="4">
                  <c:v>-8.3375963546285903E-2</c:v>
                </c:pt>
                <c:pt idx="5">
                  <c:v>-8.9891229162223529E-2</c:v>
                </c:pt>
                <c:pt idx="6">
                  <c:v>-9.3575253698984076E-2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E-46F8-92DB-7FF270CDA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E-46F8-92DB-7FF270CD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DF3A7F-D1AE-7993-1EB4-E3B56259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61</v>
      </c>
      <c r="F1" s="49" t="s">
        <v>58</v>
      </c>
      <c r="G1" s="50">
        <v>16.385390000000001</v>
      </c>
      <c r="H1" s="51">
        <v>-44.092599999999997</v>
      </c>
      <c r="I1" s="52">
        <v>48501.044999999998</v>
      </c>
      <c r="J1" s="52">
        <v>1.2685999999999999</v>
      </c>
      <c r="K1" s="10" t="s">
        <v>59</v>
      </c>
      <c r="L1" s="31"/>
      <c r="M1" s="32">
        <v>48501.044999999998</v>
      </c>
      <c r="N1" s="32">
        <v>1.2685999999999999</v>
      </c>
      <c r="O1" s="35" t="s">
        <v>59</v>
      </c>
    </row>
    <row r="2" spans="1:15" x14ac:dyDescent="0.2">
      <c r="A2" t="s">
        <v>25</v>
      </c>
      <c r="B2" t="s">
        <v>59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 t="s">
        <v>39</v>
      </c>
      <c r="D4" s="28" t="s">
        <v>39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48501.044999999998</v>
      </c>
      <c r="D7" s="29" t="s">
        <v>60</v>
      </c>
    </row>
    <row r="8" spans="1:15" x14ac:dyDescent="0.2">
      <c r="A8" t="s">
        <v>5</v>
      </c>
      <c r="C8" s="8">
        <v>1.2685999999999999</v>
      </c>
      <c r="D8" s="29" t="s">
        <v>60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-2.3046828453517076E-3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-1.1370446101112791E-5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58684.003624746299</v>
      </c>
      <c r="E15" s="14" t="s">
        <v>36</v>
      </c>
      <c r="F15" s="33">
        <v>1</v>
      </c>
    </row>
    <row r="16" spans="1:15" x14ac:dyDescent="0.2">
      <c r="A16" s="16" t="s">
        <v>6</v>
      </c>
      <c r="B16" s="10"/>
      <c r="C16" s="17">
        <f ca="1">+C8+C12</f>
        <v>1.2685886295538988</v>
      </c>
      <c r="E16" s="14" t="s">
        <v>32</v>
      </c>
      <c r="F16" s="34">
        <f ca="1">NOW()+15018.5+$C$5/24</f>
        <v>59968.72980335648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9040.5</v>
      </c>
    </row>
    <row r="18" spans="1:21" ht="14.25" thickTop="1" thickBot="1" x14ac:dyDescent="0.25">
      <c r="A18" s="16" t="s">
        <v>7</v>
      </c>
      <c r="B18" s="10"/>
      <c r="C18" s="19">
        <f ca="1">+C15</f>
        <v>58684.003624746299</v>
      </c>
      <c r="D18" s="20">
        <f ca="1">+C16</f>
        <v>1.2685886295538988</v>
      </c>
      <c r="E18" s="14" t="s">
        <v>38</v>
      </c>
      <c r="F18" s="23">
        <f ca="1">ROUND(2*(F16-$C$15)/$C$16,0)/2+F15</f>
        <v>1013.5</v>
      </c>
    </row>
    <row r="19" spans="1:21" ht="13.5" thickTop="1" x14ac:dyDescent="0.2">
      <c r="E19" s="14" t="s">
        <v>33</v>
      </c>
      <c r="F19" s="18">
        <f ca="1">+$C$15+$C$16*F18-15018.5-$C$5/24</f>
        <v>44951.614034132515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60</v>
      </c>
      <c r="C21" s="8">
        <v>48501.044999999998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-2.3046828453517076E-3</v>
      </c>
      <c r="Q21" s="2">
        <f t="shared" ref="Q21:Q26" si="4">+C21-15018.5</f>
        <v>33482.544999999998</v>
      </c>
    </row>
    <row r="22" spans="1:21" x14ac:dyDescent="0.2">
      <c r="A22" s="53" t="s">
        <v>62</v>
      </c>
      <c r="B22" s="54"/>
      <c r="C22" s="53">
        <v>57207.998999999836</v>
      </c>
      <c r="D22" s="53">
        <v>6.0000000000000001E-3</v>
      </c>
      <c r="E22">
        <f t="shared" si="0"/>
        <v>6863.435282988994</v>
      </c>
      <c r="F22">
        <f t="shared" si="1"/>
        <v>6863.5</v>
      </c>
      <c r="G22">
        <f t="shared" si="2"/>
        <v>-8.2100000159698538E-2</v>
      </c>
      <c r="K22">
        <f>+G22</f>
        <v>-8.2100000159698538E-2</v>
      </c>
      <c r="O22">
        <f t="shared" ca="1" si="3"/>
        <v>-8.0345739660339352E-2</v>
      </c>
      <c r="Q22" s="2">
        <f t="shared" si="4"/>
        <v>42189.498999999836</v>
      </c>
    </row>
    <row r="23" spans="1:21" x14ac:dyDescent="0.2">
      <c r="A23" s="53" t="s">
        <v>62</v>
      </c>
      <c r="B23" s="54"/>
      <c r="C23" s="53">
        <v>57220.044999999925</v>
      </c>
      <c r="D23" s="53">
        <v>5.0000000000000001E-3</v>
      </c>
      <c r="E23">
        <f t="shared" si="0"/>
        <v>6872.9307898470188</v>
      </c>
      <c r="F23">
        <f t="shared" si="1"/>
        <v>6873</v>
      </c>
      <c r="G23">
        <f t="shared" si="2"/>
        <v>-8.7800000073912088E-2</v>
      </c>
      <c r="K23">
        <f>+G23</f>
        <v>-8.7800000073912088E-2</v>
      </c>
      <c r="O23">
        <f t="shared" ca="1" si="3"/>
        <v>-8.0453758898299921E-2</v>
      </c>
      <c r="Q23" s="2">
        <f t="shared" si="4"/>
        <v>42201.544999999925</v>
      </c>
    </row>
    <row r="24" spans="1:21" x14ac:dyDescent="0.2">
      <c r="A24" s="55" t="s">
        <v>64</v>
      </c>
      <c r="B24" s="56" t="s">
        <v>63</v>
      </c>
      <c r="C24" s="57">
        <v>57571.442999999999</v>
      </c>
      <c r="D24" s="57">
        <v>8.0000000000000002E-3</v>
      </c>
      <c r="E24">
        <f t="shared" si="0"/>
        <v>7149.9274791108319</v>
      </c>
      <c r="F24">
        <f t="shared" si="1"/>
        <v>7150</v>
      </c>
      <c r="G24">
        <f t="shared" si="2"/>
        <v>-9.1999999996914994E-2</v>
      </c>
      <c r="K24">
        <f>+G24</f>
        <v>-9.1999999996914994E-2</v>
      </c>
      <c r="O24">
        <f t="shared" ca="1" si="3"/>
        <v>-8.3603372468308165E-2</v>
      </c>
      <c r="Q24" s="2">
        <f t="shared" si="4"/>
        <v>42552.942999999999</v>
      </c>
    </row>
    <row r="25" spans="1:21" ht="12" customHeight="1" x14ac:dyDescent="0.2">
      <c r="A25" s="58" t="s">
        <v>0</v>
      </c>
      <c r="B25" s="59" t="s">
        <v>63</v>
      </c>
      <c r="C25" s="58">
        <v>57546.078000000001</v>
      </c>
      <c r="D25" s="58">
        <v>5.0000000000000001E-3</v>
      </c>
      <c r="E25">
        <f t="shared" si="0"/>
        <v>7129.9329970045746</v>
      </c>
      <c r="F25">
        <f t="shared" si="1"/>
        <v>7130</v>
      </c>
      <c r="G25">
        <f t="shared" si="2"/>
        <v>-8.4999999999126885E-2</v>
      </c>
      <c r="K25">
        <f>+G25</f>
        <v>-8.4999999999126885E-2</v>
      </c>
      <c r="O25">
        <f t="shared" ca="1" si="3"/>
        <v>-8.3375963546285903E-2</v>
      </c>
      <c r="Q25" s="2">
        <f t="shared" si="4"/>
        <v>42527.578000000001</v>
      </c>
    </row>
    <row r="26" spans="1:21" ht="12" customHeight="1" x14ac:dyDescent="0.2">
      <c r="A26" s="60" t="s">
        <v>1</v>
      </c>
      <c r="B26" s="61" t="s">
        <v>63</v>
      </c>
      <c r="C26" s="60">
        <v>58272.983500000002</v>
      </c>
      <c r="D26" s="60">
        <v>4.4999999999999997E-3</v>
      </c>
      <c r="E26">
        <f t="shared" si="0"/>
        <v>7702.9311839823458</v>
      </c>
      <c r="F26">
        <f t="shared" si="1"/>
        <v>7703</v>
      </c>
      <c r="G26">
        <f t="shared" si="2"/>
        <v>-8.7299999999231659E-2</v>
      </c>
      <c r="K26">
        <f>+G26</f>
        <v>-8.7299999999231659E-2</v>
      </c>
      <c r="O26">
        <f t="shared" ca="1" si="3"/>
        <v>-8.9891229162223529E-2</v>
      </c>
      <c r="Q26" s="2">
        <f t="shared" si="4"/>
        <v>43254.483500000002</v>
      </c>
    </row>
    <row r="27" spans="1:21" ht="12" customHeight="1" x14ac:dyDescent="0.2">
      <c r="A27" s="62" t="s">
        <v>65</v>
      </c>
      <c r="B27" s="63" t="s">
        <v>63</v>
      </c>
      <c r="C27" s="64">
        <v>58684.017849999946</v>
      </c>
      <c r="D27" s="62">
        <v>3.8000000000000002E-4</v>
      </c>
      <c r="E27">
        <f t="shared" ref="E27" si="5">+(C27-C$7)/C$8</f>
        <v>8026.9374507330504</v>
      </c>
      <c r="F27">
        <f t="shared" ref="F27" si="6">ROUND(2*E27,0)/2</f>
        <v>8027</v>
      </c>
      <c r="G27">
        <f t="shared" ref="G27" si="7">+C27-(C$7+F27*C$8)</f>
        <v>-7.935000005090842E-2</v>
      </c>
      <c r="K27">
        <f>+G27</f>
        <v>-7.935000005090842E-2</v>
      </c>
      <c r="O27">
        <f t="shared" ref="O27" ca="1" si="8">+C$11+C$12*$F27</f>
        <v>-9.3575253698984076E-2</v>
      </c>
      <c r="Q27" s="2">
        <f t="shared" ref="Q27" si="9">+C27-15018.5</f>
        <v>43665.517849999946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028" r:id="rId1" display="http://vsolj.cetus-net.org/bulletin.html"/>
    <hyperlink ref="H63021" r:id="rId2" display="https://www.aavso.org/ejaavso"/>
    <hyperlink ref="I63028" r:id="rId3" display="http://vsolj.cetus-net.org/bulletin.html"/>
    <hyperlink ref="AQ56679" r:id="rId4" display="http://cdsbib.u-strasbg.fr/cgi-bin/cdsbib?1990RMxAA..21..381G"/>
    <hyperlink ref="H63025" r:id="rId5" display="https://www.aavso.org/ejaavso"/>
    <hyperlink ref="AP4043" r:id="rId6" display="http://cdsbib.u-strasbg.fr/cgi-bin/cdsbib?1990RMxAA..21..381G"/>
    <hyperlink ref="AP4046" r:id="rId7" display="http://cdsbib.u-strasbg.fr/cgi-bin/cdsbib?1990RMxAA..21..381G"/>
    <hyperlink ref="AP4044" r:id="rId8" display="http://cdsbib.u-strasbg.fr/cgi-bin/cdsbib?1990RMxAA..21..381G"/>
    <hyperlink ref="AP4028" r:id="rId9" display="http://cdsbib.u-strasbg.fr/cgi-bin/cdsbib?1990RMxAA..21..381G"/>
    <hyperlink ref="AQ4257" r:id="rId10" display="http://cdsbib.u-strasbg.fr/cgi-bin/cdsbib?1990RMxAA..21..381G"/>
    <hyperlink ref="AQ4261" r:id="rId11" display="http://cdsbib.u-strasbg.fr/cgi-bin/cdsbib?1990RMxAA..21..381G"/>
    <hyperlink ref="AQ63941" r:id="rId12" display="http://cdsbib.u-strasbg.fr/cgi-bin/cdsbib?1990RMxAA..21..381G"/>
    <hyperlink ref="I1149" r:id="rId13" display="http://vsolj.cetus-net.org/bulletin.html"/>
    <hyperlink ref="H1149" r:id="rId14" display="http://vsolj.cetus-net.org/bulletin.html"/>
    <hyperlink ref="AQ64602" r:id="rId15" display="http://cdsbib.u-strasbg.fr/cgi-bin/cdsbib?1990RMxAA..21..381G"/>
    <hyperlink ref="AQ64601" r:id="rId16" display="http://cdsbib.u-strasbg.fr/cgi-bin/cdsbib?1990RMxAA..21..381G"/>
    <hyperlink ref="AP2319" r:id="rId17" display="http://cdsbib.u-strasbg.fr/cgi-bin/cdsbib?1990RMxAA..21..381G"/>
    <hyperlink ref="AP2337" r:id="rId18" display="http://cdsbib.u-strasbg.fr/cgi-bin/cdsbib?1990RMxAA..21..381G"/>
    <hyperlink ref="AP2338" r:id="rId19" display="http://cdsbib.u-strasbg.fr/cgi-bin/cdsbib?1990RMxAA..21..381G"/>
    <hyperlink ref="AP233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44</v>
      </c>
      <c r="I1" s="37" t="s">
        <v>45</v>
      </c>
      <c r="J1" s="38" t="s">
        <v>43</v>
      </c>
    </row>
    <row r="2" spans="1:16" x14ac:dyDescent="0.2">
      <c r="I2" s="39" t="s">
        <v>46</v>
      </c>
      <c r="J2" s="40" t="s">
        <v>42</v>
      </c>
    </row>
    <row r="3" spans="1:16" x14ac:dyDescent="0.2">
      <c r="A3" s="41" t="s">
        <v>47</v>
      </c>
      <c r="I3" s="39" t="s">
        <v>48</v>
      </c>
      <c r="J3" s="40" t="s">
        <v>40</v>
      </c>
    </row>
    <row r="4" spans="1:16" x14ac:dyDescent="0.2">
      <c r="I4" s="39" t="s">
        <v>49</v>
      </c>
      <c r="J4" s="40" t="s">
        <v>40</v>
      </c>
    </row>
    <row r="5" spans="1:16" ht="13.5" thickBot="1" x14ac:dyDescent="0.25">
      <c r="I5" s="42" t="s">
        <v>50</v>
      </c>
      <c r="J5" s="43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2023-01-24T04:30:55Z</dcterms:modified>
</cp:coreProperties>
</file>